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29"/>
  <workbookPr/>
  <mc:AlternateContent xmlns:mc="http://schemas.openxmlformats.org/markup-compatibility/2006">
    <mc:Choice Requires="x15">
      <x15ac:absPath xmlns:x15ac="http://schemas.microsoft.com/office/spreadsheetml/2010/11/ac" url="G:\Információk\Honlapok\REACH\"/>
    </mc:Choice>
  </mc:AlternateContent>
  <xr:revisionPtr revIDLastSave="0" documentId="8_{371A54C7-EA7B-4BE9-A006-E67DA8B6AA36}" xr6:coauthVersionLast="43" xr6:coauthVersionMax="43" xr10:uidLastSave="{00000000-0000-0000-0000-000000000000}"/>
  <bookViews>
    <workbookView xWindow="-120" yWindow="-120" windowWidth="15600" windowHeight="11160" tabRatio="874" activeTab="2" xr2:uid="{00000000-000D-0000-FFFF-FFFF00000000}"/>
  </bookViews>
  <sheets>
    <sheet name="Útmutató" sheetId="1" r:id="rId1"/>
    <sheet name="Adatbeírás helye" sheetId="2" r:id="rId2"/>
    <sheet name="Eredmény veszélybesorolás" sheetId="3" r:id="rId3"/>
    <sheet name=" Adatbázis új anyagok helye" sheetId="7" r:id="rId4"/>
    <sheet name="H és P mondat" sheetId="4" r:id="rId5"/>
    <sheet name="H_-_mondatok" sheetId="5" r:id="rId6"/>
    <sheet name="P_-_mondatok" sheetId="6" r:id="rId7"/>
    <sheet name="segédtáblázatok" sheetId="8" r:id="rId8"/>
    <sheet name="illék. szénhidr. osztályozása" sheetId="9" r:id="rId9"/>
    <sheet name="25-2000 anyagai" sheetId="10" r:id="rId10"/>
    <sheet name="PIC lista" sheetId="11" r:id="rId11"/>
    <sheet name="jelöltlista" sheetId="12" r:id="rId12"/>
    <sheet name="harmonizált osztályozások" sheetId="13" r:id="rId13"/>
  </sheets>
  <definedNames>
    <definedName name="_xlnm.Print_Area" localSheetId="0">Útmutató!$A$2:$D$31</definedName>
    <definedName name="Print_Area_0" localSheetId="0">Útmutató!$A$2:$D$31</definedName>
    <definedName name="Print_Area_0_0" localSheetId="0">Útmutató!$A$2:$D$31</definedName>
    <definedName name="Print_Area_0_0_0" localSheetId="0">Útmutató!$A$2:$D$31</definedName>
    <definedName name="Print_Area_0_0_0_0" localSheetId="0">Útmutató!$A$2:$D$31</definedName>
    <definedName name="Print_Area_0_0_0_0_0" localSheetId="0">Útmutató!$A$2:$D$31</definedName>
    <definedName name="Print_Area_0_0_0_0_0_0" localSheetId="0">Útmutató!$A$2:$D$31</definedName>
    <definedName name="Print_Area_0_0_0_0_0_0_0" localSheetId="0">Útmutató!$A$2:$D$31</definedName>
    <definedName name="Print_Area_0_0_0_0_0_0_0_0" localSheetId="0">Útmutató!$A$2:$D$31</definedName>
    <definedName name="Print_Area_0_0_0_0_0_0_0_0_0" localSheetId="0">Útmutató!$A$2:$D$31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F131" i="7" l="1"/>
  <c r="AG131" i="7"/>
  <c r="AH131" i="7"/>
  <c r="AI131" i="7"/>
  <c r="V131" i="7"/>
  <c r="W131" i="7"/>
  <c r="X131" i="7"/>
  <c r="Y131" i="7"/>
  <c r="Z131" i="7"/>
  <c r="AA131" i="7"/>
  <c r="AB131" i="7"/>
  <c r="AC131" i="7"/>
  <c r="V397" i="7" l="1"/>
  <c r="W397" i="7"/>
  <c r="Y397" i="7"/>
  <c r="Z397" i="7"/>
  <c r="AA397" i="7"/>
  <c r="AB397" i="7"/>
  <c r="AC397" i="7"/>
  <c r="AF397" i="7"/>
  <c r="AH397" i="7"/>
  <c r="AG397" i="7"/>
  <c r="AI397" i="7"/>
  <c r="AF586" i="7" l="1"/>
  <c r="AG586" i="7"/>
  <c r="AH586" i="7"/>
  <c r="AI586" i="7"/>
  <c r="AF582" i="7"/>
  <c r="AG582" i="7"/>
  <c r="AH582" i="7"/>
  <c r="AI582" i="7"/>
  <c r="W582" i="7"/>
  <c r="X582" i="7"/>
  <c r="Y582" i="7"/>
  <c r="Z582" i="7"/>
  <c r="AA582" i="7"/>
  <c r="AB582" i="7"/>
  <c r="AC582" i="7"/>
  <c r="V586" i="7"/>
  <c r="W586" i="7"/>
  <c r="X586" i="7"/>
  <c r="Y586" i="7"/>
  <c r="Z586" i="7"/>
  <c r="AA586" i="7"/>
  <c r="AB586" i="7"/>
  <c r="AC586" i="7"/>
  <c r="AF588" i="7" l="1"/>
  <c r="AG588" i="7"/>
  <c r="AH588" i="7"/>
  <c r="AI588" i="7"/>
  <c r="AF589" i="7"/>
  <c r="AG589" i="7"/>
  <c r="AH589" i="7"/>
  <c r="AI589" i="7"/>
  <c r="AF590" i="7"/>
  <c r="AG590" i="7"/>
  <c r="AH590" i="7"/>
  <c r="AI590" i="7"/>
  <c r="AF591" i="7"/>
  <c r="AG591" i="7"/>
  <c r="AH591" i="7"/>
  <c r="AI591" i="7"/>
  <c r="AF592" i="7"/>
  <c r="AG592" i="7"/>
  <c r="AH592" i="7"/>
  <c r="AI592" i="7"/>
  <c r="AF593" i="7"/>
  <c r="AG593" i="7"/>
  <c r="AH593" i="7"/>
  <c r="AI593" i="7"/>
  <c r="V589" i="7"/>
  <c r="W589" i="7"/>
  <c r="X589" i="7"/>
  <c r="Y589" i="7"/>
  <c r="Z589" i="7"/>
  <c r="AA589" i="7"/>
  <c r="AB589" i="7"/>
  <c r="AC589" i="7"/>
  <c r="V590" i="7"/>
  <c r="W590" i="7"/>
  <c r="X590" i="7"/>
  <c r="Y590" i="7"/>
  <c r="Z590" i="7"/>
  <c r="AA590" i="7"/>
  <c r="AB590" i="7"/>
  <c r="AC590" i="7"/>
  <c r="V591" i="7"/>
  <c r="W591" i="7"/>
  <c r="X591" i="7"/>
  <c r="Y591" i="7"/>
  <c r="Z591" i="7"/>
  <c r="AA591" i="7"/>
  <c r="AB591" i="7"/>
  <c r="AC591" i="7"/>
  <c r="V592" i="7"/>
  <c r="W592" i="7"/>
  <c r="X592" i="7"/>
  <c r="Y592" i="7"/>
  <c r="Z592" i="7"/>
  <c r="AA592" i="7"/>
  <c r="AB592" i="7"/>
  <c r="AC592" i="7"/>
  <c r="V593" i="7"/>
  <c r="W593" i="7"/>
  <c r="X593" i="7"/>
  <c r="Y593" i="7"/>
  <c r="Z593" i="7"/>
  <c r="AA593" i="7"/>
  <c r="AB593" i="7"/>
  <c r="AC593" i="7"/>
  <c r="V594" i="7"/>
  <c r="W594" i="7"/>
  <c r="X594" i="7"/>
  <c r="Y594" i="7"/>
  <c r="Z594" i="7"/>
  <c r="AA594" i="7"/>
  <c r="AB594" i="7"/>
  <c r="AC594" i="7"/>
  <c r="V595" i="7"/>
  <c r="W595" i="7"/>
  <c r="X595" i="7"/>
  <c r="Y595" i="7"/>
  <c r="Z595" i="7"/>
  <c r="AA595" i="7"/>
  <c r="AB595" i="7"/>
  <c r="AC595" i="7"/>
  <c r="V596" i="7"/>
  <c r="W596" i="7"/>
  <c r="X596" i="7"/>
  <c r="Y596" i="7"/>
  <c r="Z596" i="7"/>
  <c r="AA596" i="7"/>
  <c r="AB596" i="7"/>
  <c r="AC596" i="7"/>
  <c r="V588" i="7"/>
  <c r="W588" i="7"/>
  <c r="X588" i="7"/>
  <c r="Y588" i="7"/>
  <c r="Z588" i="7"/>
  <c r="AA588" i="7"/>
  <c r="AB588" i="7"/>
  <c r="AC588" i="7"/>
  <c r="X585" i="7" l="1"/>
  <c r="X587" i="7"/>
  <c r="X584" i="7"/>
  <c r="AF581" i="7"/>
  <c r="AG581" i="7"/>
  <c r="AH581" i="7"/>
  <c r="AI581" i="7"/>
  <c r="AF583" i="7"/>
  <c r="AG583" i="7"/>
  <c r="AH583" i="7"/>
  <c r="AI583" i="7"/>
  <c r="AF584" i="7"/>
  <c r="AG584" i="7"/>
  <c r="AH584" i="7"/>
  <c r="AI584" i="7"/>
  <c r="AF585" i="7"/>
  <c r="AG585" i="7"/>
  <c r="AH585" i="7"/>
  <c r="AI585" i="7"/>
  <c r="AF587" i="7"/>
  <c r="AG587" i="7"/>
  <c r="AH587" i="7"/>
  <c r="AI587" i="7"/>
  <c r="V584" i="7"/>
  <c r="W584" i="7"/>
  <c r="Y584" i="7"/>
  <c r="Z584" i="7"/>
  <c r="AA584" i="7"/>
  <c r="AB584" i="7"/>
  <c r="AC584" i="7"/>
  <c r="V585" i="7"/>
  <c r="W585" i="7"/>
  <c r="Y585" i="7"/>
  <c r="Z585" i="7"/>
  <c r="AA585" i="7"/>
  <c r="AB585" i="7"/>
  <c r="AC585" i="7"/>
  <c r="V587" i="7"/>
  <c r="W587" i="7"/>
  <c r="Y587" i="7"/>
  <c r="Z587" i="7"/>
  <c r="AA587" i="7"/>
  <c r="AB587" i="7"/>
  <c r="AC587" i="7"/>
  <c r="V583" i="7"/>
  <c r="W583" i="7"/>
  <c r="Y583" i="7"/>
  <c r="Z583" i="7"/>
  <c r="AA583" i="7"/>
  <c r="AB583" i="7"/>
  <c r="AC583" i="7"/>
  <c r="V581" i="7" l="1"/>
  <c r="W581" i="7"/>
  <c r="X581" i="7"/>
  <c r="Y581" i="7"/>
  <c r="Z581" i="7"/>
  <c r="AA581" i="7"/>
  <c r="AB581" i="7"/>
  <c r="AC581" i="7"/>
  <c r="AF484" i="7"/>
  <c r="AG484" i="7"/>
  <c r="AH484" i="7"/>
  <c r="AI484" i="7"/>
  <c r="V484" i="7"/>
  <c r="W484" i="7"/>
  <c r="X484" i="7"/>
  <c r="Y484" i="7"/>
  <c r="Z484" i="7"/>
  <c r="AA484" i="7"/>
  <c r="AB484" i="7"/>
  <c r="AC484" i="7"/>
  <c r="AF570" i="7"/>
  <c r="AG570" i="7"/>
  <c r="AH570" i="7"/>
  <c r="AI570" i="7"/>
  <c r="Y570" i="7"/>
  <c r="Z570" i="7"/>
  <c r="AA570" i="7"/>
  <c r="AB570" i="7"/>
  <c r="AC570" i="7"/>
  <c r="AI483" i="7"/>
  <c r="AH483" i="7"/>
  <c r="AG483" i="7"/>
  <c r="AF483" i="7"/>
  <c r="V483" i="7"/>
  <c r="W483" i="7"/>
  <c r="X483" i="7"/>
  <c r="Y483" i="7"/>
  <c r="Z483" i="7"/>
  <c r="AA483" i="7"/>
  <c r="AB483" i="7"/>
  <c r="AC483" i="7"/>
  <c r="AF183" i="7"/>
  <c r="AG183" i="7"/>
  <c r="AH183" i="7"/>
  <c r="AI183" i="7"/>
  <c r="V183" i="7"/>
  <c r="W183" i="7"/>
  <c r="X183" i="7"/>
  <c r="Y183" i="7"/>
  <c r="Z183" i="7"/>
  <c r="AA183" i="7"/>
  <c r="AB183" i="7"/>
  <c r="AC183" i="7"/>
  <c r="AF165" i="7"/>
  <c r="AG165" i="7"/>
  <c r="AH165" i="7"/>
  <c r="AI165" i="7"/>
  <c r="V165" i="7"/>
  <c r="W165" i="7"/>
  <c r="X165" i="7"/>
  <c r="Y165" i="7"/>
  <c r="Z165" i="7"/>
  <c r="AA165" i="7"/>
  <c r="AB165" i="7"/>
  <c r="AC165" i="7"/>
  <c r="AF5" i="7" l="1"/>
  <c r="AG5" i="7"/>
  <c r="AH5" i="7"/>
  <c r="AI5" i="7"/>
  <c r="V5" i="7"/>
  <c r="W5" i="7"/>
  <c r="X5" i="7"/>
  <c r="Y5" i="7"/>
  <c r="Z5" i="7"/>
  <c r="AB5" i="7"/>
  <c r="AC5" i="7"/>
  <c r="AF428" i="7" l="1"/>
  <c r="AG428" i="7"/>
  <c r="AH428" i="7"/>
  <c r="AI428" i="7"/>
  <c r="V428" i="7"/>
  <c r="W428" i="7"/>
  <c r="X428" i="7"/>
  <c r="Y428" i="7"/>
  <c r="Z428" i="7"/>
  <c r="AA428" i="7"/>
  <c r="AB428" i="7"/>
  <c r="AC428" i="7"/>
  <c r="AF563" i="7" l="1"/>
  <c r="AG563" i="7"/>
  <c r="AH563" i="7"/>
  <c r="AI563" i="7"/>
  <c r="V563" i="7"/>
  <c r="W563" i="7"/>
  <c r="X563" i="7"/>
  <c r="Y563" i="7"/>
  <c r="Z563" i="7"/>
  <c r="AA563" i="7"/>
  <c r="AB563" i="7"/>
  <c r="AC563" i="7"/>
  <c r="AF18" i="7"/>
  <c r="AG18" i="7"/>
  <c r="AH18" i="7"/>
  <c r="AI18" i="7"/>
  <c r="V18" i="7"/>
  <c r="W18" i="7"/>
  <c r="X18" i="7"/>
  <c r="Y18" i="7"/>
  <c r="Z18" i="7"/>
  <c r="AA18" i="7"/>
  <c r="AB18" i="7"/>
  <c r="AC18" i="7"/>
  <c r="V335" i="7" l="1"/>
  <c r="W335" i="7"/>
  <c r="X335" i="7"/>
  <c r="Y335" i="7"/>
  <c r="Z335" i="7"/>
  <c r="AA335" i="7"/>
  <c r="AB335" i="7"/>
  <c r="AC335" i="7"/>
  <c r="AF335" i="7"/>
  <c r="AH335" i="7"/>
  <c r="AG335" i="7"/>
  <c r="AI335" i="7"/>
  <c r="AF331" i="7"/>
  <c r="AG331" i="7"/>
  <c r="AH331" i="7"/>
  <c r="AI331" i="7"/>
  <c r="AF332" i="7"/>
  <c r="AG332" i="7"/>
  <c r="AH332" i="7"/>
  <c r="AI332" i="7"/>
  <c r="V331" i="7"/>
  <c r="W331" i="7"/>
  <c r="X331" i="7"/>
  <c r="Y331" i="7"/>
  <c r="Z331" i="7"/>
  <c r="AA331" i="7"/>
  <c r="AB331" i="7"/>
  <c r="AC331" i="7"/>
  <c r="V332" i="7"/>
  <c r="W332" i="7"/>
  <c r="X332" i="7"/>
  <c r="Y332" i="7"/>
  <c r="Z332" i="7"/>
  <c r="AA332" i="7"/>
  <c r="AB332" i="7"/>
  <c r="AC332" i="7"/>
  <c r="V330" i="7"/>
  <c r="AF330" i="7"/>
  <c r="AG330" i="7"/>
  <c r="AH330" i="7"/>
  <c r="AI330" i="7"/>
  <c r="W330" i="7"/>
  <c r="X330" i="7"/>
  <c r="Y330" i="7"/>
  <c r="Z330" i="7"/>
  <c r="AA330" i="7"/>
  <c r="AB330" i="7"/>
  <c r="AC330" i="7"/>
  <c r="V408" i="7" l="1"/>
  <c r="W408" i="7"/>
  <c r="X408" i="7"/>
  <c r="Y408" i="7"/>
  <c r="Z408" i="7"/>
  <c r="AA408" i="7"/>
  <c r="AB408" i="7"/>
  <c r="AC408" i="7"/>
  <c r="AF408" i="7"/>
  <c r="AG408" i="7"/>
  <c r="AH408" i="7"/>
  <c r="AI408" i="7"/>
  <c r="AF407" i="7"/>
  <c r="AG407" i="7"/>
  <c r="AH407" i="7"/>
  <c r="AI407" i="7"/>
  <c r="V407" i="7"/>
  <c r="W407" i="7"/>
  <c r="X407" i="7"/>
  <c r="Y407" i="7"/>
  <c r="Z407" i="7"/>
  <c r="AA407" i="7"/>
  <c r="AB407" i="7"/>
  <c r="AC407" i="7"/>
  <c r="AF562" i="7"/>
  <c r="AG562" i="7"/>
  <c r="AH562" i="7"/>
  <c r="AI562" i="7"/>
  <c r="V562" i="7"/>
  <c r="W562" i="7"/>
  <c r="X562" i="7"/>
  <c r="Y562" i="7"/>
  <c r="Z562" i="7"/>
  <c r="AA562" i="7"/>
  <c r="AB562" i="7"/>
  <c r="AC562" i="7"/>
  <c r="V88" i="7" l="1"/>
  <c r="W88" i="7"/>
  <c r="X88" i="7"/>
  <c r="Y88" i="7"/>
  <c r="Z88" i="7"/>
  <c r="AA88" i="7"/>
  <c r="AB88" i="7"/>
  <c r="AC88" i="7"/>
  <c r="AF88" i="7"/>
  <c r="AG88" i="7"/>
  <c r="AH88" i="7"/>
  <c r="AI88" i="7"/>
  <c r="AF317" i="7"/>
  <c r="AG317" i="7"/>
  <c r="AH317" i="7"/>
  <c r="AI317" i="7"/>
  <c r="V317" i="7"/>
  <c r="W317" i="7"/>
  <c r="X317" i="7"/>
  <c r="Y317" i="7"/>
  <c r="Z317" i="7"/>
  <c r="AA317" i="7"/>
  <c r="AB317" i="7"/>
  <c r="AC317" i="7"/>
  <c r="W134" i="7" l="1"/>
  <c r="X134" i="7"/>
  <c r="Y134" i="7"/>
  <c r="Z134" i="7"/>
  <c r="AA134" i="7"/>
  <c r="AB134" i="7"/>
  <c r="AC134" i="7"/>
  <c r="W135" i="7"/>
  <c r="X135" i="7"/>
  <c r="Y135" i="7"/>
  <c r="Z135" i="7"/>
  <c r="AA135" i="7"/>
  <c r="AB135" i="7"/>
  <c r="AC135" i="7"/>
  <c r="AF134" i="7"/>
  <c r="AG134" i="7"/>
  <c r="AH134" i="7"/>
  <c r="AI134" i="7"/>
  <c r="AF135" i="7"/>
  <c r="AG135" i="7"/>
  <c r="AH135" i="7"/>
  <c r="AI135" i="7"/>
  <c r="AF406" i="7" l="1"/>
  <c r="AG406" i="7"/>
  <c r="AH406" i="7"/>
  <c r="AI406" i="7"/>
  <c r="AB402" i="7"/>
  <c r="AC402" i="7"/>
  <c r="AB403" i="7"/>
  <c r="AC403" i="7"/>
  <c r="AB404" i="7"/>
  <c r="AC404" i="7"/>
  <c r="AB405" i="7"/>
  <c r="AC405" i="7"/>
  <c r="AB406" i="7"/>
  <c r="AC406" i="7"/>
  <c r="V403" i="7"/>
  <c r="W403" i="7"/>
  <c r="X403" i="7"/>
  <c r="Y403" i="7"/>
  <c r="Z403" i="7"/>
  <c r="AA403" i="7"/>
  <c r="V404" i="7"/>
  <c r="W404" i="7"/>
  <c r="X404" i="7"/>
  <c r="Y404" i="7"/>
  <c r="Z404" i="7"/>
  <c r="AA404" i="7"/>
  <c r="V405" i="7"/>
  <c r="W405" i="7"/>
  <c r="X405" i="7"/>
  <c r="Y405" i="7"/>
  <c r="Z405" i="7"/>
  <c r="AA405" i="7"/>
  <c r="V406" i="7"/>
  <c r="W406" i="7"/>
  <c r="X406" i="7"/>
  <c r="Y406" i="7"/>
  <c r="Z406" i="7"/>
  <c r="AA406" i="7"/>
  <c r="AA402" i="7"/>
  <c r="Z402" i="7"/>
  <c r="Y402" i="7"/>
  <c r="X402" i="7"/>
  <c r="W402" i="7"/>
  <c r="V402" i="7"/>
  <c r="AF403" i="7"/>
  <c r="AH403" i="7"/>
  <c r="AG403" i="7"/>
  <c r="AI403" i="7"/>
  <c r="V365" i="7" l="1"/>
  <c r="W365" i="7"/>
  <c r="Y365" i="7"/>
  <c r="Z365" i="7"/>
  <c r="AA365" i="7"/>
  <c r="AB365" i="7"/>
  <c r="AC365" i="7"/>
  <c r="AF405" i="7" l="1"/>
  <c r="AH405" i="7"/>
  <c r="AG405" i="7"/>
  <c r="AI405" i="7"/>
  <c r="AF404" i="7"/>
  <c r="AH404" i="7"/>
  <c r="AG404" i="7"/>
  <c r="AI404" i="7"/>
  <c r="AF402" i="7"/>
  <c r="AH402" i="7"/>
  <c r="AG402" i="7"/>
  <c r="AI402" i="7"/>
  <c r="A3" i="3" l="1"/>
  <c r="B3" i="3"/>
  <c r="A4" i="3"/>
  <c r="B4" i="3"/>
  <c r="AZ4" i="3" s="1"/>
  <c r="A5" i="3"/>
  <c r="B5" i="3"/>
  <c r="A6" i="3"/>
  <c r="B6" i="3"/>
  <c r="A7" i="3"/>
  <c r="B7" i="3"/>
  <c r="A8" i="3"/>
  <c r="B8" i="3"/>
  <c r="A9" i="3"/>
  <c r="B9" i="3"/>
  <c r="A10" i="3"/>
  <c r="B10" i="3"/>
  <c r="A11" i="3"/>
  <c r="B11" i="3"/>
  <c r="A12" i="3"/>
  <c r="B12" i="3"/>
  <c r="A13" i="3"/>
  <c r="B13" i="3"/>
  <c r="AU12" i="3" l="1"/>
  <c r="AV12" i="3" s="1"/>
  <c r="S12" i="3"/>
  <c r="AS12" i="3"/>
  <c r="AT12" i="3" s="1"/>
  <c r="R12" i="3"/>
  <c r="AU13" i="3"/>
  <c r="AV13" i="3" s="1"/>
  <c r="AS13" i="3"/>
  <c r="AS10" i="3"/>
  <c r="AT10" i="3" s="1"/>
  <c r="AU10" i="3"/>
  <c r="AV10" i="3" s="1"/>
  <c r="AU6" i="3"/>
  <c r="AV6" i="3" s="1"/>
  <c r="AS6" i="3"/>
  <c r="AT6" i="3" s="1"/>
  <c r="AU7" i="3"/>
  <c r="AS7" i="3"/>
  <c r="AS9" i="3"/>
  <c r="AT9" i="3" s="1"/>
  <c r="AU9" i="3"/>
  <c r="AV9" i="3" s="1"/>
  <c r="AU8" i="3"/>
  <c r="AS8" i="3"/>
  <c r="AU4" i="3"/>
  <c r="AV4" i="3" s="1"/>
  <c r="AS4" i="3"/>
  <c r="AT4" i="3" s="1"/>
  <c r="AS5" i="3"/>
  <c r="AU5" i="3"/>
  <c r="R11" i="3"/>
  <c r="AS11" i="3"/>
  <c r="AT11" i="3" s="1"/>
  <c r="S11" i="3"/>
  <c r="AU11" i="3"/>
  <c r="AV11" i="3" s="1"/>
  <c r="AU3" i="3"/>
  <c r="AV3" i="3" s="1"/>
  <c r="AS3" i="3"/>
  <c r="AF513" i="7"/>
  <c r="AG513" i="7"/>
  <c r="AH513" i="7"/>
  <c r="AI513" i="7"/>
  <c r="V513" i="7"/>
  <c r="W513" i="7"/>
  <c r="X513" i="7"/>
  <c r="Y513" i="7"/>
  <c r="Z513" i="7"/>
  <c r="AA513" i="7"/>
  <c r="AB513" i="7"/>
  <c r="AC513" i="7"/>
  <c r="AF324" i="7"/>
  <c r="AG324" i="7"/>
  <c r="AH324" i="7"/>
  <c r="AI324" i="7"/>
  <c r="AF325" i="7"/>
  <c r="AG325" i="7"/>
  <c r="AH325" i="7"/>
  <c r="AI325" i="7"/>
  <c r="AF326" i="7"/>
  <c r="AG326" i="7"/>
  <c r="AH326" i="7"/>
  <c r="AI326" i="7"/>
  <c r="V324" i="7"/>
  <c r="W324" i="7"/>
  <c r="X324" i="7"/>
  <c r="Y324" i="7"/>
  <c r="Z324" i="7"/>
  <c r="AA324" i="7"/>
  <c r="AB324" i="7"/>
  <c r="AC324" i="7"/>
  <c r="V325" i="7"/>
  <c r="W325" i="7"/>
  <c r="X325" i="7"/>
  <c r="Y325" i="7"/>
  <c r="Z325" i="7"/>
  <c r="AA325" i="7"/>
  <c r="AB325" i="7"/>
  <c r="AC325" i="7"/>
  <c r="V326" i="7"/>
  <c r="W326" i="7"/>
  <c r="X326" i="7"/>
  <c r="Y326" i="7"/>
  <c r="Z326" i="7"/>
  <c r="AA326" i="7"/>
  <c r="AB326" i="7"/>
  <c r="AC326" i="7"/>
  <c r="V106" i="7" l="1"/>
  <c r="W106" i="7"/>
  <c r="X106" i="7"/>
  <c r="Y106" i="7"/>
  <c r="Z106" i="7"/>
  <c r="AA106" i="7"/>
  <c r="AB106" i="7"/>
  <c r="AC106" i="7"/>
  <c r="AF106" i="7"/>
  <c r="AG106" i="7"/>
  <c r="AH106" i="7"/>
  <c r="AI106" i="7"/>
  <c r="AF557" i="7" l="1"/>
  <c r="AG557" i="7"/>
  <c r="AH557" i="7"/>
  <c r="AI557" i="7"/>
  <c r="AF558" i="7"/>
  <c r="AG558" i="7"/>
  <c r="AH558" i="7"/>
  <c r="AI558" i="7"/>
  <c r="AF559" i="7"/>
  <c r="AG559" i="7"/>
  <c r="AH559" i="7"/>
  <c r="AI559" i="7"/>
  <c r="AF560" i="7"/>
  <c r="AG560" i="7"/>
  <c r="AH560" i="7"/>
  <c r="AI560" i="7"/>
  <c r="AF561" i="7"/>
  <c r="AG561" i="7"/>
  <c r="AH561" i="7"/>
  <c r="AI561" i="7"/>
  <c r="V557" i="7"/>
  <c r="W557" i="7"/>
  <c r="X557" i="7"/>
  <c r="Y557" i="7"/>
  <c r="Z557" i="7"/>
  <c r="AA557" i="7"/>
  <c r="AB557" i="7"/>
  <c r="AC557" i="7"/>
  <c r="V558" i="7"/>
  <c r="W558" i="7"/>
  <c r="X558" i="7"/>
  <c r="Y558" i="7"/>
  <c r="Z558" i="7"/>
  <c r="AA558" i="7"/>
  <c r="AB558" i="7"/>
  <c r="AC558" i="7"/>
  <c r="V559" i="7"/>
  <c r="W559" i="7"/>
  <c r="X559" i="7"/>
  <c r="Y559" i="7"/>
  <c r="Z559" i="7"/>
  <c r="AA559" i="7"/>
  <c r="AB559" i="7"/>
  <c r="AC559" i="7"/>
  <c r="V560" i="7"/>
  <c r="W560" i="7"/>
  <c r="X560" i="7"/>
  <c r="Y560" i="7"/>
  <c r="Z560" i="7"/>
  <c r="AA560" i="7"/>
  <c r="AB560" i="7"/>
  <c r="AC560" i="7"/>
  <c r="V561" i="7"/>
  <c r="W561" i="7"/>
  <c r="X561" i="7"/>
  <c r="Y561" i="7"/>
  <c r="Z561" i="7"/>
  <c r="AA561" i="7"/>
  <c r="AB561" i="7"/>
  <c r="AC561" i="7"/>
  <c r="AF497" i="7"/>
  <c r="AG497" i="7"/>
  <c r="AH497" i="7"/>
  <c r="AI497" i="7"/>
  <c r="V497" i="7"/>
  <c r="W497" i="7"/>
  <c r="X497" i="7"/>
  <c r="Y497" i="7"/>
  <c r="Z497" i="7"/>
  <c r="AA497" i="7"/>
  <c r="AB497" i="7"/>
  <c r="AC497" i="7"/>
  <c r="AI580" i="7"/>
  <c r="AH580" i="7"/>
  <c r="AG580" i="7"/>
  <c r="AF580" i="7"/>
  <c r="AC580" i="7"/>
  <c r="AB580" i="7"/>
  <c r="AA580" i="7"/>
  <c r="Z580" i="7"/>
  <c r="Y580" i="7"/>
  <c r="X580" i="7"/>
  <c r="W580" i="7"/>
  <c r="V580" i="7"/>
  <c r="AI579" i="7"/>
  <c r="AH579" i="7"/>
  <c r="AG579" i="7"/>
  <c r="AF579" i="7"/>
  <c r="AC579" i="7"/>
  <c r="AB579" i="7"/>
  <c r="AA579" i="7"/>
  <c r="Z579" i="7"/>
  <c r="Y579" i="7"/>
  <c r="X579" i="7"/>
  <c r="W579" i="7"/>
  <c r="V579" i="7"/>
  <c r="AI578" i="7"/>
  <c r="AH578" i="7"/>
  <c r="AG578" i="7"/>
  <c r="AF578" i="7"/>
  <c r="AC578" i="7"/>
  <c r="AB578" i="7"/>
  <c r="AA578" i="7"/>
  <c r="Z578" i="7"/>
  <c r="Y578" i="7"/>
  <c r="X578" i="7"/>
  <c r="W578" i="7"/>
  <c r="V578" i="7"/>
  <c r="AI577" i="7"/>
  <c r="AH577" i="7"/>
  <c r="AG577" i="7"/>
  <c r="AF577" i="7"/>
  <c r="AC577" i="7"/>
  <c r="AB577" i="7"/>
  <c r="AA577" i="7"/>
  <c r="Z577" i="7"/>
  <c r="Y577" i="7"/>
  <c r="AI576" i="7"/>
  <c r="AH576" i="7"/>
  <c r="AG576" i="7"/>
  <c r="AF576" i="7"/>
  <c r="AC576" i="7"/>
  <c r="AB576" i="7"/>
  <c r="AA576" i="7"/>
  <c r="Z576" i="7"/>
  <c r="Y576" i="7"/>
  <c r="AI575" i="7"/>
  <c r="AH575" i="7"/>
  <c r="AG575" i="7"/>
  <c r="AF575" i="7"/>
  <c r="AC575" i="7"/>
  <c r="AB575" i="7"/>
  <c r="AA575" i="7"/>
  <c r="Z575" i="7"/>
  <c r="Y575" i="7"/>
  <c r="AI574" i="7"/>
  <c r="AH574" i="7"/>
  <c r="AG574" i="7"/>
  <c r="AF574" i="7"/>
  <c r="AC574" i="7"/>
  <c r="AB574" i="7"/>
  <c r="AA574" i="7"/>
  <c r="Z574" i="7"/>
  <c r="Y574" i="7"/>
  <c r="X574" i="7"/>
  <c r="W574" i="7"/>
  <c r="V574" i="7"/>
  <c r="AI573" i="7"/>
  <c r="AH573" i="7"/>
  <c r="AG573" i="7"/>
  <c r="AF573" i="7"/>
  <c r="AC573" i="7"/>
  <c r="AB573" i="7"/>
  <c r="AA573" i="7"/>
  <c r="Z573" i="7"/>
  <c r="Y573" i="7"/>
  <c r="X573" i="7"/>
  <c r="W573" i="7"/>
  <c r="V573" i="7"/>
  <c r="AI572" i="7"/>
  <c r="AH572" i="7"/>
  <c r="AG572" i="7"/>
  <c r="AF572" i="7"/>
  <c r="AC572" i="7"/>
  <c r="AB572" i="7"/>
  <c r="AA572" i="7"/>
  <c r="Z572" i="7"/>
  <c r="Y572" i="7"/>
  <c r="X572" i="7"/>
  <c r="W572" i="7"/>
  <c r="V572" i="7"/>
  <c r="AI571" i="7"/>
  <c r="AH571" i="7"/>
  <c r="AG571" i="7"/>
  <c r="AF571" i="7"/>
  <c r="AC571" i="7"/>
  <c r="AB571" i="7"/>
  <c r="AA571" i="7"/>
  <c r="Z571" i="7"/>
  <c r="Y571" i="7"/>
  <c r="AI569" i="7"/>
  <c r="S13" i="3" s="1"/>
  <c r="AH569" i="7"/>
  <c r="AG569" i="7"/>
  <c r="R13" i="3" s="1"/>
  <c r="AF569" i="7"/>
  <c r="AC569" i="7"/>
  <c r="AB569" i="7"/>
  <c r="AA569" i="7"/>
  <c r="Z569" i="7"/>
  <c r="Y569" i="7"/>
  <c r="AI568" i="7"/>
  <c r="AH568" i="7"/>
  <c r="AG568" i="7"/>
  <c r="AF568" i="7"/>
  <c r="AC568" i="7"/>
  <c r="AB568" i="7"/>
  <c r="AA568" i="7"/>
  <c r="Z568" i="7"/>
  <c r="Y568" i="7"/>
  <c r="AI567" i="7"/>
  <c r="AH567" i="7"/>
  <c r="AG567" i="7"/>
  <c r="AF567" i="7"/>
  <c r="AC567" i="7"/>
  <c r="AB567" i="7"/>
  <c r="AA567" i="7"/>
  <c r="Z567" i="7"/>
  <c r="Y567" i="7"/>
  <c r="AI566" i="7"/>
  <c r="AH566" i="7"/>
  <c r="AG566" i="7"/>
  <c r="AF566" i="7"/>
  <c r="AC566" i="7"/>
  <c r="AB566" i="7"/>
  <c r="AA566" i="7"/>
  <c r="Z566" i="7"/>
  <c r="Y566" i="7"/>
  <c r="AI565" i="7"/>
  <c r="AH565" i="7"/>
  <c r="AG565" i="7"/>
  <c r="AF565" i="7"/>
  <c r="AC565" i="7"/>
  <c r="AB565" i="7"/>
  <c r="AA565" i="7"/>
  <c r="Z565" i="7"/>
  <c r="Y565" i="7"/>
  <c r="X565" i="7"/>
  <c r="W565" i="7"/>
  <c r="V565" i="7"/>
  <c r="AI564" i="7"/>
  <c r="AH564" i="7"/>
  <c r="AC564" i="7"/>
  <c r="AB564" i="7"/>
  <c r="AA564" i="7"/>
  <c r="Z564" i="7"/>
  <c r="Y564" i="7"/>
  <c r="X564" i="7"/>
  <c r="W564" i="7"/>
  <c r="V564" i="7"/>
  <c r="AI556" i="7"/>
  <c r="AH556" i="7"/>
  <c r="AG556" i="7"/>
  <c r="AF556" i="7"/>
  <c r="AC556" i="7"/>
  <c r="AB556" i="7"/>
  <c r="AA556" i="7"/>
  <c r="Z556" i="7"/>
  <c r="Y556" i="7"/>
  <c r="X556" i="7"/>
  <c r="W556" i="7"/>
  <c r="V556" i="7"/>
  <c r="AI555" i="7"/>
  <c r="AH555" i="7"/>
  <c r="AG555" i="7"/>
  <c r="AF555" i="7"/>
  <c r="AC555" i="7"/>
  <c r="AB555" i="7"/>
  <c r="AA555" i="7"/>
  <c r="Z555" i="7"/>
  <c r="Y555" i="7"/>
  <c r="X555" i="7"/>
  <c r="W555" i="7"/>
  <c r="V555" i="7"/>
  <c r="AI554" i="7"/>
  <c r="AH554" i="7"/>
  <c r="AG554" i="7"/>
  <c r="AF554" i="7"/>
  <c r="AC554" i="7"/>
  <c r="AB554" i="7"/>
  <c r="AA554" i="7"/>
  <c r="Z554" i="7"/>
  <c r="Y554" i="7"/>
  <c r="X554" i="7"/>
  <c r="W554" i="7"/>
  <c r="V554" i="7"/>
  <c r="AI553" i="7"/>
  <c r="AH553" i="7"/>
  <c r="AG553" i="7"/>
  <c r="AF553" i="7"/>
  <c r="AC553" i="7"/>
  <c r="AB553" i="7"/>
  <c r="AA553" i="7"/>
  <c r="Z553" i="7"/>
  <c r="Y553" i="7"/>
  <c r="X553" i="7"/>
  <c r="W553" i="7"/>
  <c r="V553" i="7"/>
  <c r="AI552" i="7"/>
  <c r="AH552" i="7"/>
  <c r="AG552" i="7"/>
  <c r="AF552" i="7"/>
  <c r="AC552" i="7"/>
  <c r="AB552" i="7"/>
  <c r="AA552" i="7"/>
  <c r="Z552" i="7"/>
  <c r="Y552" i="7"/>
  <c r="X552" i="7"/>
  <c r="W552" i="7"/>
  <c r="V552" i="7"/>
  <c r="AI551" i="7"/>
  <c r="AH551" i="7"/>
  <c r="AG551" i="7"/>
  <c r="AF551" i="7"/>
  <c r="AC551" i="7"/>
  <c r="AB551" i="7"/>
  <c r="AA551" i="7"/>
  <c r="Z551" i="7"/>
  <c r="Y551" i="7"/>
  <c r="X551" i="7"/>
  <c r="W551" i="7"/>
  <c r="V551" i="7"/>
  <c r="AI550" i="7"/>
  <c r="AH550" i="7"/>
  <c r="AG550" i="7"/>
  <c r="AF550" i="7"/>
  <c r="AC550" i="7"/>
  <c r="AB550" i="7"/>
  <c r="AA550" i="7"/>
  <c r="Z550" i="7"/>
  <c r="Y550" i="7"/>
  <c r="X550" i="7"/>
  <c r="W550" i="7"/>
  <c r="V550" i="7"/>
  <c r="AI549" i="7"/>
  <c r="AH549" i="7"/>
  <c r="AG549" i="7"/>
  <c r="AF549" i="7"/>
  <c r="AC549" i="7"/>
  <c r="AB549" i="7"/>
  <c r="AA549" i="7"/>
  <c r="Z549" i="7"/>
  <c r="Y549" i="7"/>
  <c r="X549" i="7"/>
  <c r="W549" i="7"/>
  <c r="V549" i="7"/>
  <c r="AI548" i="7"/>
  <c r="AH548" i="7"/>
  <c r="AG548" i="7"/>
  <c r="AF548" i="7"/>
  <c r="AC548" i="7"/>
  <c r="AB548" i="7"/>
  <c r="AA548" i="7"/>
  <c r="Z548" i="7"/>
  <c r="Y548" i="7"/>
  <c r="X548" i="7"/>
  <c r="W548" i="7"/>
  <c r="V548" i="7"/>
  <c r="AI547" i="7"/>
  <c r="AH547" i="7"/>
  <c r="AG547" i="7"/>
  <c r="AF547" i="7"/>
  <c r="AC547" i="7"/>
  <c r="AB547" i="7"/>
  <c r="AA547" i="7"/>
  <c r="Z547" i="7"/>
  <c r="Y547" i="7"/>
  <c r="X547" i="7"/>
  <c r="W547" i="7"/>
  <c r="V547" i="7"/>
  <c r="AI546" i="7"/>
  <c r="AH546" i="7"/>
  <c r="AG546" i="7"/>
  <c r="AF546" i="7"/>
  <c r="AC546" i="7"/>
  <c r="AB546" i="7"/>
  <c r="AA546" i="7"/>
  <c r="Z546" i="7"/>
  <c r="Y546" i="7"/>
  <c r="X546" i="7"/>
  <c r="W546" i="7"/>
  <c r="V546" i="7"/>
  <c r="AI545" i="7"/>
  <c r="AH545" i="7"/>
  <c r="AG545" i="7"/>
  <c r="AF545" i="7"/>
  <c r="AC545" i="7"/>
  <c r="AB545" i="7"/>
  <c r="AA545" i="7"/>
  <c r="Z545" i="7"/>
  <c r="Y545" i="7"/>
  <c r="X545" i="7"/>
  <c r="W545" i="7"/>
  <c r="V545" i="7"/>
  <c r="AI544" i="7"/>
  <c r="AH544" i="7"/>
  <c r="AG544" i="7"/>
  <c r="AF544" i="7"/>
  <c r="AC544" i="7"/>
  <c r="AB544" i="7"/>
  <c r="AA544" i="7"/>
  <c r="Z544" i="7"/>
  <c r="Y544" i="7"/>
  <c r="X544" i="7"/>
  <c r="W544" i="7"/>
  <c r="V544" i="7"/>
  <c r="AI543" i="7"/>
  <c r="AH543" i="7"/>
  <c r="AG543" i="7"/>
  <c r="AF543" i="7"/>
  <c r="AC543" i="7"/>
  <c r="AB543" i="7"/>
  <c r="AA543" i="7"/>
  <c r="Z543" i="7"/>
  <c r="Y543" i="7"/>
  <c r="X543" i="7"/>
  <c r="W543" i="7"/>
  <c r="V543" i="7"/>
  <c r="AI542" i="7"/>
  <c r="AH542" i="7"/>
  <c r="AG542" i="7"/>
  <c r="AF542" i="7"/>
  <c r="AC542" i="7"/>
  <c r="AB542" i="7"/>
  <c r="AA542" i="7"/>
  <c r="Z542" i="7"/>
  <c r="Y542" i="7"/>
  <c r="X542" i="7"/>
  <c r="W542" i="7"/>
  <c r="V542" i="7"/>
  <c r="AI541" i="7"/>
  <c r="AH541" i="7"/>
  <c r="AG541" i="7"/>
  <c r="AF541" i="7"/>
  <c r="AC541" i="7"/>
  <c r="AB541" i="7"/>
  <c r="AA541" i="7"/>
  <c r="Z541" i="7"/>
  <c r="Y541" i="7"/>
  <c r="X541" i="7"/>
  <c r="W541" i="7"/>
  <c r="V541" i="7"/>
  <c r="AI540" i="7"/>
  <c r="AH540" i="7"/>
  <c r="AG540" i="7"/>
  <c r="AF540" i="7"/>
  <c r="AC540" i="7"/>
  <c r="AB540" i="7"/>
  <c r="AA540" i="7"/>
  <c r="Z540" i="7"/>
  <c r="Y540" i="7"/>
  <c r="X540" i="7"/>
  <c r="W540" i="7"/>
  <c r="V540" i="7"/>
  <c r="AI539" i="7"/>
  <c r="AH539" i="7"/>
  <c r="AG539" i="7"/>
  <c r="AF539" i="7"/>
  <c r="AC539" i="7"/>
  <c r="AB539" i="7"/>
  <c r="AA539" i="7"/>
  <c r="Z539" i="7"/>
  <c r="Y539" i="7"/>
  <c r="X539" i="7"/>
  <c r="W539" i="7"/>
  <c r="V539" i="7"/>
  <c r="AI538" i="7"/>
  <c r="AH538" i="7"/>
  <c r="AG538" i="7"/>
  <c r="AF538" i="7"/>
  <c r="AC538" i="7"/>
  <c r="AB538" i="7"/>
  <c r="AA538" i="7"/>
  <c r="Z538" i="7"/>
  <c r="Y538" i="7"/>
  <c r="X538" i="7"/>
  <c r="W538" i="7"/>
  <c r="V538" i="7"/>
  <c r="AI537" i="7"/>
  <c r="AH537" i="7"/>
  <c r="AG537" i="7"/>
  <c r="AF537" i="7"/>
  <c r="AC537" i="7"/>
  <c r="AB537" i="7"/>
  <c r="AA537" i="7"/>
  <c r="Z537" i="7"/>
  <c r="Y537" i="7"/>
  <c r="X537" i="7"/>
  <c r="W537" i="7"/>
  <c r="V537" i="7"/>
  <c r="AI536" i="7"/>
  <c r="AH536" i="7"/>
  <c r="AG536" i="7"/>
  <c r="AF536" i="7"/>
  <c r="AC536" i="7"/>
  <c r="AB536" i="7"/>
  <c r="AA536" i="7"/>
  <c r="Z536" i="7"/>
  <c r="Y536" i="7"/>
  <c r="X536" i="7"/>
  <c r="W536" i="7"/>
  <c r="V536" i="7"/>
  <c r="AI535" i="7"/>
  <c r="AH535" i="7"/>
  <c r="AG535" i="7"/>
  <c r="AF535" i="7"/>
  <c r="AC535" i="7"/>
  <c r="AB535" i="7"/>
  <c r="AA535" i="7"/>
  <c r="Z535" i="7"/>
  <c r="Y535" i="7"/>
  <c r="X535" i="7"/>
  <c r="W535" i="7"/>
  <c r="V535" i="7"/>
  <c r="AI534" i="7"/>
  <c r="AH534" i="7"/>
  <c r="AG534" i="7"/>
  <c r="AF534" i="7"/>
  <c r="AC534" i="7"/>
  <c r="AB534" i="7"/>
  <c r="AA534" i="7"/>
  <c r="Z534" i="7"/>
  <c r="Y534" i="7"/>
  <c r="X534" i="7"/>
  <c r="W534" i="7"/>
  <c r="V534" i="7"/>
  <c r="AI533" i="7"/>
  <c r="AH533" i="7"/>
  <c r="AG533" i="7"/>
  <c r="AF533" i="7"/>
  <c r="AC533" i="7"/>
  <c r="AB533" i="7"/>
  <c r="AA533" i="7"/>
  <c r="Z533" i="7"/>
  <c r="Y533" i="7"/>
  <c r="X533" i="7"/>
  <c r="W533" i="7"/>
  <c r="V533" i="7"/>
  <c r="AI532" i="7"/>
  <c r="AH532" i="7"/>
  <c r="AG532" i="7"/>
  <c r="AF532" i="7"/>
  <c r="AC532" i="7"/>
  <c r="AB532" i="7"/>
  <c r="AA532" i="7"/>
  <c r="Z532" i="7"/>
  <c r="Y532" i="7"/>
  <c r="X532" i="7"/>
  <c r="W532" i="7"/>
  <c r="V532" i="7"/>
  <c r="AI531" i="7"/>
  <c r="AH531" i="7"/>
  <c r="AG531" i="7"/>
  <c r="AF531" i="7"/>
  <c r="AC531" i="7"/>
  <c r="AB531" i="7"/>
  <c r="AA531" i="7"/>
  <c r="Z531" i="7"/>
  <c r="Y531" i="7"/>
  <c r="X531" i="7"/>
  <c r="W531" i="7"/>
  <c r="V531" i="7"/>
  <c r="AI530" i="7"/>
  <c r="AH530" i="7"/>
  <c r="AG530" i="7"/>
  <c r="AF530" i="7"/>
  <c r="AC530" i="7"/>
  <c r="AB530" i="7"/>
  <c r="AA530" i="7"/>
  <c r="Z530" i="7"/>
  <c r="Y530" i="7"/>
  <c r="X530" i="7"/>
  <c r="W530" i="7"/>
  <c r="V530" i="7"/>
  <c r="AI529" i="7"/>
  <c r="AH529" i="7"/>
  <c r="AG529" i="7"/>
  <c r="AF529" i="7"/>
  <c r="AC529" i="7"/>
  <c r="AB529" i="7"/>
  <c r="AA529" i="7"/>
  <c r="Z529" i="7"/>
  <c r="Y529" i="7"/>
  <c r="X529" i="7"/>
  <c r="W529" i="7"/>
  <c r="V529" i="7"/>
  <c r="AI528" i="7"/>
  <c r="AH528" i="7"/>
  <c r="AG528" i="7"/>
  <c r="AF528" i="7"/>
  <c r="AC528" i="7"/>
  <c r="AB528" i="7"/>
  <c r="AA528" i="7"/>
  <c r="Z528" i="7"/>
  <c r="Y528" i="7"/>
  <c r="X528" i="7"/>
  <c r="W528" i="7"/>
  <c r="V528" i="7"/>
  <c r="AI527" i="7"/>
  <c r="AH527" i="7"/>
  <c r="AG527" i="7"/>
  <c r="AF527" i="7"/>
  <c r="AC527" i="7"/>
  <c r="AB527" i="7"/>
  <c r="AA527" i="7"/>
  <c r="Z527" i="7"/>
  <c r="Y527" i="7"/>
  <c r="X527" i="7"/>
  <c r="W527" i="7"/>
  <c r="V527" i="7"/>
  <c r="AI526" i="7"/>
  <c r="AH526" i="7"/>
  <c r="AG526" i="7"/>
  <c r="AF526" i="7"/>
  <c r="AC526" i="7"/>
  <c r="AB526" i="7"/>
  <c r="AA526" i="7"/>
  <c r="Z526" i="7"/>
  <c r="Y526" i="7"/>
  <c r="X526" i="7"/>
  <c r="W526" i="7"/>
  <c r="V526" i="7"/>
  <c r="AI525" i="7"/>
  <c r="AH525" i="7"/>
  <c r="AG525" i="7"/>
  <c r="AF525" i="7"/>
  <c r="AC525" i="7"/>
  <c r="AB525" i="7"/>
  <c r="AA525" i="7"/>
  <c r="Z525" i="7"/>
  <c r="Y525" i="7"/>
  <c r="X525" i="7"/>
  <c r="W525" i="7"/>
  <c r="V525" i="7"/>
  <c r="AI524" i="7"/>
  <c r="AH524" i="7"/>
  <c r="AG524" i="7"/>
  <c r="AF524" i="7"/>
  <c r="AC524" i="7"/>
  <c r="AB524" i="7"/>
  <c r="AA524" i="7"/>
  <c r="Z524" i="7"/>
  <c r="Y524" i="7"/>
  <c r="X524" i="7"/>
  <c r="W524" i="7"/>
  <c r="V524" i="7"/>
  <c r="AI523" i="7"/>
  <c r="AH523" i="7"/>
  <c r="AG523" i="7"/>
  <c r="AF523" i="7"/>
  <c r="AC523" i="7"/>
  <c r="AB523" i="7"/>
  <c r="AA523" i="7"/>
  <c r="Z523" i="7"/>
  <c r="Y523" i="7"/>
  <c r="X523" i="7"/>
  <c r="W523" i="7"/>
  <c r="V523" i="7"/>
  <c r="AI522" i="7"/>
  <c r="AH522" i="7"/>
  <c r="AG522" i="7"/>
  <c r="AF522" i="7"/>
  <c r="AC522" i="7"/>
  <c r="AB522" i="7"/>
  <c r="AA522" i="7"/>
  <c r="Z522" i="7"/>
  <c r="Y522" i="7"/>
  <c r="X522" i="7"/>
  <c r="W522" i="7"/>
  <c r="V522" i="7"/>
  <c r="AI521" i="7"/>
  <c r="AH521" i="7"/>
  <c r="AG521" i="7"/>
  <c r="AF521" i="7"/>
  <c r="AC521" i="7"/>
  <c r="AB521" i="7"/>
  <c r="AA521" i="7"/>
  <c r="Z521" i="7"/>
  <c r="Y521" i="7"/>
  <c r="X521" i="7"/>
  <c r="W521" i="7"/>
  <c r="V521" i="7"/>
  <c r="AH520" i="7"/>
  <c r="AG520" i="7"/>
  <c r="AF520" i="7"/>
  <c r="AC520" i="7"/>
  <c r="AB520" i="7"/>
  <c r="AA520" i="7"/>
  <c r="Z520" i="7"/>
  <c r="Y520" i="7"/>
  <c r="X520" i="7"/>
  <c r="W520" i="7"/>
  <c r="V520" i="7"/>
  <c r="AI519" i="7"/>
  <c r="AH519" i="7"/>
  <c r="AG519" i="7"/>
  <c r="AF519" i="7"/>
  <c r="AC519" i="7"/>
  <c r="AB519" i="7"/>
  <c r="AA519" i="7"/>
  <c r="Z519" i="7"/>
  <c r="Y519" i="7"/>
  <c r="X519" i="7"/>
  <c r="W519" i="7"/>
  <c r="V519" i="7"/>
  <c r="AI518" i="7"/>
  <c r="AH518" i="7"/>
  <c r="AG518" i="7"/>
  <c r="AF518" i="7"/>
  <c r="AC518" i="7"/>
  <c r="AB518" i="7"/>
  <c r="AA518" i="7"/>
  <c r="Z518" i="7"/>
  <c r="Y518" i="7"/>
  <c r="X518" i="7"/>
  <c r="W518" i="7"/>
  <c r="V518" i="7"/>
  <c r="AI517" i="7"/>
  <c r="AH517" i="7"/>
  <c r="AG517" i="7"/>
  <c r="AF517" i="7"/>
  <c r="AC517" i="7"/>
  <c r="AB517" i="7"/>
  <c r="AA517" i="7"/>
  <c r="Z517" i="7"/>
  <c r="Y517" i="7"/>
  <c r="X517" i="7"/>
  <c r="W517" i="7"/>
  <c r="V517" i="7"/>
  <c r="AI516" i="7"/>
  <c r="AH516" i="7"/>
  <c r="AG516" i="7"/>
  <c r="AF516" i="7"/>
  <c r="AC516" i="7"/>
  <c r="AB516" i="7"/>
  <c r="AA516" i="7"/>
  <c r="Z516" i="7"/>
  <c r="Y516" i="7"/>
  <c r="X516" i="7"/>
  <c r="W516" i="7"/>
  <c r="V516" i="7"/>
  <c r="AI515" i="7"/>
  <c r="AH515" i="7"/>
  <c r="AG515" i="7"/>
  <c r="AF515" i="7"/>
  <c r="AC515" i="7"/>
  <c r="AB515" i="7"/>
  <c r="AA515" i="7"/>
  <c r="Z515" i="7"/>
  <c r="Y515" i="7"/>
  <c r="X515" i="7"/>
  <c r="W515" i="7"/>
  <c r="V515" i="7"/>
  <c r="AI514" i="7"/>
  <c r="AH514" i="7"/>
  <c r="AG514" i="7"/>
  <c r="AF514" i="7"/>
  <c r="AC514" i="7"/>
  <c r="AB514" i="7"/>
  <c r="AA514" i="7"/>
  <c r="Z514" i="7"/>
  <c r="Y514" i="7"/>
  <c r="X514" i="7"/>
  <c r="W514" i="7"/>
  <c r="V514" i="7"/>
  <c r="AI512" i="7"/>
  <c r="AH512" i="7"/>
  <c r="AG512" i="7"/>
  <c r="AF512" i="7"/>
  <c r="AC512" i="7"/>
  <c r="AB512" i="7"/>
  <c r="AA512" i="7"/>
  <c r="Z512" i="7"/>
  <c r="Y512" i="7"/>
  <c r="X512" i="7"/>
  <c r="W512" i="7"/>
  <c r="V512" i="7"/>
  <c r="AI511" i="7"/>
  <c r="AH511" i="7"/>
  <c r="AG511" i="7"/>
  <c r="AF511" i="7"/>
  <c r="AC511" i="7"/>
  <c r="AB511" i="7"/>
  <c r="AA511" i="7"/>
  <c r="Z511" i="7"/>
  <c r="Y511" i="7"/>
  <c r="X511" i="7"/>
  <c r="W511" i="7"/>
  <c r="V511" i="7"/>
  <c r="AI510" i="7"/>
  <c r="AH510" i="7"/>
  <c r="AG510" i="7"/>
  <c r="AF510" i="7"/>
  <c r="AC510" i="7"/>
  <c r="AB510" i="7"/>
  <c r="AA510" i="7"/>
  <c r="Z510" i="7"/>
  <c r="Y510" i="7"/>
  <c r="X510" i="7"/>
  <c r="W510" i="7"/>
  <c r="V510" i="7"/>
  <c r="AI509" i="7"/>
  <c r="AH509" i="7"/>
  <c r="AG509" i="7"/>
  <c r="AF509" i="7"/>
  <c r="AC509" i="7"/>
  <c r="AB509" i="7"/>
  <c r="AA509" i="7"/>
  <c r="Z509" i="7"/>
  <c r="Y509" i="7"/>
  <c r="W509" i="7"/>
  <c r="V509" i="7"/>
  <c r="AI508" i="7"/>
  <c r="AH508" i="7"/>
  <c r="AG508" i="7"/>
  <c r="AF508" i="7"/>
  <c r="AC508" i="7"/>
  <c r="AB508" i="7"/>
  <c r="AA508" i="7"/>
  <c r="Z508" i="7"/>
  <c r="Y508" i="7"/>
  <c r="X508" i="7"/>
  <c r="W508" i="7"/>
  <c r="V508" i="7"/>
  <c r="AI507" i="7"/>
  <c r="AH507" i="7"/>
  <c r="AG507" i="7"/>
  <c r="AF507" i="7"/>
  <c r="AC507" i="7"/>
  <c r="AB507" i="7"/>
  <c r="AA507" i="7"/>
  <c r="Z507" i="7"/>
  <c r="Y507" i="7"/>
  <c r="X507" i="7"/>
  <c r="W507" i="7"/>
  <c r="V507" i="7"/>
  <c r="AI506" i="7"/>
  <c r="AH506" i="7"/>
  <c r="AG506" i="7"/>
  <c r="AF506" i="7"/>
  <c r="AC506" i="7"/>
  <c r="AB506" i="7"/>
  <c r="AA506" i="7"/>
  <c r="Z506" i="7"/>
  <c r="Y506" i="7"/>
  <c r="X506" i="7"/>
  <c r="W506" i="7"/>
  <c r="V506" i="7"/>
  <c r="AI505" i="7"/>
  <c r="AH505" i="7"/>
  <c r="AG505" i="7"/>
  <c r="AF505" i="7"/>
  <c r="AC505" i="7"/>
  <c r="AB505" i="7"/>
  <c r="AA505" i="7"/>
  <c r="Z505" i="7"/>
  <c r="Y505" i="7"/>
  <c r="X505" i="7"/>
  <c r="W505" i="7"/>
  <c r="V505" i="7"/>
  <c r="AI504" i="7"/>
  <c r="AH504" i="7"/>
  <c r="AG504" i="7"/>
  <c r="AF504" i="7"/>
  <c r="AC504" i="7"/>
  <c r="AB504" i="7"/>
  <c r="AA504" i="7"/>
  <c r="Z504" i="7"/>
  <c r="Y504" i="7"/>
  <c r="X504" i="7"/>
  <c r="W504" i="7"/>
  <c r="V504" i="7"/>
  <c r="AI503" i="7"/>
  <c r="AH503" i="7"/>
  <c r="AG503" i="7"/>
  <c r="AF503" i="7"/>
  <c r="AC503" i="7"/>
  <c r="AB503" i="7"/>
  <c r="AA503" i="7"/>
  <c r="Z503" i="7"/>
  <c r="Y503" i="7"/>
  <c r="X503" i="7"/>
  <c r="W503" i="7"/>
  <c r="V503" i="7"/>
  <c r="AI502" i="7"/>
  <c r="AH502" i="7"/>
  <c r="AG502" i="7"/>
  <c r="AF502" i="7"/>
  <c r="AC502" i="7"/>
  <c r="AB502" i="7"/>
  <c r="AA502" i="7"/>
  <c r="Z502" i="7"/>
  <c r="Y502" i="7"/>
  <c r="X502" i="7"/>
  <c r="W502" i="7"/>
  <c r="V502" i="7"/>
  <c r="AI501" i="7"/>
  <c r="AH501" i="7"/>
  <c r="AG501" i="7"/>
  <c r="AF501" i="7"/>
  <c r="AC501" i="7"/>
  <c r="AB501" i="7"/>
  <c r="AA501" i="7"/>
  <c r="Z501" i="7"/>
  <c r="Y501" i="7"/>
  <c r="W501" i="7"/>
  <c r="V501" i="7"/>
  <c r="AI500" i="7"/>
  <c r="AH500" i="7"/>
  <c r="AG500" i="7"/>
  <c r="AF500" i="7"/>
  <c r="AC500" i="7"/>
  <c r="AB500" i="7"/>
  <c r="AA500" i="7"/>
  <c r="Z500" i="7"/>
  <c r="Y500" i="7"/>
  <c r="X500" i="7"/>
  <c r="W500" i="7"/>
  <c r="V500" i="7"/>
  <c r="AI499" i="7"/>
  <c r="AH499" i="7"/>
  <c r="AG499" i="7"/>
  <c r="AF499" i="7"/>
  <c r="AC499" i="7"/>
  <c r="AB499" i="7"/>
  <c r="AA499" i="7"/>
  <c r="Z499" i="7"/>
  <c r="Y499" i="7"/>
  <c r="X499" i="7"/>
  <c r="W499" i="7"/>
  <c r="V499" i="7"/>
  <c r="AI498" i="7"/>
  <c r="AH498" i="7"/>
  <c r="AG498" i="7"/>
  <c r="AF498" i="7"/>
  <c r="AC498" i="7"/>
  <c r="AB498" i="7"/>
  <c r="AA498" i="7"/>
  <c r="Z498" i="7"/>
  <c r="Y498" i="7"/>
  <c r="X498" i="7"/>
  <c r="W498" i="7"/>
  <c r="V498" i="7"/>
  <c r="AI496" i="7"/>
  <c r="AH496" i="7"/>
  <c r="AG496" i="7"/>
  <c r="AF496" i="7"/>
  <c r="AC496" i="7"/>
  <c r="AB496" i="7"/>
  <c r="AA496" i="7"/>
  <c r="Z496" i="7"/>
  <c r="Y496" i="7"/>
  <c r="X496" i="7"/>
  <c r="W496" i="7"/>
  <c r="V496" i="7"/>
  <c r="AI495" i="7"/>
  <c r="AH495" i="7"/>
  <c r="AG495" i="7"/>
  <c r="AF495" i="7"/>
  <c r="AC495" i="7"/>
  <c r="AB495" i="7"/>
  <c r="AA495" i="7"/>
  <c r="Z495" i="7"/>
  <c r="Y495" i="7"/>
  <c r="X495" i="7"/>
  <c r="W495" i="7"/>
  <c r="V495" i="7"/>
  <c r="AI494" i="7"/>
  <c r="AH494" i="7"/>
  <c r="AG494" i="7"/>
  <c r="AF494" i="7"/>
  <c r="AC494" i="7"/>
  <c r="AB494" i="7"/>
  <c r="AA494" i="7"/>
  <c r="Z494" i="7"/>
  <c r="Y494" i="7"/>
  <c r="X494" i="7"/>
  <c r="W494" i="7"/>
  <c r="V494" i="7"/>
  <c r="AI493" i="7"/>
  <c r="AH493" i="7"/>
  <c r="AG493" i="7"/>
  <c r="AF493" i="7"/>
  <c r="AC493" i="7"/>
  <c r="AB493" i="7"/>
  <c r="AA493" i="7"/>
  <c r="Z493" i="7"/>
  <c r="Y493" i="7"/>
  <c r="X493" i="7"/>
  <c r="W493" i="7"/>
  <c r="V493" i="7"/>
  <c r="AI492" i="7"/>
  <c r="AH492" i="7"/>
  <c r="AG492" i="7"/>
  <c r="AF492" i="7"/>
  <c r="AC492" i="7"/>
  <c r="AB492" i="7"/>
  <c r="AA492" i="7"/>
  <c r="Z492" i="7"/>
  <c r="Y492" i="7"/>
  <c r="X492" i="7"/>
  <c r="W492" i="7"/>
  <c r="V492" i="7"/>
  <c r="AI491" i="7"/>
  <c r="AH491" i="7"/>
  <c r="AG491" i="7"/>
  <c r="AF491" i="7"/>
  <c r="AC491" i="7"/>
  <c r="AB491" i="7"/>
  <c r="AA491" i="7"/>
  <c r="Z491" i="7"/>
  <c r="Y491" i="7"/>
  <c r="X491" i="7"/>
  <c r="W491" i="7"/>
  <c r="V491" i="7"/>
  <c r="AI490" i="7"/>
  <c r="AH490" i="7"/>
  <c r="AG490" i="7"/>
  <c r="AF490" i="7"/>
  <c r="AC490" i="7"/>
  <c r="AB490" i="7"/>
  <c r="AA490" i="7"/>
  <c r="Z490" i="7"/>
  <c r="Y490" i="7"/>
  <c r="X490" i="7"/>
  <c r="W490" i="7"/>
  <c r="V490" i="7"/>
  <c r="AI489" i="7"/>
  <c r="AH489" i="7"/>
  <c r="AG489" i="7"/>
  <c r="AF489" i="7"/>
  <c r="AC489" i="7"/>
  <c r="AB489" i="7"/>
  <c r="AA489" i="7"/>
  <c r="Z489" i="7"/>
  <c r="Y489" i="7"/>
  <c r="X489" i="7"/>
  <c r="W489" i="7"/>
  <c r="V489" i="7"/>
  <c r="AI488" i="7"/>
  <c r="AH488" i="7"/>
  <c r="AG488" i="7"/>
  <c r="AF488" i="7"/>
  <c r="AC488" i="7"/>
  <c r="AB488" i="7"/>
  <c r="AA488" i="7"/>
  <c r="Z488" i="7"/>
  <c r="Y488" i="7"/>
  <c r="X488" i="7"/>
  <c r="W488" i="7"/>
  <c r="V488" i="7"/>
  <c r="AI487" i="7"/>
  <c r="AH487" i="7"/>
  <c r="AG487" i="7"/>
  <c r="AF487" i="7"/>
  <c r="AC487" i="7"/>
  <c r="AB487" i="7"/>
  <c r="AA487" i="7"/>
  <c r="Z487" i="7"/>
  <c r="Y487" i="7"/>
  <c r="X487" i="7"/>
  <c r="W487" i="7"/>
  <c r="V487" i="7"/>
  <c r="AI486" i="7"/>
  <c r="AH486" i="7"/>
  <c r="AG486" i="7"/>
  <c r="AF486" i="7"/>
  <c r="AC486" i="7"/>
  <c r="AB486" i="7"/>
  <c r="AA486" i="7"/>
  <c r="Z486" i="7"/>
  <c r="Y486" i="7"/>
  <c r="X486" i="7"/>
  <c r="W486" i="7"/>
  <c r="V486" i="7"/>
  <c r="AI485" i="7"/>
  <c r="AH485" i="7"/>
  <c r="AG485" i="7"/>
  <c r="AF485" i="7"/>
  <c r="AC485" i="7"/>
  <c r="AB485" i="7"/>
  <c r="AA485" i="7"/>
  <c r="Z485" i="7"/>
  <c r="Y485" i="7"/>
  <c r="X485" i="7"/>
  <c r="W485" i="7"/>
  <c r="V485" i="7"/>
  <c r="AI482" i="7"/>
  <c r="AG482" i="7"/>
  <c r="AC482" i="7"/>
  <c r="AB482" i="7"/>
  <c r="AA482" i="7"/>
  <c r="Z482" i="7"/>
  <c r="Y482" i="7"/>
  <c r="X482" i="7"/>
  <c r="W482" i="7"/>
  <c r="V482" i="7"/>
  <c r="AI481" i="7"/>
  <c r="AH481" i="7"/>
  <c r="AG481" i="7"/>
  <c r="AF481" i="7"/>
  <c r="AC481" i="7"/>
  <c r="AB481" i="7"/>
  <c r="AA481" i="7"/>
  <c r="Z481" i="7"/>
  <c r="Y481" i="7"/>
  <c r="X481" i="7"/>
  <c r="W481" i="7"/>
  <c r="V481" i="7"/>
  <c r="AI480" i="7"/>
  <c r="AH480" i="7"/>
  <c r="AG480" i="7"/>
  <c r="AF480" i="7"/>
  <c r="AC480" i="7"/>
  <c r="AB480" i="7"/>
  <c r="AA480" i="7"/>
  <c r="Z480" i="7"/>
  <c r="Y480" i="7"/>
  <c r="X480" i="7"/>
  <c r="W480" i="7"/>
  <c r="V480" i="7"/>
  <c r="AI479" i="7"/>
  <c r="AH479" i="7"/>
  <c r="AG479" i="7"/>
  <c r="AF479" i="7"/>
  <c r="AC479" i="7"/>
  <c r="AB479" i="7"/>
  <c r="AA479" i="7"/>
  <c r="Z479" i="7"/>
  <c r="Y479" i="7"/>
  <c r="X479" i="7"/>
  <c r="W479" i="7"/>
  <c r="V479" i="7"/>
  <c r="AI478" i="7"/>
  <c r="AH478" i="7"/>
  <c r="AG478" i="7"/>
  <c r="AF478" i="7"/>
  <c r="AC478" i="7"/>
  <c r="AB478" i="7"/>
  <c r="AA478" i="7"/>
  <c r="Z478" i="7"/>
  <c r="Y478" i="7"/>
  <c r="X478" i="7"/>
  <c r="W478" i="7"/>
  <c r="V478" i="7"/>
  <c r="AI477" i="7"/>
  <c r="AH477" i="7"/>
  <c r="AG477" i="7"/>
  <c r="AF477" i="7"/>
  <c r="AC477" i="7"/>
  <c r="AB477" i="7"/>
  <c r="AA477" i="7"/>
  <c r="Z477" i="7"/>
  <c r="Y477" i="7"/>
  <c r="X477" i="7"/>
  <c r="W477" i="7"/>
  <c r="V477" i="7"/>
  <c r="AI476" i="7"/>
  <c r="AH476" i="7"/>
  <c r="AG476" i="7"/>
  <c r="AF476" i="7"/>
  <c r="AC476" i="7"/>
  <c r="AB476" i="7"/>
  <c r="AA476" i="7"/>
  <c r="Z476" i="7"/>
  <c r="Y476" i="7"/>
  <c r="X476" i="7"/>
  <c r="W476" i="7"/>
  <c r="V476" i="7"/>
  <c r="AI475" i="7"/>
  <c r="AH475" i="7"/>
  <c r="AG475" i="7"/>
  <c r="AF475" i="7"/>
  <c r="AC475" i="7"/>
  <c r="AB475" i="7"/>
  <c r="AA475" i="7"/>
  <c r="Z475" i="7"/>
  <c r="Y475" i="7"/>
  <c r="X475" i="7"/>
  <c r="W475" i="7"/>
  <c r="V475" i="7"/>
  <c r="AI474" i="7"/>
  <c r="AH474" i="7"/>
  <c r="AG474" i="7"/>
  <c r="AF474" i="7"/>
  <c r="AC474" i="7"/>
  <c r="AB474" i="7"/>
  <c r="AA474" i="7"/>
  <c r="Z474" i="7"/>
  <c r="Y474" i="7"/>
  <c r="X474" i="7"/>
  <c r="W474" i="7"/>
  <c r="V474" i="7"/>
  <c r="AI473" i="7"/>
  <c r="AH473" i="7"/>
  <c r="AG473" i="7"/>
  <c r="AF473" i="7"/>
  <c r="AC473" i="7"/>
  <c r="AB473" i="7"/>
  <c r="AA473" i="7"/>
  <c r="Z473" i="7"/>
  <c r="Y473" i="7"/>
  <c r="X473" i="7"/>
  <c r="W473" i="7"/>
  <c r="V473" i="7"/>
  <c r="AI472" i="7"/>
  <c r="AH472" i="7"/>
  <c r="AG472" i="7"/>
  <c r="AF472" i="7"/>
  <c r="AC472" i="7"/>
  <c r="AB472" i="7"/>
  <c r="AA472" i="7"/>
  <c r="Z472" i="7"/>
  <c r="Y472" i="7"/>
  <c r="X472" i="7"/>
  <c r="W472" i="7"/>
  <c r="V472" i="7"/>
  <c r="AI471" i="7"/>
  <c r="AH471" i="7"/>
  <c r="AG471" i="7"/>
  <c r="AF471" i="7"/>
  <c r="AC471" i="7"/>
  <c r="AB471" i="7"/>
  <c r="AA471" i="7"/>
  <c r="Z471" i="7"/>
  <c r="Y471" i="7"/>
  <c r="X471" i="7"/>
  <c r="W471" i="7"/>
  <c r="V471" i="7"/>
  <c r="AI470" i="7"/>
  <c r="AH470" i="7"/>
  <c r="AG470" i="7"/>
  <c r="AF470" i="7"/>
  <c r="AC470" i="7"/>
  <c r="AB470" i="7"/>
  <c r="AA470" i="7"/>
  <c r="Z470" i="7"/>
  <c r="Y470" i="7"/>
  <c r="X470" i="7"/>
  <c r="W470" i="7"/>
  <c r="V470" i="7"/>
  <c r="AI469" i="7"/>
  <c r="AH469" i="7"/>
  <c r="AG469" i="7"/>
  <c r="AF469" i="7"/>
  <c r="AC469" i="7"/>
  <c r="AB469" i="7"/>
  <c r="AA469" i="7"/>
  <c r="Z469" i="7"/>
  <c r="Y469" i="7"/>
  <c r="X469" i="7"/>
  <c r="W469" i="7"/>
  <c r="V469" i="7"/>
  <c r="AI468" i="7"/>
  <c r="AH468" i="7"/>
  <c r="AG468" i="7"/>
  <c r="AF468" i="7"/>
  <c r="AC468" i="7"/>
  <c r="AB468" i="7"/>
  <c r="AA468" i="7"/>
  <c r="Z468" i="7"/>
  <c r="Y468" i="7"/>
  <c r="X468" i="7"/>
  <c r="W468" i="7"/>
  <c r="V468" i="7"/>
  <c r="AI467" i="7"/>
  <c r="AH467" i="7"/>
  <c r="AG467" i="7"/>
  <c r="AF467" i="7"/>
  <c r="AC467" i="7"/>
  <c r="AB467" i="7"/>
  <c r="AA467" i="7"/>
  <c r="Z467" i="7"/>
  <c r="Y467" i="7"/>
  <c r="X467" i="7"/>
  <c r="W467" i="7"/>
  <c r="V467" i="7"/>
  <c r="AI466" i="7"/>
  <c r="AH466" i="7"/>
  <c r="AG466" i="7"/>
  <c r="AF466" i="7"/>
  <c r="AC466" i="7"/>
  <c r="AB466" i="7"/>
  <c r="AA466" i="7"/>
  <c r="Z466" i="7"/>
  <c r="Y466" i="7"/>
  <c r="X466" i="7"/>
  <c r="W466" i="7"/>
  <c r="V466" i="7"/>
  <c r="AI465" i="7"/>
  <c r="AH465" i="7"/>
  <c r="AG465" i="7"/>
  <c r="AF465" i="7"/>
  <c r="AC465" i="7"/>
  <c r="AB465" i="7"/>
  <c r="AA465" i="7"/>
  <c r="Z465" i="7"/>
  <c r="Y465" i="7"/>
  <c r="X465" i="7"/>
  <c r="W465" i="7"/>
  <c r="V465" i="7"/>
  <c r="AI464" i="7"/>
  <c r="AH464" i="7"/>
  <c r="AG464" i="7"/>
  <c r="AF464" i="7"/>
  <c r="AC464" i="7"/>
  <c r="AB464" i="7"/>
  <c r="AA464" i="7"/>
  <c r="Z464" i="7"/>
  <c r="Y464" i="7"/>
  <c r="X464" i="7"/>
  <c r="W464" i="7"/>
  <c r="V464" i="7"/>
  <c r="AI463" i="7"/>
  <c r="AH463" i="7"/>
  <c r="AG463" i="7"/>
  <c r="AF463" i="7"/>
  <c r="AC463" i="7"/>
  <c r="AB463" i="7"/>
  <c r="AA463" i="7"/>
  <c r="Z463" i="7"/>
  <c r="Y463" i="7"/>
  <c r="X463" i="7"/>
  <c r="W463" i="7"/>
  <c r="V463" i="7"/>
  <c r="AI462" i="7"/>
  <c r="AH462" i="7"/>
  <c r="AG462" i="7"/>
  <c r="AF462" i="7"/>
  <c r="AC462" i="7"/>
  <c r="AB462" i="7"/>
  <c r="AA462" i="7"/>
  <c r="Z462" i="7"/>
  <c r="Y462" i="7"/>
  <c r="X462" i="7"/>
  <c r="W462" i="7"/>
  <c r="V462" i="7"/>
  <c r="AI461" i="7"/>
  <c r="AH461" i="7"/>
  <c r="AG461" i="7"/>
  <c r="AF461" i="7"/>
  <c r="AC461" i="7"/>
  <c r="AB461" i="7"/>
  <c r="AA461" i="7"/>
  <c r="Z461" i="7"/>
  <c r="Y461" i="7"/>
  <c r="X461" i="7"/>
  <c r="W461" i="7"/>
  <c r="V461" i="7"/>
  <c r="AI460" i="7"/>
  <c r="AH460" i="7"/>
  <c r="AG460" i="7"/>
  <c r="AF460" i="7"/>
  <c r="AC460" i="7"/>
  <c r="AB460" i="7"/>
  <c r="AA460" i="7"/>
  <c r="Z460" i="7"/>
  <c r="Y460" i="7"/>
  <c r="X460" i="7"/>
  <c r="W460" i="7"/>
  <c r="V460" i="7"/>
  <c r="AI459" i="7"/>
  <c r="AH459" i="7"/>
  <c r="AG459" i="7"/>
  <c r="AF459" i="7"/>
  <c r="AC459" i="7"/>
  <c r="AB459" i="7"/>
  <c r="AA459" i="7"/>
  <c r="Z459" i="7"/>
  <c r="Y459" i="7"/>
  <c r="X459" i="7"/>
  <c r="W459" i="7"/>
  <c r="V459" i="7"/>
  <c r="AI458" i="7"/>
  <c r="AH458" i="7"/>
  <c r="AG458" i="7"/>
  <c r="AF458" i="7"/>
  <c r="AC458" i="7"/>
  <c r="AB458" i="7"/>
  <c r="AA458" i="7"/>
  <c r="Z458" i="7"/>
  <c r="Y458" i="7"/>
  <c r="X458" i="7"/>
  <c r="W458" i="7"/>
  <c r="V458" i="7"/>
  <c r="AI457" i="7"/>
  <c r="AH457" i="7"/>
  <c r="AG457" i="7"/>
  <c r="AF457" i="7"/>
  <c r="AC457" i="7"/>
  <c r="AB457" i="7"/>
  <c r="AA457" i="7"/>
  <c r="Z457" i="7"/>
  <c r="Y457" i="7"/>
  <c r="X457" i="7"/>
  <c r="W457" i="7"/>
  <c r="V457" i="7"/>
  <c r="AI456" i="7"/>
  <c r="AH456" i="7"/>
  <c r="AG456" i="7"/>
  <c r="AF456" i="7"/>
  <c r="AC456" i="7"/>
  <c r="AB456" i="7"/>
  <c r="AA456" i="7"/>
  <c r="Z456" i="7"/>
  <c r="Y456" i="7"/>
  <c r="X456" i="7"/>
  <c r="W456" i="7"/>
  <c r="V456" i="7"/>
  <c r="AI455" i="7"/>
  <c r="AH455" i="7"/>
  <c r="AG455" i="7"/>
  <c r="AF455" i="7"/>
  <c r="AC455" i="7"/>
  <c r="AB455" i="7"/>
  <c r="AA455" i="7"/>
  <c r="Z455" i="7"/>
  <c r="Y455" i="7"/>
  <c r="X455" i="7"/>
  <c r="W455" i="7"/>
  <c r="V455" i="7"/>
  <c r="AI454" i="7"/>
  <c r="AH454" i="7"/>
  <c r="AG454" i="7"/>
  <c r="AF454" i="7"/>
  <c r="AC454" i="7"/>
  <c r="AB454" i="7"/>
  <c r="AA454" i="7"/>
  <c r="Z454" i="7"/>
  <c r="Y454" i="7"/>
  <c r="X454" i="7"/>
  <c r="W454" i="7"/>
  <c r="V454" i="7"/>
  <c r="AI453" i="7"/>
  <c r="AH453" i="7"/>
  <c r="AG453" i="7"/>
  <c r="AF453" i="7"/>
  <c r="AC453" i="7"/>
  <c r="AB453" i="7"/>
  <c r="AA453" i="7"/>
  <c r="Z453" i="7"/>
  <c r="Y453" i="7"/>
  <c r="X453" i="7"/>
  <c r="W453" i="7"/>
  <c r="V453" i="7"/>
  <c r="AI452" i="7"/>
  <c r="AH452" i="7"/>
  <c r="AG452" i="7"/>
  <c r="AF452" i="7"/>
  <c r="AC452" i="7"/>
  <c r="AB452" i="7"/>
  <c r="AA452" i="7"/>
  <c r="Z452" i="7"/>
  <c r="Y452" i="7"/>
  <c r="X452" i="7"/>
  <c r="W452" i="7"/>
  <c r="V452" i="7"/>
  <c r="AI451" i="7"/>
  <c r="AH451" i="7"/>
  <c r="AG451" i="7"/>
  <c r="AF451" i="7"/>
  <c r="AC451" i="7"/>
  <c r="AB451" i="7"/>
  <c r="AA451" i="7"/>
  <c r="Z451" i="7"/>
  <c r="Y451" i="7"/>
  <c r="X451" i="7"/>
  <c r="W451" i="7"/>
  <c r="V451" i="7"/>
  <c r="AI450" i="7"/>
  <c r="AH450" i="7"/>
  <c r="AG450" i="7"/>
  <c r="AF450" i="7"/>
  <c r="AC450" i="7"/>
  <c r="AB450" i="7"/>
  <c r="AA450" i="7"/>
  <c r="Z450" i="7"/>
  <c r="Y450" i="7"/>
  <c r="X450" i="7"/>
  <c r="W450" i="7"/>
  <c r="V450" i="7"/>
  <c r="AI449" i="7"/>
  <c r="AH449" i="7"/>
  <c r="AG449" i="7"/>
  <c r="AF449" i="7"/>
  <c r="AC449" i="7"/>
  <c r="AB449" i="7"/>
  <c r="AA449" i="7"/>
  <c r="Z449" i="7"/>
  <c r="Y449" i="7"/>
  <c r="X449" i="7"/>
  <c r="W449" i="7"/>
  <c r="V449" i="7"/>
  <c r="AI448" i="7"/>
  <c r="AH448" i="7"/>
  <c r="AG448" i="7"/>
  <c r="AF448" i="7"/>
  <c r="AC448" i="7"/>
  <c r="AB448" i="7"/>
  <c r="AA448" i="7"/>
  <c r="Z448" i="7"/>
  <c r="Y448" i="7"/>
  <c r="X448" i="7"/>
  <c r="W448" i="7"/>
  <c r="V448" i="7"/>
  <c r="AI447" i="7"/>
  <c r="AH447" i="7"/>
  <c r="AG447" i="7"/>
  <c r="AF447" i="7"/>
  <c r="AC447" i="7"/>
  <c r="AB447" i="7"/>
  <c r="AA447" i="7"/>
  <c r="Z447" i="7"/>
  <c r="Y447" i="7"/>
  <c r="X447" i="7"/>
  <c r="W447" i="7"/>
  <c r="V447" i="7"/>
  <c r="AI446" i="7"/>
  <c r="AH446" i="7"/>
  <c r="AG446" i="7"/>
  <c r="AF446" i="7"/>
  <c r="AC446" i="7"/>
  <c r="AB446" i="7"/>
  <c r="AA446" i="7"/>
  <c r="Z446" i="7"/>
  <c r="Y446" i="7"/>
  <c r="X446" i="7"/>
  <c r="W446" i="7"/>
  <c r="V446" i="7"/>
  <c r="AI445" i="7"/>
  <c r="AH445" i="7"/>
  <c r="AG445" i="7"/>
  <c r="AF445" i="7"/>
  <c r="AC445" i="7"/>
  <c r="AB445" i="7"/>
  <c r="AA445" i="7"/>
  <c r="Z445" i="7"/>
  <c r="Y445" i="7"/>
  <c r="X445" i="7"/>
  <c r="W445" i="7"/>
  <c r="V445" i="7"/>
  <c r="AI444" i="7"/>
  <c r="AH444" i="7"/>
  <c r="AG444" i="7"/>
  <c r="AF444" i="7"/>
  <c r="AC444" i="7"/>
  <c r="AB444" i="7"/>
  <c r="AA444" i="7"/>
  <c r="Z444" i="7"/>
  <c r="Y444" i="7"/>
  <c r="X444" i="7"/>
  <c r="W444" i="7"/>
  <c r="V444" i="7"/>
  <c r="AI443" i="7"/>
  <c r="AH443" i="7"/>
  <c r="AG443" i="7"/>
  <c r="AF443" i="7"/>
  <c r="AC443" i="7"/>
  <c r="AB443" i="7"/>
  <c r="AA443" i="7"/>
  <c r="Z443" i="7"/>
  <c r="Y443" i="7"/>
  <c r="X443" i="7"/>
  <c r="W443" i="7"/>
  <c r="V443" i="7"/>
  <c r="AI442" i="7"/>
  <c r="AH442" i="7"/>
  <c r="AG442" i="7"/>
  <c r="AF442" i="7"/>
  <c r="AC442" i="7"/>
  <c r="AB442" i="7"/>
  <c r="AA442" i="7"/>
  <c r="Z442" i="7"/>
  <c r="Y442" i="7"/>
  <c r="X442" i="7"/>
  <c r="W442" i="7"/>
  <c r="V442" i="7"/>
  <c r="AI441" i="7"/>
  <c r="AH441" i="7"/>
  <c r="AG441" i="7"/>
  <c r="AF441" i="7"/>
  <c r="AC441" i="7"/>
  <c r="AB441" i="7"/>
  <c r="AA441" i="7"/>
  <c r="Z441" i="7"/>
  <c r="Y441" i="7"/>
  <c r="X441" i="7"/>
  <c r="W441" i="7"/>
  <c r="V441" i="7"/>
  <c r="AI440" i="7"/>
  <c r="AH440" i="7"/>
  <c r="AG440" i="7"/>
  <c r="AF440" i="7"/>
  <c r="AC440" i="7"/>
  <c r="AB440" i="7"/>
  <c r="AA440" i="7"/>
  <c r="Z440" i="7"/>
  <c r="Y440" i="7"/>
  <c r="X440" i="7"/>
  <c r="W440" i="7"/>
  <c r="V440" i="7"/>
  <c r="AI439" i="7"/>
  <c r="AH439" i="7"/>
  <c r="AG439" i="7"/>
  <c r="AF439" i="7"/>
  <c r="AC439" i="7"/>
  <c r="AB439" i="7"/>
  <c r="AA439" i="7"/>
  <c r="Z439" i="7"/>
  <c r="Y439" i="7"/>
  <c r="X439" i="7"/>
  <c r="W439" i="7"/>
  <c r="V439" i="7"/>
  <c r="AI438" i="7"/>
  <c r="AH438" i="7"/>
  <c r="AG438" i="7"/>
  <c r="AF438" i="7"/>
  <c r="AC438" i="7"/>
  <c r="AB438" i="7"/>
  <c r="AA438" i="7"/>
  <c r="Z438" i="7"/>
  <c r="Y438" i="7"/>
  <c r="X438" i="7"/>
  <c r="W438" i="7"/>
  <c r="V438" i="7"/>
  <c r="AI437" i="7"/>
  <c r="AH437" i="7"/>
  <c r="AG437" i="7"/>
  <c r="AF437" i="7"/>
  <c r="AC437" i="7"/>
  <c r="AB437" i="7"/>
  <c r="AA437" i="7"/>
  <c r="Z437" i="7"/>
  <c r="Y437" i="7"/>
  <c r="X437" i="7"/>
  <c r="W437" i="7"/>
  <c r="V437" i="7"/>
  <c r="AI436" i="7"/>
  <c r="AH436" i="7"/>
  <c r="AG436" i="7"/>
  <c r="AF436" i="7"/>
  <c r="AC436" i="7"/>
  <c r="AB436" i="7"/>
  <c r="AA436" i="7"/>
  <c r="Z436" i="7"/>
  <c r="Y436" i="7"/>
  <c r="X436" i="7"/>
  <c r="W436" i="7"/>
  <c r="V436" i="7"/>
  <c r="AI435" i="7"/>
  <c r="AH435" i="7"/>
  <c r="AG435" i="7"/>
  <c r="AF435" i="7"/>
  <c r="AC435" i="7"/>
  <c r="AB435" i="7"/>
  <c r="AA435" i="7"/>
  <c r="Z435" i="7"/>
  <c r="Y435" i="7"/>
  <c r="X435" i="7"/>
  <c r="W435" i="7"/>
  <c r="V435" i="7"/>
  <c r="AI434" i="7"/>
  <c r="AH434" i="7"/>
  <c r="AG434" i="7"/>
  <c r="AF434" i="7"/>
  <c r="AC434" i="7"/>
  <c r="AB434" i="7"/>
  <c r="AA434" i="7"/>
  <c r="Z434" i="7"/>
  <c r="Y434" i="7"/>
  <c r="X434" i="7"/>
  <c r="W434" i="7"/>
  <c r="V434" i="7"/>
  <c r="AI433" i="7"/>
  <c r="AH433" i="7"/>
  <c r="AG433" i="7"/>
  <c r="AF433" i="7"/>
  <c r="AC433" i="7"/>
  <c r="AB433" i="7"/>
  <c r="AA433" i="7"/>
  <c r="Z433" i="7"/>
  <c r="Y433" i="7"/>
  <c r="X433" i="7"/>
  <c r="W433" i="7"/>
  <c r="V433" i="7"/>
  <c r="AI432" i="7"/>
  <c r="AH432" i="7"/>
  <c r="AG432" i="7"/>
  <c r="AF432" i="7"/>
  <c r="AC432" i="7"/>
  <c r="AB432" i="7"/>
  <c r="AA432" i="7"/>
  <c r="Z432" i="7"/>
  <c r="Y432" i="7"/>
  <c r="X432" i="7"/>
  <c r="W432" i="7"/>
  <c r="V432" i="7"/>
  <c r="AI431" i="7"/>
  <c r="AH431" i="7"/>
  <c r="AG431" i="7"/>
  <c r="AF431" i="7"/>
  <c r="AC431" i="7"/>
  <c r="AB431" i="7"/>
  <c r="AA431" i="7"/>
  <c r="Z431" i="7"/>
  <c r="Y431" i="7"/>
  <c r="X431" i="7"/>
  <c r="W431" i="7"/>
  <c r="V431" i="7"/>
  <c r="AI430" i="7"/>
  <c r="AH430" i="7"/>
  <c r="AG430" i="7"/>
  <c r="AF430" i="7"/>
  <c r="AC430" i="7"/>
  <c r="AB430" i="7"/>
  <c r="AA430" i="7"/>
  <c r="Z430" i="7"/>
  <c r="Y430" i="7"/>
  <c r="X430" i="7"/>
  <c r="W430" i="7"/>
  <c r="V430" i="7"/>
  <c r="AI429" i="7"/>
  <c r="AH429" i="7"/>
  <c r="AG429" i="7"/>
  <c r="AF429" i="7"/>
  <c r="AC429" i="7"/>
  <c r="AB429" i="7"/>
  <c r="AA429" i="7"/>
  <c r="Z429" i="7"/>
  <c r="Y429" i="7"/>
  <c r="X429" i="7"/>
  <c r="W429" i="7"/>
  <c r="V429" i="7"/>
  <c r="AI427" i="7"/>
  <c r="AH427" i="7"/>
  <c r="AG427" i="7"/>
  <c r="AF427" i="7"/>
  <c r="AC427" i="7"/>
  <c r="AB427" i="7"/>
  <c r="AA427" i="7"/>
  <c r="Z427" i="7"/>
  <c r="Y427" i="7"/>
  <c r="X427" i="7"/>
  <c r="W427" i="7"/>
  <c r="V427" i="7"/>
  <c r="AI426" i="7"/>
  <c r="AH426" i="7"/>
  <c r="AG426" i="7"/>
  <c r="AF426" i="7"/>
  <c r="AC426" i="7"/>
  <c r="AB426" i="7"/>
  <c r="AA426" i="7"/>
  <c r="Z426" i="7"/>
  <c r="Y426" i="7"/>
  <c r="X426" i="7"/>
  <c r="W426" i="7"/>
  <c r="V426" i="7"/>
  <c r="AI425" i="7"/>
  <c r="AH425" i="7"/>
  <c r="AG425" i="7"/>
  <c r="AF425" i="7"/>
  <c r="AC425" i="7"/>
  <c r="AB425" i="7"/>
  <c r="AA425" i="7"/>
  <c r="Z425" i="7"/>
  <c r="Y425" i="7"/>
  <c r="X425" i="7"/>
  <c r="W425" i="7"/>
  <c r="V425" i="7"/>
  <c r="AI424" i="7"/>
  <c r="AH424" i="7"/>
  <c r="AG424" i="7"/>
  <c r="AF424" i="7"/>
  <c r="AC424" i="7"/>
  <c r="AB424" i="7"/>
  <c r="AA424" i="7"/>
  <c r="Z424" i="7"/>
  <c r="Y424" i="7"/>
  <c r="X424" i="7"/>
  <c r="W424" i="7"/>
  <c r="V424" i="7"/>
  <c r="AI423" i="7"/>
  <c r="AH423" i="7"/>
  <c r="AG423" i="7"/>
  <c r="AF423" i="7"/>
  <c r="AC423" i="7"/>
  <c r="AB423" i="7"/>
  <c r="AA423" i="7"/>
  <c r="Z423" i="7"/>
  <c r="Y423" i="7"/>
  <c r="X423" i="7"/>
  <c r="W423" i="7"/>
  <c r="V423" i="7"/>
  <c r="AI422" i="7"/>
  <c r="AH422" i="7"/>
  <c r="AG422" i="7"/>
  <c r="AF422" i="7"/>
  <c r="AC422" i="7"/>
  <c r="AB422" i="7"/>
  <c r="AA422" i="7"/>
  <c r="Z422" i="7"/>
  <c r="Y422" i="7"/>
  <c r="X422" i="7"/>
  <c r="W422" i="7"/>
  <c r="V422" i="7"/>
  <c r="AI421" i="7"/>
  <c r="AH421" i="7"/>
  <c r="AG421" i="7"/>
  <c r="AF421" i="7"/>
  <c r="AC421" i="7"/>
  <c r="AB421" i="7"/>
  <c r="AA421" i="7"/>
  <c r="Z421" i="7"/>
  <c r="Y421" i="7"/>
  <c r="X421" i="7"/>
  <c r="W421" i="7"/>
  <c r="V421" i="7"/>
  <c r="AI420" i="7"/>
  <c r="AH420" i="7"/>
  <c r="AG420" i="7"/>
  <c r="AF420" i="7"/>
  <c r="AC420" i="7"/>
  <c r="AB420" i="7"/>
  <c r="AA420" i="7"/>
  <c r="Z420" i="7"/>
  <c r="Y420" i="7"/>
  <c r="X420" i="7"/>
  <c r="W420" i="7"/>
  <c r="V420" i="7"/>
  <c r="AI419" i="7"/>
  <c r="AH419" i="7"/>
  <c r="AG419" i="7"/>
  <c r="AF419" i="7"/>
  <c r="AC419" i="7"/>
  <c r="AB419" i="7"/>
  <c r="AA419" i="7"/>
  <c r="Z419" i="7"/>
  <c r="Y419" i="7"/>
  <c r="X419" i="7"/>
  <c r="W419" i="7"/>
  <c r="V419" i="7"/>
  <c r="AI418" i="7"/>
  <c r="AH418" i="7"/>
  <c r="AG418" i="7"/>
  <c r="AF418" i="7"/>
  <c r="AC418" i="7"/>
  <c r="AB418" i="7"/>
  <c r="AA418" i="7"/>
  <c r="Z418" i="7"/>
  <c r="Y418" i="7"/>
  <c r="X418" i="7"/>
  <c r="W418" i="7"/>
  <c r="V418" i="7"/>
  <c r="AI417" i="7"/>
  <c r="AH417" i="7"/>
  <c r="AG417" i="7"/>
  <c r="AF417" i="7"/>
  <c r="AC417" i="7"/>
  <c r="AB417" i="7"/>
  <c r="AA417" i="7"/>
  <c r="Z417" i="7"/>
  <c r="Y417" i="7"/>
  <c r="X417" i="7"/>
  <c r="W417" i="7"/>
  <c r="V417" i="7"/>
  <c r="AI416" i="7"/>
  <c r="AH416" i="7"/>
  <c r="AG416" i="7"/>
  <c r="AF416" i="7"/>
  <c r="AC416" i="7"/>
  <c r="AB416" i="7"/>
  <c r="AA416" i="7"/>
  <c r="Z416" i="7"/>
  <c r="Y416" i="7"/>
  <c r="X416" i="7"/>
  <c r="W416" i="7"/>
  <c r="V416" i="7"/>
  <c r="AI415" i="7"/>
  <c r="AH415" i="7"/>
  <c r="AG415" i="7"/>
  <c r="AF415" i="7"/>
  <c r="AC415" i="7"/>
  <c r="AB415" i="7"/>
  <c r="AA415" i="7"/>
  <c r="Z415" i="7"/>
  <c r="Y415" i="7"/>
  <c r="X415" i="7"/>
  <c r="W415" i="7"/>
  <c r="V415" i="7"/>
  <c r="AI414" i="7"/>
  <c r="AH414" i="7"/>
  <c r="AG414" i="7"/>
  <c r="AF414" i="7"/>
  <c r="AC414" i="7"/>
  <c r="AB414" i="7"/>
  <c r="AA414" i="7"/>
  <c r="Z414" i="7"/>
  <c r="Y414" i="7"/>
  <c r="X414" i="7"/>
  <c r="W414" i="7"/>
  <c r="V414" i="7"/>
  <c r="AI413" i="7"/>
  <c r="AH413" i="7"/>
  <c r="AG413" i="7"/>
  <c r="AF413" i="7"/>
  <c r="AC413" i="7"/>
  <c r="AB413" i="7"/>
  <c r="AA413" i="7"/>
  <c r="Z413" i="7"/>
  <c r="Y413" i="7"/>
  <c r="X413" i="7"/>
  <c r="W413" i="7"/>
  <c r="V413" i="7"/>
  <c r="AI412" i="7"/>
  <c r="AH412" i="7"/>
  <c r="AG412" i="7"/>
  <c r="AF412" i="7"/>
  <c r="AC412" i="7"/>
  <c r="AB412" i="7"/>
  <c r="AA412" i="7"/>
  <c r="Z412" i="7"/>
  <c r="Y412" i="7"/>
  <c r="X412" i="7"/>
  <c r="W412" i="7"/>
  <c r="V412" i="7"/>
  <c r="AI411" i="7"/>
  <c r="AH411" i="7"/>
  <c r="AG411" i="7"/>
  <c r="AF411" i="7"/>
  <c r="AC411" i="7"/>
  <c r="AB411" i="7"/>
  <c r="AA411" i="7"/>
  <c r="Z411" i="7"/>
  <c r="Y411" i="7"/>
  <c r="X411" i="7"/>
  <c r="W411" i="7"/>
  <c r="V411" i="7"/>
  <c r="AI410" i="7"/>
  <c r="AH410" i="7"/>
  <c r="AG410" i="7"/>
  <c r="AF410" i="7"/>
  <c r="AC410" i="7"/>
  <c r="AB410" i="7"/>
  <c r="AA410" i="7"/>
  <c r="X410" i="7"/>
  <c r="W410" i="7"/>
  <c r="V410" i="7"/>
  <c r="AI401" i="7"/>
  <c r="AH401" i="7"/>
  <c r="AG401" i="7"/>
  <c r="AF401" i="7"/>
  <c r="AC401" i="7"/>
  <c r="AB401" i="7"/>
  <c r="AA401" i="7"/>
  <c r="Z401" i="7"/>
  <c r="Y401" i="7"/>
  <c r="W401" i="7"/>
  <c r="V401" i="7"/>
  <c r="AI400" i="7"/>
  <c r="AH400" i="7"/>
  <c r="AG400" i="7"/>
  <c r="AF400" i="7"/>
  <c r="AC400" i="7"/>
  <c r="AB400" i="7"/>
  <c r="AA400" i="7"/>
  <c r="Z400" i="7"/>
  <c r="Y400" i="7"/>
  <c r="X400" i="7"/>
  <c r="W400" i="7"/>
  <c r="V400" i="7"/>
  <c r="AI399" i="7"/>
  <c r="AH399" i="7"/>
  <c r="AG399" i="7"/>
  <c r="AF399" i="7"/>
  <c r="AC399" i="7"/>
  <c r="AB399" i="7"/>
  <c r="AA399" i="7"/>
  <c r="Z399" i="7"/>
  <c r="Y399" i="7"/>
  <c r="X399" i="7"/>
  <c r="W399" i="7"/>
  <c r="V399" i="7"/>
  <c r="AI398" i="7"/>
  <c r="AH398" i="7"/>
  <c r="AG398" i="7"/>
  <c r="AF398" i="7"/>
  <c r="AC398" i="7"/>
  <c r="AB398" i="7"/>
  <c r="AA398" i="7"/>
  <c r="Z398" i="7"/>
  <c r="Y398" i="7"/>
  <c r="X398" i="7"/>
  <c r="W398" i="7"/>
  <c r="V398" i="7"/>
  <c r="AI396" i="7"/>
  <c r="AH396" i="7"/>
  <c r="AG396" i="7"/>
  <c r="AF396" i="7"/>
  <c r="AC396" i="7"/>
  <c r="AB396" i="7"/>
  <c r="AA396" i="7"/>
  <c r="Z396" i="7"/>
  <c r="Y396" i="7"/>
  <c r="W396" i="7"/>
  <c r="V396" i="7"/>
  <c r="AI395" i="7"/>
  <c r="AH395" i="7"/>
  <c r="AG395" i="7"/>
  <c r="AF395" i="7"/>
  <c r="AC395" i="7"/>
  <c r="AB395" i="7"/>
  <c r="AA395" i="7"/>
  <c r="Z395" i="7"/>
  <c r="Y395" i="7"/>
  <c r="X395" i="7"/>
  <c r="W395" i="7"/>
  <c r="V395" i="7"/>
  <c r="AI394" i="7"/>
  <c r="AH394" i="7"/>
  <c r="AG394" i="7"/>
  <c r="AF394" i="7"/>
  <c r="AC394" i="7"/>
  <c r="AB394" i="7"/>
  <c r="AA394" i="7"/>
  <c r="Z394" i="7"/>
  <c r="Y394" i="7"/>
  <c r="W394" i="7"/>
  <c r="V394" i="7"/>
  <c r="AI393" i="7"/>
  <c r="AH393" i="7"/>
  <c r="AG393" i="7"/>
  <c r="AF393" i="7"/>
  <c r="AC393" i="7"/>
  <c r="AB393" i="7"/>
  <c r="AA393" i="7"/>
  <c r="Z393" i="7"/>
  <c r="Y393" i="7"/>
  <c r="X393" i="7"/>
  <c r="W393" i="7"/>
  <c r="V393" i="7"/>
  <c r="AI392" i="7"/>
  <c r="AH392" i="7"/>
  <c r="AG392" i="7"/>
  <c r="AF392" i="7"/>
  <c r="AC392" i="7"/>
  <c r="AB392" i="7"/>
  <c r="AA392" i="7"/>
  <c r="Z392" i="7"/>
  <c r="Y392" i="7"/>
  <c r="X392" i="7"/>
  <c r="W392" i="7"/>
  <c r="V392" i="7"/>
  <c r="AI391" i="7"/>
  <c r="AH391" i="7"/>
  <c r="AG391" i="7"/>
  <c r="AF391" i="7"/>
  <c r="AC391" i="7"/>
  <c r="AB391" i="7"/>
  <c r="AA391" i="7"/>
  <c r="Z391" i="7"/>
  <c r="Y391" i="7"/>
  <c r="X391" i="7"/>
  <c r="W391" i="7"/>
  <c r="V391" i="7"/>
  <c r="AI390" i="7"/>
  <c r="AH390" i="7"/>
  <c r="AG390" i="7"/>
  <c r="AF390" i="7"/>
  <c r="AC390" i="7"/>
  <c r="AB390" i="7"/>
  <c r="AA390" i="7"/>
  <c r="Z390" i="7"/>
  <c r="Y390" i="7"/>
  <c r="X390" i="7"/>
  <c r="W390" i="7"/>
  <c r="V390" i="7"/>
  <c r="AI389" i="7"/>
  <c r="AH389" i="7"/>
  <c r="AG389" i="7"/>
  <c r="AF389" i="7"/>
  <c r="AC389" i="7"/>
  <c r="AB389" i="7"/>
  <c r="AA389" i="7"/>
  <c r="Z389" i="7"/>
  <c r="Y389" i="7"/>
  <c r="X389" i="7"/>
  <c r="W389" i="7"/>
  <c r="V389" i="7"/>
  <c r="AI388" i="7"/>
  <c r="AH388" i="7"/>
  <c r="AG388" i="7"/>
  <c r="AF388" i="7"/>
  <c r="AC388" i="7"/>
  <c r="AB388" i="7"/>
  <c r="AA388" i="7"/>
  <c r="Z388" i="7"/>
  <c r="Y388" i="7"/>
  <c r="X388" i="7"/>
  <c r="W388" i="7"/>
  <c r="V388" i="7"/>
  <c r="AI387" i="7"/>
  <c r="AH387" i="7"/>
  <c r="AG387" i="7"/>
  <c r="AF387" i="7"/>
  <c r="AC387" i="7"/>
  <c r="AB387" i="7"/>
  <c r="AA387" i="7"/>
  <c r="Z387" i="7"/>
  <c r="Y387" i="7"/>
  <c r="X387" i="7"/>
  <c r="W387" i="7"/>
  <c r="V387" i="7"/>
  <c r="AI386" i="7"/>
  <c r="AH386" i="7"/>
  <c r="AG386" i="7"/>
  <c r="AF386" i="7"/>
  <c r="AC386" i="7"/>
  <c r="AB386" i="7"/>
  <c r="AA386" i="7"/>
  <c r="Z386" i="7"/>
  <c r="Y386" i="7"/>
  <c r="X386" i="7"/>
  <c r="W386" i="7"/>
  <c r="V386" i="7"/>
  <c r="AI385" i="7"/>
  <c r="AH385" i="7"/>
  <c r="AG385" i="7"/>
  <c r="AF385" i="7"/>
  <c r="AC385" i="7"/>
  <c r="AB385" i="7"/>
  <c r="AA385" i="7"/>
  <c r="Z385" i="7"/>
  <c r="Y385" i="7"/>
  <c r="X385" i="7"/>
  <c r="W385" i="7"/>
  <c r="V385" i="7"/>
  <c r="AI384" i="7"/>
  <c r="AH384" i="7"/>
  <c r="AG384" i="7"/>
  <c r="AF384" i="7"/>
  <c r="AC384" i="7"/>
  <c r="AB384" i="7"/>
  <c r="AA384" i="7"/>
  <c r="Z384" i="7"/>
  <c r="Y384" i="7"/>
  <c r="X384" i="7"/>
  <c r="W384" i="7"/>
  <c r="V384" i="7"/>
  <c r="AI383" i="7"/>
  <c r="AH383" i="7"/>
  <c r="AG383" i="7"/>
  <c r="AF383" i="7"/>
  <c r="AC383" i="7"/>
  <c r="AB383" i="7"/>
  <c r="AA383" i="7"/>
  <c r="Z383" i="7"/>
  <c r="Y383" i="7"/>
  <c r="X383" i="7"/>
  <c r="W383" i="7"/>
  <c r="V383" i="7"/>
  <c r="AI382" i="7"/>
  <c r="AH382" i="7"/>
  <c r="AG382" i="7"/>
  <c r="AF382" i="7"/>
  <c r="AC382" i="7"/>
  <c r="AB382" i="7"/>
  <c r="AA382" i="7"/>
  <c r="Z382" i="7"/>
  <c r="Y382" i="7"/>
  <c r="X382" i="7"/>
  <c r="W382" i="7"/>
  <c r="V382" i="7"/>
  <c r="AI381" i="7"/>
  <c r="AH381" i="7"/>
  <c r="AG381" i="7"/>
  <c r="AF381" i="7"/>
  <c r="AC381" i="7"/>
  <c r="AB381" i="7"/>
  <c r="AA381" i="7"/>
  <c r="Z381" i="7"/>
  <c r="Y381" i="7"/>
  <c r="X381" i="7"/>
  <c r="W381" i="7"/>
  <c r="V381" i="7"/>
  <c r="AI380" i="7"/>
  <c r="AH380" i="7"/>
  <c r="AG380" i="7"/>
  <c r="AF380" i="7"/>
  <c r="AC380" i="7"/>
  <c r="AB380" i="7"/>
  <c r="AA380" i="7"/>
  <c r="Z380" i="7"/>
  <c r="Y380" i="7"/>
  <c r="X380" i="7"/>
  <c r="W380" i="7"/>
  <c r="V380" i="7"/>
  <c r="AI379" i="7"/>
  <c r="AH379" i="7"/>
  <c r="AG379" i="7"/>
  <c r="AF379" i="7"/>
  <c r="AC379" i="7"/>
  <c r="AB379" i="7"/>
  <c r="AA379" i="7"/>
  <c r="Z379" i="7"/>
  <c r="Y379" i="7"/>
  <c r="X379" i="7"/>
  <c r="W379" i="7"/>
  <c r="V379" i="7"/>
  <c r="AI378" i="7"/>
  <c r="AH378" i="7"/>
  <c r="AG378" i="7"/>
  <c r="AF378" i="7"/>
  <c r="AC378" i="7"/>
  <c r="AB378" i="7"/>
  <c r="AA378" i="7"/>
  <c r="Z378" i="7"/>
  <c r="Y378" i="7"/>
  <c r="X378" i="7"/>
  <c r="W378" i="7"/>
  <c r="V378" i="7"/>
  <c r="AI377" i="7"/>
  <c r="AH377" i="7"/>
  <c r="AG377" i="7"/>
  <c r="AF377" i="7"/>
  <c r="AC377" i="7"/>
  <c r="AB377" i="7"/>
  <c r="AA377" i="7"/>
  <c r="Z377" i="7"/>
  <c r="Y377" i="7"/>
  <c r="X377" i="7"/>
  <c r="W377" i="7"/>
  <c r="V377" i="7"/>
  <c r="AI376" i="7"/>
  <c r="AH376" i="7"/>
  <c r="AG376" i="7"/>
  <c r="AF376" i="7"/>
  <c r="AC376" i="7"/>
  <c r="AB376" i="7"/>
  <c r="AA376" i="7"/>
  <c r="Z376" i="7"/>
  <c r="Y376" i="7"/>
  <c r="X376" i="7"/>
  <c r="W376" i="7"/>
  <c r="V376" i="7"/>
  <c r="AI375" i="7"/>
  <c r="AH375" i="7"/>
  <c r="AG375" i="7"/>
  <c r="AF375" i="7"/>
  <c r="AC375" i="7"/>
  <c r="AB375" i="7"/>
  <c r="AA375" i="7"/>
  <c r="Z375" i="7"/>
  <c r="Y375" i="7"/>
  <c r="X375" i="7"/>
  <c r="W375" i="7"/>
  <c r="V375" i="7"/>
  <c r="AI374" i="7"/>
  <c r="AH374" i="7"/>
  <c r="AG374" i="7"/>
  <c r="AF374" i="7"/>
  <c r="AC374" i="7"/>
  <c r="AB374" i="7"/>
  <c r="AA374" i="7"/>
  <c r="Z374" i="7"/>
  <c r="Y374" i="7"/>
  <c r="X374" i="7"/>
  <c r="W374" i="7"/>
  <c r="V374" i="7"/>
  <c r="AI373" i="7"/>
  <c r="AH373" i="7"/>
  <c r="AG373" i="7"/>
  <c r="AF373" i="7"/>
  <c r="AC373" i="7"/>
  <c r="AB373" i="7"/>
  <c r="AA373" i="7"/>
  <c r="Z373" i="7"/>
  <c r="Y373" i="7"/>
  <c r="W373" i="7"/>
  <c r="V373" i="7"/>
  <c r="AI372" i="7"/>
  <c r="AH372" i="7"/>
  <c r="AG372" i="7"/>
  <c r="AF372" i="7"/>
  <c r="AC372" i="7"/>
  <c r="AB372" i="7"/>
  <c r="AA372" i="7"/>
  <c r="Z372" i="7"/>
  <c r="Y372" i="7"/>
  <c r="X372" i="7"/>
  <c r="W372" i="7"/>
  <c r="V372" i="7"/>
  <c r="AI371" i="7"/>
  <c r="AH371" i="7"/>
  <c r="AG371" i="7"/>
  <c r="AF371" i="7"/>
  <c r="AC371" i="7"/>
  <c r="AB371" i="7"/>
  <c r="AA371" i="7"/>
  <c r="Z371" i="7"/>
  <c r="Y371" i="7"/>
  <c r="X371" i="7"/>
  <c r="W371" i="7"/>
  <c r="V371" i="7"/>
  <c r="AI370" i="7"/>
  <c r="AH370" i="7"/>
  <c r="AG370" i="7"/>
  <c r="AF370" i="7"/>
  <c r="AC370" i="7"/>
  <c r="AB370" i="7"/>
  <c r="AA370" i="7"/>
  <c r="Z370" i="7"/>
  <c r="Y370" i="7"/>
  <c r="X370" i="7"/>
  <c r="W370" i="7"/>
  <c r="V370" i="7"/>
  <c r="AI369" i="7"/>
  <c r="AH369" i="7"/>
  <c r="AG369" i="7"/>
  <c r="AF369" i="7"/>
  <c r="AC369" i="7"/>
  <c r="AB369" i="7"/>
  <c r="AA369" i="7"/>
  <c r="Z369" i="7"/>
  <c r="Y369" i="7"/>
  <c r="X369" i="7"/>
  <c r="W369" i="7"/>
  <c r="V369" i="7"/>
  <c r="AI368" i="7"/>
  <c r="AC368" i="7"/>
  <c r="AB368" i="7"/>
  <c r="AA368" i="7"/>
  <c r="Z368" i="7"/>
  <c r="Y368" i="7"/>
  <c r="W368" i="7"/>
  <c r="V368" i="7"/>
  <c r="AI367" i="7"/>
  <c r="AH367" i="7"/>
  <c r="AG367" i="7"/>
  <c r="AF367" i="7"/>
  <c r="AC367" i="7"/>
  <c r="AB367" i="7"/>
  <c r="AA367" i="7"/>
  <c r="Z367" i="7"/>
  <c r="Y367" i="7"/>
  <c r="X367" i="7"/>
  <c r="W367" i="7"/>
  <c r="V367" i="7"/>
  <c r="AI366" i="7"/>
  <c r="AH366" i="7"/>
  <c r="AG366" i="7"/>
  <c r="AF366" i="7"/>
  <c r="AC366" i="7"/>
  <c r="AB366" i="7"/>
  <c r="AA366" i="7"/>
  <c r="Z366" i="7"/>
  <c r="Y366" i="7"/>
  <c r="X366" i="7"/>
  <c r="W366" i="7"/>
  <c r="V366" i="7"/>
  <c r="AI364" i="7"/>
  <c r="AH364" i="7"/>
  <c r="AG364" i="7"/>
  <c r="AF364" i="7"/>
  <c r="AC364" i="7"/>
  <c r="AB364" i="7"/>
  <c r="AA364" i="7"/>
  <c r="Z364" i="7"/>
  <c r="Y364" i="7"/>
  <c r="X364" i="7"/>
  <c r="W364" i="7"/>
  <c r="V364" i="7"/>
  <c r="AI363" i="7"/>
  <c r="AH363" i="7"/>
  <c r="AG363" i="7"/>
  <c r="AF363" i="7"/>
  <c r="AC363" i="7"/>
  <c r="AB363" i="7"/>
  <c r="AA363" i="7"/>
  <c r="Z363" i="7"/>
  <c r="Y363" i="7"/>
  <c r="X363" i="7"/>
  <c r="W363" i="7"/>
  <c r="V363" i="7"/>
  <c r="AI362" i="7"/>
  <c r="AH362" i="7"/>
  <c r="AG362" i="7"/>
  <c r="AF362" i="7"/>
  <c r="AC362" i="7"/>
  <c r="AB362" i="7"/>
  <c r="AA362" i="7"/>
  <c r="Z362" i="7"/>
  <c r="Y362" i="7"/>
  <c r="X362" i="7"/>
  <c r="W362" i="7"/>
  <c r="V362" i="7"/>
  <c r="AI361" i="7"/>
  <c r="AH361" i="7"/>
  <c r="AC361" i="7"/>
  <c r="AB361" i="7"/>
  <c r="AA361" i="7"/>
  <c r="Z361" i="7"/>
  <c r="Y361" i="7"/>
  <c r="X361" i="7"/>
  <c r="W361" i="7"/>
  <c r="V361" i="7"/>
  <c r="AI360" i="7"/>
  <c r="AH360" i="7"/>
  <c r="AC360" i="7"/>
  <c r="AB360" i="7"/>
  <c r="AA360" i="7"/>
  <c r="Z360" i="7"/>
  <c r="Y360" i="7"/>
  <c r="X360" i="7"/>
  <c r="W360" i="7"/>
  <c r="V360" i="7"/>
  <c r="AI359" i="7"/>
  <c r="AH359" i="7"/>
  <c r="AC359" i="7"/>
  <c r="AB359" i="7"/>
  <c r="AA359" i="7"/>
  <c r="Z359" i="7"/>
  <c r="Y359" i="7"/>
  <c r="X359" i="7"/>
  <c r="W359" i="7"/>
  <c r="V359" i="7"/>
  <c r="AI358" i="7"/>
  <c r="AH358" i="7"/>
  <c r="AC358" i="7"/>
  <c r="AB358" i="7"/>
  <c r="AA358" i="7"/>
  <c r="Z358" i="7"/>
  <c r="Y358" i="7"/>
  <c r="X358" i="7"/>
  <c r="W358" i="7"/>
  <c r="V358" i="7"/>
  <c r="AI357" i="7"/>
  <c r="AH357" i="7"/>
  <c r="AC357" i="7"/>
  <c r="AB357" i="7"/>
  <c r="AA357" i="7"/>
  <c r="Z357" i="7"/>
  <c r="Y357" i="7"/>
  <c r="X357" i="7"/>
  <c r="W357" i="7"/>
  <c r="V357" i="7"/>
  <c r="AI356" i="7"/>
  <c r="AH356" i="7"/>
  <c r="AC356" i="7"/>
  <c r="AB356" i="7"/>
  <c r="AA356" i="7"/>
  <c r="Z356" i="7"/>
  <c r="Y356" i="7"/>
  <c r="X356" i="7"/>
  <c r="W356" i="7"/>
  <c r="V356" i="7"/>
  <c r="AI355" i="7"/>
  <c r="AH355" i="7"/>
  <c r="AC355" i="7"/>
  <c r="AB355" i="7"/>
  <c r="AA355" i="7"/>
  <c r="Z355" i="7"/>
  <c r="Y355" i="7"/>
  <c r="X355" i="7"/>
  <c r="W355" i="7"/>
  <c r="V355" i="7"/>
  <c r="AI354" i="7"/>
  <c r="AH354" i="7"/>
  <c r="AC354" i="7"/>
  <c r="AB354" i="7"/>
  <c r="AA354" i="7"/>
  <c r="Z354" i="7"/>
  <c r="Y354" i="7"/>
  <c r="X354" i="7"/>
  <c r="W354" i="7"/>
  <c r="V354" i="7"/>
  <c r="AI353" i="7"/>
  <c r="AH353" i="7"/>
  <c r="AC353" i="7"/>
  <c r="AB353" i="7"/>
  <c r="AA353" i="7"/>
  <c r="Z353" i="7"/>
  <c r="Y353" i="7"/>
  <c r="X353" i="7"/>
  <c r="W353" i="7"/>
  <c r="V353" i="7"/>
  <c r="AI352" i="7"/>
  <c r="AH352" i="7"/>
  <c r="AC352" i="7"/>
  <c r="AB352" i="7"/>
  <c r="AA352" i="7"/>
  <c r="Z352" i="7"/>
  <c r="Y352" i="7"/>
  <c r="X352" i="7"/>
  <c r="W352" i="7"/>
  <c r="V352" i="7"/>
  <c r="AI351" i="7"/>
  <c r="AH351" i="7"/>
  <c r="AC351" i="7"/>
  <c r="AB351" i="7"/>
  <c r="AA351" i="7"/>
  <c r="Z351" i="7"/>
  <c r="Y351" i="7"/>
  <c r="X351" i="7"/>
  <c r="W351" i="7"/>
  <c r="V351" i="7"/>
  <c r="AI350" i="7"/>
  <c r="AH350" i="7"/>
  <c r="AC350" i="7"/>
  <c r="AB350" i="7"/>
  <c r="AA350" i="7"/>
  <c r="Z350" i="7"/>
  <c r="Y350" i="7"/>
  <c r="X350" i="7"/>
  <c r="W350" i="7"/>
  <c r="V350" i="7"/>
  <c r="AI349" i="7"/>
  <c r="AH349" i="7"/>
  <c r="AG349" i="7"/>
  <c r="AF349" i="7"/>
  <c r="AC349" i="7"/>
  <c r="AB349" i="7"/>
  <c r="AA349" i="7"/>
  <c r="Z349" i="7"/>
  <c r="Y349" i="7"/>
  <c r="X349" i="7"/>
  <c r="W349" i="7"/>
  <c r="V349" i="7"/>
  <c r="AI348" i="7"/>
  <c r="AH348" i="7"/>
  <c r="AG348" i="7"/>
  <c r="AF348" i="7"/>
  <c r="AC348" i="7"/>
  <c r="AB348" i="7"/>
  <c r="AA348" i="7"/>
  <c r="Z348" i="7"/>
  <c r="Y348" i="7"/>
  <c r="X348" i="7"/>
  <c r="W348" i="7"/>
  <c r="V348" i="7"/>
  <c r="AI347" i="7"/>
  <c r="AH347" i="7"/>
  <c r="AG347" i="7"/>
  <c r="AF347" i="7"/>
  <c r="AC347" i="7"/>
  <c r="AB347" i="7"/>
  <c r="AA347" i="7"/>
  <c r="Z347" i="7"/>
  <c r="Y347" i="7"/>
  <c r="X347" i="7"/>
  <c r="W347" i="7"/>
  <c r="V347" i="7"/>
  <c r="AI346" i="7"/>
  <c r="AH346" i="7"/>
  <c r="AG346" i="7"/>
  <c r="AF346" i="7"/>
  <c r="AC346" i="7"/>
  <c r="AB346" i="7"/>
  <c r="AA346" i="7"/>
  <c r="Z346" i="7"/>
  <c r="Y346" i="7"/>
  <c r="X346" i="7"/>
  <c r="W346" i="7"/>
  <c r="V346" i="7"/>
  <c r="AI345" i="7"/>
  <c r="AH345" i="7"/>
  <c r="AG345" i="7"/>
  <c r="AF345" i="7"/>
  <c r="AC345" i="7"/>
  <c r="AB345" i="7"/>
  <c r="AA345" i="7"/>
  <c r="Z345" i="7"/>
  <c r="Y345" i="7"/>
  <c r="X345" i="7"/>
  <c r="W345" i="7"/>
  <c r="V345" i="7"/>
  <c r="AI344" i="7"/>
  <c r="AH344" i="7"/>
  <c r="AG344" i="7"/>
  <c r="AF344" i="7"/>
  <c r="AC344" i="7"/>
  <c r="AB344" i="7"/>
  <c r="AA344" i="7"/>
  <c r="Z344" i="7"/>
  <c r="Y344" i="7"/>
  <c r="X344" i="7"/>
  <c r="W344" i="7"/>
  <c r="V344" i="7"/>
  <c r="AI343" i="7"/>
  <c r="AH343" i="7"/>
  <c r="AG343" i="7"/>
  <c r="AF343" i="7"/>
  <c r="AC343" i="7"/>
  <c r="AB343" i="7"/>
  <c r="AA343" i="7"/>
  <c r="Z343" i="7"/>
  <c r="Y343" i="7"/>
  <c r="X343" i="7"/>
  <c r="W343" i="7"/>
  <c r="V343" i="7"/>
  <c r="AI342" i="7"/>
  <c r="AH342" i="7"/>
  <c r="AG342" i="7"/>
  <c r="AF342" i="7"/>
  <c r="AC342" i="7"/>
  <c r="AB342" i="7"/>
  <c r="AA342" i="7"/>
  <c r="Z342" i="7"/>
  <c r="Y342" i="7"/>
  <c r="X342" i="7"/>
  <c r="W342" i="7"/>
  <c r="V342" i="7"/>
  <c r="AI341" i="7"/>
  <c r="AH341" i="7"/>
  <c r="AG341" i="7"/>
  <c r="AF341" i="7"/>
  <c r="AC341" i="7"/>
  <c r="AB341" i="7"/>
  <c r="AA341" i="7"/>
  <c r="Z341" i="7"/>
  <c r="Y341" i="7"/>
  <c r="X341" i="7"/>
  <c r="W341" i="7"/>
  <c r="V341" i="7"/>
  <c r="AI340" i="7"/>
  <c r="AH340" i="7"/>
  <c r="AG340" i="7"/>
  <c r="AF340" i="7"/>
  <c r="AC340" i="7"/>
  <c r="AB340" i="7"/>
  <c r="AA340" i="7"/>
  <c r="Z340" i="7"/>
  <c r="Y340" i="7"/>
  <c r="X340" i="7"/>
  <c r="W340" i="7"/>
  <c r="V340" i="7"/>
  <c r="AI339" i="7"/>
  <c r="AH339" i="7"/>
  <c r="AG339" i="7"/>
  <c r="AF339" i="7"/>
  <c r="AC339" i="7"/>
  <c r="AB339" i="7"/>
  <c r="AA339" i="7"/>
  <c r="Z339" i="7"/>
  <c r="Y339" i="7"/>
  <c r="X339" i="7"/>
  <c r="W339" i="7"/>
  <c r="V339" i="7"/>
  <c r="AI409" i="7"/>
  <c r="AH409" i="7"/>
  <c r="AG409" i="7"/>
  <c r="AF409" i="7"/>
  <c r="AC409" i="7"/>
  <c r="AB409" i="7"/>
  <c r="AA409" i="7"/>
  <c r="Z409" i="7"/>
  <c r="Y409" i="7"/>
  <c r="X409" i="7"/>
  <c r="W409" i="7"/>
  <c r="V409" i="7"/>
  <c r="AI338" i="7"/>
  <c r="AH338" i="7"/>
  <c r="AG338" i="7"/>
  <c r="AF338" i="7"/>
  <c r="AC338" i="7"/>
  <c r="AB338" i="7"/>
  <c r="AA338" i="7"/>
  <c r="Z338" i="7"/>
  <c r="Y338" i="7"/>
  <c r="X338" i="7"/>
  <c r="W338" i="7"/>
  <c r="V338" i="7"/>
  <c r="AI337" i="7"/>
  <c r="AH337" i="7"/>
  <c r="AG337" i="7"/>
  <c r="AF337" i="7"/>
  <c r="AC337" i="7"/>
  <c r="AB337" i="7"/>
  <c r="AA337" i="7"/>
  <c r="Z337" i="7"/>
  <c r="Y337" i="7"/>
  <c r="X337" i="7"/>
  <c r="W337" i="7"/>
  <c r="V337" i="7"/>
  <c r="AI336" i="7"/>
  <c r="AH336" i="7"/>
  <c r="AG336" i="7"/>
  <c r="AF336" i="7"/>
  <c r="AC336" i="7"/>
  <c r="AB336" i="7"/>
  <c r="AA336" i="7"/>
  <c r="Z336" i="7"/>
  <c r="Y336" i="7"/>
  <c r="X336" i="7"/>
  <c r="W336" i="7"/>
  <c r="V336" i="7"/>
  <c r="AI334" i="7"/>
  <c r="AH334" i="7"/>
  <c r="AG334" i="7"/>
  <c r="AF334" i="7"/>
  <c r="AC334" i="7"/>
  <c r="AB334" i="7"/>
  <c r="AA334" i="7"/>
  <c r="Z334" i="7"/>
  <c r="Y334" i="7"/>
  <c r="X334" i="7"/>
  <c r="W334" i="7"/>
  <c r="V334" i="7"/>
  <c r="AC333" i="7"/>
  <c r="AB333" i="7"/>
  <c r="AA333" i="7"/>
  <c r="Z333" i="7"/>
  <c r="Y333" i="7"/>
  <c r="X333" i="7"/>
  <c r="W333" i="7"/>
  <c r="V333" i="7"/>
  <c r="AI329" i="7"/>
  <c r="AH329" i="7"/>
  <c r="AG329" i="7"/>
  <c r="AF329" i="7"/>
  <c r="AC329" i="7"/>
  <c r="AB329" i="7"/>
  <c r="AA329" i="7"/>
  <c r="Z329" i="7"/>
  <c r="Y329" i="7"/>
  <c r="X329" i="7"/>
  <c r="W329" i="7"/>
  <c r="V329" i="7"/>
  <c r="AI328" i="7"/>
  <c r="AH328" i="7"/>
  <c r="AG328" i="7"/>
  <c r="AF328" i="7"/>
  <c r="AC328" i="7"/>
  <c r="AB328" i="7"/>
  <c r="AA328" i="7"/>
  <c r="Z328" i="7"/>
  <c r="Y328" i="7"/>
  <c r="X328" i="7"/>
  <c r="W328" i="7"/>
  <c r="V328" i="7"/>
  <c r="AI327" i="7"/>
  <c r="AH327" i="7"/>
  <c r="AG327" i="7"/>
  <c r="AF327" i="7"/>
  <c r="AC327" i="7"/>
  <c r="AB327" i="7"/>
  <c r="AA327" i="7"/>
  <c r="Z327" i="7"/>
  <c r="Y327" i="7"/>
  <c r="X327" i="7"/>
  <c r="W327" i="7"/>
  <c r="V327" i="7"/>
  <c r="AI323" i="7"/>
  <c r="AH323" i="7"/>
  <c r="AG323" i="7"/>
  <c r="AF323" i="7"/>
  <c r="AC323" i="7"/>
  <c r="AB323" i="7"/>
  <c r="AA323" i="7"/>
  <c r="Z323" i="7"/>
  <c r="Y323" i="7"/>
  <c r="X323" i="7"/>
  <c r="W323" i="7"/>
  <c r="V323" i="7"/>
  <c r="AI322" i="7"/>
  <c r="AH322" i="7"/>
  <c r="AG322" i="7"/>
  <c r="AF322" i="7"/>
  <c r="AC322" i="7"/>
  <c r="AB322" i="7"/>
  <c r="AA322" i="7"/>
  <c r="Z322" i="7"/>
  <c r="Y322" i="7"/>
  <c r="X322" i="7"/>
  <c r="W322" i="7"/>
  <c r="V322" i="7"/>
  <c r="AI321" i="7"/>
  <c r="AH321" i="7"/>
  <c r="AG321" i="7"/>
  <c r="AF321" i="7"/>
  <c r="AC321" i="7"/>
  <c r="AB321" i="7"/>
  <c r="AA321" i="7"/>
  <c r="Z321" i="7"/>
  <c r="Y321" i="7"/>
  <c r="X321" i="7"/>
  <c r="W321" i="7"/>
  <c r="V321" i="7"/>
  <c r="AI320" i="7"/>
  <c r="AH320" i="7"/>
  <c r="AG320" i="7"/>
  <c r="AF320" i="7"/>
  <c r="AC320" i="7"/>
  <c r="AB320" i="7"/>
  <c r="AA320" i="7"/>
  <c r="Z320" i="7"/>
  <c r="Y320" i="7"/>
  <c r="X320" i="7"/>
  <c r="W320" i="7"/>
  <c r="V320" i="7"/>
  <c r="AI319" i="7"/>
  <c r="AH319" i="7"/>
  <c r="AG319" i="7"/>
  <c r="AF319" i="7"/>
  <c r="AC319" i="7"/>
  <c r="AB319" i="7"/>
  <c r="AA319" i="7"/>
  <c r="Z319" i="7"/>
  <c r="Y319" i="7"/>
  <c r="X319" i="7"/>
  <c r="W319" i="7"/>
  <c r="V319" i="7"/>
  <c r="AI318" i="7"/>
  <c r="AH318" i="7"/>
  <c r="AG318" i="7"/>
  <c r="AF318" i="7"/>
  <c r="AC318" i="7"/>
  <c r="AB318" i="7"/>
  <c r="AA318" i="7"/>
  <c r="Z318" i="7"/>
  <c r="Y318" i="7"/>
  <c r="X318" i="7"/>
  <c r="W318" i="7"/>
  <c r="V318" i="7"/>
  <c r="AI316" i="7"/>
  <c r="AH316" i="7"/>
  <c r="AG316" i="7"/>
  <c r="AF316" i="7"/>
  <c r="AC316" i="7"/>
  <c r="AB316" i="7"/>
  <c r="AA316" i="7"/>
  <c r="Z316" i="7"/>
  <c r="Y316" i="7"/>
  <c r="X316" i="7"/>
  <c r="W316" i="7"/>
  <c r="V316" i="7"/>
  <c r="AI315" i="7"/>
  <c r="AH315" i="7"/>
  <c r="AG315" i="7"/>
  <c r="AF315" i="7"/>
  <c r="AB315" i="7"/>
  <c r="AA315" i="7"/>
  <c r="Y315" i="7"/>
  <c r="X315" i="7"/>
  <c r="W315" i="7"/>
  <c r="V315" i="7"/>
  <c r="AI314" i="7"/>
  <c r="AH314" i="7"/>
  <c r="AG314" i="7"/>
  <c r="AF314" i="7"/>
  <c r="AC314" i="7"/>
  <c r="AB314" i="7"/>
  <c r="AA314" i="7"/>
  <c r="Z314" i="7"/>
  <c r="Y314" i="7"/>
  <c r="X314" i="7"/>
  <c r="W314" i="7"/>
  <c r="V314" i="7"/>
  <c r="AI313" i="7"/>
  <c r="AH313" i="7"/>
  <c r="AG313" i="7"/>
  <c r="AF313" i="7"/>
  <c r="AC313" i="7"/>
  <c r="AB313" i="7"/>
  <c r="AA313" i="7"/>
  <c r="Z313" i="7"/>
  <c r="Y313" i="7"/>
  <c r="X313" i="7"/>
  <c r="W313" i="7"/>
  <c r="V313" i="7"/>
  <c r="AI312" i="7"/>
  <c r="AH312" i="7"/>
  <c r="AG312" i="7"/>
  <c r="AF312" i="7"/>
  <c r="AC312" i="7"/>
  <c r="AB312" i="7"/>
  <c r="AA312" i="7"/>
  <c r="Z312" i="7"/>
  <c r="Y312" i="7"/>
  <c r="X312" i="7"/>
  <c r="W312" i="7"/>
  <c r="V312" i="7"/>
  <c r="AI311" i="7"/>
  <c r="AH311" i="7"/>
  <c r="AG311" i="7"/>
  <c r="AF311" i="7"/>
  <c r="AC311" i="7"/>
  <c r="AB311" i="7"/>
  <c r="AA311" i="7"/>
  <c r="Z311" i="7"/>
  <c r="Y311" i="7"/>
  <c r="X311" i="7"/>
  <c r="W311" i="7"/>
  <c r="V311" i="7"/>
  <c r="AI310" i="7"/>
  <c r="AH310" i="7"/>
  <c r="AG310" i="7"/>
  <c r="AF310" i="7"/>
  <c r="AC310" i="7"/>
  <c r="AB310" i="7"/>
  <c r="AA310" i="7"/>
  <c r="Z310" i="7"/>
  <c r="Y310" i="7"/>
  <c r="X310" i="7"/>
  <c r="W310" i="7"/>
  <c r="V310" i="7"/>
  <c r="AI309" i="7"/>
  <c r="AH309" i="7"/>
  <c r="AG309" i="7"/>
  <c r="AF309" i="7"/>
  <c r="AC309" i="7"/>
  <c r="AB309" i="7"/>
  <c r="AA309" i="7"/>
  <c r="Z309" i="7"/>
  <c r="Y309" i="7"/>
  <c r="X309" i="7"/>
  <c r="W309" i="7"/>
  <c r="V309" i="7"/>
  <c r="AI308" i="7"/>
  <c r="AH308" i="7"/>
  <c r="AG308" i="7"/>
  <c r="AF308" i="7"/>
  <c r="AC308" i="7"/>
  <c r="AB308" i="7"/>
  <c r="AA308" i="7"/>
  <c r="Z308" i="7"/>
  <c r="Y308" i="7"/>
  <c r="X308" i="7"/>
  <c r="W308" i="7"/>
  <c r="V308" i="7"/>
  <c r="AI307" i="7"/>
  <c r="AH307" i="7"/>
  <c r="AG307" i="7"/>
  <c r="AF307" i="7"/>
  <c r="AC307" i="7"/>
  <c r="AB307" i="7"/>
  <c r="AA307" i="7"/>
  <c r="Z307" i="7"/>
  <c r="Y307" i="7"/>
  <c r="X307" i="7"/>
  <c r="W307" i="7"/>
  <c r="V307" i="7"/>
  <c r="AI306" i="7"/>
  <c r="AH306" i="7"/>
  <c r="AG306" i="7"/>
  <c r="AF306" i="7"/>
  <c r="AC306" i="7"/>
  <c r="AB306" i="7"/>
  <c r="AA306" i="7"/>
  <c r="Z306" i="7"/>
  <c r="Y306" i="7"/>
  <c r="X306" i="7"/>
  <c r="W306" i="7"/>
  <c r="V306" i="7"/>
  <c r="AI305" i="7"/>
  <c r="AH305" i="7"/>
  <c r="AG305" i="7"/>
  <c r="AF305" i="7"/>
  <c r="AC305" i="7"/>
  <c r="AB305" i="7"/>
  <c r="AA305" i="7"/>
  <c r="Z305" i="7"/>
  <c r="Y305" i="7"/>
  <c r="X305" i="7"/>
  <c r="W305" i="7"/>
  <c r="V305" i="7"/>
  <c r="AI304" i="7"/>
  <c r="AH304" i="7"/>
  <c r="AG304" i="7"/>
  <c r="AF304" i="7"/>
  <c r="AC304" i="7"/>
  <c r="AB304" i="7"/>
  <c r="AA304" i="7"/>
  <c r="Z304" i="7"/>
  <c r="Y304" i="7"/>
  <c r="X304" i="7"/>
  <c r="W304" i="7"/>
  <c r="V304" i="7"/>
  <c r="AI303" i="7"/>
  <c r="AH303" i="7"/>
  <c r="AG303" i="7"/>
  <c r="AF303" i="7"/>
  <c r="AC303" i="7"/>
  <c r="AB303" i="7"/>
  <c r="AA303" i="7"/>
  <c r="Z303" i="7"/>
  <c r="Y303" i="7"/>
  <c r="X303" i="7"/>
  <c r="W303" i="7"/>
  <c r="V303" i="7"/>
  <c r="AI302" i="7"/>
  <c r="AH302" i="7"/>
  <c r="AG302" i="7"/>
  <c r="AF302" i="7"/>
  <c r="AC302" i="7"/>
  <c r="AB302" i="7"/>
  <c r="AA302" i="7"/>
  <c r="Z302" i="7"/>
  <c r="Y302" i="7"/>
  <c r="X302" i="7"/>
  <c r="W302" i="7"/>
  <c r="V302" i="7"/>
  <c r="AI301" i="7"/>
  <c r="AH301" i="7"/>
  <c r="AG301" i="7"/>
  <c r="AF301" i="7"/>
  <c r="AC301" i="7"/>
  <c r="AB301" i="7"/>
  <c r="AA301" i="7"/>
  <c r="Z301" i="7"/>
  <c r="Y301" i="7"/>
  <c r="X301" i="7"/>
  <c r="W301" i="7"/>
  <c r="V301" i="7"/>
  <c r="AI300" i="7"/>
  <c r="AH300" i="7"/>
  <c r="AG300" i="7"/>
  <c r="AF300" i="7"/>
  <c r="AC300" i="7"/>
  <c r="AB300" i="7"/>
  <c r="AA300" i="7"/>
  <c r="Z300" i="7"/>
  <c r="Y300" i="7"/>
  <c r="X300" i="7"/>
  <c r="W300" i="7"/>
  <c r="V300" i="7"/>
  <c r="AI299" i="7"/>
  <c r="AH299" i="7"/>
  <c r="AG299" i="7"/>
  <c r="AF299" i="7"/>
  <c r="AC299" i="7"/>
  <c r="AB299" i="7"/>
  <c r="AA299" i="7"/>
  <c r="Z299" i="7"/>
  <c r="Y299" i="7"/>
  <c r="X299" i="7"/>
  <c r="W299" i="7"/>
  <c r="V299" i="7"/>
  <c r="AI298" i="7"/>
  <c r="AH298" i="7"/>
  <c r="AG298" i="7"/>
  <c r="AF298" i="7"/>
  <c r="AC298" i="7"/>
  <c r="AB298" i="7"/>
  <c r="AA298" i="7"/>
  <c r="Z298" i="7"/>
  <c r="Y298" i="7"/>
  <c r="X298" i="7"/>
  <c r="W298" i="7"/>
  <c r="V298" i="7"/>
  <c r="AI297" i="7"/>
  <c r="AH297" i="7"/>
  <c r="AG297" i="7"/>
  <c r="AF297" i="7"/>
  <c r="AC297" i="7"/>
  <c r="AB297" i="7"/>
  <c r="AA297" i="7"/>
  <c r="Z297" i="7"/>
  <c r="Y297" i="7"/>
  <c r="X297" i="7"/>
  <c r="W297" i="7"/>
  <c r="V297" i="7"/>
  <c r="AI296" i="7"/>
  <c r="AH296" i="7"/>
  <c r="AG296" i="7"/>
  <c r="AF296" i="7"/>
  <c r="AC296" i="7"/>
  <c r="AB296" i="7"/>
  <c r="Z296" i="7"/>
  <c r="Y296" i="7"/>
  <c r="X296" i="7"/>
  <c r="W296" i="7"/>
  <c r="V296" i="7"/>
  <c r="AI295" i="7"/>
  <c r="AH295" i="7"/>
  <c r="AG295" i="7"/>
  <c r="AF295" i="7"/>
  <c r="AC295" i="7"/>
  <c r="AB295" i="7"/>
  <c r="Z295" i="7"/>
  <c r="Y295" i="7"/>
  <c r="X295" i="7"/>
  <c r="W295" i="7"/>
  <c r="V295" i="7"/>
  <c r="AI294" i="7"/>
  <c r="AH294" i="7"/>
  <c r="AG294" i="7"/>
  <c r="AF294" i="7"/>
  <c r="AC294" i="7"/>
  <c r="AB294" i="7"/>
  <c r="AA294" i="7"/>
  <c r="Z294" i="7"/>
  <c r="Y294" i="7"/>
  <c r="X294" i="7"/>
  <c r="W294" i="7"/>
  <c r="V294" i="7"/>
  <c r="AI293" i="7"/>
  <c r="AH293" i="7"/>
  <c r="AG293" i="7"/>
  <c r="AF293" i="7"/>
  <c r="AC293" i="7"/>
  <c r="AB293" i="7"/>
  <c r="AA293" i="7"/>
  <c r="Z293" i="7"/>
  <c r="Y293" i="7"/>
  <c r="X293" i="7"/>
  <c r="W293" i="7"/>
  <c r="V293" i="7"/>
  <c r="AI292" i="7"/>
  <c r="AH292" i="7"/>
  <c r="AG292" i="7"/>
  <c r="AF292" i="7"/>
  <c r="AC292" i="7"/>
  <c r="AB292" i="7"/>
  <c r="AA292" i="7"/>
  <c r="Z292" i="7"/>
  <c r="Y292" i="7"/>
  <c r="X292" i="7"/>
  <c r="W292" i="7"/>
  <c r="V292" i="7"/>
  <c r="AI291" i="7"/>
  <c r="AH291" i="7"/>
  <c r="AG291" i="7"/>
  <c r="AF291" i="7"/>
  <c r="AC291" i="7"/>
  <c r="AB291" i="7"/>
  <c r="AA291" i="7"/>
  <c r="Z291" i="7"/>
  <c r="Y291" i="7"/>
  <c r="X291" i="7"/>
  <c r="W291" i="7"/>
  <c r="V291" i="7"/>
  <c r="AI290" i="7"/>
  <c r="AH290" i="7"/>
  <c r="AG290" i="7"/>
  <c r="AF290" i="7"/>
  <c r="AC290" i="7"/>
  <c r="AB290" i="7"/>
  <c r="AA290" i="7"/>
  <c r="Z290" i="7"/>
  <c r="Y290" i="7"/>
  <c r="X290" i="7"/>
  <c r="W290" i="7"/>
  <c r="V290" i="7"/>
  <c r="AI289" i="7"/>
  <c r="AH289" i="7"/>
  <c r="AG289" i="7"/>
  <c r="AF289" i="7"/>
  <c r="AC289" i="7"/>
  <c r="AB289" i="7"/>
  <c r="AA289" i="7"/>
  <c r="Z289" i="7"/>
  <c r="Y289" i="7"/>
  <c r="X289" i="7"/>
  <c r="W289" i="7"/>
  <c r="V289" i="7"/>
  <c r="AI288" i="7"/>
  <c r="AH288" i="7"/>
  <c r="AG288" i="7"/>
  <c r="AF288" i="7"/>
  <c r="AC288" i="7"/>
  <c r="AB288" i="7"/>
  <c r="AA288" i="7"/>
  <c r="Z288" i="7"/>
  <c r="Y288" i="7"/>
  <c r="X288" i="7"/>
  <c r="W288" i="7"/>
  <c r="V288" i="7"/>
  <c r="AI287" i="7"/>
  <c r="AH287" i="7"/>
  <c r="AG287" i="7"/>
  <c r="AF287" i="7"/>
  <c r="AC287" i="7"/>
  <c r="AB287" i="7"/>
  <c r="AA287" i="7"/>
  <c r="Z287" i="7"/>
  <c r="Y287" i="7"/>
  <c r="X287" i="7"/>
  <c r="W287" i="7"/>
  <c r="V287" i="7"/>
  <c r="AI286" i="7"/>
  <c r="AH286" i="7"/>
  <c r="AG286" i="7"/>
  <c r="AF286" i="7"/>
  <c r="AC286" i="7"/>
  <c r="AB286" i="7"/>
  <c r="AA286" i="7"/>
  <c r="Z286" i="7"/>
  <c r="Y286" i="7"/>
  <c r="X286" i="7"/>
  <c r="W286" i="7"/>
  <c r="V286" i="7"/>
  <c r="AI285" i="7"/>
  <c r="AH285" i="7"/>
  <c r="AG285" i="7"/>
  <c r="AF285" i="7"/>
  <c r="AC285" i="7"/>
  <c r="AB285" i="7"/>
  <c r="AA285" i="7"/>
  <c r="Z285" i="7"/>
  <c r="Y285" i="7"/>
  <c r="X285" i="7"/>
  <c r="W285" i="7"/>
  <c r="V285" i="7"/>
  <c r="AI284" i="7"/>
  <c r="AH284" i="7"/>
  <c r="AG284" i="7"/>
  <c r="AF284" i="7"/>
  <c r="AC284" i="7"/>
  <c r="AB284" i="7"/>
  <c r="AA284" i="7"/>
  <c r="Z284" i="7"/>
  <c r="Y284" i="7"/>
  <c r="X284" i="7"/>
  <c r="W284" i="7"/>
  <c r="V284" i="7"/>
  <c r="AI283" i="7"/>
  <c r="AH283" i="7"/>
  <c r="AG283" i="7"/>
  <c r="AF283" i="7"/>
  <c r="AC283" i="7"/>
  <c r="AB283" i="7"/>
  <c r="AA283" i="7"/>
  <c r="Z283" i="7"/>
  <c r="Y283" i="7"/>
  <c r="X283" i="7"/>
  <c r="W283" i="7"/>
  <c r="V283" i="7"/>
  <c r="AI282" i="7"/>
  <c r="AH282" i="7"/>
  <c r="AG282" i="7"/>
  <c r="AF282" i="7"/>
  <c r="AC282" i="7"/>
  <c r="AB282" i="7"/>
  <c r="AA282" i="7"/>
  <c r="Z282" i="7"/>
  <c r="Y282" i="7"/>
  <c r="X282" i="7"/>
  <c r="W282" i="7"/>
  <c r="V282" i="7"/>
  <c r="AI281" i="7"/>
  <c r="AH281" i="7"/>
  <c r="AG281" i="7"/>
  <c r="AF281" i="7"/>
  <c r="AC281" i="7"/>
  <c r="AB281" i="7"/>
  <c r="AA281" i="7"/>
  <c r="Z281" i="7"/>
  <c r="Y281" i="7"/>
  <c r="X281" i="7"/>
  <c r="W281" i="7"/>
  <c r="V281" i="7"/>
  <c r="AI280" i="7"/>
  <c r="AH280" i="7"/>
  <c r="AG280" i="7"/>
  <c r="AF280" i="7"/>
  <c r="AC280" i="7"/>
  <c r="AB280" i="7"/>
  <c r="AA280" i="7"/>
  <c r="Z280" i="7"/>
  <c r="Y280" i="7"/>
  <c r="X280" i="7"/>
  <c r="W280" i="7"/>
  <c r="V280" i="7"/>
  <c r="AI279" i="7"/>
  <c r="AH279" i="7"/>
  <c r="AG279" i="7"/>
  <c r="AF279" i="7"/>
  <c r="AC279" i="7"/>
  <c r="AB279" i="7"/>
  <c r="AA279" i="7"/>
  <c r="Z279" i="7"/>
  <c r="Y279" i="7"/>
  <c r="X279" i="7"/>
  <c r="W279" i="7"/>
  <c r="V279" i="7"/>
  <c r="AI278" i="7"/>
  <c r="AH278" i="7"/>
  <c r="AG278" i="7"/>
  <c r="AF278" i="7"/>
  <c r="AC278" i="7"/>
  <c r="AB278" i="7"/>
  <c r="AA278" i="7"/>
  <c r="Z278" i="7"/>
  <c r="Y278" i="7"/>
  <c r="X278" i="7"/>
  <c r="W278" i="7"/>
  <c r="V278" i="7"/>
  <c r="AI277" i="7"/>
  <c r="AH277" i="7"/>
  <c r="AG277" i="7"/>
  <c r="AF277" i="7"/>
  <c r="AC277" i="7"/>
  <c r="AB277" i="7"/>
  <c r="AA277" i="7"/>
  <c r="Z277" i="7"/>
  <c r="Y277" i="7"/>
  <c r="X277" i="7"/>
  <c r="W277" i="7"/>
  <c r="V277" i="7"/>
  <c r="AI276" i="7"/>
  <c r="AH276" i="7"/>
  <c r="AG276" i="7"/>
  <c r="AF276" i="7"/>
  <c r="AC276" i="7"/>
  <c r="AB276" i="7"/>
  <c r="AA276" i="7"/>
  <c r="Z276" i="7"/>
  <c r="Y276" i="7"/>
  <c r="X276" i="7"/>
  <c r="W276" i="7"/>
  <c r="V276" i="7"/>
  <c r="AI275" i="7"/>
  <c r="AH275" i="7"/>
  <c r="AG275" i="7"/>
  <c r="AF275" i="7"/>
  <c r="AC275" i="7"/>
  <c r="AB275" i="7"/>
  <c r="AA275" i="7"/>
  <c r="Z275" i="7"/>
  <c r="Y275" i="7"/>
  <c r="X275" i="7"/>
  <c r="W275" i="7"/>
  <c r="V275" i="7"/>
  <c r="AI274" i="7"/>
  <c r="AH274" i="7"/>
  <c r="AG274" i="7"/>
  <c r="AF274" i="7"/>
  <c r="AC274" i="7"/>
  <c r="AB274" i="7"/>
  <c r="AA274" i="7"/>
  <c r="Z274" i="7"/>
  <c r="Y274" i="7"/>
  <c r="X274" i="7"/>
  <c r="W274" i="7"/>
  <c r="V274" i="7"/>
  <c r="AI273" i="7"/>
  <c r="AH273" i="7"/>
  <c r="AG273" i="7"/>
  <c r="AF273" i="7"/>
  <c r="AC273" i="7"/>
  <c r="AB273" i="7"/>
  <c r="AA273" i="7"/>
  <c r="Z273" i="7"/>
  <c r="Y273" i="7"/>
  <c r="X273" i="7"/>
  <c r="W273" i="7"/>
  <c r="V273" i="7"/>
  <c r="AI272" i="7"/>
  <c r="AH272" i="7"/>
  <c r="AG272" i="7"/>
  <c r="AF272" i="7"/>
  <c r="AC272" i="7"/>
  <c r="AB272" i="7"/>
  <c r="AA272" i="7"/>
  <c r="Z272" i="7"/>
  <c r="Y272" i="7"/>
  <c r="X272" i="7"/>
  <c r="W272" i="7"/>
  <c r="V272" i="7"/>
  <c r="AI271" i="7"/>
  <c r="AH271" i="7"/>
  <c r="AG271" i="7"/>
  <c r="AF271" i="7"/>
  <c r="AC271" i="7"/>
  <c r="AB271" i="7"/>
  <c r="AA271" i="7"/>
  <c r="Z271" i="7"/>
  <c r="Y271" i="7"/>
  <c r="X271" i="7"/>
  <c r="W271" i="7"/>
  <c r="V271" i="7"/>
  <c r="AI270" i="7"/>
  <c r="AH270" i="7"/>
  <c r="AG270" i="7"/>
  <c r="AF270" i="7"/>
  <c r="AC270" i="7"/>
  <c r="AB270" i="7"/>
  <c r="AA270" i="7"/>
  <c r="Z270" i="7"/>
  <c r="Y270" i="7"/>
  <c r="X270" i="7"/>
  <c r="W270" i="7"/>
  <c r="V270" i="7"/>
  <c r="AI269" i="7"/>
  <c r="AH269" i="7"/>
  <c r="AG269" i="7"/>
  <c r="AF269" i="7"/>
  <c r="AC269" i="7"/>
  <c r="AB269" i="7"/>
  <c r="AA269" i="7"/>
  <c r="Z269" i="7"/>
  <c r="Y269" i="7"/>
  <c r="X269" i="7"/>
  <c r="W269" i="7"/>
  <c r="V269" i="7"/>
  <c r="AI268" i="7"/>
  <c r="AH268" i="7"/>
  <c r="AG268" i="7"/>
  <c r="AF268" i="7"/>
  <c r="AC268" i="7"/>
  <c r="AB268" i="7"/>
  <c r="AA268" i="7"/>
  <c r="Z268" i="7"/>
  <c r="Y268" i="7"/>
  <c r="X268" i="7"/>
  <c r="W268" i="7"/>
  <c r="V268" i="7"/>
  <c r="AI267" i="7"/>
  <c r="AH267" i="7"/>
  <c r="AG267" i="7"/>
  <c r="AF267" i="7"/>
  <c r="AC267" i="7"/>
  <c r="AB267" i="7"/>
  <c r="AA267" i="7"/>
  <c r="Z267" i="7"/>
  <c r="Y267" i="7"/>
  <c r="X267" i="7"/>
  <c r="W267" i="7"/>
  <c r="V267" i="7"/>
  <c r="AI266" i="7"/>
  <c r="AH266" i="7"/>
  <c r="AG266" i="7"/>
  <c r="AF266" i="7"/>
  <c r="AC266" i="7"/>
  <c r="AB266" i="7"/>
  <c r="AA266" i="7"/>
  <c r="Z266" i="7"/>
  <c r="Y266" i="7"/>
  <c r="X266" i="7"/>
  <c r="W266" i="7"/>
  <c r="V266" i="7"/>
  <c r="AI265" i="7"/>
  <c r="AH265" i="7"/>
  <c r="AG265" i="7"/>
  <c r="AF265" i="7"/>
  <c r="AC265" i="7"/>
  <c r="AB265" i="7"/>
  <c r="AA265" i="7"/>
  <c r="Z265" i="7"/>
  <c r="Y265" i="7"/>
  <c r="X265" i="7"/>
  <c r="W265" i="7"/>
  <c r="V265" i="7"/>
  <c r="AI264" i="7"/>
  <c r="AH264" i="7"/>
  <c r="AG264" i="7"/>
  <c r="AF264" i="7"/>
  <c r="AC264" i="7"/>
  <c r="AB264" i="7"/>
  <c r="AA264" i="7"/>
  <c r="Z264" i="7"/>
  <c r="Y264" i="7"/>
  <c r="X264" i="7"/>
  <c r="W264" i="7"/>
  <c r="V264" i="7"/>
  <c r="AI263" i="7"/>
  <c r="AH263" i="7"/>
  <c r="AG263" i="7"/>
  <c r="AF263" i="7"/>
  <c r="AC263" i="7"/>
  <c r="AB263" i="7"/>
  <c r="AA263" i="7"/>
  <c r="Z263" i="7"/>
  <c r="Y263" i="7"/>
  <c r="X263" i="7"/>
  <c r="W263" i="7"/>
  <c r="V263" i="7"/>
  <c r="AI262" i="7"/>
  <c r="AH262" i="7"/>
  <c r="AG262" i="7"/>
  <c r="AF262" i="7"/>
  <c r="AC262" i="7"/>
  <c r="AB262" i="7"/>
  <c r="AA262" i="7"/>
  <c r="Z262" i="7"/>
  <c r="Y262" i="7"/>
  <c r="X262" i="7"/>
  <c r="W262" i="7"/>
  <c r="V262" i="7"/>
  <c r="AI261" i="7"/>
  <c r="AH261" i="7"/>
  <c r="AG261" i="7"/>
  <c r="AF261" i="7"/>
  <c r="AC261" i="7"/>
  <c r="AB261" i="7"/>
  <c r="AA261" i="7"/>
  <c r="Z261" i="7"/>
  <c r="Y261" i="7"/>
  <c r="X261" i="7"/>
  <c r="W261" i="7"/>
  <c r="V261" i="7"/>
  <c r="AI260" i="7"/>
  <c r="AH260" i="7"/>
  <c r="AG260" i="7"/>
  <c r="AF260" i="7"/>
  <c r="AC260" i="7"/>
  <c r="AB260" i="7"/>
  <c r="AA260" i="7"/>
  <c r="Z260" i="7"/>
  <c r="Y260" i="7"/>
  <c r="X260" i="7"/>
  <c r="W260" i="7"/>
  <c r="V260" i="7"/>
  <c r="AI259" i="7"/>
  <c r="AH259" i="7"/>
  <c r="AG259" i="7"/>
  <c r="AF259" i="7"/>
  <c r="AC259" i="7"/>
  <c r="AB259" i="7"/>
  <c r="AA259" i="7"/>
  <c r="Z259" i="7"/>
  <c r="Y259" i="7"/>
  <c r="X259" i="7"/>
  <c r="W259" i="7"/>
  <c r="V259" i="7"/>
  <c r="AI258" i="7"/>
  <c r="AH258" i="7"/>
  <c r="AG258" i="7"/>
  <c r="AF258" i="7"/>
  <c r="AC258" i="7"/>
  <c r="AB258" i="7"/>
  <c r="AA258" i="7"/>
  <c r="Z258" i="7"/>
  <c r="Y258" i="7"/>
  <c r="X258" i="7"/>
  <c r="W258" i="7"/>
  <c r="V258" i="7"/>
  <c r="AI257" i="7"/>
  <c r="AH257" i="7"/>
  <c r="AG257" i="7"/>
  <c r="AF257" i="7"/>
  <c r="AC257" i="7"/>
  <c r="AB257" i="7"/>
  <c r="AA257" i="7"/>
  <c r="Z257" i="7"/>
  <c r="Y257" i="7"/>
  <c r="X257" i="7"/>
  <c r="W257" i="7"/>
  <c r="V257" i="7"/>
  <c r="AI256" i="7"/>
  <c r="AH256" i="7"/>
  <c r="AG256" i="7"/>
  <c r="AF256" i="7"/>
  <c r="AC256" i="7"/>
  <c r="AB256" i="7"/>
  <c r="AA256" i="7"/>
  <c r="Z256" i="7"/>
  <c r="Y256" i="7"/>
  <c r="X256" i="7"/>
  <c r="W256" i="7"/>
  <c r="V256" i="7"/>
  <c r="AI255" i="7"/>
  <c r="AH255" i="7"/>
  <c r="AG255" i="7"/>
  <c r="AF255" i="7"/>
  <c r="AC255" i="7"/>
  <c r="AB255" i="7"/>
  <c r="AA255" i="7"/>
  <c r="Z255" i="7"/>
  <c r="Y255" i="7"/>
  <c r="X255" i="7"/>
  <c r="W255" i="7"/>
  <c r="V255" i="7"/>
  <c r="AI254" i="7"/>
  <c r="AH254" i="7"/>
  <c r="AG254" i="7"/>
  <c r="AF254" i="7"/>
  <c r="AC254" i="7"/>
  <c r="AB254" i="7"/>
  <c r="AA254" i="7"/>
  <c r="Z254" i="7"/>
  <c r="Y254" i="7"/>
  <c r="X254" i="7"/>
  <c r="W254" i="7"/>
  <c r="V254" i="7"/>
  <c r="AI253" i="7"/>
  <c r="AH253" i="7"/>
  <c r="AG253" i="7"/>
  <c r="AF253" i="7"/>
  <c r="AC253" i="7"/>
  <c r="AB253" i="7"/>
  <c r="AA253" i="7"/>
  <c r="Z253" i="7"/>
  <c r="Y253" i="7"/>
  <c r="X253" i="7"/>
  <c r="W253" i="7"/>
  <c r="V253" i="7"/>
  <c r="AI252" i="7"/>
  <c r="AH252" i="7"/>
  <c r="AG252" i="7"/>
  <c r="AF252" i="7"/>
  <c r="AC252" i="7"/>
  <c r="AB252" i="7"/>
  <c r="AA252" i="7"/>
  <c r="Z252" i="7"/>
  <c r="Y252" i="7"/>
  <c r="X252" i="7"/>
  <c r="W252" i="7"/>
  <c r="V252" i="7"/>
  <c r="AI251" i="7"/>
  <c r="AH251" i="7"/>
  <c r="AG251" i="7"/>
  <c r="AF251" i="7"/>
  <c r="AC251" i="7"/>
  <c r="AB251" i="7"/>
  <c r="AA251" i="7"/>
  <c r="Z251" i="7"/>
  <c r="Y251" i="7"/>
  <c r="X251" i="7"/>
  <c r="W251" i="7"/>
  <c r="V251" i="7"/>
  <c r="AI250" i="7"/>
  <c r="AH250" i="7"/>
  <c r="AG250" i="7"/>
  <c r="AF250" i="7"/>
  <c r="AC250" i="7"/>
  <c r="AB250" i="7"/>
  <c r="AA250" i="7"/>
  <c r="Z250" i="7"/>
  <c r="Y250" i="7"/>
  <c r="X250" i="7"/>
  <c r="W250" i="7"/>
  <c r="V250" i="7"/>
  <c r="AI249" i="7"/>
  <c r="AH249" i="7"/>
  <c r="AG249" i="7"/>
  <c r="AF249" i="7"/>
  <c r="AC249" i="7"/>
  <c r="AB249" i="7"/>
  <c r="AA249" i="7"/>
  <c r="Z249" i="7"/>
  <c r="Y249" i="7"/>
  <c r="X249" i="7"/>
  <c r="W249" i="7"/>
  <c r="V249" i="7"/>
  <c r="AI248" i="7"/>
  <c r="AH248" i="7"/>
  <c r="AG248" i="7"/>
  <c r="AF248" i="7"/>
  <c r="AC248" i="7"/>
  <c r="AB248" i="7"/>
  <c r="AA248" i="7"/>
  <c r="Z248" i="7"/>
  <c r="Y248" i="7"/>
  <c r="X248" i="7"/>
  <c r="W248" i="7"/>
  <c r="V248" i="7"/>
  <c r="AI247" i="7"/>
  <c r="AH247" i="7"/>
  <c r="AG247" i="7"/>
  <c r="AF247" i="7"/>
  <c r="AC247" i="7"/>
  <c r="AB247" i="7"/>
  <c r="AA247" i="7"/>
  <c r="Z247" i="7"/>
  <c r="Y247" i="7"/>
  <c r="X247" i="7"/>
  <c r="W247" i="7"/>
  <c r="V247" i="7"/>
  <c r="AI246" i="7"/>
  <c r="AH246" i="7"/>
  <c r="AG246" i="7"/>
  <c r="AF246" i="7"/>
  <c r="AC246" i="7"/>
  <c r="AB246" i="7"/>
  <c r="AA246" i="7"/>
  <c r="Z246" i="7"/>
  <c r="Y246" i="7"/>
  <c r="X246" i="7"/>
  <c r="W246" i="7"/>
  <c r="V246" i="7"/>
  <c r="AI245" i="7"/>
  <c r="AH245" i="7"/>
  <c r="AG245" i="7"/>
  <c r="AF245" i="7"/>
  <c r="AC245" i="7"/>
  <c r="AB245" i="7"/>
  <c r="AA245" i="7"/>
  <c r="Z245" i="7"/>
  <c r="Y245" i="7"/>
  <c r="X245" i="7"/>
  <c r="W245" i="7"/>
  <c r="V245" i="7"/>
  <c r="AI244" i="7"/>
  <c r="AH244" i="7"/>
  <c r="AG244" i="7"/>
  <c r="AF244" i="7"/>
  <c r="AC244" i="7"/>
  <c r="AB244" i="7"/>
  <c r="AA244" i="7"/>
  <c r="Z244" i="7"/>
  <c r="Y244" i="7"/>
  <c r="X244" i="7"/>
  <c r="W244" i="7"/>
  <c r="V244" i="7"/>
  <c r="AI243" i="7"/>
  <c r="AH243" i="7"/>
  <c r="AG243" i="7"/>
  <c r="AF243" i="7"/>
  <c r="AC243" i="7"/>
  <c r="AB243" i="7"/>
  <c r="AA243" i="7"/>
  <c r="Z243" i="7"/>
  <c r="Y243" i="7"/>
  <c r="X243" i="7"/>
  <c r="W243" i="7"/>
  <c r="V243" i="7"/>
  <c r="AI242" i="7"/>
  <c r="AH242" i="7"/>
  <c r="AG242" i="7"/>
  <c r="AF242" i="7"/>
  <c r="AC242" i="7"/>
  <c r="AB242" i="7"/>
  <c r="AA242" i="7"/>
  <c r="Z242" i="7"/>
  <c r="Y242" i="7"/>
  <c r="X242" i="7"/>
  <c r="W242" i="7"/>
  <c r="V242" i="7"/>
  <c r="AI241" i="7"/>
  <c r="AH241" i="7"/>
  <c r="AG241" i="7"/>
  <c r="AF241" i="7"/>
  <c r="AC241" i="7"/>
  <c r="AB241" i="7"/>
  <c r="AA241" i="7"/>
  <c r="Z241" i="7"/>
  <c r="Y241" i="7"/>
  <c r="X241" i="7"/>
  <c r="W241" i="7"/>
  <c r="V241" i="7"/>
  <c r="AI240" i="7"/>
  <c r="AH240" i="7"/>
  <c r="AG240" i="7"/>
  <c r="AF240" i="7"/>
  <c r="AC240" i="7"/>
  <c r="AB240" i="7"/>
  <c r="AA240" i="7"/>
  <c r="Z240" i="7"/>
  <c r="Y240" i="7"/>
  <c r="X240" i="7"/>
  <c r="W240" i="7"/>
  <c r="V240" i="7"/>
  <c r="AI239" i="7"/>
  <c r="AH239" i="7"/>
  <c r="AG239" i="7"/>
  <c r="AF239" i="7"/>
  <c r="AC239" i="7"/>
  <c r="AB239" i="7"/>
  <c r="AA239" i="7"/>
  <c r="Z239" i="7"/>
  <c r="Y239" i="7"/>
  <c r="X239" i="7"/>
  <c r="W239" i="7"/>
  <c r="V239" i="7"/>
  <c r="AI238" i="7"/>
  <c r="AH238" i="7"/>
  <c r="AG238" i="7"/>
  <c r="AF238" i="7"/>
  <c r="AC238" i="7"/>
  <c r="AB238" i="7"/>
  <c r="AA238" i="7"/>
  <c r="Z238" i="7"/>
  <c r="Y238" i="7"/>
  <c r="X238" i="7"/>
  <c r="W238" i="7"/>
  <c r="V238" i="7"/>
  <c r="AI237" i="7"/>
  <c r="AH237" i="7"/>
  <c r="AG237" i="7"/>
  <c r="AF237" i="7"/>
  <c r="AC237" i="7"/>
  <c r="AB237" i="7"/>
  <c r="AA237" i="7"/>
  <c r="Z237" i="7"/>
  <c r="Y237" i="7"/>
  <c r="X237" i="7"/>
  <c r="W237" i="7"/>
  <c r="V237" i="7"/>
  <c r="AI236" i="7"/>
  <c r="AH236" i="7"/>
  <c r="AG236" i="7"/>
  <c r="AF236" i="7"/>
  <c r="AC236" i="7"/>
  <c r="AB236" i="7"/>
  <c r="AA236" i="7"/>
  <c r="Z236" i="7"/>
  <c r="Y236" i="7"/>
  <c r="X236" i="7"/>
  <c r="W236" i="7"/>
  <c r="V236" i="7"/>
  <c r="AI235" i="7"/>
  <c r="AH235" i="7"/>
  <c r="AG235" i="7"/>
  <c r="AF235" i="7"/>
  <c r="AC235" i="7"/>
  <c r="AB235" i="7"/>
  <c r="AA235" i="7"/>
  <c r="Z235" i="7"/>
  <c r="Y235" i="7"/>
  <c r="X235" i="7"/>
  <c r="W235" i="7"/>
  <c r="V235" i="7"/>
  <c r="AI234" i="7"/>
  <c r="AH234" i="7"/>
  <c r="AG234" i="7"/>
  <c r="AF234" i="7"/>
  <c r="AC234" i="7"/>
  <c r="AB234" i="7"/>
  <c r="AA234" i="7"/>
  <c r="Z234" i="7"/>
  <c r="Y234" i="7"/>
  <c r="X234" i="7"/>
  <c r="W234" i="7"/>
  <c r="V234" i="7"/>
  <c r="AI233" i="7"/>
  <c r="AH233" i="7"/>
  <c r="AG233" i="7"/>
  <c r="AF233" i="7"/>
  <c r="AC233" i="7"/>
  <c r="AB233" i="7"/>
  <c r="AA233" i="7"/>
  <c r="Z233" i="7"/>
  <c r="Y233" i="7"/>
  <c r="X233" i="7"/>
  <c r="W233" i="7"/>
  <c r="V233" i="7"/>
  <c r="AI232" i="7"/>
  <c r="AH232" i="7"/>
  <c r="AG232" i="7"/>
  <c r="AF232" i="7"/>
  <c r="AC232" i="7"/>
  <c r="AB232" i="7"/>
  <c r="AA232" i="7"/>
  <c r="Z232" i="7"/>
  <c r="Y232" i="7"/>
  <c r="X232" i="7"/>
  <c r="W232" i="7"/>
  <c r="V232" i="7"/>
  <c r="AI231" i="7"/>
  <c r="AH231" i="7"/>
  <c r="AG231" i="7"/>
  <c r="AF231" i="7"/>
  <c r="AC231" i="7"/>
  <c r="AB231" i="7"/>
  <c r="AA231" i="7"/>
  <c r="Z231" i="7"/>
  <c r="Y231" i="7"/>
  <c r="X231" i="7"/>
  <c r="W231" i="7"/>
  <c r="V231" i="7"/>
  <c r="AI230" i="7"/>
  <c r="AH230" i="7"/>
  <c r="AG230" i="7"/>
  <c r="AF230" i="7"/>
  <c r="AC230" i="7"/>
  <c r="AB230" i="7"/>
  <c r="AA230" i="7"/>
  <c r="Z230" i="7"/>
  <c r="Y230" i="7"/>
  <c r="X230" i="7"/>
  <c r="W230" i="7"/>
  <c r="V230" i="7"/>
  <c r="AI229" i="7"/>
  <c r="AH229" i="7"/>
  <c r="AG229" i="7"/>
  <c r="AF229" i="7"/>
  <c r="AC229" i="7"/>
  <c r="AB229" i="7"/>
  <c r="AA229" i="7"/>
  <c r="Z229" i="7"/>
  <c r="Y229" i="7"/>
  <c r="X229" i="7"/>
  <c r="W229" i="7"/>
  <c r="V229" i="7"/>
  <c r="AI228" i="7"/>
  <c r="AH228" i="7"/>
  <c r="AG228" i="7"/>
  <c r="AF228" i="7"/>
  <c r="AC228" i="7"/>
  <c r="AB228" i="7"/>
  <c r="AA228" i="7"/>
  <c r="Z228" i="7"/>
  <c r="Y228" i="7"/>
  <c r="X228" i="7"/>
  <c r="W228" i="7"/>
  <c r="V228" i="7"/>
  <c r="AI227" i="7"/>
  <c r="AH227" i="7"/>
  <c r="AG227" i="7"/>
  <c r="AF227" i="7"/>
  <c r="AC227" i="7"/>
  <c r="AB227" i="7"/>
  <c r="AA227" i="7"/>
  <c r="Z227" i="7"/>
  <c r="Y227" i="7"/>
  <c r="X227" i="7"/>
  <c r="W227" i="7"/>
  <c r="V227" i="7"/>
  <c r="AI226" i="7"/>
  <c r="AH226" i="7"/>
  <c r="AG226" i="7"/>
  <c r="AF226" i="7"/>
  <c r="AC226" i="7"/>
  <c r="AB226" i="7"/>
  <c r="AA226" i="7"/>
  <c r="Z226" i="7"/>
  <c r="Y226" i="7"/>
  <c r="X226" i="7"/>
  <c r="W226" i="7"/>
  <c r="V226" i="7"/>
  <c r="AI225" i="7"/>
  <c r="AH225" i="7"/>
  <c r="AG225" i="7"/>
  <c r="AF225" i="7"/>
  <c r="AC225" i="7"/>
  <c r="AB225" i="7"/>
  <c r="AA225" i="7"/>
  <c r="Z225" i="7"/>
  <c r="Y225" i="7"/>
  <c r="X225" i="7"/>
  <c r="W225" i="7"/>
  <c r="V225" i="7"/>
  <c r="AI224" i="7"/>
  <c r="AH224" i="7"/>
  <c r="AG224" i="7"/>
  <c r="AF224" i="7"/>
  <c r="AC224" i="7"/>
  <c r="AB224" i="7"/>
  <c r="AA224" i="7"/>
  <c r="Z224" i="7"/>
  <c r="Y224" i="7"/>
  <c r="X224" i="7"/>
  <c r="W224" i="7"/>
  <c r="V224" i="7"/>
  <c r="AI223" i="7"/>
  <c r="AH223" i="7"/>
  <c r="AG223" i="7"/>
  <c r="AF223" i="7"/>
  <c r="AC223" i="7"/>
  <c r="AB223" i="7"/>
  <c r="AA223" i="7"/>
  <c r="Z223" i="7"/>
  <c r="Y223" i="7"/>
  <c r="X223" i="7"/>
  <c r="W223" i="7"/>
  <c r="V223" i="7"/>
  <c r="AI222" i="7"/>
  <c r="AH222" i="7"/>
  <c r="AG222" i="7"/>
  <c r="AF222" i="7"/>
  <c r="AC222" i="7"/>
  <c r="AB222" i="7"/>
  <c r="AA222" i="7"/>
  <c r="Z222" i="7"/>
  <c r="Y222" i="7"/>
  <c r="X222" i="7"/>
  <c r="W222" i="7"/>
  <c r="V222" i="7"/>
  <c r="AI221" i="7"/>
  <c r="AH221" i="7"/>
  <c r="AG221" i="7"/>
  <c r="AF221" i="7"/>
  <c r="AC221" i="7"/>
  <c r="AB221" i="7"/>
  <c r="AA221" i="7"/>
  <c r="Z221" i="7"/>
  <c r="Y221" i="7"/>
  <c r="X221" i="7"/>
  <c r="W221" i="7"/>
  <c r="V221" i="7"/>
  <c r="AI220" i="7"/>
  <c r="AH220" i="7"/>
  <c r="AG220" i="7"/>
  <c r="AF220" i="7"/>
  <c r="AC220" i="7"/>
  <c r="AB220" i="7"/>
  <c r="AA220" i="7"/>
  <c r="Z220" i="7"/>
  <c r="Y220" i="7"/>
  <c r="X220" i="7"/>
  <c r="W220" i="7"/>
  <c r="V220" i="7"/>
  <c r="AI219" i="7"/>
  <c r="AH219" i="7"/>
  <c r="AG219" i="7"/>
  <c r="AF219" i="7"/>
  <c r="AC219" i="7"/>
  <c r="AB219" i="7"/>
  <c r="AA219" i="7"/>
  <c r="Z219" i="7"/>
  <c r="Y219" i="7"/>
  <c r="X219" i="7"/>
  <c r="W219" i="7"/>
  <c r="V219" i="7"/>
  <c r="AI218" i="7"/>
  <c r="AH218" i="7"/>
  <c r="AG218" i="7"/>
  <c r="AF218" i="7"/>
  <c r="AC218" i="7"/>
  <c r="AB218" i="7"/>
  <c r="AA218" i="7"/>
  <c r="Z218" i="7"/>
  <c r="Y218" i="7"/>
  <c r="X218" i="7"/>
  <c r="W218" i="7"/>
  <c r="V218" i="7"/>
  <c r="AI217" i="7"/>
  <c r="AH217" i="7"/>
  <c r="AG217" i="7"/>
  <c r="AF217" i="7"/>
  <c r="AC217" i="7"/>
  <c r="AB217" i="7"/>
  <c r="AA217" i="7"/>
  <c r="Z217" i="7"/>
  <c r="Y217" i="7"/>
  <c r="X217" i="7"/>
  <c r="W217" i="7"/>
  <c r="V217" i="7"/>
  <c r="AI216" i="7"/>
  <c r="AH216" i="7"/>
  <c r="AG216" i="7"/>
  <c r="AF216" i="7"/>
  <c r="AC216" i="7"/>
  <c r="AB216" i="7"/>
  <c r="AA216" i="7"/>
  <c r="Z216" i="7"/>
  <c r="Y216" i="7"/>
  <c r="X216" i="7"/>
  <c r="W216" i="7"/>
  <c r="V216" i="7"/>
  <c r="AI215" i="7"/>
  <c r="AH215" i="7"/>
  <c r="AG215" i="7"/>
  <c r="AF215" i="7"/>
  <c r="AC215" i="7"/>
  <c r="AB215" i="7"/>
  <c r="AA215" i="7"/>
  <c r="Z215" i="7"/>
  <c r="Y215" i="7"/>
  <c r="X215" i="7"/>
  <c r="W215" i="7"/>
  <c r="V215" i="7"/>
  <c r="AI214" i="7"/>
  <c r="AH214" i="7"/>
  <c r="AG214" i="7"/>
  <c r="AF214" i="7"/>
  <c r="AC214" i="7"/>
  <c r="AB214" i="7"/>
  <c r="AA214" i="7"/>
  <c r="Z214" i="7"/>
  <c r="Y214" i="7"/>
  <c r="X214" i="7"/>
  <c r="W214" i="7"/>
  <c r="V214" i="7"/>
  <c r="AI213" i="7"/>
  <c r="AH213" i="7"/>
  <c r="AG213" i="7"/>
  <c r="AF213" i="7"/>
  <c r="AC213" i="7"/>
  <c r="AB213" i="7"/>
  <c r="AA213" i="7"/>
  <c r="Z213" i="7"/>
  <c r="Y213" i="7"/>
  <c r="X213" i="7"/>
  <c r="W213" i="7"/>
  <c r="V213" i="7"/>
  <c r="AI212" i="7"/>
  <c r="AH212" i="7"/>
  <c r="AG212" i="7"/>
  <c r="AF212" i="7"/>
  <c r="AC212" i="7"/>
  <c r="AB212" i="7"/>
  <c r="AA212" i="7"/>
  <c r="Z212" i="7"/>
  <c r="Y212" i="7"/>
  <c r="X212" i="7"/>
  <c r="W212" i="7"/>
  <c r="V212" i="7"/>
  <c r="AI211" i="7"/>
  <c r="AH211" i="7"/>
  <c r="AG211" i="7"/>
  <c r="AF211" i="7"/>
  <c r="AC211" i="7"/>
  <c r="AB211" i="7"/>
  <c r="AA211" i="7"/>
  <c r="Z211" i="7"/>
  <c r="Y211" i="7"/>
  <c r="X211" i="7"/>
  <c r="W211" i="7"/>
  <c r="V211" i="7"/>
  <c r="AI210" i="7"/>
  <c r="AH210" i="7"/>
  <c r="AG210" i="7"/>
  <c r="AF210" i="7"/>
  <c r="AC210" i="7"/>
  <c r="AB210" i="7"/>
  <c r="AA210" i="7"/>
  <c r="Z210" i="7"/>
  <c r="Y210" i="7"/>
  <c r="X210" i="7"/>
  <c r="W210" i="7"/>
  <c r="V210" i="7"/>
  <c r="AI209" i="7"/>
  <c r="AH209" i="7"/>
  <c r="AG209" i="7"/>
  <c r="AF209" i="7"/>
  <c r="AC209" i="7"/>
  <c r="AB209" i="7"/>
  <c r="AA209" i="7"/>
  <c r="Z209" i="7"/>
  <c r="Y209" i="7"/>
  <c r="X209" i="7"/>
  <c r="W209" i="7"/>
  <c r="V209" i="7"/>
  <c r="AI208" i="7"/>
  <c r="AH208" i="7"/>
  <c r="AG208" i="7"/>
  <c r="AF208" i="7"/>
  <c r="AC208" i="7"/>
  <c r="AB208" i="7"/>
  <c r="AA208" i="7"/>
  <c r="Z208" i="7"/>
  <c r="Y208" i="7"/>
  <c r="X208" i="7"/>
  <c r="W208" i="7"/>
  <c r="V208" i="7"/>
  <c r="AI207" i="7"/>
  <c r="AH207" i="7"/>
  <c r="AG207" i="7"/>
  <c r="AF207" i="7"/>
  <c r="AC207" i="7"/>
  <c r="AB207" i="7"/>
  <c r="AA207" i="7"/>
  <c r="Z207" i="7"/>
  <c r="Y207" i="7"/>
  <c r="X207" i="7"/>
  <c r="W207" i="7"/>
  <c r="V207" i="7"/>
  <c r="AI206" i="7"/>
  <c r="AH206" i="7"/>
  <c r="AG206" i="7"/>
  <c r="AF206" i="7"/>
  <c r="AC206" i="7"/>
  <c r="AB206" i="7"/>
  <c r="AA206" i="7"/>
  <c r="Z206" i="7"/>
  <c r="Y206" i="7"/>
  <c r="X206" i="7"/>
  <c r="W206" i="7"/>
  <c r="V206" i="7"/>
  <c r="AI205" i="7"/>
  <c r="AH205" i="7"/>
  <c r="AG205" i="7"/>
  <c r="AF205" i="7"/>
  <c r="AC205" i="7"/>
  <c r="AB205" i="7"/>
  <c r="AA205" i="7"/>
  <c r="Z205" i="7"/>
  <c r="Y205" i="7"/>
  <c r="X205" i="7"/>
  <c r="W205" i="7"/>
  <c r="V205" i="7"/>
  <c r="AI204" i="7"/>
  <c r="AH204" i="7"/>
  <c r="AG204" i="7"/>
  <c r="AF204" i="7"/>
  <c r="AC204" i="7"/>
  <c r="AB204" i="7"/>
  <c r="AA204" i="7"/>
  <c r="Z204" i="7"/>
  <c r="Y204" i="7"/>
  <c r="X204" i="7"/>
  <c r="W204" i="7"/>
  <c r="V204" i="7"/>
  <c r="AI203" i="7"/>
  <c r="AH203" i="7"/>
  <c r="AG203" i="7"/>
  <c r="AF203" i="7"/>
  <c r="AC203" i="7"/>
  <c r="AB203" i="7"/>
  <c r="AA203" i="7"/>
  <c r="Z203" i="7"/>
  <c r="Y203" i="7"/>
  <c r="X203" i="7"/>
  <c r="W203" i="7"/>
  <c r="V203" i="7"/>
  <c r="AI202" i="7"/>
  <c r="AH202" i="7"/>
  <c r="AG202" i="7"/>
  <c r="AF202" i="7"/>
  <c r="AC202" i="7"/>
  <c r="AB202" i="7"/>
  <c r="AA202" i="7"/>
  <c r="Z202" i="7"/>
  <c r="Y202" i="7"/>
  <c r="X202" i="7"/>
  <c r="W202" i="7"/>
  <c r="V202" i="7"/>
  <c r="AI201" i="7"/>
  <c r="AH201" i="7"/>
  <c r="AG201" i="7"/>
  <c r="AF201" i="7"/>
  <c r="AC201" i="7"/>
  <c r="AB201" i="7"/>
  <c r="AA201" i="7"/>
  <c r="Z201" i="7"/>
  <c r="Y201" i="7"/>
  <c r="X201" i="7"/>
  <c r="W201" i="7"/>
  <c r="V201" i="7"/>
  <c r="AI200" i="7"/>
  <c r="AH200" i="7"/>
  <c r="AG200" i="7"/>
  <c r="AF200" i="7"/>
  <c r="AC200" i="7"/>
  <c r="AB200" i="7"/>
  <c r="AA200" i="7"/>
  <c r="Z200" i="7"/>
  <c r="Y200" i="7"/>
  <c r="X200" i="7"/>
  <c r="W200" i="7"/>
  <c r="V200" i="7"/>
  <c r="AI199" i="7"/>
  <c r="AH199" i="7"/>
  <c r="AG199" i="7"/>
  <c r="AF199" i="7"/>
  <c r="AC199" i="7"/>
  <c r="AB199" i="7"/>
  <c r="AA199" i="7"/>
  <c r="Z199" i="7"/>
  <c r="Y199" i="7"/>
  <c r="X199" i="7"/>
  <c r="W199" i="7"/>
  <c r="V199" i="7"/>
  <c r="AI198" i="7"/>
  <c r="AH198" i="7"/>
  <c r="AG198" i="7"/>
  <c r="AF198" i="7"/>
  <c r="AC198" i="7"/>
  <c r="AB198" i="7"/>
  <c r="AA198" i="7"/>
  <c r="Z198" i="7"/>
  <c r="Y198" i="7"/>
  <c r="X198" i="7"/>
  <c r="W198" i="7"/>
  <c r="V198" i="7"/>
  <c r="AI197" i="7"/>
  <c r="AH197" i="7"/>
  <c r="AG197" i="7"/>
  <c r="AF197" i="7"/>
  <c r="AC197" i="7"/>
  <c r="AB197" i="7"/>
  <c r="AA197" i="7"/>
  <c r="Z197" i="7"/>
  <c r="Y197" i="7"/>
  <c r="X197" i="7"/>
  <c r="W197" i="7"/>
  <c r="V197" i="7"/>
  <c r="AI196" i="7"/>
  <c r="AH196" i="7"/>
  <c r="AG196" i="7"/>
  <c r="AF196" i="7"/>
  <c r="AC196" i="7"/>
  <c r="AB196" i="7"/>
  <c r="AA196" i="7"/>
  <c r="Z196" i="7"/>
  <c r="Y196" i="7"/>
  <c r="X196" i="7"/>
  <c r="W196" i="7"/>
  <c r="V196" i="7"/>
  <c r="AI195" i="7"/>
  <c r="AH195" i="7"/>
  <c r="AG195" i="7"/>
  <c r="AF195" i="7"/>
  <c r="AC195" i="7"/>
  <c r="AB195" i="7"/>
  <c r="AA195" i="7"/>
  <c r="Z195" i="7"/>
  <c r="Y195" i="7"/>
  <c r="X195" i="7"/>
  <c r="W195" i="7"/>
  <c r="V195" i="7"/>
  <c r="AI194" i="7"/>
  <c r="AH194" i="7"/>
  <c r="AG194" i="7"/>
  <c r="AF194" i="7"/>
  <c r="AC194" i="7"/>
  <c r="AB194" i="7"/>
  <c r="AA194" i="7"/>
  <c r="Z194" i="7"/>
  <c r="Y194" i="7"/>
  <c r="X194" i="7"/>
  <c r="W194" i="7"/>
  <c r="V194" i="7"/>
  <c r="AI193" i="7"/>
  <c r="AH193" i="7"/>
  <c r="AG193" i="7"/>
  <c r="AF193" i="7"/>
  <c r="AC193" i="7"/>
  <c r="AB193" i="7"/>
  <c r="AA193" i="7"/>
  <c r="Z193" i="7"/>
  <c r="Y193" i="7"/>
  <c r="X193" i="7"/>
  <c r="W193" i="7"/>
  <c r="V193" i="7"/>
  <c r="AI192" i="7"/>
  <c r="AH192" i="7"/>
  <c r="AG192" i="7"/>
  <c r="AF192" i="7"/>
  <c r="AC192" i="7"/>
  <c r="AB192" i="7"/>
  <c r="AA192" i="7"/>
  <c r="Z192" i="7"/>
  <c r="Y192" i="7"/>
  <c r="X192" i="7"/>
  <c r="W192" i="7"/>
  <c r="V192" i="7"/>
  <c r="AI191" i="7"/>
  <c r="AH191" i="7"/>
  <c r="AG191" i="7"/>
  <c r="AF191" i="7"/>
  <c r="AC191" i="7"/>
  <c r="AB191" i="7"/>
  <c r="AA191" i="7"/>
  <c r="Z191" i="7"/>
  <c r="Y191" i="7"/>
  <c r="X191" i="7"/>
  <c r="W191" i="7"/>
  <c r="V191" i="7"/>
  <c r="AI190" i="7"/>
  <c r="AH190" i="7"/>
  <c r="AG190" i="7"/>
  <c r="AF190" i="7"/>
  <c r="AC190" i="7"/>
  <c r="AB190" i="7"/>
  <c r="AA190" i="7"/>
  <c r="Z190" i="7"/>
  <c r="Y190" i="7"/>
  <c r="X190" i="7"/>
  <c r="W190" i="7"/>
  <c r="V190" i="7"/>
  <c r="AI189" i="7"/>
  <c r="AH189" i="7"/>
  <c r="AG189" i="7"/>
  <c r="AF189" i="7"/>
  <c r="AC189" i="7"/>
  <c r="AB189" i="7"/>
  <c r="AA189" i="7"/>
  <c r="Z189" i="7"/>
  <c r="Y189" i="7"/>
  <c r="X189" i="7"/>
  <c r="W189" i="7"/>
  <c r="V189" i="7"/>
  <c r="AI188" i="7"/>
  <c r="AH188" i="7"/>
  <c r="AG188" i="7"/>
  <c r="AF188" i="7"/>
  <c r="AC188" i="7"/>
  <c r="AB188" i="7"/>
  <c r="AA188" i="7"/>
  <c r="Z188" i="7"/>
  <c r="Y188" i="7"/>
  <c r="X188" i="7"/>
  <c r="W188" i="7"/>
  <c r="V188" i="7"/>
  <c r="AI187" i="7"/>
  <c r="AH187" i="7"/>
  <c r="AG187" i="7"/>
  <c r="AF187" i="7"/>
  <c r="AC187" i="7"/>
  <c r="AB187" i="7"/>
  <c r="AA187" i="7"/>
  <c r="Z187" i="7"/>
  <c r="Y187" i="7"/>
  <c r="X187" i="7"/>
  <c r="W187" i="7"/>
  <c r="V187" i="7"/>
  <c r="AI186" i="7"/>
  <c r="AH186" i="7"/>
  <c r="AG186" i="7"/>
  <c r="AF186" i="7"/>
  <c r="AC186" i="7"/>
  <c r="AB186" i="7"/>
  <c r="AA186" i="7"/>
  <c r="Z186" i="7"/>
  <c r="Y186" i="7"/>
  <c r="X186" i="7"/>
  <c r="W186" i="7"/>
  <c r="V186" i="7"/>
  <c r="AC185" i="7"/>
  <c r="AB185" i="7"/>
  <c r="AA185" i="7"/>
  <c r="Z185" i="7"/>
  <c r="Y185" i="7"/>
  <c r="X185" i="7"/>
  <c r="W185" i="7"/>
  <c r="V185" i="7"/>
  <c r="AC184" i="7"/>
  <c r="AB184" i="7"/>
  <c r="AA184" i="7"/>
  <c r="Z184" i="7"/>
  <c r="Y184" i="7"/>
  <c r="X184" i="7"/>
  <c r="W184" i="7"/>
  <c r="V184" i="7"/>
  <c r="AI182" i="7"/>
  <c r="AH182" i="7"/>
  <c r="AG182" i="7"/>
  <c r="AF182" i="7"/>
  <c r="AC182" i="7"/>
  <c r="AB182" i="7"/>
  <c r="AA182" i="7"/>
  <c r="Z182" i="7"/>
  <c r="Y182" i="7"/>
  <c r="X182" i="7"/>
  <c r="W182" i="7"/>
  <c r="V182" i="7"/>
  <c r="AI181" i="7"/>
  <c r="AH181" i="7"/>
  <c r="AG181" i="7"/>
  <c r="AF181" i="7"/>
  <c r="AC181" i="7"/>
  <c r="AB181" i="7"/>
  <c r="AA181" i="7"/>
  <c r="Z181" i="7"/>
  <c r="Y181" i="7"/>
  <c r="X181" i="7"/>
  <c r="W181" i="7"/>
  <c r="V181" i="7"/>
  <c r="AI180" i="7"/>
  <c r="AH180" i="7"/>
  <c r="AG180" i="7"/>
  <c r="AF180" i="7"/>
  <c r="AC180" i="7"/>
  <c r="AB180" i="7"/>
  <c r="AA180" i="7"/>
  <c r="Z180" i="7"/>
  <c r="Y180" i="7"/>
  <c r="X180" i="7"/>
  <c r="W180" i="7"/>
  <c r="V180" i="7"/>
  <c r="AI179" i="7"/>
  <c r="AH179" i="7"/>
  <c r="AG179" i="7"/>
  <c r="AF179" i="7"/>
  <c r="AC179" i="7"/>
  <c r="AB179" i="7"/>
  <c r="AA179" i="7"/>
  <c r="Z179" i="7"/>
  <c r="Y179" i="7"/>
  <c r="X179" i="7"/>
  <c r="W179" i="7"/>
  <c r="V179" i="7"/>
  <c r="AI178" i="7"/>
  <c r="AH178" i="7"/>
  <c r="AG178" i="7"/>
  <c r="AF178" i="7"/>
  <c r="AC178" i="7"/>
  <c r="AB178" i="7"/>
  <c r="AA178" i="7"/>
  <c r="Z178" i="7"/>
  <c r="Y178" i="7"/>
  <c r="X178" i="7"/>
  <c r="W178" i="7"/>
  <c r="V178" i="7"/>
  <c r="AC177" i="7"/>
  <c r="AB177" i="7"/>
  <c r="AA177" i="7"/>
  <c r="Z177" i="7"/>
  <c r="Y177" i="7"/>
  <c r="W177" i="7"/>
  <c r="V177" i="7"/>
  <c r="AI176" i="7"/>
  <c r="AH176" i="7"/>
  <c r="AG176" i="7"/>
  <c r="AF176" i="7"/>
  <c r="AC176" i="7"/>
  <c r="AB176" i="7"/>
  <c r="AA176" i="7"/>
  <c r="Z176" i="7"/>
  <c r="Y176" i="7"/>
  <c r="X176" i="7"/>
  <c r="W176" i="7"/>
  <c r="V176" i="7"/>
  <c r="AI175" i="7"/>
  <c r="AH175" i="7"/>
  <c r="AG175" i="7"/>
  <c r="AF175" i="7"/>
  <c r="AC175" i="7"/>
  <c r="AB175" i="7"/>
  <c r="AA175" i="7"/>
  <c r="Z175" i="7"/>
  <c r="Y175" i="7"/>
  <c r="X175" i="7"/>
  <c r="W175" i="7"/>
  <c r="V175" i="7"/>
  <c r="AI174" i="7"/>
  <c r="AH174" i="7"/>
  <c r="AG174" i="7"/>
  <c r="AF174" i="7"/>
  <c r="AC174" i="7"/>
  <c r="AB174" i="7"/>
  <c r="AA174" i="7"/>
  <c r="Z174" i="7"/>
  <c r="Y174" i="7"/>
  <c r="X174" i="7"/>
  <c r="W174" i="7"/>
  <c r="V174" i="7"/>
  <c r="AI173" i="7"/>
  <c r="AH173" i="7"/>
  <c r="AG173" i="7"/>
  <c r="AF173" i="7"/>
  <c r="AC173" i="7"/>
  <c r="AB173" i="7"/>
  <c r="AA173" i="7"/>
  <c r="Z173" i="7"/>
  <c r="Y173" i="7"/>
  <c r="X173" i="7"/>
  <c r="W173" i="7"/>
  <c r="V173" i="7"/>
  <c r="AI172" i="7"/>
  <c r="AH172" i="7"/>
  <c r="AG172" i="7"/>
  <c r="AF172" i="7"/>
  <c r="AC172" i="7"/>
  <c r="AB172" i="7"/>
  <c r="AA172" i="7"/>
  <c r="Z172" i="7"/>
  <c r="Y172" i="7"/>
  <c r="X172" i="7"/>
  <c r="W172" i="7"/>
  <c r="V172" i="7"/>
  <c r="AI171" i="7"/>
  <c r="AG171" i="7"/>
  <c r="AC171" i="7"/>
  <c r="AB171" i="7"/>
  <c r="AA171" i="7"/>
  <c r="Z171" i="7"/>
  <c r="Y171" i="7"/>
  <c r="X171" i="7"/>
  <c r="W171" i="7"/>
  <c r="V171" i="7"/>
  <c r="AI170" i="7"/>
  <c r="AH170" i="7"/>
  <c r="AG170" i="7"/>
  <c r="AF170" i="7"/>
  <c r="AC170" i="7"/>
  <c r="AB170" i="7"/>
  <c r="AA170" i="7"/>
  <c r="Z170" i="7"/>
  <c r="Y170" i="7"/>
  <c r="X170" i="7"/>
  <c r="W170" i="7"/>
  <c r="V170" i="7"/>
  <c r="AI169" i="7"/>
  <c r="AH169" i="7"/>
  <c r="AG169" i="7"/>
  <c r="AF169" i="7"/>
  <c r="AC169" i="7"/>
  <c r="AB169" i="7"/>
  <c r="AA169" i="7"/>
  <c r="Z169" i="7"/>
  <c r="Y169" i="7"/>
  <c r="X169" i="7"/>
  <c r="W169" i="7"/>
  <c r="V169" i="7"/>
  <c r="AI168" i="7"/>
  <c r="AH168" i="7"/>
  <c r="AG168" i="7"/>
  <c r="AF168" i="7"/>
  <c r="AC168" i="7"/>
  <c r="AB168" i="7"/>
  <c r="AA168" i="7"/>
  <c r="Z168" i="7"/>
  <c r="Y168" i="7"/>
  <c r="X168" i="7"/>
  <c r="W168" i="7"/>
  <c r="V168" i="7"/>
  <c r="AI167" i="7"/>
  <c r="AH167" i="7"/>
  <c r="AG167" i="7"/>
  <c r="AF167" i="7"/>
  <c r="AC167" i="7"/>
  <c r="AB167" i="7"/>
  <c r="AA167" i="7"/>
  <c r="Z167" i="7"/>
  <c r="Y167" i="7"/>
  <c r="X167" i="7"/>
  <c r="W167" i="7"/>
  <c r="V167" i="7"/>
  <c r="AI166" i="7"/>
  <c r="AH166" i="7"/>
  <c r="AG166" i="7"/>
  <c r="AF166" i="7"/>
  <c r="AC166" i="7"/>
  <c r="AB166" i="7"/>
  <c r="AA166" i="7"/>
  <c r="Z166" i="7"/>
  <c r="Y166" i="7"/>
  <c r="X166" i="7"/>
  <c r="W166" i="7"/>
  <c r="V166" i="7"/>
  <c r="AI164" i="7"/>
  <c r="AH164" i="7"/>
  <c r="AG164" i="7"/>
  <c r="AF164" i="7"/>
  <c r="AC164" i="7"/>
  <c r="AB164" i="7"/>
  <c r="AA164" i="7"/>
  <c r="Z164" i="7"/>
  <c r="Y164" i="7"/>
  <c r="X164" i="7"/>
  <c r="W164" i="7"/>
  <c r="V164" i="7"/>
  <c r="AI163" i="7"/>
  <c r="AH163" i="7"/>
  <c r="AG163" i="7"/>
  <c r="AF163" i="7"/>
  <c r="AC163" i="7"/>
  <c r="AB163" i="7"/>
  <c r="AA163" i="7"/>
  <c r="Z163" i="7"/>
  <c r="Y163" i="7"/>
  <c r="X163" i="7"/>
  <c r="W163" i="7"/>
  <c r="V163" i="7"/>
  <c r="AI162" i="7"/>
  <c r="AH162" i="7"/>
  <c r="AG162" i="7"/>
  <c r="AF162" i="7"/>
  <c r="AC162" i="7"/>
  <c r="AB162" i="7"/>
  <c r="AA162" i="7"/>
  <c r="Z162" i="7"/>
  <c r="Y162" i="7"/>
  <c r="X162" i="7"/>
  <c r="W162" i="7"/>
  <c r="V162" i="7"/>
  <c r="AI161" i="7"/>
  <c r="AH161" i="7"/>
  <c r="AG161" i="7"/>
  <c r="AF161" i="7"/>
  <c r="AC161" i="7"/>
  <c r="AB161" i="7"/>
  <c r="AA161" i="7"/>
  <c r="Z161" i="7"/>
  <c r="Y161" i="7"/>
  <c r="X161" i="7"/>
  <c r="W161" i="7"/>
  <c r="V161" i="7"/>
  <c r="AI160" i="7"/>
  <c r="AH160" i="7"/>
  <c r="AG160" i="7"/>
  <c r="AF160" i="7"/>
  <c r="AC160" i="7"/>
  <c r="AB160" i="7"/>
  <c r="AA160" i="7"/>
  <c r="Z160" i="7"/>
  <c r="Y160" i="7"/>
  <c r="X160" i="7"/>
  <c r="W160" i="7"/>
  <c r="V160" i="7"/>
  <c r="AI159" i="7"/>
  <c r="AH159" i="7"/>
  <c r="AG159" i="7"/>
  <c r="AF159" i="7"/>
  <c r="AC159" i="7"/>
  <c r="AB159" i="7"/>
  <c r="AA159" i="7"/>
  <c r="Z159" i="7"/>
  <c r="Y159" i="7"/>
  <c r="X159" i="7"/>
  <c r="W159" i="7"/>
  <c r="V159" i="7"/>
  <c r="AI158" i="7"/>
  <c r="AH158" i="7"/>
  <c r="AG158" i="7"/>
  <c r="AF158" i="7"/>
  <c r="AC158" i="7"/>
  <c r="AB158" i="7"/>
  <c r="AA158" i="7"/>
  <c r="Z158" i="7"/>
  <c r="Y158" i="7"/>
  <c r="X158" i="7"/>
  <c r="W158" i="7"/>
  <c r="V158" i="7"/>
  <c r="AI157" i="7"/>
  <c r="AH157" i="7"/>
  <c r="AG157" i="7"/>
  <c r="AF157" i="7"/>
  <c r="AC157" i="7"/>
  <c r="AB157" i="7"/>
  <c r="AA157" i="7"/>
  <c r="Z157" i="7"/>
  <c r="Y157" i="7"/>
  <c r="X157" i="7"/>
  <c r="W157" i="7"/>
  <c r="V157" i="7"/>
  <c r="AI156" i="7"/>
  <c r="AH156" i="7"/>
  <c r="AG156" i="7"/>
  <c r="AF156" i="7"/>
  <c r="AC156" i="7"/>
  <c r="AB156" i="7"/>
  <c r="AA156" i="7"/>
  <c r="Z156" i="7"/>
  <c r="Y156" i="7"/>
  <c r="X156" i="7"/>
  <c r="W156" i="7"/>
  <c r="V156" i="7"/>
  <c r="AI155" i="7"/>
  <c r="AH155" i="7"/>
  <c r="AG155" i="7"/>
  <c r="AF155" i="7"/>
  <c r="AC155" i="7"/>
  <c r="AB155" i="7"/>
  <c r="AA155" i="7"/>
  <c r="Z155" i="7"/>
  <c r="Y155" i="7"/>
  <c r="X155" i="7"/>
  <c r="W155" i="7"/>
  <c r="V155" i="7"/>
  <c r="AI154" i="7"/>
  <c r="AH154" i="7"/>
  <c r="AG154" i="7"/>
  <c r="AF154" i="7"/>
  <c r="AC154" i="7"/>
  <c r="AB154" i="7"/>
  <c r="AA154" i="7"/>
  <c r="Z154" i="7"/>
  <c r="Y154" i="7"/>
  <c r="X154" i="7"/>
  <c r="W154" i="7"/>
  <c r="V154" i="7"/>
  <c r="AI153" i="7"/>
  <c r="AH153" i="7"/>
  <c r="AG153" i="7"/>
  <c r="AF153" i="7"/>
  <c r="AC153" i="7"/>
  <c r="AB153" i="7"/>
  <c r="AA153" i="7"/>
  <c r="Z153" i="7"/>
  <c r="Y153" i="7"/>
  <c r="X153" i="7"/>
  <c r="W153" i="7"/>
  <c r="V153" i="7"/>
  <c r="AI152" i="7"/>
  <c r="AH152" i="7"/>
  <c r="AG152" i="7"/>
  <c r="AF152" i="7"/>
  <c r="AC152" i="7"/>
  <c r="AB152" i="7"/>
  <c r="AA152" i="7"/>
  <c r="Z152" i="7"/>
  <c r="Y152" i="7"/>
  <c r="X152" i="7"/>
  <c r="W152" i="7"/>
  <c r="V152" i="7"/>
  <c r="AI151" i="7"/>
  <c r="AH151" i="7"/>
  <c r="AG151" i="7"/>
  <c r="AF151" i="7"/>
  <c r="AC151" i="7"/>
  <c r="AB151" i="7"/>
  <c r="AA151" i="7"/>
  <c r="Z151" i="7"/>
  <c r="Y151" i="7"/>
  <c r="X151" i="7"/>
  <c r="W151" i="7"/>
  <c r="V151" i="7"/>
  <c r="AI150" i="7"/>
  <c r="AH150" i="7"/>
  <c r="AG150" i="7"/>
  <c r="AF150" i="7"/>
  <c r="AC150" i="7"/>
  <c r="AB150" i="7"/>
  <c r="AA150" i="7"/>
  <c r="Z150" i="7"/>
  <c r="Y150" i="7"/>
  <c r="X150" i="7"/>
  <c r="W150" i="7"/>
  <c r="V150" i="7"/>
  <c r="AI149" i="7"/>
  <c r="AH149" i="7"/>
  <c r="AG149" i="7"/>
  <c r="AF149" i="7"/>
  <c r="AC149" i="7"/>
  <c r="AB149" i="7"/>
  <c r="AA149" i="7"/>
  <c r="Z149" i="7"/>
  <c r="Y149" i="7"/>
  <c r="X149" i="7"/>
  <c r="W149" i="7"/>
  <c r="V149" i="7"/>
  <c r="AI148" i="7"/>
  <c r="AH148" i="7"/>
  <c r="AG148" i="7"/>
  <c r="AF148" i="7"/>
  <c r="AC148" i="7"/>
  <c r="AB148" i="7"/>
  <c r="AA148" i="7"/>
  <c r="Z148" i="7"/>
  <c r="Y148" i="7"/>
  <c r="X148" i="7"/>
  <c r="W148" i="7"/>
  <c r="V148" i="7"/>
  <c r="AI147" i="7"/>
  <c r="AH147" i="7"/>
  <c r="AG147" i="7"/>
  <c r="AF147" i="7"/>
  <c r="AC147" i="7"/>
  <c r="AB147" i="7"/>
  <c r="AA147" i="7"/>
  <c r="Z147" i="7"/>
  <c r="Y147" i="7"/>
  <c r="X147" i="7"/>
  <c r="W147" i="7"/>
  <c r="V147" i="7"/>
  <c r="AI146" i="7"/>
  <c r="AH146" i="7"/>
  <c r="AG146" i="7"/>
  <c r="AF146" i="7"/>
  <c r="AC146" i="7"/>
  <c r="AB146" i="7"/>
  <c r="AA146" i="7"/>
  <c r="Z146" i="7"/>
  <c r="Y146" i="7"/>
  <c r="X146" i="7"/>
  <c r="W146" i="7"/>
  <c r="V146" i="7"/>
  <c r="AI145" i="7"/>
  <c r="AH145" i="7"/>
  <c r="AG145" i="7"/>
  <c r="AF145" i="7"/>
  <c r="AC145" i="7"/>
  <c r="AB145" i="7"/>
  <c r="AA145" i="7"/>
  <c r="Z145" i="7"/>
  <c r="Y145" i="7"/>
  <c r="X145" i="7"/>
  <c r="W145" i="7"/>
  <c r="V145" i="7"/>
  <c r="AI144" i="7"/>
  <c r="AH144" i="7"/>
  <c r="AG144" i="7"/>
  <c r="AF144" i="7"/>
  <c r="AC144" i="7"/>
  <c r="AB144" i="7"/>
  <c r="AA144" i="7"/>
  <c r="Z144" i="7"/>
  <c r="Y144" i="7"/>
  <c r="X144" i="7"/>
  <c r="W144" i="7"/>
  <c r="V144" i="7"/>
  <c r="AI143" i="7"/>
  <c r="AH143" i="7"/>
  <c r="AG143" i="7"/>
  <c r="AF143" i="7"/>
  <c r="AC143" i="7"/>
  <c r="AB143" i="7"/>
  <c r="AA143" i="7"/>
  <c r="Z143" i="7"/>
  <c r="Y143" i="7"/>
  <c r="X143" i="7"/>
  <c r="W143" i="7"/>
  <c r="V143" i="7"/>
  <c r="AI142" i="7"/>
  <c r="AH142" i="7"/>
  <c r="AG142" i="7"/>
  <c r="AF142" i="7"/>
  <c r="AC142" i="7"/>
  <c r="AB142" i="7"/>
  <c r="AA142" i="7"/>
  <c r="Z142" i="7"/>
  <c r="Y142" i="7"/>
  <c r="X142" i="7"/>
  <c r="W142" i="7"/>
  <c r="V142" i="7"/>
  <c r="AI141" i="7"/>
  <c r="AH141" i="7"/>
  <c r="AG141" i="7"/>
  <c r="AF141" i="7"/>
  <c r="AC141" i="7"/>
  <c r="AB141" i="7"/>
  <c r="AA141" i="7"/>
  <c r="Z141" i="7"/>
  <c r="Y141" i="7"/>
  <c r="X141" i="7"/>
  <c r="W141" i="7"/>
  <c r="V141" i="7"/>
  <c r="AI140" i="7"/>
  <c r="AH140" i="7"/>
  <c r="AG140" i="7"/>
  <c r="AF140" i="7"/>
  <c r="AC140" i="7"/>
  <c r="AB140" i="7"/>
  <c r="AA140" i="7"/>
  <c r="Z140" i="7"/>
  <c r="Y140" i="7"/>
  <c r="X140" i="7"/>
  <c r="W140" i="7"/>
  <c r="V140" i="7"/>
  <c r="AI139" i="7"/>
  <c r="AH139" i="7"/>
  <c r="AG139" i="7"/>
  <c r="AF139" i="7"/>
  <c r="AC139" i="7"/>
  <c r="AB139" i="7"/>
  <c r="AA139" i="7"/>
  <c r="Z139" i="7"/>
  <c r="Y139" i="7"/>
  <c r="X139" i="7"/>
  <c r="W139" i="7"/>
  <c r="V139" i="7"/>
  <c r="AI138" i="7"/>
  <c r="AH138" i="7"/>
  <c r="AG138" i="7"/>
  <c r="AF138" i="7"/>
  <c r="AC138" i="7"/>
  <c r="AB138" i="7"/>
  <c r="AA138" i="7"/>
  <c r="Z138" i="7"/>
  <c r="Y138" i="7"/>
  <c r="X138" i="7"/>
  <c r="W138" i="7"/>
  <c r="V138" i="7"/>
  <c r="AI137" i="7"/>
  <c r="AH137" i="7"/>
  <c r="AG137" i="7"/>
  <c r="AF137" i="7"/>
  <c r="AC137" i="7"/>
  <c r="AB137" i="7"/>
  <c r="AA137" i="7"/>
  <c r="Z137" i="7"/>
  <c r="Y137" i="7"/>
  <c r="X137" i="7"/>
  <c r="W137" i="7"/>
  <c r="V137" i="7"/>
  <c r="AI136" i="7"/>
  <c r="AH136" i="7"/>
  <c r="AG136" i="7"/>
  <c r="AF136" i="7"/>
  <c r="AC136" i="7"/>
  <c r="AB136" i="7"/>
  <c r="AA136" i="7"/>
  <c r="Z136" i="7"/>
  <c r="Y136" i="7"/>
  <c r="X136" i="7"/>
  <c r="W136" i="7"/>
  <c r="V136" i="7"/>
  <c r="AI133" i="7"/>
  <c r="AH133" i="7"/>
  <c r="AG133" i="7"/>
  <c r="AF133" i="7"/>
  <c r="AC133" i="7"/>
  <c r="AB133" i="7"/>
  <c r="AA133" i="7"/>
  <c r="Z133" i="7"/>
  <c r="Y133" i="7"/>
  <c r="X133" i="7"/>
  <c r="W133" i="7"/>
  <c r="V133" i="7"/>
  <c r="AI132" i="7"/>
  <c r="AH132" i="7"/>
  <c r="AG132" i="7"/>
  <c r="AF132" i="7"/>
  <c r="AC132" i="7"/>
  <c r="AB132" i="7"/>
  <c r="AA132" i="7"/>
  <c r="Z132" i="7"/>
  <c r="Y132" i="7"/>
  <c r="X132" i="7"/>
  <c r="W132" i="7"/>
  <c r="V132" i="7"/>
  <c r="AI130" i="7"/>
  <c r="AH130" i="7"/>
  <c r="AG130" i="7"/>
  <c r="AF130" i="7"/>
  <c r="AC130" i="7"/>
  <c r="AB130" i="7"/>
  <c r="AA130" i="7"/>
  <c r="Z130" i="7"/>
  <c r="Y130" i="7"/>
  <c r="X130" i="7"/>
  <c r="W130" i="7"/>
  <c r="V130" i="7"/>
  <c r="AI129" i="7"/>
  <c r="AH129" i="7"/>
  <c r="AG129" i="7"/>
  <c r="AF129" i="7"/>
  <c r="AC129" i="7"/>
  <c r="AB129" i="7"/>
  <c r="AA129" i="7"/>
  <c r="Z129" i="7"/>
  <c r="Y129" i="7"/>
  <c r="X129" i="7"/>
  <c r="W129" i="7"/>
  <c r="V129" i="7"/>
  <c r="AI128" i="7"/>
  <c r="AH128" i="7"/>
  <c r="AG128" i="7"/>
  <c r="AF128" i="7"/>
  <c r="AC128" i="7"/>
  <c r="AB128" i="7"/>
  <c r="AA128" i="7"/>
  <c r="Z128" i="7"/>
  <c r="Y128" i="7"/>
  <c r="X128" i="7"/>
  <c r="W128" i="7"/>
  <c r="V128" i="7"/>
  <c r="AI127" i="7"/>
  <c r="AH127" i="7"/>
  <c r="AG127" i="7"/>
  <c r="AF127" i="7"/>
  <c r="AC127" i="7"/>
  <c r="AB127" i="7"/>
  <c r="AA127" i="7"/>
  <c r="Z127" i="7"/>
  <c r="Y127" i="7"/>
  <c r="X127" i="7"/>
  <c r="W127" i="7"/>
  <c r="V127" i="7"/>
  <c r="AI126" i="7"/>
  <c r="AH126" i="7"/>
  <c r="AG126" i="7"/>
  <c r="AF126" i="7"/>
  <c r="AC126" i="7"/>
  <c r="AB126" i="7"/>
  <c r="AA126" i="7"/>
  <c r="Z126" i="7"/>
  <c r="Y126" i="7"/>
  <c r="X126" i="7"/>
  <c r="W126" i="7"/>
  <c r="V126" i="7"/>
  <c r="AI125" i="7"/>
  <c r="AH125" i="7"/>
  <c r="AG125" i="7"/>
  <c r="AF125" i="7"/>
  <c r="AC125" i="7"/>
  <c r="AB125" i="7"/>
  <c r="AA125" i="7"/>
  <c r="Z125" i="7"/>
  <c r="Y125" i="7"/>
  <c r="X125" i="7"/>
  <c r="W125" i="7"/>
  <c r="V125" i="7"/>
  <c r="AI124" i="7"/>
  <c r="AH124" i="7"/>
  <c r="AG124" i="7"/>
  <c r="AF124" i="7"/>
  <c r="AC124" i="7"/>
  <c r="AB124" i="7"/>
  <c r="AA124" i="7"/>
  <c r="Z124" i="7"/>
  <c r="Y124" i="7"/>
  <c r="X124" i="7"/>
  <c r="W124" i="7"/>
  <c r="V124" i="7"/>
  <c r="AI123" i="7"/>
  <c r="AH123" i="7"/>
  <c r="AG123" i="7"/>
  <c r="AF123" i="7"/>
  <c r="AC123" i="7"/>
  <c r="AB123" i="7"/>
  <c r="AA123" i="7"/>
  <c r="Z123" i="7"/>
  <c r="Y123" i="7"/>
  <c r="X123" i="7"/>
  <c r="W123" i="7"/>
  <c r="V123" i="7"/>
  <c r="AI122" i="7"/>
  <c r="AH122" i="7"/>
  <c r="AG122" i="7"/>
  <c r="AF122" i="7"/>
  <c r="AC122" i="7"/>
  <c r="AB122" i="7"/>
  <c r="AA122" i="7"/>
  <c r="Z122" i="7"/>
  <c r="Y122" i="7"/>
  <c r="X122" i="7"/>
  <c r="W122" i="7"/>
  <c r="V122" i="7"/>
  <c r="AI121" i="7"/>
  <c r="AH121" i="7"/>
  <c r="AG121" i="7"/>
  <c r="AF121" i="7"/>
  <c r="AC121" i="7"/>
  <c r="AB121" i="7"/>
  <c r="AA121" i="7"/>
  <c r="Z121" i="7"/>
  <c r="Y121" i="7"/>
  <c r="X121" i="7"/>
  <c r="W121" i="7"/>
  <c r="V121" i="7"/>
  <c r="AI120" i="7"/>
  <c r="AH120" i="7"/>
  <c r="AG120" i="7"/>
  <c r="R4" i="3" s="1"/>
  <c r="AF120" i="7"/>
  <c r="AC120" i="7"/>
  <c r="AB120" i="7"/>
  <c r="AA120" i="7"/>
  <c r="Z120" i="7"/>
  <c r="Y120" i="7"/>
  <c r="X120" i="7"/>
  <c r="W120" i="7"/>
  <c r="V120" i="7"/>
  <c r="AI119" i="7"/>
  <c r="AH119" i="7"/>
  <c r="AG119" i="7"/>
  <c r="AC119" i="7"/>
  <c r="AB119" i="7"/>
  <c r="AA119" i="7"/>
  <c r="Z119" i="7"/>
  <c r="Y119" i="7"/>
  <c r="X119" i="7"/>
  <c r="W119" i="7"/>
  <c r="V119" i="7"/>
  <c r="AI118" i="7"/>
  <c r="S9" i="3" s="1"/>
  <c r="AH118" i="7"/>
  <c r="AG118" i="7"/>
  <c r="R9" i="3" s="1"/>
  <c r="AF118" i="7"/>
  <c r="AC118" i="7"/>
  <c r="AB118" i="7"/>
  <c r="AA118" i="7"/>
  <c r="Z118" i="7"/>
  <c r="Y118" i="7"/>
  <c r="X118" i="7"/>
  <c r="V118" i="7"/>
  <c r="AI117" i="7"/>
  <c r="AH117" i="7"/>
  <c r="AG117" i="7"/>
  <c r="AF117" i="7"/>
  <c r="AC117" i="7"/>
  <c r="AB117" i="7"/>
  <c r="AA117" i="7"/>
  <c r="Z117" i="7"/>
  <c r="Y117" i="7"/>
  <c r="X117" i="7"/>
  <c r="W117" i="7"/>
  <c r="V117" i="7"/>
  <c r="AI116" i="7"/>
  <c r="AH116" i="7"/>
  <c r="AG116" i="7"/>
  <c r="AF116" i="7"/>
  <c r="AC116" i="7"/>
  <c r="AB116" i="7"/>
  <c r="AA116" i="7"/>
  <c r="Z116" i="7"/>
  <c r="Y116" i="7"/>
  <c r="X116" i="7"/>
  <c r="W116" i="7"/>
  <c r="V116" i="7"/>
  <c r="AI115" i="7"/>
  <c r="AH115" i="7"/>
  <c r="AG115" i="7"/>
  <c r="AF115" i="7"/>
  <c r="AC115" i="7"/>
  <c r="AB115" i="7"/>
  <c r="AA115" i="7"/>
  <c r="Z115" i="7"/>
  <c r="Y115" i="7"/>
  <c r="X115" i="7"/>
  <c r="W115" i="7"/>
  <c r="V115" i="7"/>
  <c r="AI114" i="7"/>
  <c r="AH114" i="7"/>
  <c r="AG114" i="7"/>
  <c r="AF114" i="7"/>
  <c r="AC114" i="7"/>
  <c r="AB114" i="7"/>
  <c r="AA114" i="7"/>
  <c r="Z114" i="7"/>
  <c r="Y114" i="7"/>
  <c r="X114" i="7"/>
  <c r="W114" i="7"/>
  <c r="V114" i="7"/>
  <c r="AI113" i="7"/>
  <c r="AH113" i="7"/>
  <c r="AG113" i="7"/>
  <c r="AF113" i="7"/>
  <c r="AC113" i="7"/>
  <c r="AB113" i="7"/>
  <c r="AA113" i="7"/>
  <c r="Z113" i="7"/>
  <c r="Y113" i="7"/>
  <c r="X113" i="7"/>
  <c r="W113" i="7"/>
  <c r="V113" i="7"/>
  <c r="AI112" i="7"/>
  <c r="AH112" i="7"/>
  <c r="AG112" i="7"/>
  <c r="AF112" i="7"/>
  <c r="AC112" i="7"/>
  <c r="AB112" i="7"/>
  <c r="AA112" i="7"/>
  <c r="Z112" i="7"/>
  <c r="Y112" i="7"/>
  <c r="X112" i="7"/>
  <c r="W112" i="7"/>
  <c r="V112" i="7"/>
  <c r="AI111" i="7"/>
  <c r="AH111" i="7"/>
  <c r="AG111" i="7"/>
  <c r="AF111" i="7"/>
  <c r="AC111" i="7"/>
  <c r="AB111" i="7"/>
  <c r="AA111" i="7"/>
  <c r="Z111" i="7"/>
  <c r="Y111" i="7"/>
  <c r="X111" i="7"/>
  <c r="W111" i="7"/>
  <c r="V111" i="7"/>
  <c r="AI110" i="7"/>
  <c r="AH110" i="7"/>
  <c r="AG110" i="7"/>
  <c r="AF110" i="7"/>
  <c r="AC110" i="7"/>
  <c r="AB110" i="7"/>
  <c r="AA110" i="7"/>
  <c r="Z110" i="7"/>
  <c r="Y110" i="7"/>
  <c r="X110" i="7"/>
  <c r="W110" i="7"/>
  <c r="V110" i="7"/>
  <c r="AI109" i="7"/>
  <c r="AH109" i="7"/>
  <c r="AG109" i="7"/>
  <c r="AF109" i="7"/>
  <c r="AC109" i="7"/>
  <c r="AB109" i="7"/>
  <c r="AA109" i="7"/>
  <c r="Z109" i="7"/>
  <c r="Y109" i="7"/>
  <c r="X109" i="7"/>
  <c r="W109" i="7"/>
  <c r="V109" i="7"/>
  <c r="AI108" i="7"/>
  <c r="AH108" i="7"/>
  <c r="AG108" i="7"/>
  <c r="AF108" i="7"/>
  <c r="AC108" i="7"/>
  <c r="AB108" i="7"/>
  <c r="AA108" i="7"/>
  <c r="Z108" i="7"/>
  <c r="Y108" i="7"/>
  <c r="X108" i="7"/>
  <c r="W108" i="7"/>
  <c r="V108" i="7"/>
  <c r="AI107" i="7"/>
  <c r="AH107" i="7"/>
  <c r="AG107" i="7"/>
  <c r="AF107" i="7"/>
  <c r="AC107" i="7"/>
  <c r="AB107" i="7"/>
  <c r="AA107" i="7"/>
  <c r="Z107" i="7"/>
  <c r="Y107" i="7"/>
  <c r="X107" i="7"/>
  <c r="W107" i="7"/>
  <c r="V107" i="7"/>
  <c r="AI105" i="7"/>
  <c r="AH105" i="7"/>
  <c r="AG105" i="7"/>
  <c r="AF105" i="7"/>
  <c r="AC105" i="7"/>
  <c r="AB105" i="7"/>
  <c r="AA105" i="7"/>
  <c r="Z105" i="7"/>
  <c r="Y105" i="7"/>
  <c r="X105" i="7"/>
  <c r="W105" i="7"/>
  <c r="V105" i="7"/>
  <c r="AI104" i="7"/>
  <c r="AH104" i="7"/>
  <c r="AG104" i="7"/>
  <c r="R7" i="3" s="1"/>
  <c r="AF104" i="7"/>
  <c r="AC104" i="7"/>
  <c r="AB104" i="7"/>
  <c r="AA104" i="7"/>
  <c r="Z104" i="7"/>
  <c r="Y104" i="7"/>
  <c r="X104" i="7"/>
  <c r="W104" i="7"/>
  <c r="V104" i="7"/>
  <c r="AI103" i="7"/>
  <c r="AH103" i="7"/>
  <c r="AG103" i="7"/>
  <c r="AF103" i="7"/>
  <c r="AC103" i="7"/>
  <c r="AB103" i="7"/>
  <c r="AA103" i="7"/>
  <c r="Z103" i="7"/>
  <c r="Y103" i="7"/>
  <c r="X103" i="7"/>
  <c r="W103" i="7"/>
  <c r="V103" i="7"/>
  <c r="AI102" i="7"/>
  <c r="AH102" i="7"/>
  <c r="AG102" i="7"/>
  <c r="AF102" i="7"/>
  <c r="AC102" i="7"/>
  <c r="AB102" i="7"/>
  <c r="AA102" i="7"/>
  <c r="Z102" i="7"/>
  <c r="Y102" i="7"/>
  <c r="X102" i="7"/>
  <c r="W102" i="7"/>
  <c r="V102" i="7"/>
  <c r="AI101" i="7"/>
  <c r="AH101" i="7"/>
  <c r="AG101" i="7"/>
  <c r="AF101" i="7"/>
  <c r="AC101" i="7"/>
  <c r="AB101" i="7"/>
  <c r="AA101" i="7"/>
  <c r="Z101" i="7"/>
  <c r="Y101" i="7"/>
  <c r="X101" i="7"/>
  <c r="W101" i="7"/>
  <c r="V101" i="7"/>
  <c r="AI100" i="7"/>
  <c r="AH100" i="7"/>
  <c r="AG100" i="7"/>
  <c r="AF100" i="7"/>
  <c r="AC100" i="7"/>
  <c r="AB100" i="7"/>
  <c r="AA100" i="7"/>
  <c r="Z100" i="7"/>
  <c r="Y100" i="7"/>
  <c r="X100" i="7"/>
  <c r="W100" i="7"/>
  <c r="V100" i="7"/>
  <c r="AI99" i="7"/>
  <c r="AH99" i="7"/>
  <c r="AG99" i="7"/>
  <c r="AF99" i="7"/>
  <c r="AC99" i="7"/>
  <c r="AB99" i="7"/>
  <c r="AA99" i="7"/>
  <c r="Z99" i="7"/>
  <c r="Y99" i="7"/>
  <c r="X99" i="7"/>
  <c r="W99" i="7"/>
  <c r="V99" i="7"/>
  <c r="AI97" i="7"/>
  <c r="AH97" i="7"/>
  <c r="AG97" i="7"/>
  <c r="AF97" i="7"/>
  <c r="AC97" i="7"/>
  <c r="AB97" i="7"/>
  <c r="AA97" i="7"/>
  <c r="Z97" i="7"/>
  <c r="Y97" i="7"/>
  <c r="X97" i="7"/>
  <c r="W97" i="7"/>
  <c r="V97" i="7"/>
  <c r="AI96" i="7"/>
  <c r="AH96" i="7"/>
  <c r="AG96" i="7"/>
  <c r="AF96" i="7"/>
  <c r="AC96" i="7"/>
  <c r="AB96" i="7"/>
  <c r="AA96" i="7"/>
  <c r="Z96" i="7"/>
  <c r="Y96" i="7"/>
  <c r="X96" i="7"/>
  <c r="W96" i="7"/>
  <c r="V96" i="7"/>
  <c r="AI95" i="7"/>
  <c r="AH95" i="7"/>
  <c r="AG95" i="7"/>
  <c r="AF95" i="7"/>
  <c r="AC95" i="7"/>
  <c r="AB95" i="7"/>
  <c r="AA95" i="7"/>
  <c r="Z95" i="7"/>
  <c r="Y95" i="7"/>
  <c r="X95" i="7"/>
  <c r="W95" i="7"/>
  <c r="V95" i="7"/>
  <c r="AI94" i="7"/>
  <c r="AH94" i="7"/>
  <c r="AG94" i="7"/>
  <c r="AF94" i="7"/>
  <c r="AC94" i="7"/>
  <c r="AB94" i="7"/>
  <c r="AA94" i="7"/>
  <c r="Z94" i="7"/>
  <c r="Y94" i="7"/>
  <c r="X94" i="7"/>
  <c r="W94" i="7"/>
  <c r="V94" i="7"/>
  <c r="AI93" i="7"/>
  <c r="AH93" i="7"/>
  <c r="AG93" i="7"/>
  <c r="AF93" i="7"/>
  <c r="AC93" i="7"/>
  <c r="AB93" i="7"/>
  <c r="AA93" i="7"/>
  <c r="Z93" i="7"/>
  <c r="Y93" i="7"/>
  <c r="X93" i="7"/>
  <c r="W93" i="7"/>
  <c r="V93" i="7"/>
  <c r="AI92" i="7"/>
  <c r="AH92" i="7"/>
  <c r="AG92" i="7"/>
  <c r="AF92" i="7"/>
  <c r="AC92" i="7"/>
  <c r="AB92" i="7"/>
  <c r="AA92" i="7"/>
  <c r="Z92" i="7"/>
  <c r="Y92" i="7"/>
  <c r="X92" i="7"/>
  <c r="W92" i="7"/>
  <c r="V92" i="7"/>
  <c r="AI91" i="7"/>
  <c r="AH91" i="7"/>
  <c r="AG91" i="7"/>
  <c r="AF91" i="7"/>
  <c r="AC91" i="7"/>
  <c r="AB91" i="7"/>
  <c r="AA91" i="7"/>
  <c r="Z91" i="7"/>
  <c r="Y91" i="7"/>
  <c r="X91" i="7"/>
  <c r="W91" i="7"/>
  <c r="V91" i="7"/>
  <c r="AI90" i="7"/>
  <c r="AH90" i="7"/>
  <c r="AG90" i="7"/>
  <c r="AF90" i="7"/>
  <c r="AC90" i="7"/>
  <c r="AB90" i="7"/>
  <c r="AA90" i="7"/>
  <c r="Z90" i="7"/>
  <c r="Y90" i="7"/>
  <c r="X90" i="7"/>
  <c r="W90" i="7"/>
  <c r="V90" i="7"/>
  <c r="AI89" i="7"/>
  <c r="AH89" i="7"/>
  <c r="AG89" i="7"/>
  <c r="AF89" i="7"/>
  <c r="AC89" i="7"/>
  <c r="AB89" i="7"/>
  <c r="AA89" i="7"/>
  <c r="Z89" i="7"/>
  <c r="Y89" i="7"/>
  <c r="X89" i="7"/>
  <c r="W89" i="7"/>
  <c r="V89" i="7"/>
  <c r="AI87" i="7"/>
  <c r="AH87" i="7"/>
  <c r="AG87" i="7"/>
  <c r="AF87" i="7"/>
  <c r="AC87" i="7"/>
  <c r="AB87" i="7"/>
  <c r="AA87" i="7"/>
  <c r="Z87" i="7"/>
  <c r="Y87" i="7"/>
  <c r="X87" i="7"/>
  <c r="W87" i="7"/>
  <c r="V87" i="7"/>
  <c r="AI81" i="7"/>
  <c r="AH81" i="7"/>
  <c r="AG81" i="7"/>
  <c r="AF81" i="7"/>
  <c r="AC81" i="7"/>
  <c r="AB81" i="7"/>
  <c r="AA81" i="7"/>
  <c r="Z81" i="7"/>
  <c r="Y81" i="7"/>
  <c r="X81" i="7"/>
  <c r="W81" i="7"/>
  <c r="V81" i="7"/>
  <c r="AI80" i="7"/>
  <c r="AH80" i="7"/>
  <c r="AG80" i="7"/>
  <c r="AF80" i="7"/>
  <c r="AC80" i="7"/>
  <c r="AB80" i="7"/>
  <c r="AA80" i="7"/>
  <c r="Z80" i="7"/>
  <c r="Y80" i="7"/>
  <c r="X80" i="7"/>
  <c r="W80" i="7"/>
  <c r="V80" i="7"/>
  <c r="AI79" i="7"/>
  <c r="AH79" i="7"/>
  <c r="AG79" i="7"/>
  <c r="AF79" i="7"/>
  <c r="AC79" i="7"/>
  <c r="AB79" i="7"/>
  <c r="AA79" i="7"/>
  <c r="Z79" i="7"/>
  <c r="Y79" i="7"/>
  <c r="X79" i="7"/>
  <c r="W79" i="7"/>
  <c r="V79" i="7"/>
  <c r="AI78" i="7"/>
  <c r="AH78" i="7"/>
  <c r="AG78" i="7"/>
  <c r="AF78" i="7"/>
  <c r="AC78" i="7"/>
  <c r="AB78" i="7"/>
  <c r="AA78" i="7"/>
  <c r="Z78" i="7"/>
  <c r="Y78" i="7"/>
  <c r="X78" i="7"/>
  <c r="W78" i="7"/>
  <c r="V78" i="7"/>
  <c r="AI77" i="7"/>
  <c r="AH77" i="7"/>
  <c r="AG77" i="7"/>
  <c r="AF77" i="7"/>
  <c r="AC77" i="7"/>
  <c r="AB77" i="7"/>
  <c r="AA77" i="7"/>
  <c r="Z77" i="7"/>
  <c r="Y77" i="7"/>
  <c r="X77" i="7"/>
  <c r="W77" i="7"/>
  <c r="V77" i="7"/>
  <c r="AI76" i="7"/>
  <c r="AH76" i="7"/>
  <c r="AG76" i="7"/>
  <c r="AF76" i="7"/>
  <c r="AC76" i="7"/>
  <c r="AB76" i="7"/>
  <c r="AA76" i="7"/>
  <c r="Z76" i="7"/>
  <c r="Y76" i="7"/>
  <c r="X76" i="7"/>
  <c r="W76" i="7"/>
  <c r="V76" i="7"/>
  <c r="AI75" i="7"/>
  <c r="AH75" i="7"/>
  <c r="AG75" i="7"/>
  <c r="AF75" i="7"/>
  <c r="AC75" i="7"/>
  <c r="AB75" i="7"/>
  <c r="AA75" i="7"/>
  <c r="Z75" i="7"/>
  <c r="Y75" i="7"/>
  <c r="X75" i="7"/>
  <c r="W75" i="7"/>
  <c r="V75" i="7"/>
  <c r="AI74" i="7"/>
  <c r="AH74" i="7"/>
  <c r="AG74" i="7"/>
  <c r="AF74" i="7"/>
  <c r="AC74" i="7"/>
  <c r="AB74" i="7"/>
  <c r="AA74" i="7"/>
  <c r="Z74" i="7"/>
  <c r="Y74" i="7"/>
  <c r="X74" i="7"/>
  <c r="W74" i="7"/>
  <c r="V74" i="7"/>
  <c r="AI73" i="7"/>
  <c r="AH73" i="7"/>
  <c r="AG73" i="7"/>
  <c r="AF73" i="7"/>
  <c r="AC73" i="7"/>
  <c r="AB73" i="7"/>
  <c r="AA73" i="7"/>
  <c r="Z73" i="7"/>
  <c r="Y73" i="7"/>
  <c r="X73" i="7"/>
  <c r="W73" i="7"/>
  <c r="V73" i="7"/>
  <c r="AI72" i="7"/>
  <c r="AH72" i="7"/>
  <c r="AG72" i="7"/>
  <c r="AF72" i="7"/>
  <c r="AC72" i="7"/>
  <c r="AB72" i="7"/>
  <c r="AA72" i="7"/>
  <c r="Z72" i="7"/>
  <c r="Y72" i="7"/>
  <c r="X72" i="7"/>
  <c r="W72" i="7"/>
  <c r="V72" i="7"/>
  <c r="AI71" i="7"/>
  <c r="AH71" i="7"/>
  <c r="AG71" i="7"/>
  <c r="AF71" i="7"/>
  <c r="AC71" i="7"/>
  <c r="AB71" i="7"/>
  <c r="AA71" i="7"/>
  <c r="Z71" i="7"/>
  <c r="Y71" i="7"/>
  <c r="X71" i="7"/>
  <c r="W71" i="7"/>
  <c r="V71" i="7"/>
  <c r="AI70" i="7"/>
  <c r="AH70" i="7"/>
  <c r="AG70" i="7"/>
  <c r="AF70" i="7"/>
  <c r="AC70" i="7"/>
  <c r="AB70" i="7"/>
  <c r="AA70" i="7"/>
  <c r="Z70" i="7"/>
  <c r="Y70" i="7"/>
  <c r="X70" i="7"/>
  <c r="W70" i="7"/>
  <c r="V70" i="7"/>
  <c r="AI69" i="7"/>
  <c r="AH69" i="7"/>
  <c r="AG69" i="7"/>
  <c r="AF69" i="7"/>
  <c r="AC69" i="7"/>
  <c r="AB69" i="7"/>
  <c r="AA69" i="7"/>
  <c r="Z69" i="7"/>
  <c r="Y69" i="7"/>
  <c r="X69" i="7"/>
  <c r="W69" i="7"/>
  <c r="V69" i="7"/>
  <c r="AI68" i="7"/>
  <c r="AH68" i="7"/>
  <c r="AG68" i="7"/>
  <c r="AF68" i="7"/>
  <c r="AC68" i="7"/>
  <c r="AB68" i="7"/>
  <c r="AA68" i="7"/>
  <c r="Z68" i="7"/>
  <c r="Y68" i="7"/>
  <c r="X68" i="7"/>
  <c r="W68" i="7"/>
  <c r="V68" i="7"/>
  <c r="AI67" i="7"/>
  <c r="AH67" i="7"/>
  <c r="AG67" i="7"/>
  <c r="AF67" i="7"/>
  <c r="AC67" i="7"/>
  <c r="AB67" i="7"/>
  <c r="AA67" i="7"/>
  <c r="Z67" i="7"/>
  <c r="Y67" i="7"/>
  <c r="X67" i="7"/>
  <c r="W67" i="7"/>
  <c r="V67" i="7"/>
  <c r="AI66" i="7"/>
  <c r="AH66" i="7"/>
  <c r="AG66" i="7"/>
  <c r="AF66" i="7"/>
  <c r="AC66" i="7"/>
  <c r="AB66" i="7"/>
  <c r="AA66" i="7"/>
  <c r="Z66" i="7"/>
  <c r="Y66" i="7"/>
  <c r="X66" i="7"/>
  <c r="W66" i="7"/>
  <c r="V66" i="7"/>
  <c r="AC65" i="7"/>
  <c r="AB65" i="7"/>
  <c r="AA65" i="7"/>
  <c r="Z65" i="7"/>
  <c r="Y65" i="7"/>
  <c r="W65" i="7"/>
  <c r="V65" i="7"/>
  <c r="AC64" i="7"/>
  <c r="AB64" i="7"/>
  <c r="AA64" i="7"/>
  <c r="Z64" i="7"/>
  <c r="Y64" i="7"/>
  <c r="W64" i="7"/>
  <c r="V64" i="7"/>
  <c r="AC63" i="7"/>
  <c r="AB63" i="7"/>
  <c r="AA63" i="7"/>
  <c r="Z63" i="7"/>
  <c r="Y63" i="7"/>
  <c r="W63" i="7"/>
  <c r="V63" i="7"/>
  <c r="AI62" i="7"/>
  <c r="AH62" i="7"/>
  <c r="AG62" i="7"/>
  <c r="AF62" i="7"/>
  <c r="AC62" i="7"/>
  <c r="AB62" i="7"/>
  <c r="AA62" i="7"/>
  <c r="Z62" i="7"/>
  <c r="Y62" i="7"/>
  <c r="X62" i="7"/>
  <c r="W62" i="7"/>
  <c r="V62" i="7"/>
  <c r="AI61" i="7"/>
  <c r="AG61" i="7"/>
  <c r="AC61" i="7"/>
  <c r="AB61" i="7"/>
  <c r="AA61" i="7"/>
  <c r="Z61" i="7"/>
  <c r="Y61" i="7"/>
  <c r="X61" i="7"/>
  <c r="W61" i="7"/>
  <c r="V61" i="7"/>
  <c r="AI60" i="7"/>
  <c r="AH60" i="7"/>
  <c r="AG60" i="7"/>
  <c r="AF60" i="7"/>
  <c r="AC60" i="7"/>
  <c r="AB60" i="7"/>
  <c r="AA60" i="7"/>
  <c r="Z60" i="7"/>
  <c r="Y60" i="7"/>
  <c r="X60" i="7"/>
  <c r="W60" i="7"/>
  <c r="V60" i="7"/>
  <c r="AI59" i="7"/>
  <c r="AH59" i="7"/>
  <c r="AG59" i="7"/>
  <c r="AF59" i="7"/>
  <c r="AC59" i="7"/>
  <c r="AB59" i="7"/>
  <c r="AA59" i="7"/>
  <c r="Z59" i="7"/>
  <c r="Y59" i="7"/>
  <c r="X59" i="7"/>
  <c r="W59" i="7"/>
  <c r="V59" i="7"/>
  <c r="AI58" i="7"/>
  <c r="AH58" i="7"/>
  <c r="AG58" i="7"/>
  <c r="AF58" i="7"/>
  <c r="AC58" i="7"/>
  <c r="AB58" i="7"/>
  <c r="AA58" i="7"/>
  <c r="Z58" i="7"/>
  <c r="Y58" i="7"/>
  <c r="X58" i="7"/>
  <c r="W58" i="7"/>
  <c r="V58" i="7"/>
  <c r="AI57" i="7"/>
  <c r="S10" i="3" s="1"/>
  <c r="AH57" i="7"/>
  <c r="AG57" i="7"/>
  <c r="R10" i="3" s="1"/>
  <c r="AF57" i="7"/>
  <c r="AB57" i="7"/>
  <c r="AA57" i="7"/>
  <c r="Z57" i="7"/>
  <c r="Y57" i="7"/>
  <c r="X57" i="7"/>
  <c r="W57" i="7"/>
  <c r="V57" i="7"/>
  <c r="AG56" i="7"/>
  <c r="AF56" i="7"/>
  <c r="AC56" i="7"/>
  <c r="AB56" i="7"/>
  <c r="AA56" i="7"/>
  <c r="Z56" i="7"/>
  <c r="Y56" i="7"/>
  <c r="X56" i="7"/>
  <c r="W56" i="7"/>
  <c r="V56" i="7"/>
  <c r="AC55" i="7"/>
  <c r="AB55" i="7"/>
  <c r="AA55" i="7"/>
  <c r="Z55" i="7"/>
  <c r="Y55" i="7"/>
  <c r="X55" i="7"/>
  <c r="W55" i="7"/>
  <c r="V55" i="7"/>
  <c r="AC54" i="7"/>
  <c r="AB54" i="7"/>
  <c r="AA54" i="7"/>
  <c r="Z54" i="7"/>
  <c r="Y54" i="7"/>
  <c r="X54" i="7"/>
  <c r="W54" i="7"/>
  <c r="V54" i="7"/>
  <c r="AI53" i="7"/>
  <c r="AH53" i="7"/>
  <c r="AG53" i="7"/>
  <c r="AF53" i="7"/>
  <c r="AC53" i="7"/>
  <c r="AB53" i="7"/>
  <c r="AA53" i="7"/>
  <c r="Z53" i="7"/>
  <c r="Y53" i="7"/>
  <c r="X53" i="7"/>
  <c r="W53" i="7"/>
  <c r="V53" i="7"/>
  <c r="AC52" i="7"/>
  <c r="AB52" i="7"/>
  <c r="AA52" i="7"/>
  <c r="Z52" i="7"/>
  <c r="Y52" i="7"/>
  <c r="W52" i="7"/>
  <c r="V52" i="7"/>
  <c r="AG51" i="7"/>
  <c r="AC51" i="7"/>
  <c r="AB51" i="7"/>
  <c r="AA51" i="7"/>
  <c r="Z51" i="7"/>
  <c r="Y51" i="7"/>
  <c r="X51" i="7"/>
  <c r="W51" i="7"/>
  <c r="V51" i="7"/>
  <c r="AI50" i="7"/>
  <c r="AH50" i="7"/>
  <c r="AG50" i="7"/>
  <c r="AF50" i="7"/>
  <c r="AC50" i="7"/>
  <c r="AB50" i="7"/>
  <c r="AA50" i="7"/>
  <c r="Z50" i="7"/>
  <c r="Y50" i="7"/>
  <c r="W50" i="7"/>
  <c r="V50" i="7"/>
  <c r="AC49" i="7"/>
  <c r="AB49" i="7"/>
  <c r="AA49" i="7"/>
  <c r="Z49" i="7"/>
  <c r="Y49" i="7"/>
  <c r="W49" i="7"/>
  <c r="V49" i="7"/>
  <c r="AI48" i="7"/>
  <c r="AH48" i="7"/>
  <c r="AG48" i="7"/>
  <c r="AF48" i="7"/>
  <c r="AC48" i="7"/>
  <c r="AB48" i="7"/>
  <c r="AA48" i="7"/>
  <c r="Z48" i="7"/>
  <c r="Y48" i="7"/>
  <c r="X48" i="7"/>
  <c r="W48" i="7"/>
  <c r="V48" i="7"/>
  <c r="AI47" i="7"/>
  <c r="AH47" i="7"/>
  <c r="AG47" i="7"/>
  <c r="AF47" i="7"/>
  <c r="AC47" i="7"/>
  <c r="AB47" i="7"/>
  <c r="AA47" i="7"/>
  <c r="Z47" i="7"/>
  <c r="Y47" i="7"/>
  <c r="W47" i="7"/>
  <c r="V47" i="7"/>
  <c r="AI46" i="7"/>
  <c r="AH46" i="7"/>
  <c r="AG46" i="7"/>
  <c r="AF46" i="7"/>
  <c r="AC46" i="7"/>
  <c r="AB46" i="7"/>
  <c r="AA46" i="7"/>
  <c r="Z46" i="7"/>
  <c r="Y46" i="7"/>
  <c r="X46" i="7"/>
  <c r="W46" i="7"/>
  <c r="V46" i="7"/>
  <c r="AI45" i="7"/>
  <c r="AH45" i="7"/>
  <c r="AG45" i="7"/>
  <c r="AF45" i="7"/>
  <c r="AC45" i="7"/>
  <c r="AB45" i="7"/>
  <c r="AA45" i="7"/>
  <c r="Z45" i="7"/>
  <c r="Y45" i="7"/>
  <c r="X45" i="7"/>
  <c r="W45" i="7"/>
  <c r="V45" i="7"/>
  <c r="AI44" i="7"/>
  <c r="AH44" i="7"/>
  <c r="AG44" i="7"/>
  <c r="AF44" i="7"/>
  <c r="AC44" i="7"/>
  <c r="AB44" i="7"/>
  <c r="AA44" i="7"/>
  <c r="Z44" i="7"/>
  <c r="Y44" i="7"/>
  <c r="X44" i="7"/>
  <c r="W44" i="7"/>
  <c r="V44" i="7"/>
  <c r="AI43" i="7"/>
  <c r="AH43" i="7"/>
  <c r="AG43" i="7"/>
  <c r="AF43" i="7"/>
  <c r="AC43" i="7"/>
  <c r="AB43" i="7"/>
  <c r="AA43" i="7"/>
  <c r="Z43" i="7"/>
  <c r="Y43" i="7"/>
  <c r="X43" i="7"/>
  <c r="W43" i="7"/>
  <c r="V43" i="7"/>
  <c r="AI42" i="7"/>
  <c r="AH42" i="7"/>
  <c r="AG42" i="7"/>
  <c r="AF42" i="7"/>
  <c r="AC42" i="7"/>
  <c r="AB42" i="7"/>
  <c r="AA42" i="7"/>
  <c r="Z42" i="7"/>
  <c r="Y42" i="7"/>
  <c r="X42" i="7"/>
  <c r="W42" i="7"/>
  <c r="V42" i="7"/>
  <c r="AI41" i="7"/>
  <c r="AH41" i="7"/>
  <c r="AF41" i="7"/>
  <c r="AC41" i="7"/>
  <c r="AB41" i="7"/>
  <c r="AA41" i="7"/>
  <c r="X41" i="7"/>
  <c r="W41" i="7"/>
  <c r="V41" i="7"/>
  <c r="AI40" i="7"/>
  <c r="AH40" i="7"/>
  <c r="AG40" i="7"/>
  <c r="AF40" i="7"/>
  <c r="AC40" i="7"/>
  <c r="AB40" i="7"/>
  <c r="AA40" i="7"/>
  <c r="Z40" i="7"/>
  <c r="Y40" i="7"/>
  <c r="X40" i="7"/>
  <c r="W40" i="7"/>
  <c r="V40" i="7"/>
  <c r="AI39" i="7"/>
  <c r="AH39" i="7"/>
  <c r="AG39" i="7"/>
  <c r="AF39" i="7"/>
  <c r="AC39" i="7"/>
  <c r="AB39" i="7"/>
  <c r="AA39" i="7"/>
  <c r="Z39" i="7"/>
  <c r="Y39" i="7"/>
  <c r="X39" i="7"/>
  <c r="W39" i="7"/>
  <c r="V39" i="7"/>
  <c r="AI38" i="7"/>
  <c r="AH38" i="7"/>
  <c r="AG38" i="7"/>
  <c r="AF38" i="7"/>
  <c r="AC38" i="7"/>
  <c r="AB38" i="7"/>
  <c r="AA38" i="7"/>
  <c r="Z38" i="7"/>
  <c r="Y38" i="7"/>
  <c r="X38" i="7"/>
  <c r="W38" i="7"/>
  <c r="V38" i="7"/>
  <c r="AI37" i="7"/>
  <c r="AH37" i="7"/>
  <c r="AG37" i="7"/>
  <c r="AF37" i="7"/>
  <c r="AC37" i="7"/>
  <c r="AB37" i="7"/>
  <c r="AA37" i="7"/>
  <c r="Z37" i="7"/>
  <c r="Y37" i="7"/>
  <c r="X37" i="7"/>
  <c r="W37" i="7"/>
  <c r="V37" i="7"/>
  <c r="AC36" i="7"/>
  <c r="AB36" i="7"/>
  <c r="AA36" i="7"/>
  <c r="Z36" i="7"/>
  <c r="Y36" i="7"/>
  <c r="X36" i="7"/>
  <c r="W36" i="7"/>
  <c r="V36" i="7"/>
  <c r="AC35" i="7"/>
  <c r="AB35" i="7"/>
  <c r="AA35" i="7"/>
  <c r="Z35" i="7"/>
  <c r="Y35" i="7"/>
  <c r="X35" i="7"/>
  <c r="W35" i="7"/>
  <c r="V35" i="7"/>
  <c r="AH34" i="7"/>
  <c r="AC34" i="7"/>
  <c r="AB34" i="7"/>
  <c r="AA34" i="7"/>
  <c r="Z34" i="7"/>
  <c r="Y34" i="7"/>
  <c r="W34" i="7"/>
  <c r="V34" i="7"/>
  <c r="AI33" i="7"/>
  <c r="AH33" i="7"/>
  <c r="AG33" i="7"/>
  <c r="AF33" i="7"/>
  <c r="AC33" i="7"/>
  <c r="AB33" i="7"/>
  <c r="AA33" i="7"/>
  <c r="Z33" i="7"/>
  <c r="Y33" i="7"/>
  <c r="X33" i="7"/>
  <c r="W33" i="7"/>
  <c r="V33" i="7"/>
  <c r="AI32" i="7"/>
  <c r="AH32" i="7"/>
  <c r="AG32" i="7"/>
  <c r="AF32" i="7"/>
  <c r="AC32" i="7"/>
  <c r="AB32" i="7"/>
  <c r="AA32" i="7"/>
  <c r="Z32" i="7"/>
  <c r="Y32" i="7"/>
  <c r="X32" i="7"/>
  <c r="W32" i="7"/>
  <c r="V32" i="7"/>
  <c r="AI31" i="7"/>
  <c r="AH31" i="7"/>
  <c r="AG31" i="7"/>
  <c r="AF31" i="7"/>
  <c r="AC31" i="7"/>
  <c r="AB31" i="7"/>
  <c r="AA31" i="7"/>
  <c r="Z31" i="7"/>
  <c r="Y31" i="7"/>
  <c r="X31" i="7"/>
  <c r="W31" i="7"/>
  <c r="V31" i="7"/>
  <c r="AI30" i="7"/>
  <c r="AH30" i="7"/>
  <c r="AG30" i="7"/>
  <c r="AF30" i="7"/>
  <c r="AC30" i="7"/>
  <c r="AB30" i="7"/>
  <c r="AA30" i="7"/>
  <c r="Z30" i="7"/>
  <c r="Y30" i="7"/>
  <c r="X30" i="7"/>
  <c r="W30" i="7"/>
  <c r="V30" i="7"/>
  <c r="AI29" i="7"/>
  <c r="AH29" i="7"/>
  <c r="AG29" i="7"/>
  <c r="AF29" i="7"/>
  <c r="AC29" i="7"/>
  <c r="AB29" i="7"/>
  <c r="AA29" i="7"/>
  <c r="Z29" i="7"/>
  <c r="Y29" i="7"/>
  <c r="X29" i="7"/>
  <c r="W29" i="7"/>
  <c r="V29" i="7"/>
  <c r="AI28" i="7"/>
  <c r="AH28" i="7"/>
  <c r="AG28" i="7"/>
  <c r="AF28" i="7"/>
  <c r="AC28" i="7"/>
  <c r="AB28" i="7"/>
  <c r="AA28" i="7"/>
  <c r="Z28" i="7"/>
  <c r="Y28" i="7"/>
  <c r="X28" i="7"/>
  <c r="W28" i="7"/>
  <c r="V28" i="7"/>
  <c r="AG27" i="7"/>
  <c r="AF27" i="7"/>
  <c r="AC27" i="7"/>
  <c r="AB27" i="7"/>
  <c r="AA27" i="7"/>
  <c r="Z27" i="7"/>
  <c r="Y27" i="7"/>
  <c r="X27" i="7"/>
  <c r="W27" i="7"/>
  <c r="V27" i="7"/>
  <c r="AI26" i="7"/>
  <c r="AH26" i="7"/>
  <c r="AG26" i="7"/>
  <c r="AF26" i="7"/>
  <c r="AC26" i="7"/>
  <c r="AB26" i="7"/>
  <c r="AA26" i="7"/>
  <c r="Z26" i="7"/>
  <c r="Y26" i="7"/>
  <c r="X26" i="7"/>
  <c r="W26" i="7"/>
  <c r="V26" i="7"/>
  <c r="AI25" i="7"/>
  <c r="AH25" i="7"/>
  <c r="AG25" i="7"/>
  <c r="AF25" i="7"/>
  <c r="AC25" i="7"/>
  <c r="AB25" i="7"/>
  <c r="AA25" i="7"/>
  <c r="Z25" i="7"/>
  <c r="Y25" i="7"/>
  <c r="X25" i="7"/>
  <c r="W25" i="7"/>
  <c r="V25" i="7"/>
  <c r="AC24" i="7"/>
  <c r="AB24" i="7"/>
  <c r="AA24" i="7"/>
  <c r="Z24" i="7"/>
  <c r="Y24" i="7"/>
  <c r="X24" i="7"/>
  <c r="W24" i="7"/>
  <c r="V24" i="7"/>
  <c r="AI23" i="7"/>
  <c r="AH23" i="7"/>
  <c r="AG23" i="7"/>
  <c r="AF23" i="7"/>
  <c r="AC23" i="7"/>
  <c r="AB23" i="7"/>
  <c r="AA23" i="7"/>
  <c r="Z23" i="7"/>
  <c r="Y23" i="7"/>
  <c r="X23" i="7"/>
  <c r="W23" i="7"/>
  <c r="V23" i="7"/>
  <c r="AC22" i="7"/>
  <c r="AB22" i="7"/>
  <c r="AA22" i="7"/>
  <c r="Z22" i="7"/>
  <c r="Y22" i="7"/>
  <c r="X22" i="7"/>
  <c r="W22" i="7"/>
  <c r="V22" i="7"/>
  <c r="AI21" i="7"/>
  <c r="AH21" i="7"/>
  <c r="AG21" i="7"/>
  <c r="AF21" i="7"/>
  <c r="AC21" i="7"/>
  <c r="AB21" i="7"/>
  <c r="AA21" i="7"/>
  <c r="Z21" i="7"/>
  <c r="Y21" i="7"/>
  <c r="X21" i="7"/>
  <c r="AI20" i="7"/>
  <c r="AH20" i="7"/>
  <c r="AG20" i="7"/>
  <c r="AF20" i="7"/>
  <c r="AC20" i="7"/>
  <c r="AB20" i="7"/>
  <c r="AA20" i="7"/>
  <c r="Z20" i="7"/>
  <c r="Y20" i="7"/>
  <c r="X20" i="7"/>
  <c r="W20" i="7"/>
  <c r="V20" i="7"/>
  <c r="AI19" i="7"/>
  <c r="AH19" i="7"/>
  <c r="AG19" i="7"/>
  <c r="AF19" i="7"/>
  <c r="AC19" i="7"/>
  <c r="AB19" i="7"/>
  <c r="AA19" i="7"/>
  <c r="Z19" i="7"/>
  <c r="Y19" i="7"/>
  <c r="X19" i="7"/>
  <c r="W19" i="7"/>
  <c r="V19" i="7"/>
  <c r="AI17" i="7"/>
  <c r="AH17" i="7"/>
  <c r="AG17" i="7"/>
  <c r="AF17" i="7"/>
  <c r="AC17" i="7"/>
  <c r="AB17" i="7"/>
  <c r="AA17" i="7"/>
  <c r="Z17" i="7"/>
  <c r="Y17" i="7"/>
  <c r="X17" i="7"/>
  <c r="W17" i="7"/>
  <c r="V17" i="7"/>
  <c r="AI16" i="7"/>
  <c r="AH16" i="7"/>
  <c r="AG16" i="7"/>
  <c r="AF16" i="7"/>
  <c r="AC16" i="7"/>
  <c r="AB16" i="7"/>
  <c r="AA16" i="7"/>
  <c r="Z16" i="7"/>
  <c r="Y16" i="7"/>
  <c r="X16" i="7"/>
  <c r="W16" i="7"/>
  <c r="V16" i="7"/>
  <c r="AI15" i="7"/>
  <c r="AH15" i="7"/>
  <c r="AG15" i="7"/>
  <c r="AF15" i="7"/>
  <c r="AC15" i="7"/>
  <c r="AB15" i="7"/>
  <c r="AA15" i="7"/>
  <c r="Z15" i="7"/>
  <c r="Y15" i="7"/>
  <c r="X15" i="7"/>
  <c r="W15" i="7"/>
  <c r="V15" i="7"/>
  <c r="AI14" i="7"/>
  <c r="AH14" i="7"/>
  <c r="AG14" i="7"/>
  <c r="AF14" i="7"/>
  <c r="AC14" i="7"/>
  <c r="AB14" i="7"/>
  <c r="AA14" i="7"/>
  <c r="Z14" i="7"/>
  <c r="Y14" i="7"/>
  <c r="X14" i="7"/>
  <c r="W14" i="7"/>
  <c r="V14" i="7"/>
  <c r="AI13" i="7"/>
  <c r="AH13" i="7"/>
  <c r="AG13" i="7"/>
  <c r="AF13" i="7"/>
  <c r="AC13" i="7"/>
  <c r="AB13" i="7"/>
  <c r="AA13" i="7"/>
  <c r="Z13" i="7"/>
  <c r="Y13" i="7"/>
  <c r="X13" i="7"/>
  <c r="W13" i="7"/>
  <c r="V13" i="7"/>
  <c r="AI12" i="7"/>
  <c r="AH12" i="7"/>
  <c r="AG12" i="7"/>
  <c r="AF12" i="7"/>
  <c r="AC12" i="7"/>
  <c r="AB12" i="7"/>
  <c r="AA12" i="7"/>
  <c r="Z12" i="7"/>
  <c r="Y12" i="7"/>
  <c r="X12" i="7"/>
  <c r="W12" i="7"/>
  <c r="V12" i="7"/>
  <c r="AI11" i="7"/>
  <c r="AH11" i="7"/>
  <c r="AG11" i="7"/>
  <c r="AF11" i="7"/>
  <c r="AC11" i="7"/>
  <c r="AB11" i="7"/>
  <c r="AA11" i="7"/>
  <c r="Z11" i="7"/>
  <c r="Y11" i="7"/>
  <c r="X11" i="7"/>
  <c r="W11" i="7"/>
  <c r="V11" i="7"/>
  <c r="AI10" i="7"/>
  <c r="AH10" i="7"/>
  <c r="AG10" i="7"/>
  <c r="AF10" i="7"/>
  <c r="AC10" i="7"/>
  <c r="AB10" i="7"/>
  <c r="AA10" i="7"/>
  <c r="Z10" i="7"/>
  <c r="Y10" i="7"/>
  <c r="X10" i="7"/>
  <c r="W10" i="7"/>
  <c r="V10" i="7"/>
  <c r="AI9" i="7"/>
  <c r="AH9" i="7"/>
  <c r="AG9" i="7"/>
  <c r="AF9" i="7"/>
  <c r="AC9" i="7"/>
  <c r="AB9" i="7"/>
  <c r="AA9" i="7"/>
  <c r="Z9" i="7"/>
  <c r="Y9" i="7"/>
  <c r="X9" i="7"/>
  <c r="W9" i="7"/>
  <c r="V9" i="7"/>
  <c r="AI8" i="7"/>
  <c r="AH8" i="7"/>
  <c r="AG8" i="7"/>
  <c r="AF8" i="7"/>
  <c r="AC8" i="7"/>
  <c r="AB8" i="7"/>
  <c r="AA8" i="7"/>
  <c r="Z8" i="7"/>
  <c r="Y8" i="7"/>
  <c r="X8" i="7"/>
  <c r="W8" i="7"/>
  <c r="V8" i="7"/>
  <c r="AI7" i="7"/>
  <c r="AH7" i="7"/>
  <c r="AG7" i="7"/>
  <c r="AF7" i="7"/>
  <c r="AC7" i="7"/>
  <c r="AB7" i="7"/>
  <c r="AA7" i="7"/>
  <c r="Z7" i="7"/>
  <c r="Y7" i="7"/>
  <c r="X7" i="7"/>
  <c r="W7" i="7"/>
  <c r="V7" i="7"/>
  <c r="AI6" i="7"/>
  <c r="AH6" i="7"/>
  <c r="AG6" i="7"/>
  <c r="AF6" i="7"/>
  <c r="AC6" i="7"/>
  <c r="AB6" i="7"/>
  <c r="AA6" i="7"/>
  <c r="Z6" i="7"/>
  <c r="Y6" i="7"/>
  <c r="X6" i="7"/>
  <c r="W6" i="7"/>
  <c r="V6" i="7"/>
  <c r="AI4" i="7"/>
  <c r="AH4" i="7"/>
  <c r="AG4" i="7"/>
  <c r="AF4" i="7"/>
  <c r="AC4" i="7"/>
  <c r="AB4" i="7"/>
  <c r="AA4" i="7"/>
  <c r="Z4" i="7"/>
  <c r="Y4" i="7"/>
  <c r="X4" i="7"/>
  <c r="W4" i="7"/>
  <c r="V4" i="7"/>
  <c r="AI3" i="7"/>
  <c r="AH3" i="7"/>
  <c r="AG3" i="7"/>
  <c r="AF3" i="7"/>
  <c r="AC3" i="7"/>
  <c r="AB3" i="7"/>
  <c r="AA3" i="7"/>
  <c r="Z3" i="7"/>
  <c r="Y3" i="7"/>
  <c r="X3" i="7"/>
  <c r="W3" i="7"/>
  <c r="V3" i="7"/>
  <c r="S3" i="3" l="1"/>
  <c r="S5" i="3"/>
  <c r="R3" i="3"/>
  <c r="S7" i="3"/>
  <c r="R6" i="3"/>
  <c r="R8" i="3"/>
  <c r="S6" i="3"/>
  <c r="S8" i="3"/>
  <c r="R5" i="3"/>
  <c r="S4" i="3"/>
  <c r="E23" i="2"/>
  <c r="F23" i="2"/>
  <c r="B22" i="3" l="1"/>
  <c r="B21" i="3"/>
  <c r="B20" i="3"/>
  <c r="B19" i="3"/>
  <c r="B18" i="3"/>
  <c r="B17" i="3"/>
  <c r="A22" i="3"/>
  <c r="A21" i="3"/>
  <c r="A20" i="3"/>
  <c r="A19" i="3"/>
  <c r="T23" i="2"/>
  <c r="C19" i="3" s="1"/>
  <c r="U23" i="2"/>
  <c r="C20" i="3" s="1"/>
  <c r="V23" i="2"/>
  <c r="C21" i="3" s="1"/>
  <c r="W23" i="2"/>
  <c r="C22" i="3" s="1"/>
  <c r="X23" i="2"/>
  <c r="C23" i="3" s="1"/>
  <c r="BC18" i="3" l="1"/>
  <c r="S18" i="3"/>
  <c r="AS18" i="3"/>
  <c r="AT18" i="3" s="1"/>
  <c r="Z18" i="3"/>
  <c r="R18" i="3"/>
  <c r="AU18" i="3"/>
  <c r="AV18" i="3" s="1"/>
  <c r="AA18" i="3"/>
  <c r="BC17" i="3"/>
  <c r="AU17" i="3"/>
  <c r="AV17" i="3" s="1"/>
  <c r="AS17" i="3"/>
  <c r="AT17" i="3" s="1"/>
  <c r="Z17" i="3"/>
  <c r="R17" i="3"/>
  <c r="AA17" i="3"/>
  <c r="S17" i="3"/>
  <c r="BC20" i="3"/>
  <c r="AU20" i="3"/>
  <c r="AV20" i="3" s="1"/>
  <c r="AA20" i="3"/>
  <c r="S20" i="3"/>
  <c r="R20" i="3"/>
  <c r="Z20" i="3"/>
  <c r="AS20" i="3"/>
  <c r="AT20" i="3" s="1"/>
  <c r="BC21" i="3"/>
  <c r="AS21" i="3"/>
  <c r="AT21" i="3" s="1"/>
  <c r="AU21" i="3"/>
  <c r="AV21" i="3" s="1"/>
  <c r="AA21" i="3"/>
  <c r="S21" i="3"/>
  <c r="Z21" i="3"/>
  <c r="R21" i="3"/>
  <c r="BC19" i="3"/>
  <c r="AU19" i="3"/>
  <c r="AV19" i="3" s="1"/>
  <c r="AA19" i="3"/>
  <c r="S19" i="3"/>
  <c r="AS19" i="3"/>
  <c r="AT19" i="3" s="1"/>
  <c r="Z19" i="3"/>
  <c r="R19" i="3"/>
  <c r="BC22" i="3"/>
  <c r="AU22" i="3"/>
  <c r="AV22" i="3" s="1"/>
  <c r="AA22" i="3"/>
  <c r="S22" i="3"/>
  <c r="Z22" i="3"/>
  <c r="R22" i="3"/>
  <c r="AS22" i="3"/>
  <c r="AT22" i="3" s="1"/>
  <c r="AL18" i="3"/>
  <c r="AM18" i="3" s="1"/>
  <c r="AF18" i="3"/>
  <c r="AG18" i="3" s="1"/>
  <c r="AI18" i="3"/>
  <c r="AJ18" i="3" s="1"/>
  <c r="X18" i="3"/>
  <c r="P18" i="3"/>
  <c r="AQ18" i="3"/>
  <c r="AR18" i="3" s="1"/>
  <c r="AO18" i="3"/>
  <c r="AP18" i="3" s="1"/>
  <c r="Y18" i="3"/>
  <c r="Q18" i="3"/>
  <c r="N18" i="3"/>
  <c r="D18" i="3"/>
  <c r="G18" i="3"/>
  <c r="F18" i="3"/>
  <c r="E18" i="3"/>
  <c r="AF19" i="3"/>
  <c r="AL19" i="3"/>
  <c r="AI19" i="3"/>
  <c r="AO19" i="3"/>
  <c r="AP19" i="3" s="1"/>
  <c r="X19" i="3"/>
  <c r="P19" i="3"/>
  <c r="Q19" i="3"/>
  <c r="AQ19" i="3"/>
  <c r="AR19" i="3" s="1"/>
  <c r="Y19" i="3"/>
  <c r="G19" i="3"/>
  <c r="J19" i="3" s="1"/>
  <c r="M19" i="3" s="1"/>
  <c r="E19" i="3"/>
  <c r="H19" i="3" s="1"/>
  <c r="K19" i="3" s="1"/>
  <c r="N19" i="3"/>
  <c r="O19" i="3" s="1"/>
  <c r="F19" i="3"/>
  <c r="I19" i="3" s="1"/>
  <c r="L19" i="3" s="1"/>
  <c r="D19" i="3"/>
  <c r="AO20" i="3"/>
  <c r="AP20" i="3" s="1"/>
  <c r="Y20" i="3"/>
  <c r="Q20" i="3"/>
  <c r="AF20" i="3"/>
  <c r="AL20" i="3"/>
  <c r="AI20" i="3"/>
  <c r="X20" i="3"/>
  <c r="P20" i="3"/>
  <c r="AQ20" i="3"/>
  <c r="AR20" i="3" s="1"/>
  <c r="G20" i="3"/>
  <c r="J20" i="3" s="1"/>
  <c r="M20" i="3" s="1"/>
  <c r="E20" i="3"/>
  <c r="H20" i="3" s="1"/>
  <c r="K20" i="3" s="1"/>
  <c r="N20" i="3"/>
  <c r="O20" i="3" s="1"/>
  <c r="F20" i="3"/>
  <c r="I20" i="3" s="1"/>
  <c r="L20" i="3" s="1"/>
  <c r="D20" i="3"/>
  <c r="AI17" i="3"/>
  <c r="AJ17" i="3" s="1"/>
  <c r="X17" i="3"/>
  <c r="P17" i="3"/>
  <c r="AQ17" i="3"/>
  <c r="AR17" i="3" s="1"/>
  <c r="AL17" i="3"/>
  <c r="AM17" i="3" s="1"/>
  <c r="AO17" i="3"/>
  <c r="AP17" i="3" s="1"/>
  <c r="Y17" i="3"/>
  <c r="Q17" i="3"/>
  <c r="AF17" i="3"/>
  <c r="AG17" i="3" s="1"/>
  <c r="N17" i="3"/>
  <c r="F17" i="3"/>
  <c r="D17" i="3"/>
  <c r="G17" i="3"/>
  <c r="E17" i="3"/>
  <c r="AO21" i="3"/>
  <c r="AP21" i="3" s="1"/>
  <c r="Y21" i="3"/>
  <c r="Q21" i="3"/>
  <c r="AQ21" i="3"/>
  <c r="AR21" i="3" s="1"/>
  <c r="AF21" i="3"/>
  <c r="AL21" i="3"/>
  <c r="AI21" i="3"/>
  <c r="X21" i="3"/>
  <c r="P21" i="3"/>
  <c r="G21" i="3"/>
  <c r="J21" i="3" s="1"/>
  <c r="M21" i="3" s="1"/>
  <c r="E21" i="3"/>
  <c r="H21" i="3" s="1"/>
  <c r="K21" i="3" s="1"/>
  <c r="N21" i="3"/>
  <c r="O21" i="3" s="1"/>
  <c r="F21" i="3"/>
  <c r="I21" i="3" s="1"/>
  <c r="L21" i="3" s="1"/>
  <c r="D21" i="3"/>
  <c r="AQ22" i="3"/>
  <c r="AR22" i="3" s="1"/>
  <c r="X22" i="3"/>
  <c r="AO22" i="3"/>
  <c r="AP22" i="3" s="1"/>
  <c r="Y22" i="3"/>
  <c r="Q22" i="3"/>
  <c r="AF22" i="3"/>
  <c r="AL22" i="3"/>
  <c r="P22" i="3"/>
  <c r="AI22" i="3"/>
  <c r="N22" i="3"/>
  <c r="O22" i="3" s="1"/>
  <c r="E22" i="3"/>
  <c r="H22" i="3" s="1"/>
  <c r="K22" i="3" s="1"/>
  <c r="F22" i="3"/>
  <c r="I22" i="3" s="1"/>
  <c r="L22" i="3" s="1"/>
  <c r="G22" i="3"/>
  <c r="J22" i="3" s="1"/>
  <c r="M22" i="3" s="1"/>
  <c r="D22" i="3"/>
  <c r="BA17" i="3"/>
  <c r="BB17" i="3"/>
  <c r="AZ17" i="3"/>
  <c r="BB20" i="3"/>
  <c r="AZ20" i="3"/>
  <c r="BA20" i="3"/>
  <c r="BA18" i="3"/>
  <c r="BB18" i="3"/>
  <c r="AZ18" i="3"/>
  <c r="BB21" i="3"/>
  <c r="AZ21" i="3"/>
  <c r="BA21" i="3"/>
  <c r="BA19" i="3"/>
  <c r="BB19" i="3"/>
  <c r="AZ19" i="3"/>
  <c r="AZ22" i="3"/>
  <c r="BB22" i="3"/>
  <c r="BA22" i="3"/>
  <c r="BC11" i="3"/>
  <c r="AM19" i="3" l="1"/>
  <c r="AN19" i="3" s="1"/>
  <c r="AJ22" i="3"/>
  <c r="AK22" i="3" s="1"/>
  <c r="AJ21" i="3"/>
  <c r="AK21" i="3" s="1"/>
  <c r="AM21" i="3"/>
  <c r="AN21" i="3" s="1"/>
  <c r="AM22" i="3"/>
  <c r="AN22" i="3" s="1"/>
  <c r="AJ20" i="3"/>
  <c r="AK20" i="3" s="1"/>
  <c r="AM20" i="3"/>
  <c r="AN20" i="3" s="1"/>
  <c r="AJ19" i="3"/>
  <c r="AK19" i="3" s="1"/>
  <c r="AG22" i="3"/>
  <c r="AH22" i="3" s="1"/>
  <c r="W22" i="3"/>
  <c r="V22" i="3"/>
  <c r="AG21" i="3"/>
  <c r="AH21" i="3" s="1"/>
  <c r="AG20" i="3"/>
  <c r="AH20" i="3" s="1"/>
  <c r="W21" i="3"/>
  <c r="V21" i="3"/>
  <c r="W20" i="3"/>
  <c r="V20" i="3"/>
  <c r="V19" i="3"/>
  <c r="W19" i="3"/>
  <c r="AG19" i="3"/>
  <c r="AH19" i="3" s="1"/>
  <c r="U19" i="3"/>
  <c r="U22" i="3"/>
  <c r="U21" i="3"/>
  <c r="U20" i="3"/>
  <c r="AC22" i="3"/>
  <c r="AB19" i="3"/>
  <c r="AF11" i="3"/>
  <c r="AG11" i="3" s="1"/>
  <c r="AO11" i="3"/>
  <c r="AP11" i="3" s="1"/>
  <c r="AL11" i="3"/>
  <c r="AM11" i="3" s="1"/>
  <c r="Q11" i="3"/>
  <c r="AI11" i="3"/>
  <c r="AJ11" i="3" s="1"/>
  <c r="Y11" i="3"/>
  <c r="AA11" i="3" s="1"/>
  <c r="X11" i="3"/>
  <c r="Z11" i="3" s="1"/>
  <c r="P11" i="3"/>
  <c r="AQ11" i="3"/>
  <c r="AR11" i="3" s="1"/>
  <c r="G11" i="3"/>
  <c r="E11" i="3"/>
  <c r="N11" i="3"/>
  <c r="F11" i="3"/>
  <c r="D11" i="3"/>
  <c r="AC21" i="3"/>
  <c r="T22" i="3"/>
  <c r="AE20" i="3"/>
  <c r="AE19" i="3"/>
  <c r="AD22" i="3"/>
  <c r="AD20" i="3"/>
  <c r="T21" i="3"/>
  <c r="AD19" i="3"/>
  <c r="T19" i="3"/>
  <c r="AC19" i="3"/>
  <c r="AB21" i="3"/>
  <c r="AB20" i="3"/>
  <c r="T20" i="3"/>
  <c r="AD21" i="3"/>
  <c r="AE21" i="3"/>
  <c r="AC20" i="3"/>
  <c r="AE22" i="3"/>
  <c r="AB22" i="3"/>
  <c r="BA11" i="3"/>
  <c r="AZ11" i="3"/>
  <c r="BB11" i="3"/>
  <c r="B23" i="3" l="1"/>
  <c r="A23" i="3"/>
  <c r="A18" i="3"/>
  <c r="A17" i="3"/>
  <c r="B16" i="3"/>
  <c r="A16" i="3"/>
  <c r="B15" i="3"/>
  <c r="A15" i="3"/>
  <c r="B14" i="3"/>
  <c r="A14" i="3"/>
  <c r="BC13" i="3"/>
  <c r="BC12" i="3"/>
  <c r="AN11" i="3"/>
  <c r="AK11" i="3"/>
  <c r="AH11" i="3"/>
  <c r="J11" i="3"/>
  <c r="I11" i="3"/>
  <c r="H11" i="3"/>
  <c r="BC10" i="3"/>
  <c r="BC8" i="3"/>
  <c r="BC7" i="3"/>
  <c r="BC6" i="3"/>
  <c r="BC5" i="3"/>
  <c r="BC4" i="3"/>
  <c r="BC3" i="3"/>
  <c r="S23" i="2"/>
  <c r="C18" i="3" s="1"/>
  <c r="R23" i="2"/>
  <c r="C17" i="3" s="1"/>
  <c r="Q23" i="2"/>
  <c r="C16" i="3" s="1"/>
  <c r="P23" i="2"/>
  <c r="C15" i="3" s="1"/>
  <c r="O23" i="2"/>
  <c r="C14" i="3" s="1"/>
  <c r="N23" i="2"/>
  <c r="C13" i="3" s="1"/>
  <c r="AT13" i="3" s="1"/>
  <c r="M23" i="2"/>
  <c r="C12" i="3" s="1"/>
  <c r="L23" i="2"/>
  <c r="C11" i="3" s="1"/>
  <c r="V11" i="3" s="1"/>
  <c r="K23" i="2"/>
  <c r="C10" i="3" s="1"/>
  <c r="J23" i="2"/>
  <c r="C9" i="3" s="1"/>
  <c r="I23" i="2"/>
  <c r="C8" i="3" s="1"/>
  <c r="H23" i="2"/>
  <c r="C7" i="3" s="1"/>
  <c r="G23" i="2"/>
  <c r="C6" i="3" s="1"/>
  <c r="C5" i="3"/>
  <c r="C4" i="3"/>
  <c r="D23" i="2"/>
  <c r="C3" i="3" s="1"/>
  <c r="AT3" i="3" s="1"/>
  <c r="B23" i="2"/>
  <c r="AV7" i="3" l="1"/>
  <c r="AT7" i="3"/>
  <c r="BC16" i="3"/>
  <c r="AS16" i="3"/>
  <c r="AT16" i="3" s="1"/>
  <c r="Z16" i="3"/>
  <c r="R16" i="3"/>
  <c r="S16" i="3"/>
  <c r="AU16" i="3"/>
  <c r="AV16" i="3" s="1"/>
  <c r="AA16" i="3"/>
  <c r="BC15" i="3"/>
  <c r="R15" i="3"/>
  <c r="AS15" i="3"/>
  <c r="AT15" i="3" s="1"/>
  <c r="Z15" i="3"/>
  <c r="AU15" i="3"/>
  <c r="AV15" i="3" s="1"/>
  <c r="AA15" i="3"/>
  <c r="S15" i="3"/>
  <c r="AT8" i="3"/>
  <c r="AV8" i="3"/>
  <c r="BC14" i="3"/>
  <c r="R14" i="3"/>
  <c r="AU14" i="3"/>
  <c r="AV14" i="3" s="1"/>
  <c r="AA14" i="3"/>
  <c r="S14" i="3"/>
  <c r="Z14" i="3"/>
  <c r="AS14" i="3"/>
  <c r="AT14" i="3" s="1"/>
  <c r="BC23" i="3"/>
  <c r="AS23" i="3"/>
  <c r="AT23" i="3" s="1"/>
  <c r="Z23" i="3"/>
  <c r="R23" i="3"/>
  <c r="AU23" i="3"/>
  <c r="AV23" i="3" s="1"/>
  <c r="AA23" i="3"/>
  <c r="S23" i="3"/>
  <c r="AT5" i="3"/>
  <c r="AV5" i="3"/>
  <c r="U17" i="3"/>
  <c r="W17" i="3"/>
  <c r="V17" i="3"/>
  <c r="U18" i="3"/>
  <c r="V18" i="3"/>
  <c r="W18" i="3"/>
  <c r="U11" i="3"/>
  <c r="W11" i="3"/>
  <c r="BC9" i="3"/>
  <c r="Y9" i="3"/>
  <c r="AA9" i="3" s="1"/>
  <c r="AI16" i="3"/>
  <c r="X16" i="3"/>
  <c r="P16" i="3"/>
  <c r="AQ16" i="3"/>
  <c r="AR16" i="3" s="1"/>
  <c r="AO16" i="3"/>
  <c r="AP16" i="3" s="1"/>
  <c r="Y16" i="3"/>
  <c r="Q16" i="3"/>
  <c r="AF16" i="3"/>
  <c r="AL16" i="3"/>
  <c r="N16" i="3"/>
  <c r="O16" i="3" s="1"/>
  <c r="F16" i="3"/>
  <c r="I16" i="3" s="1"/>
  <c r="L16" i="3" s="1"/>
  <c r="D16" i="3"/>
  <c r="G16" i="3"/>
  <c r="J16" i="3" s="1"/>
  <c r="M16" i="3" s="1"/>
  <c r="E16" i="3"/>
  <c r="H16" i="3" s="1"/>
  <c r="K16" i="3" s="1"/>
  <c r="AI3" i="3"/>
  <c r="AJ3" i="3" s="1"/>
  <c r="X3" i="3"/>
  <c r="P3" i="3"/>
  <c r="T3" i="3" s="1"/>
  <c r="AQ3" i="3"/>
  <c r="AR3" i="3" s="1"/>
  <c r="AO3" i="3"/>
  <c r="AP3" i="3" s="1"/>
  <c r="Y3" i="3"/>
  <c r="AA3" i="3" s="1"/>
  <c r="Q3" i="3"/>
  <c r="AF3" i="3"/>
  <c r="AG3" i="3" s="1"/>
  <c r="AH3" i="3" s="1"/>
  <c r="D3" i="3"/>
  <c r="AL3" i="3"/>
  <c r="AM3" i="3" s="1"/>
  <c r="G3" i="3"/>
  <c r="J3" i="3" s="1"/>
  <c r="M3" i="3" s="1"/>
  <c r="N3" i="3"/>
  <c r="O3" i="3" s="1"/>
  <c r="F3" i="3"/>
  <c r="I3" i="3" s="1"/>
  <c r="L3" i="3" s="1"/>
  <c r="E3" i="3"/>
  <c r="H3" i="3" s="1"/>
  <c r="K3" i="3" s="1"/>
  <c r="X7" i="3"/>
  <c r="P7" i="3"/>
  <c r="AI7" i="3"/>
  <c r="AQ7" i="3"/>
  <c r="AR7" i="3" s="1"/>
  <c r="AO7" i="3"/>
  <c r="AP7" i="3" s="1"/>
  <c r="Y7" i="3"/>
  <c r="Q7" i="3"/>
  <c r="AF7" i="3"/>
  <c r="AL7" i="3"/>
  <c r="N7" i="3"/>
  <c r="O7" i="3" s="1"/>
  <c r="F7" i="3"/>
  <c r="I7" i="3" s="1"/>
  <c r="L7" i="3" s="1"/>
  <c r="D7" i="3"/>
  <c r="G7" i="3"/>
  <c r="J7" i="3" s="1"/>
  <c r="M7" i="3" s="1"/>
  <c r="E7" i="3"/>
  <c r="H7" i="3" s="1"/>
  <c r="K7" i="3" s="1"/>
  <c r="AO13" i="3"/>
  <c r="AP13" i="3" s="1"/>
  <c r="Y13" i="3"/>
  <c r="AA13" i="3" s="1"/>
  <c r="Q13" i="3"/>
  <c r="AF13" i="3"/>
  <c r="AL13" i="3"/>
  <c r="AQ13" i="3"/>
  <c r="AR13" i="3" s="1"/>
  <c r="AI13" i="3"/>
  <c r="X13" i="3"/>
  <c r="Z13" i="3" s="1"/>
  <c r="P13" i="3"/>
  <c r="I12" i="8" s="1"/>
  <c r="G13" i="3"/>
  <c r="J13" i="3" s="1"/>
  <c r="M13" i="3" s="1"/>
  <c r="E13" i="3"/>
  <c r="H13" i="3" s="1"/>
  <c r="K13" i="3" s="1"/>
  <c r="N13" i="3"/>
  <c r="O13" i="3" s="1"/>
  <c r="F13" i="3"/>
  <c r="I13" i="3" s="1"/>
  <c r="L13" i="3" s="1"/>
  <c r="D13" i="3"/>
  <c r="AL10" i="3"/>
  <c r="AM10" i="3" s="1"/>
  <c r="AI10" i="3"/>
  <c r="X10" i="3"/>
  <c r="P10" i="3"/>
  <c r="AF10" i="3"/>
  <c r="AQ10" i="3"/>
  <c r="AR10" i="3" s="1"/>
  <c r="AO10" i="3"/>
  <c r="AP10" i="3" s="1"/>
  <c r="Y10" i="3"/>
  <c r="AA10" i="3" s="1"/>
  <c r="Q10" i="3"/>
  <c r="F10" i="3"/>
  <c r="I10" i="3" s="1"/>
  <c r="L10" i="3" s="1"/>
  <c r="N10" i="3"/>
  <c r="O10" i="3" s="1"/>
  <c r="D10" i="3"/>
  <c r="G10" i="3"/>
  <c r="J10" i="3" s="1"/>
  <c r="M10" i="3" s="1"/>
  <c r="E10" i="3"/>
  <c r="H10" i="3" s="1"/>
  <c r="K10" i="3" s="1"/>
  <c r="AO4" i="3"/>
  <c r="AP4" i="3" s="1"/>
  <c r="Y4" i="3"/>
  <c r="AA4" i="3" s="1"/>
  <c r="Q4" i="3"/>
  <c r="AF4" i="3"/>
  <c r="AL4" i="3"/>
  <c r="AI4" i="3"/>
  <c r="X4" i="3"/>
  <c r="Z4" i="3" s="1"/>
  <c r="P4" i="3"/>
  <c r="AQ4" i="3"/>
  <c r="AR4" i="3" s="1"/>
  <c r="G4" i="3"/>
  <c r="J4" i="3" s="1"/>
  <c r="M4" i="3" s="1"/>
  <c r="E4" i="3"/>
  <c r="H4" i="3" s="1"/>
  <c r="K4" i="3" s="1"/>
  <c r="N4" i="3"/>
  <c r="O4" i="3" s="1"/>
  <c r="F4" i="3"/>
  <c r="I4" i="3" s="1"/>
  <c r="L4" i="3" s="1"/>
  <c r="D4" i="3"/>
  <c r="AI8" i="3"/>
  <c r="X8" i="3"/>
  <c r="Z8" i="3" s="1"/>
  <c r="P8" i="3"/>
  <c r="J7" i="8" s="1"/>
  <c r="AQ8" i="3"/>
  <c r="AR8" i="3" s="1"/>
  <c r="AO8" i="3"/>
  <c r="AP8" i="3" s="1"/>
  <c r="Y8" i="3"/>
  <c r="AA8" i="3" s="1"/>
  <c r="Q8" i="3"/>
  <c r="AF8" i="3"/>
  <c r="AL8" i="3"/>
  <c r="N8" i="3"/>
  <c r="O8" i="3" s="1"/>
  <c r="F8" i="3"/>
  <c r="I8" i="3" s="1"/>
  <c r="L8" i="3" s="1"/>
  <c r="D8" i="3"/>
  <c r="G8" i="3"/>
  <c r="J8" i="3" s="1"/>
  <c r="M8" i="3" s="1"/>
  <c r="E8" i="3"/>
  <c r="H8" i="3" s="1"/>
  <c r="K8" i="3" s="1"/>
  <c r="AQ14" i="3"/>
  <c r="AR14" i="3" s="1"/>
  <c r="AO14" i="3"/>
  <c r="AP14" i="3" s="1"/>
  <c r="Y14" i="3"/>
  <c r="Q14" i="3"/>
  <c r="AF14" i="3"/>
  <c r="P14" i="3"/>
  <c r="H13" i="8" s="1"/>
  <c r="AL14" i="3"/>
  <c r="X14" i="3"/>
  <c r="AI14" i="3"/>
  <c r="D14" i="3"/>
  <c r="G14" i="3"/>
  <c r="J14" i="3" s="1"/>
  <c r="M14" i="3" s="1"/>
  <c r="E14" i="3"/>
  <c r="H14" i="3" s="1"/>
  <c r="K14" i="3" s="1"/>
  <c r="N14" i="3"/>
  <c r="O14" i="3" s="1"/>
  <c r="F14" i="3"/>
  <c r="I14" i="3" s="1"/>
  <c r="L14" i="3" s="1"/>
  <c r="X23" i="3"/>
  <c r="P23" i="3"/>
  <c r="AQ23" i="3"/>
  <c r="AR23" i="3" s="1"/>
  <c r="AO23" i="3"/>
  <c r="AP23" i="3" s="1"/>
  <c r="Y23" i="3"/>
  <c r="Q23" i="3"/>
  <c r="AF23" i="3"/>
  <c r="AL23" i="3"/>
  <c r="AM23" i="3" s="1"/>
  <c r="AN23" i="3" s="1"/>
  <c r="AI23" i="3"/>
  <c r="N23" i="3"/>
  <c r="O23" i="3" s="1"/>
  <c r="F23" i="3"/>
  <c r="I23" i="3" s="1"/>
  <c r="L23" i="3" s="1"/>
  <c r="D23" i="3"/>
  <c r="G23" i="3"/>
  <c r="J23" i="3" s="1"/>
  <c r="M23" i="3" s="1"/>
  <c r="E23" i="3"/>
  <c r="H23" i="3" s="1"/>
  <c r="K23" i="3" s="1"/>
  <c r="AQ6" i="3"/>
  <c r="AR6" i="3" s="1"/>
  <c r="P6" i="3"/>
  <c r="AO6" i="3"/>
  <c r="AP6" i="3" s="1"/>
  <c r="Y6" i="3"/>
  <c r="AA6" i="3" s="1"/>
  <c r="Q6" i="3"/>
  <c r="X6" i="3"/>
  <c r="Z6" i="3" s="1"/>
  <c r="AF6" i="3"/>
  <c r="AL6" i="3"/>
  <c r="AI6" i="3"/>
  <c r="F6" i="3"/>
  <c r="I6" i="3" s="1"/>
  <c r="L6" i="3" s="1"/>
  <c r="D6" i="3"/>
  <c r="E6" i="3"/>
  <c r="H6" i="3" s="1"/>
  <c r="K6" i="3" s="1"/>
  <c r="G6" i="3"/>
  <c r="J6" i="3" s="1"/>
  <c r="M6" i="3" s="1"/>
  <c r="N6" i="3"/>
  <c r="O6" i="3" s="1"/>
  <c r="AO5" i="3"/>
  <c r="AP5" i="3" s="1"/>
  <c r="Y5" i="3"/>
  <c r="AA5" i="3" s="1"/>
  <c r="Q5" i="3"/>
  <c r="AF5" i="3"/>
  <c r="AL5" i="3"/>
  <c r="AI5" i="3"/>
  <c r="X5" i="3"/>
  <c r="Z5" i="3" s="1"/>
  <c r="P5" i="3"/>
  <c r="AQ5" i="3"/>
  <c r="AR5" i="3" s="1"/>
  <c r="G5" i="3"/>
  <c r="J5" i="3" s="1"/>
  <c r="M5" i="3" s="1"/>
  <c r="E5" i="3"/>
  <c r="H5" i="3" s="1"/>
  <c r="K5" i="3" s="1"/>
  <c r="N5" i="3"/>
  <c r="O5" i="3" s="1"/>
  <c r="F5" i="3"/>
  <c r="I5" i="3" s="1"/>
  <c r="L5" i="3" s="1"/>
  <c r="D5" i="3"/>
  <c r="AI9" i="3"/>
  <c r="X9" i="3"/>
  <c r="Z9" i="3" s="1"/>
  <c r="P9" i="3"/>
  <c r="AQ9" i="3"/>
  <c r="AR9" i="3" s="1"/>
  <c r="AO9" i="3"/>
  <c r="AP9" i="3" s="1"/>
  <c r="Q9" i="3"/>
  <c r="AL9" i="3"/>
  <c r="AF9" i="3"/>
  <c r="N9" i="3"/>
  <c r="O9" i="3" s="1"/>
  <c r="F9" i="3"/>
  <c r="I9" i="3" s="1"/>
  <c r="L9" i="3" s="1"/>
  <c r="D9" i="3"/>
  <c r="G9" i="3"/>
  <c r="J9" i="3" s="1"/>
  <c r="M9" i="3" s="1"/>
  <c r="E9" i="3"/>
  <c r="H9" i="3" s="1"/>
  <c r="K9" i="3" s="1"/>
  <c r="X15" i="3"/>
  <c r="P15" i="3"/>
  <c r="AQ15" i="3"/>
  <c r="AR15" i="3" s="1"/>
  <c r="AI15" i="3"/>
  <c r="AO15" i="3"/>
  <c r="AP15" i="3" s="1"/>
  <c r="Y15" i="3"/>
  <c r="Q15" i="3"/>
  <c r="AF15" i="3"/>
  <c r="AL15" i="3"/>
  <c r="N15" i="3"/>
  <c r="O15" i="3" s="1"/>
  <c r="F15" i="3"/>
  <c r="I15" i="3" s="1"/>
  <c r="L15" i="3" s="1"/>
  <c r="D15" i="3"/>
  <c r="G15" i="3"/>
  <c r="J15" i="3" s="1"/>
  <c r="M15" i="3" s="1"/>
  <c r="E15" i="3"/>
  <c r="H15" i="3" s="1"/>
  <c r="K15" i="3" s="1"/>
  <c r="AO12" i="3"/>
  <c r="AP12" i="3" s="1"/>
  <c r="Y12" i="3"/>
  <c r="AA12" i="3" s="1"/>
  <c r="Q12" i="3"/>
  <c r="AF12" i="3"/>
  <c r="AL12" i="3"/>
  <c r="AI12" i="3"/>
  <c r="X12" i="3"/>
  <c r="Z12" i="3" s="1"/>
  <c r="P12" i="3"/>
  <c r="AQ12" i="3"/>
  <c r="AR12" i="3" s="1"/>
  <c r="G12" i="3"/>
  <c r="J12" i="3" s="1"/>
  <c r="M12" i="3" s="1"/>
  <c r="E12" i="3"/>
  <c r="H12" i="3" s="1"/>
  <c r="K12" i="3" s="1"/>
  <c r="N12" i="3"/>
  <c r="O12" i="3" s="1"/>
  <c r="F12" i="3"/>
  <c r="I12" i="3" s="1"/>
  <c r="L12" i="3" s="1"/>
  <c r="D12" i="3"/>
  <c r="BA16" i="3"/>
  <c r="BB16" i="3"/>
  <c r="AZ16" i="3"/>
  <c r="BB23" i="3"/>
  <c r="AZ23" i="3"/>
  <c r="BA23" i="3"/>
  <c r="BB15" i="3"/>
  <c r="AZ15" i="3"/>
  <c r="BA15" i="3"/>
  <c r="BB12" i="3"/>
  <c r="AZ12" i="3"/>
  <c r="BA12" i="3"/>
  <c r="BB13" i="3"/>
  <c r="AZ13" i="3"/>
  <c r="BA13" i="3"/>
  <c r="AZ14" i="3"/>
  <c r="BB14" i="3"/>
  <c r="BA14" i="3"/>
  <c r="BB5" i="3"/>
  <c r="AZ5" i="3"/>
  <c r="BA5" i="3"/>
  <c r="BA9" i="3"/>
  <c r="AZ9" i="3"/>
  <c r="BB9" i="3"/>
  <c r="BB6" i="3"/>
  <c r="BA6" i="3"/>
  <c r="AZ6" i="3"/>
  <c r="BA10" i="3"/>
  <c r="BB10" i="3"/>
  <c r="AZ10" i="3"/>
  <c r="AZ7" i="3"/>
  <c r="BA7" i="3"/>
  <c r="BB7" i="3"/>
  <c r="AZ8" i="3"/>
  <c r="BA8" i="3"/>
  <c r="BB8" i="3"/>
  <c r="BB4" i="3"/>
  <c r="BA4" i="3"/>
  <c r="BB3" i="3"/>
  <c r="BA3" i="3"/>
  <c r="O11" i="3"/>
  <c r="J18" i="3"/>
  <c r="M18" i="3" s="1"/>
  <c r="I18" i="3"/>
  <c r="L18" i="3" s="1"/>
  <c r="AN18" i="3"/>
  <c r="AZ3" i="3"/>
  <c r="O17" i="3"/>
  <c r="AK17" i="3"/>
  <c r="AN17" i="3"/>
  <c r="AK18" i="3"/>
  <c r="L11" i="3"/>
  <c r="K11" i="3"/>
  <c r="M11" i="3"/>
  <c r="AC11" i="3"/>
  <c r="AE11" i="3"/>
  <c r="AD11" i="3"/>
  <c r="J10" i="8"/>
  <c r="H10" i="8"/>
  <c r="T11" i="3"/>
  <c r="I10" i="8"/>
  <c r="H17" i="3"/>
  <c r="K17" i="3" s="1"/>
  <c r="AH17" i="3"/>
  <c r="J17" i="3"/>
  <c r="M17" i="3" s="1"/>
  <c r="I17" i="3"/>
  <c r="L17" i="3" s="1"/>
  <c r="AB11" i="3"/>
  <c r="AH18" i="3"/>
  <c r="H18" i="3"/>
  <c r="K18" i="3" s="1"/>
  <c r="O18" i="3"/>
  <c r="Z10" i="3" l="1"/>
  <c r="AB10" i="3" s="1"/>
  <c r="Z3" i="3"/>
  <c r="AD3" i="3" s="1"/>
  <c r="Z7" i="3"/>
  <c r="AD7" i="3" s="1"/>
  <c r="AA7" i="3"/>
  <c r="AC7" i="3" s="1"/>
  <c r="AM9" i="3"/>
  <c r="AN9" i="3" s="1"/>
  <c r="AM8" i="3"/>
  <c r="AN8" i="3" s="1"/>
  <c r="AJ8" i="3"/>
  <c r="AK8" i="3" s="1"/>
  <c r="AM7" i="3"/>
  <c r="AN7" i="3" s="1"/>
  <c r="AJ12" i="3"/>
  <c r="AK12" i="3" s="1"/>
  <c r="AJ15" i="3"/>
  <c r="AK15" i="3" s="1"/>
  <c r="AJ9" i="3"/>
  <c r="AK9" i="3" s="1"/>
  <c r="AJ4" i="3"/>
  <c r="AK4" i="3" s="1"/>
  <c r="AM12" i="3"/>
  <c r="AN12" i="3" s="1"/>
  <c r="AJ5" i="3"/>
  <c r="AK5" i="3" s="1"/>
  <c r="AJ14" i="3"/>
  <c r="AK14" i="3" s="1"/>
  <c r="AM4" i="3"/>
  <c r="AN4" i="3" s="1"/>
  <c r="AJ23" i="3"/>
  <c r="AK23" i="3" s="1"/>
  <c r="AJ10" i="3"/>
  <c r="AK10" i="3" s="1"/>
  <c r="AM5" i="3"/>
  <c r="AN5" i="3" s="1"/>
  <c r="AM15" i="3"/>
  <c r="AN15" i="3" s="1"/>
  <c r="AM14" i="3"/>
  <c r="AN14" i="3" s="1"/>
  <c r="AJ13" i="3"/>
  <c r="AK13" i="3" s="1"/>
  <c r="AM16" i="3"/>
  <c r="AN16" i="3" s="1"/>
  <c r="AJ16" i="3"/>
  <c r="AK16" i="3" s="1"/>
  <c r="AJ6" i="3"/>
  <c r="AK6" i="3" s="1"/>
  <c r="AM6" i="3"/>
  <c r="AN6" i="3" s="1"/>
  <c r="AM13" i="3"/>
  <c r="AN13" i="3" s="1"/>
  <c r="AJ7" i="3"/>
  <c r="AK7" i="3" s="1"/>
  <c r="U12" i="3"/>
  <c r="W12" i="3"/>
  <c r="V12" i="3"/>
  <c r="AG5" i="3"/>
  <c r="AH5" i="3" s="1"/>
  <c r="W14" i="3"/>
  <c r="V14" i="3"/>
  <c r="AG4" i="3"/>
  <c r="AH4" i="3" s="1"/>
  <c r="AG13" i="3"/>
  <c r="AH13" i="3" s="1"/>
  <c r="U5" i="3"/>
  <c r="W5" i="3"/>
  <c r="V5" i="3"/>
  <c r="W4" i="3"/>
  <c r="V4" i="3"/>
  <c r="V10" i="3"/>
  <c r="W10" i="3"/>
  <c r="W13" i="3"/>
  <c r="V13" i="3"/>
  <c r="AG12" i="3"/>
  <c r="AH12" i="3" s="1"/>
  <c r="AG9" i="3"/>
  <c r="AH9" i="3" s="1"/>
  <c r="AG8" i="3"/>
  <c r="AH8" i="3" s="1"/>
  <c r="AG7" i="3"/>
  <c r="AH7" i="3" s="1"/>
  <c r="AG16" i="3"/>
  <c r="AH16" i="3" s="1"/>
  <c r="V9" i="3"/>
  <c r="W9" i="3"/>
  <c r="V8" i="3"/>
  <c r="W8" i="3"/>
  <c r="U7" i="3"/>
  <c r="V7" i="3"/>
  <c r="W7" i="3"/>
  <c r="V3" i="3"/>
  <c r="W3" i="3"/>
  <c r="U16" i="3"/>
  <c r="V16" i="3"/>
  <c r="W16" i="3"/>
  <c r="AG15" i="3"/>
  <c r="AH15" i="3" s="1"/>
  <c r="AG6" i="3"/>
  <c r="AG23" i="3"/>
  <c r="AH23" i="3" s="1"/>
  <c r="AG10" i="3"/>
  <c r="AH10" i="3" s="1"/>
  <c r="V15" i="3"/>
  <c r="W15" i="3"/>
  <c r="V23" i="3"/>
  <c r="W23" i="3"/>
  <c r="W6" i="3"/>
  <c r="V6" i="3"/>
  <c r="AG14" i="3"/>
  <c r="AH14" i="3" s="1"/>
  <c r="U6" i="3"/>
  <c r="J5" i="8" s="1"/>
  <c r="U14" i="3"/>
  <c r="U10" i="3"/>
  <c r="U23" i="3"/>
  <c r="U3" i="3"/>
  <c r="U15" i="3"/>
  <c r="U9" i="3"/>
  <c r="U8" i="3"/>
  <c r="I7" i="8" s="1"/>
  <c r="U4" i="3"/>
  <c r="H3" i="8" s="1"/>
  <c r="U13" i="3"/>
  <c r="O24" i="3"/>
  <c r="N25" i="3" s="1"/>
  <c r="AE4" i="3"/>
  <c r="AD8" i="3"/>
  <c r="K24" i="3"/>
  <c r="E25" i="3" s="1"/>
  <c r="AN10" i="3"/>
  <c r="AC13" i="3"/>
  <c r="AD18" i="3"/>
  <c r="H7" i="8"/>
  <c r="AB18" i="3"/>
  <c r="T8" i="3"/>
  <c r="T13" i="3"/>
  <c r="J12" i="8"/>
  <c r="H12" i="8"/>
  <c r="I13" i="8"/>
  <c r="J13" i="8"/>
  <c r="AE15" i="3"/>
  <c r="AB14" i="3"/>
  <c r="AD17" i="3"/>
  <c r="T14" i="3"/>
  <c r="AD14" i="3"/>
  <c r="AD23" i="3"/>
  <c r="AB23" i="3"/>
  <c r="AQ25" i="3"/>
  <c r="AB13" i="3"/>
  <c r="AD13" i="3"/>
  <c r="AT24" i="3"/>
  <c r="AT25" i="3" s="1"/>
  <c r="AC14" i="3"/>
  <c r="AE14" i="3"/>
  <c r="AB5" i="3"/>
  <c r="AK3" i="3"/>
  <c r="AB12" i="3"/>
  <c r="AD12" i="3"/>
  <c r="L24" i="3"/>
  <c r="I25" i="3" s="1"/>
  <c r="J17" i="8"/>
  <c r="I17" i="8"/>
  <c r="H17" i="8"/>
  <c r="T18" i="3"/>
  <c r="AE13" i="3"/>
  <c r="AE3" i="3"/>
  <c r="AC23" i="3"/>
  <c r="AE23" i="3"/>
  <c r="AE8" i="3"/>
  <c r="J9" i="8"/>
  <c r="I9" i="8"/>
  <c r="H9" i="8"/>
  <c r="T10" i="3"/>
  <c r="AD15" i="3"/>
  <c r="AB15" i="3"/>
  <c r="AC15" i="3"/>
  <c r="AC5" i="3"/>
  <c r="I8" i="8"/>
  <c r="H8" i="8"/>
  <c r="T9" i="3"/>
  <c r="J8" i="8"/>
  <c r="J2" i="8"/>
  <c r="H2" i="8"/>
  <c r="AN3" i="3"/>
  <c r="AR25" i="3"/>
  <c r="AD4" i="3"/>
  <c r="AC17" i="3"/>
  <c r="AE17" i="3"/>
  <c r="AC6" i="3"/>
  <c r="AE6" i="3"/>
  <c r="I4" i="8"/>
  <c r="H4" i="8"/>
  <c r="T5" i="3"/>
  <c r="J4" i="8"/>
  <c r="M24" i="3"/>
  <c r="L25" i="3" s="1"/>
  <c r="I16" i="8"/>
  <c r="H16" i="8"/>
  <c r="T17" i="3"/>
  <c r="J16" i="8"/>
  <c r="AB9" i="3"/>
  <c r="AD9" i="3"/>
  <c r="AC9" i="3"/>
  <c r="AE9" i="3"/>
  <c r="AC12" i="3"/>
  <c r="AE12" i="3"/>
  <c r="AB16" i="3"/>
  <c r="AD16" i="3"/>
  <c r="AB17" i="3"/>
  <c r="AC18" i="3"/>
  <c r="AE18" i="3"/>
  <c r="AC10" i="3"/>
  <c r="AE10" i="3"/>
  <c r="H5" i="8"/>
  <c r="T6" i="3"/>
  <c r="J6" i="8"/>
  <c r="I6" i="8"/>
  <c r="H6" i="8"/>
  <c r="T7" i="3"/>
  <c r="AC16" i="3"/>
  <c r="AE16" i="3"/>
  <c r="AO25" i="3"/>
  <c r="AP25" i="3"/>
  <c r="AP24" i="3"/>
  <c r="AP26" i="3" s="1"/>
  <c r="J14" i="8"/>
  <c r="I14" i="8"/>
  <c r="H14" i="8"/>
  <c r="T15" i="3"/>
  <c r="J3" i="8"/>
  <c r="I3" i="8"/>
  <c r="T4" i="3"/>
  <c r="AD6" i="3"/>
  <c r="AV24" i="3"/>
  <c r="J11" i="8"/>
  <c r="H11" i="8"/>
  <c r="I11" i="8"/>
  <c r="T12" i="3"/>
  <c r="J18" i="8"/>
  <c r="I18" i="8"/>
  <c r="H18" i="8"/>
  <c r="T23" i="3"/>
  <c r="H15" i="8"/>
  <c r="J15" i="8"/>
  <c r="I15" i="8"/>
  <c r="T16" i="3"/>
  <c r="I5" i="8" l="1"/>
  <c r="AD10" i="3"/>
  <c r="AB3" i="3"/>
  <c r="AE7" i="3"/>
  <c r="AB7" i="3"/>
  <c r="AJ25" i="3"/>
  <c r="AW7" i="3"/>
  <c r="AW15" i="3"/>
  <c r="AW23" i="3"/>
  <c r="AW8" i="3"/>
  <c r="AW16" i="3"/>
  <c r="AW3" i="3"/>
  <c r="AW9" i="3"/>
  <c r="AW17" i="3"/>
  <c r="AW10" i="3"/>
  <c r="AW18" i="3"/>
  <c r="AW11" i="3"/>
  <c r="AW19" i="3"/>
  <c r="AW4" i="3"/>
  <c r="AW12" i="3"/>
  <c r="AW20" i="3"/>
  <c r="AW5" i="3"/>
  <c r="AW13" i="3"/>
  <c r="AW21" i="3"/>
  <c r="AW6" i="3"/>
  <c r="AW14" i="3"/>
  <c r="AW22" i="3"/>
  <c r="AK24" i="3"/>
  <c r="AK25" i="3" s="1"/>
  <c r="AG25" i="3"/>
  <c r="AH6" i="3"/>
  <c r="AH24" i="3" s="1"/>
  <c r="AH25" i="3" s="1"/>
  <c r="AC4" i="3"/>
  <c r="AB8" i="3"/>
  <c r="AM25" i="3"/>
  <c r="AN24" i="3"/>
  <c r="AN25" i="3" s="1"/>
  <c r="AC8" i="3"/>
  <c r="AB6" i="3"/>
  <c r="W24" i="3"/>
  <c r="V24" i="3"/>
  <c r="AD5" i="3"/>
  <c r="AV25" i="3"/>
  <c r="J19" i="8"/>
  <c r="AE5" i="3"/>
  <c r="AC3" i="3"/>
  <c r="AB4" i="3"/>
  <c r="T24" i="3"/>
  <c r="U24" i="3"/>
  <c r="H19" i="8"/>
  <c r="I2" i="8"/>
  <c r="I19" i="8" l="1"/>
  <c r="I20" i="8" s="1"/>
  <c r="J20" i="8" s="1"/>
  <c r="V25" i="3"/>
  <c r="R25" i="3"/>
  <c r="AC25" i="3"/>
  <c r="AB25" i="3"/>
  <c r="AW24" i="3"/>
  <c r="AX4" i="3" l="1"/>
  <c r="AX21" i="3"/>
  <c r="AX12" i="3"/>
  <c r="AX7" i="3"/>
  <c r="AX18" i="3"/>
  <c r="AX20" i="3"/>
  <c r="AX15" i="3"/>
  <c r="AX23" i="3"/>
  <c r="AX9" i="3"/>
  <c r="AX6" i="3"/>
  <c r="AX17" i="3"/>
  <c r="AX14" i="3"/>
  <c r="AX11" i="3"/>
  <c r="AX3" i="3"/>
  <c r="AX10" i="3"/>
  <c r="AX5" i="3"/>
  <c r="AX22" i="3"/>
  <c r="AX8" i="3"/>
  <c r="AX19" i="3"/>
  <c r="AX13" i="3"/>
  <c r="AX16" i="3"/>
  <c r="U25" i="3"/>
  <c r="AW25" i="3"/>
  <c r="AX24" i="3" l="1"/>
  <c r="AY5" i="3" l="1"/>
  <c r="AY13" i="3"/>
  <c r="AY19" i="3"/>
  <c r="AY6" i="3"/>
  <c r="AY22" i="3"/>
  <c r="AY14" i="3"/>
  <c r="AY17" i="3"/>
  <c r="AY7" i="3"/>
  <c r="AY11" i="3"/>
  <c r="AY21" i="3"/>
  <c r="AY12" i="3"/>
  <c r="AY15" i="3"/>
  <c r="AY16" i="3"/>
  <c r="AY10" i="3"/>
  <c r="AY4" i="3"/>
  <c r="AY20" i="3"/>
  <c r="AY23" i="3"/>
  <c r="AY18" i="3"/>
  <c r="AY8" i="3"/>
  <c r="AY9" i="3"/>
  <c r="AX25" i="3"/>
  <c r="AY3" i="3"/>
  <c r="AY24" i="3" l="1"/>
  <c r="AY25"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Körtvélyessy Gyula</author>
  </authors>
  <commentList>
    <comment ref="AQ193" authorId="0" shapeId="0" xr:uid="{00000000-0006-0000-0300-000001000000}">
      <text>
        <r>
          <rPr>
            <b/>
            <sz val="9"/>
            <color indexed="81"/>
            <rFont val="Tahoma"/>
            <family val="2"/>
            <charset val="238"/>
          </rPr>
          <t xml:space="preserve">Körtvélyessy </t>
        </r>
      </text>
    </comment>
  </commentList>
</comments>
</file>

<file path=xl/sharedStrings.xml><?xml version="1.0" encoding="utf-8"?>
<sst xmlns="http://schemas.openxmlformats.org/spreadsheetml/2006/main" count="61189" uniqueCount="26966">
  <si>
    <t>Alapelv</t>
  </si>
  <si>
    <t>Nekünk kell bevinnünk, hogy milyen komponensekből hoztuk létre a keverékünket ("Adatbeírás helye" tábla). Ha keverékből kevertünk, annak a komponenseit is be kell vinnünk. Amennyiben ezek az anyagkomponensek már szerepelnek az Adatbázis táblában, akkor az Excel minden osztályozást (leszámítva a fiz-kémeket) magától kiszámol. Ha az adott anyag nincs még meg az Adatbázis táblában, nekünk kell bevinnünk oda a még nem szereplő anyagokra az osztályozási, specifikus határérték és M tényező adatokat, praktikusan a regisztrációból. Mindkét esetben ellenőriznünk-összevetünk kell az adatokat, a végső döntés a mienk és meghatározza az eredményt.</t>
  </si>
  <si>
    <t>Adatgyűjtés tábla</t>
  </si>
  <si>
    <t>Adatbeírás helye tábla</t>
  </si>
  <si>
    <t>Célja:</t>
  </si>
  <si>
    <r>
      <t xml:space="preserve">Ide kell bevinni a keverékünk összetételét, mindig a sárga helyekre, átírva a meglévőket, melyek csak például szolgálnak (és tovább, ha túl sok van </t>
    </r>
    <r>
      <rPr>
        <sz val="11"/>
        <color rgb="FF000000"/>
        <rFont val="Wingdings"/>
        <charset val="2"/>
      </rPr>
      <t>J</t>
    </r>
    <r>
      <rPr>
        <sz val="11"/>
        <color rgb="FF000000"/>
        <rFont val="Calibri"/>
        <family val="2"/>
        <charset val="238"/>
      </rPr>
      <t xml:space="preserve"> )</t>
    </r>
  </si>
  <si>
    <t>Kitöltés:</t>
  </si>
  <si>
    <t>Első oszlop</t>
  </si>
  <si>
    <t>A keverékünkbe kerülő termékek=összekevert komponensek neve. Csak annyira kell pontosan, hogy azonosítani tudjuk, a program nem használja.</t>
  </si>
  <si>
    <t>Második oszlop</t>
  </si>
  <si>
    <r>
      <t xml:space="preserve">Az általunk bekevert termékek pontos százalékos mennyisége. Nagyon lényeges adat. Vigyük be a nem veszélyes komponenseket is (ha van elég hely </t>
    </r>
    <r>
      <rPr>
        <sz val="11"/>
        <color rgb="FF000000"/>
        <rFont val="Wingdings"/>
        <charset val="2"/>
      </rPr>
      <t>J</t>
    </r>
    <r>
      <rPr>
        <sz val="11"/>
        <color rgb="FF000000"/>
        <rFont val="Calibri"/>
        <family val="2"/>
        <charset val="238"/>
      </rPr>
      <t>). Alul az Excel összegzi, ott 100 kell legyen, ha nem hagytunk ki semmit</t>
    </r>
  </si>
  <si>
    <t>Második sor</t>
  </si>
  <si>
    <r>
      <t xml:space="preserve">Az D oszloptól kezdve ide vigyük be a keverékünk "anyagkomponenseit", átírva a sárga mezőket. Ezek vagy eleve tiszta anyagként kerültek a keverékünkbe, akkor írjuk ide át újra a kémiai nevüket (nem kell, hogy pontos legyen), és írjunk a két beírt név találkozási pontjába, a halványabb sárga mezőkbe,  100-at (ezek tiszta anyagok). Ha az általunk bemért termékkomponensek is keverékek, akkor a biztonsági adatlapjaikból vegyük ki, hogy milyen anyagkomponenesekből állnak és ezeket soroljuk fel itt a második sorban és írjuk be a terméknév (első oszlop) és a benne lévő anyagnév (második sor) találkozási pontjába, a halványabb sárga mezőkbe, hogy az adatlapban milyen százalékkal szerepelnek. Várhatóan nem tudjuk a pontos százalékot, ekkor vegyük az adatlapból a felső határt. Ha pl. &gt;80% van írva, akkor vegyünk 100-at. Ezáltal az Excel a legalsó 18. sorban automatikusan kiszámolja, hogy a mi keverékünkben az egyes </t>
    </r>
    <r>
      <rPr>
        <i/>
        <sz val="11"/>
        <color rgb="FF000000"/>
        <rFont val="Calibri"/>
        <family val="2"/>
        <charset val="238"/>
      </rPr>
      <t xml:space="preserve">anyagokból </t>
    </r>
    <r>
      <rPr>
        <sz val="11"/>
        <color rgb="FF000000"/>
        <rFont val="Calibri"/>
        <family val="2"/>
        <charset val="238"/>
      </rPr>
      <t xml:space="preserve">mennyi van. Éppen ezért egy anyagot csak egyszer írjunk be ebbe a második sorba. Ha már szerepelt, használjuk a százalék beírására ezt az oszlopot, de a megfelelő bekevert termékkomponenssel mindig egy sorban. Így az Excel alul összegzi, hogy az egyes bekevert termékkomponenseinkben lévő </t>
    </r>
    <r>
      <rPr>
        <i/>
        <sz val="11"/>
        <color rgb="FF000000"/>
        <rFont val="Calibri"/>
        <family val="2"/>
        <charset val="238"/>
      </rPr>
      <t>azonos</t>
    </r>
    <r>
      <rPr>
        <sz val="11"/>
        <color rgb="FF000000"/>
        <rFont val="Calibri"/>
        <family val="2"/>
        <charset val="238"/>
      </rPr>
      <t>anyagok mennyiségét. Ez fogja megszabni, hogy elérjük-e a küszöbértéket erre az anyagra, vagy akár az osztályozási koncentrációs limitet, vagy nem.</t>
    </r>
  </si>
  <si>
    <t>Harmadik sor</t>
  </si>
  <si>
    <t>Eredmény veszélybesorolás tábla</t>
  </si>
  <si>
    <r>
      <t xml:space="preserve">Ebben a táblában végzi az Excel a számolást a bevitt képletek (logikai és számítási) alapján. NE ÍRJUNK EBBE A TÁBLÁBA SOHA SEMMIT! Itt nézhetjük meg az eredményt </t>
    </r>
    <r>
      <rPr>
        <sz val="11"/>
        <color rgb="FF000000"/>
        <rFont val="Wingdings"/>
        <charset val="2"/>
      </rPr>
      <t>J</t>
    </r>
    <r>
      <rPr>
        <sz val="11"/>
        <color rgb="FF000000"/>
        <rFont val="Calibri"/>
        <family val="2"/>
        <charset val="238"/>
      </rPr>
      <t xml:space="preserve">. </t>
    </r>
  </si>
  <si>
    <t>Az eredmény:</t>
  </si>
  <si>
    <t>Értékelés</t>
  </si>
  <si>
    <t>Fizikai kémiai osztálybasorolások</t>
  </si>
  <si>
    <t>Ezeket magunknak kell értékelni, műszaki becsléssel vagy a keverékre vonatkozó méréssel</t>
  </si>
  <si>
    <t>Egyéb végpontok</t>
  </si>
  <si>
    <t>Aspiráció</t>
  </si>
  <si>
    <t>Adatbázis tábla</t>
  </si>
  <si>
    <t>Az adatok forrása:</t>
  </si>
  <si>
    <t>Lehetőség szerint - ha elérhető - a regisztrációban megadott adatokat használjuk. Ezek tartalmazzák a CLP rendelet VI. mellékletének adatait, és azokat kiegészítik a hiányzó végpontokra, pl. fiz-kém, környezeti, STOT, Asp. vonatkozó adatokkal. A regisztráció mellett minden anyagra megnéztem az osztályozásbejelentéseket is, ahol megadják, ha létezik, az anyag harmonizált osztályba sorolását (a legfrisebb ATP-t is figyelembe véve). Ha nincs regisztráció, akkor innen vettem az osztályozást, a legtöbb bejelentő által megadottat választva. A döntést a táblázat utolsóelőtti oszlopában megadom a linkkel együtt. Hasonlóan az utolsó oszlopok egyikében szerepel, ha az adott anyagra korlátozás van.</t>
  </si>
  <si>
    <t>Új adatok bevitele</t>
  </si>
  <si>
    <t>Indulás</t>
  </si>
  <si>
    <t>Elvek</t>
  </si>
  <si>
    <t>A fiz-kém osztályozást teljességükben kell bevinni, egyetlen cellába. Ezekkel az Excel nem számol, a keverékünk fiz-kém osztályozásáról szakértői értékeléssel nekünk kell döntenünk. De, hogy a komponenseknek van-e ilyen, az Eredmény veszélybesorolás tábla mutatja.</t>
  </si>
  <si>
    <t>Toxikológiai osztályozás</t>
  </si>
  <si>
    <t>Csak a számot, 1-4, vigyük be, figyelve, hogy orális-száj, bőr, vagy inhalációs-e, a megfelelelő oszlopot használva</t>
  </si>
  <si>
    <t>Occupational limit</t>
  </si>
  <si>
    <t>Itt néhány anyagra a megfelelő DNEL érték található. Nem teljes az adatbázis. Nem kötelező bevinni, de mindenki örül majd neki.</t>
  </si>
  <si>
    <t>Bőr és szemosztályozás</t>
  </si>
  <si>
    <t>Figyeljünk nagyon arra, hogy írjunk be 1A, 1B, 1C-t a bőrmaráskor. Az Irritative-re pedig 2-t. Tehát ide két szám jöhet: 1 vagy 2, illetve a bőrre még 1A, 1B vagy 1C, illetve üresen hagyjuk, ha nincs erre a két végpontra osztályozva az anyag.</t>
  </si>
  <si>
    <t>Érzékenyítés</t>
  </si>
  <si>
    <t>Itt is nagyon fontos, hogy megkülönböztessük és beírjuk, hogy 1A, 1B, vagy 1 az osztályozás</t>
  </si>
  <si>
    <t>Aspiration</t>
  </si>
  <si>
    <t>STOT</t>
  </si>
  <si>
    <t>A megfelelelő számokat írjuk be, figyelve arra, hogy SE vagy RE oszlop. Ha a szervek miatt kétszer szerepel valamelyik, nem tudunk vele mit kezdeni, csak egyszer írjuk be. Ha ráadásul a kétféle szervre eltérő a kategória, akkor erre már nem működik az Excel, írjuk be a szigorúbbat és manuálisan végezzük el a keverékünk osztályozását.</t>
  </si>
  <si>
    <t>Carc. Mut. Repr. Lact.</t>
  </si>
  <si>
    <t>1A, 1B és 2-t írjunk. A "Lact." új oszlop, nem nagyon találtam még ilyet. 16 anyagnak van ilyen, harmonizált osztályozása, a HBCD és a perfluorooktánsav származékok a legismertebbek.</t>
  </si>
  <si>
    <t>A környezeti besorolás</t>
  </si>
  <si>
    <t>Ide is csak a számot vigyük be, 1-4, figyelve,  hogy acute vagy chronic. Ezuán jön még a PBT besorolás oszlopa (sötét, nem kötelező kitölteni), majd pedig a két 1-s kategóriára az M tényező,ha van. Erre nagyon figyeljünk mert döntően befolyásolhatja a keverékünk osztályozását: vagy a regisztrációban, de néha az osztályozás-bejelentésben találjuk meg.</t>
  </si>
  <si>
    <t>Speciális probémák, "szennyezett" komponensek</t>
  </si>
  <si>
    <t>Nagyon gyakori, hogy egy-egy anyag osztályba sorolása attól függ, hogy - születésétől fogva - milyen szennyezéseket tartalmaz. Tipikus példák erre a benzin típusú (és más szénhidrogének). Ha ezekben a benzoltartalom 0,1% alatti, nem kell rákkeltő és mutagénként besorolni őket. Hasonló a helyzet - 3%-os limittel - a toluol- és a n-hexán-tartalom tekintetében: ha ennél nagyobb akár a toluol, akár a n-hexán százaléka, az anyag reprotoxikus 2 besorolású. Ezeket benzinxxx néven vittem be az adatbázisba. De ilyen szénhidrogéntartalmú keveréknél akkor járunk el helyesen, ha - tudva, mert a szállító rendes volt és megadta - hogy ezekből mennyit tartalmaz a szénhidrogén komponensünk, akkor ezeket mint külön szennyező komponenseket az adatgyűjtés tábla felső sorába visszük be. Ekkor az Excel figyelembe tudja venni, hogy hiába volt a vásárolt anyagunk 3% toluoltartalma miatt reprotoxikus, ez a toluol-százalék a többi hozzáadott komponens miatt behígul és a keverékünk már nem lesz reprotoxikus. Ilyen a helyzet a nehéz olajszármazékok PAH és kinolin-tartalmával és sok más esetben is. Hasonlóan kell eljárnunk,  ha kaptunk információt a szállítótól más  hasonló komponensekre (sajnos az esetek zömében nem, akkor célszerű rákérdezni).</t>
  </si>
  <si>
    <t>Amikor készen vagyunk az "új", az adatbázisban nem szereplő anyagaink osztályozási és specifikus adatainak bevitelével</t>
  </si>
  <si>
    <t>mindjárt eltűnik a #HIÁNYZIK, és ez az anyag is figyelembe lesz véve a keverékünk osztályozásában.</t>
  </si>
  <si>
    <t>25/2000 tábla</t>
  </si>
  <si>
    <t>A rendeletből kigyűjtött anyagokra az Excel rákeres, és megadja az ÁK értékét a "veszélyességi besorolások" tábla utolsó oszlopában</t>
  </si>
  <si>
    <t>Problémák</t>
  </si>
  <si>
    <t>PIC tábla</t>
  </si>
  <si>
    <t>A PIC lista a megfelelő rendelettel - nem sokat törődtünk eddig vele - azt jelenti, hogy az itt szereplő anyagokat vagy egyáltalán nem szabad a Közösségen belül vagy kívül szállítani, vagy pedig be kell jelenteni ezt az Ügynökségnek. Fontos további követelmény, hogy a Közösségen kívülre szállított ilyen anyagokat tartalmazó termék mellé - ha veszélyes - biztonsági adatlapot kell adni, vagy a fogadó ország hivatalos nyelvén, vagy egy un principális nyelven, leginkább angolul.</t>
  </si>
  <si>
    <t>Működése</t>
  </si>
  <si>
    <t>Itt is az a helyzet - ahogy a lista alja mutatja - hogy sok csoportnévvel megjelölt anyag is van. Ezeknek nincs CAS száma, tehát a keresőmotor nem találja meg őket. Ezeket manuálisan kell megnézni: a lista alján vannak, mindössze 39 tétel az ezer mellé :)</t>
  </si>
  <si>
    <t>Komponensek a keverékemben</t>
  </si>
  <si>
    <t>Százalék</t>
  </si>
  <si>
    <t>Anyag neve:</t>
  </si>
  <si>
    <t>CAS száma:</t>
  </si>
  <si>
    <t>7664-41-7</t>
  </si>
  <si>
    <t>121-44-8</t>
  </si>
  <si>
    <t>7722-64-7</t>
  </si>
  <si>
    <t>71-43-2</t>
  </si>
  <si>
    <t>108-88-3</t>
  </si>
  <si>
    <t>141-78-6</t>
  </si>
  <si>
    <t>67-56-1</t>
  </si>
  <si>
    <t>Anyag-komponens név</t>
  </si>
  <si>
    <t>CAS szám</t>
  </si>
  <si>
    <t>Fizikai-kémiai</t>
  </si>
  <si>
    <t>Toxicitás osztályozás</t>
  </si>
  <si>
    <t>Toxicitás ATE értékek</t>
  </si>
  <si>
    <t>Számítás toxicitás
százalék/ATE</t>
  </si>
  <si>
    <t>Aspiráció osztályzás</t>
  </si>
  <si>
    <t>Bőr-szemirritáció osztályozás</t>
  </si>
  <si>
    <t>limit százalék (általános vagy specifkus) BŐR</t>
  </si>
  <si>
    <t>Tényleges százalék/limit % BŐR</t>
  </si>
  <si>
    <t>Tényleges százalék/limit % SZEM</t>
  </si>
  <si>
    <t>Érzékenyítés osztályozás</t>
  </si>
  <si>
    <t>Koncentrációs limit érzékenyítés, általános/specifikus</t>
  </si>
  <si>
    <t>Osztályozás számítás bőr és belégzéses érzékenyítésre</t>
  </si>
  <si>
    <t>Rákkeltő osoztályozás</t>
  </si>
  <si>
    <t>Osztályozás számítás Carc.</t>
  </si>
  <si>
    <t>Mutagén osztályozás</t>
  </si>
  <si>
    <t>Osztályozás-számítás mutagén</t>
  </si>
  <si>
    <t>Reprotoxikus osztályozás</t>
  </si>
  <si>
    <t>Osztályozás-számítás reprotoxikus</t>
  </si>
  <si>
    <t>STOT SE osztályozás</t>
  </si>
  <si>
    <t>Osztályozás számítás STOT SE</t>
  </si>
  <si>
    <t>STOT RE osztályozás</t>
  </si>
  <si>
    <t>Osztályozás számítás STOT RE</t>
  </si>
  <si>
    <t>Aquatic Acute</t>
  </si>
  <si>
    <t>Osztályozás számítás Acute</t>
  </si>
  <si>
    <t>Aquatic Chronic</t>
  </si>
  <si>
    <t>Osztályozás számítás Chronic 1</t>
  </si>
  <si>
    <t>Osztályozás számítás Chronic 2</t>
  </si>
  <si>
    <t>Osztályozás számítás Chronic 3</t>
  </si>
  <si>
    <t>Osztályozás számítás Chronic 4</t>
  </si>
  <si>
    <t>Szerepel-e az anyag a PIC listán</t>
  </si>
  <si>
    <t>végpontok</t>
  </si>
  <si>
    <t>szájon</t>
  </si>
  <si>
    <t>bőrön</t>
  </si>
  <si>
    <t>belégzéssel</t>
  </si>
  <si>
    <t>száj</t>
  </si>
  <si>
    <t>bőr</t>
  </si>
  <si>
    <t>belég</t>
  </si>
  <si>
    <t>Skin</t>
  </si>
  <si>
    <t>Eye</t>
  </si>
  <si>
    <t>Skin Irrit</t>
  </si>
  <si>
    <t>Skin Corr.</t>
  </si>
  <si>
    <t>Eye Irrit</t>
  </si>
  <si>
    <t>Eye Dam.</t>
  </si>
  <si>
    <t>Inhalation</t>
  </si>
  <si>
    <t>inhalation</t>
  </si>
  <si>
    <t>címkére írandó bőr</t>
  </si>
  <si>
    <t>címkére írandó belégzés miatt</t>
  </si>
  <si>
    <t>kategória</t>
  </si>
  <si>
    <t>mg/m3</t>
  </si>
  <si>
    <t>Külön vizsgálni, ha valamelyik komponens osztályozott!</t>
  </si>
  <si>
    <t>Az oszlop mutatja, melyik komponens kerül címkére érzékenyítés miatt</t>
  </si>
  <si>
    <t>Ha itt Asp. Tox. 1 van, akkor meg kell vizsgálni a keverék viszkozitását is a döntéshez!</t>
  </si>
  <si>
    <t>De meg kell nézni, hogy azonos-e a hatás!!</t>
  </si>
  <si>
    <t>Piktogram</t>
  </si>
  <si>
    <t>Figyelmeztetés</t>
  </si>
  <si>
    <t>Veszélyességi osztály és kategória kódja</t>
  </si>
  <si>
    <t>H-mondat</t>
  </si>
  <si>
    <t>Kapcsolódó P-mondat</t>
  </si>
  <si>
    <t>GHS01</t>
  </si>
  <si>
    <t>Veszély</t>
  </si>
  <si>
    <t>Unst. Expl.</t>
  </si>
  <si>
    <t>H200</t>
  </si>
  <si>
    <t>P201 P202 P280 P372 P373 P380 P401 P501</t>
  </si>
  <si>
    <t>Expl. 1.1</t>
  </si>
  <si>
    <t>H201</t>
  </si>
  <si>
    <t>P210 P230 P240 P250 P280 P370+380 P372 P373 P401 P501</t>
  </si>
  <si>
    <t>Expl. 1.2</t>
  </si>
  <si>
    <t>H202</t>
  </si>
  <si>
    <t>Expl. 1.3</t>
  </si>
  <si>
    <t>H203</t>
  </si>
  <si>
    <t>Figyelem</t>
  </si>
  <si>
    <t>Expl. 1.4</t>
  </si>
  <si>
    <t>H204</t>
  </si>
  <si>
    <t>P210 P240 P250 P280 P370+380 P372 P373 P401 P501</t>
  </si>
  <si>
    <t>Self-react. A</t>
  </si>
  <si>
    <t>H240</t>
  </si>
  <si>
    <t>P210 P220 P234 P280 P370+378 P370+380+375 P403+235 P411 P420 P501(Self-react. B esetén a GHS02 piktogramját is fel kell tüntetni!)</t>
  </si>
  <si>
    <t>Self-react. B</t>
  </si>
  <si>
    <t>H241</t>
  </si>
  <si>
    <t>Org. Perox. A</t>
  </si>
  <si>
    <t>P210 P220 P234 P280 P411+235 P410 P420 P501 (Org. Perox. B esetén a GHS02 piktogramját is fel kell tüntetni!)</t>
  </si>
  <si>
    <t>Org. Perox. B</t>
  </si>
  <si>
    <t>GHS02</t>
  </si>
  <si>
    <t>Flam. Gas 1</t>
  </si>
  <si>
    <t>H220</t>
  </si>
  <si>
    <t>P210 P377 P381 P403</t>
  </si>
  <si>
    <t>Chem. Unst. Gas A</t>
  </si>
  <si>
    <t>H230</t>
  </si>
  <si>
    <t>P202</t>
  </si>
  <si>
    <t>Aerosol 1</t>
  </si>
  <si>
    <t>H222 H229</t>
  </si>
  <si>
    <t>P210 P211 P251 P410+412</t>
  </si>
  <si>
    <t>Aerosol 2</t>
  </si>
  <si>
    <t>H223 H229</t>
  </si>
  <si>
    <t>Flam Liq. 1</t>
  </si>
  <si>
    <t>H224</t>
  </si>
  <si>
    <t>P210 P233 P240 P241 P242 P243 P280 P303+361+353 P370+378  P403+235 P501</t>
  </si>
  <si>
    <t>Flam Liq. 2</t>
  </si>
  <si>
    <t>H225</t>
  </si>
  <si>
    <t>Flam Liq. 3</t>
  </si>
  <si>
    <t>H226</t>
  </si>
  <si>
    <t>Flam. Sol. 1</t>
  </si>
  <si>
    <t>H228</t>
  </si>
  <si>
    <t>P210 P240 P241 P280 P370+378</t>
  </si>
  <si>
    <t>Flam. Sol. 2</t>
  </si>
  <si>
    <t>P210 P220 P234 P280 P370+378 P370+380+375 P403+235 P411 P420 P501 (Self-react. B esetén a GHS01 piktogramját is fel kell tüntetni!)</t>
  </si>
  <si>
    <t>Self-react. CD</t>
  </si>
  <si>
    <t>H242</t>
  </si>
  <si>
    <t>P210 P220 P234 P280 P370+378 P403+235 P411 P420 P501</t>
  </si>
  <si>
    <t>Self-react. EF</t>
  </si>
  <si>
    <t>Pyr. Liq. 1</t>
  </si>
  <si>
    <t>H250</t>
  </si>
  <si>
    <t>P210 P222 P280 P302+334 P370+378 P422</t>
  </si>
  <si>
    <t>Pyr. Sol. 1</t>
  </si>
  <si>
    <t>P210 P222 P280 P335+334 P370+378 P422</t>
  </si>
  <si>
    <t>Self-heat. 1</t>
  </si>
  <si>
    <t>H251</t>
  </si>
  <si>
    <t>P235+410 P280 P407 P413 P420</t>
  </si>
  <si>
    <t>Self-heat. 2</t>
  </si>
  <si>
    <t>H252</t>
  </si>
  <si>
    <t>P210 P220 P234 P280 P411+235 P410 P420 P501 (Org. Perox. B esetén a GHS01 piktogramját is fel kell tüntetni!)</t>
  </si>
  <si>
    <t>Org. Perox. CD</t>
  </si>
  <si>
    <t>Org. Perox. EF</t>
  </si>
  <si>
    <t>Water-react. 1</t>
  </si>
  <si>
    <t>H260</t>
  </si>
  <si>
    <t>P223 P231+232 P280 P335+334 P370+378 P402+404 P501</t>
  </si>
  <si>
    <t>Water-react. 2</t>
  </si>
  <si>
    <t>H261</t>
  </si>
  <si>
    <t>Water-react. 3</t>
  </si>
  <si>
    <t>P231+232 P280 P370+378 P402+404 P501</t>
  </si>
  <si>
    <t>GHS03</t>
  </si>
  <si>
    <t>Ox. Gas 1</t>
  </si>
  <si>
    <t>H270</t>
  </si>
  <si>
    <t>P220 P244 P370+376 P403</t>
  </si>
  <si>
    <t>Ox. Liq. 1</t>
  </si>
  <si>
    <t>H271</t>
  </si>
  <si>
    <t>P210 P220 P221 P280 P283 P306+360 P371+380+375 P370+378 P501</t>
  </si>
  <si>
    <t>Ox. Liq. 2</t>
  </si>
  <si>
    <t>H272</t>
  </si>
  <si>
    <t>P210 P220 P221 P280 P370+378 P501</t>
  </si>
  <si>
    <t>Ox. Liq. 3</t>
  </si>
  <si>
    <t>Ox. Sol. 1</t>
  </si>
  <si>
    <t>Ox. Sol. 2</t>
  </si>
  <si>
    <t>Ox. Sol. 3</t>
  </si>
  <si>
    <t>GHS04</t>
  </si>
  <si>
    <t>Press. Gas compressed</t>
  </si>
  <si>
    <t>H280</t>
  </si>
  <si>
    <t>P410+403</t>
  </si>
  <si>
    <t>Press. Gas liquefied</t>
  </si>
  <si>
    <t>Press. Gas dissolved</t>
  </si>
  <si>
    <t>Press. Gas refrigerated</t>
  </si>
  <si>
    <t>H281</t>
  </si>
  <si>
    <t>P282 P336 P315 P403</t>
  </si>
  <si>
    <t>GHS05</t>
  </si>
  <si>
    <t>Met. Corr. 1</t>
  </si>
  <si>
    <t>H290</t>
  </si>
  <si>
    <t>P234 P390 P406 (a GHS05 piktogramja esetenként elhagyható. Lásd alant!)</t>
  </si>
  <si>
    <t>Skin Corr. 1A</t>
  </si>
  <si>
    <t>H314</t>
  </si>
  <si>
    <t>P260 P264 P280 P301+330+331 P303+361+353 P363 P304+340 P310 P321 P305+351+338 P405 P501</t>
  </si>
  <si>
    <t>Skin Corr. 1B</t>
  </si>
  <si>
    <t>Skin Corr. 1C</t>
  </si>
  <si>
    <t>Eye Dam. 1</t>
  </si>
  <si>
    <t>H318</t>
  </si>
  <si>
    <t>P280 P305+351+338 P310</t>
  </si>
  <si>
    <t>GHS06</t>
  </si>
  <si>
    <t>oral Acute Tox. 1</t>
  </si>
  <si>
    <t>H300</t>
  </si>
  <si>
    <t>P264 P270 P301+310 P321 P330 P405 P501</t>
  </si>
  <si>
    <t>oral Acute Tox. 2</t>
  </si>
  <si>
    <t>oral Acute Tox. 3</t>
  </si>
  <si>
    <t>H301</t>
  </si>
  <si>
    <t>dermal Acute Tox. 1</t>
  </si>
  <si>
    <t>h310</t>
  </si>
  <si>
    <t>P262 P264 P270 P280 P302+352 P310 P321 P361+264 P405 P501</t>
  </si>
  <si>
    <t>dermal Acute Tox. 2</t>
  </si>
  <si>
    <t>H310</t>
  </si>
  <si>
    <t>dermal Acute Tox. 3</t>
  </si>
  <si>
    <t>H311</t>
  </si>
  <si>
    <t>P280 P302+352 P312 P321 P362+364 P405 P501</t>
  </si>
  <si>
    <t>inhalation Acute Tox. 1</t>
  </si>
  <si>
    <t>H330</t>
  </si>
  <si>
    <t>P260 P271 P284 P304+340 P310 P320 P403+233 P405 P501</t>
  </si>
  <si>
    <t>inhalation Acute Tox. 2</t>
  </si>
  <si>
    <t>inhalation Acute Tox. 3</t>
  </si>
  <si>
    <t>H331</t>
  </si>
  <si>
    <t>P261 P271 P304+340 P311 P321 P403+233 P405 P501</t>
  </si>
  <si>
    <t>GHS07</t>
  </si>
  <si>
    <t>oral Acute Tox. 4</t>
  </si>
  <si>
    <t>H302</t>
  </si>
  <si>
    <t>P264 P270 P301+312 P330 P501</t>
  </si>
  <si>
    <t>dermal Acute Tox. 4</t>
  </si>
  <si>
    <t>H312</t>
  </si>
  <si>
    <t>P280 P302+352 P312 P321 P362+364 P501</t>
  </si>
  <si>
    <t>inhalation Acute Tox. 4</t>
  </si>
  <si>
    <t>H332</t>
  </si>
  <si>
    <t>P261 P271 P304+340 P312</t>
  </si>
  <si>
    <t>Skin Irrit. 2</t>
  </si>
  <si>
    <t>H315</t>
  </si>
  <si>
    <t>P264 P280 P302+352+321 P332+313 P362+364</t>
  </si>
  <si>
    <t>Eye Irrit. 2</t>
  </si>
  <si>
    <t>H319</t>
  </si>
  <si>
    <t>P264 P280 P305+351+338 P337+313</t>
  </si>
  <si>
    <t>Skin Sens. 1</t>
  </si>
  <si>
    <t>H317</t>
  </si>
  <si>
    <t>P261 P272 P280 P302+352 P333+313 P321 P362+364 P501</t>
  </si>
  <si>
    <t>general STOT SE 3</t>
  </si>
  <si>
    <t>H335</t>
  </si>
  <si>
    <t>P261 P271 P304+340 P312 P403+233 P405 P501</t>
  </si>
  <si>
    <t>resp. irrit. STOT SE 3</t>
  </si>
  <si>
    <t>drowsiness STOT SE 3</t>
  </si>
  <si>
    <t>H336</t>
  </si>
  <si>
    <t>Ozone</t>
  </si>
  <si>
    <t>H420</t>
  </si>
  <si>
    <t>P502</t>
  </si>
  <si>
    <t>GHS08</t>
  </si>
  <si>
    <t>Resp. Sens. 1</t>
  </si>
  <si>
    <t>H334</t>
  </si>
  <si>
    <t>P261 P284 P304+340 P342+311 P501</t>
  </si>
  <si>
    <t>Muta. 1A /1B</t>
  </si>
  <si>
    <t>H340</t>
  </si>
  <si>
    <t>P201 P202 P281 P308+313 P405 P501</t>
  </si>
  <si>
    <t>Muta. 2</t>
  </si>
  <si>
    <t>H341</t>
  </si>
  <si>
    <t>Carc. 1A / 1B</t>
  </si>
  <si>
    <t>H350</t>
  </si>
  <si>
    <t>Carc. 2</t>
  </si>
  <si>
    <t>H351</t>
  </si>
  <si>
    <t>Repr. 1A / 1B</t>
  </si>
  <si>
    <t>H360</t>
  </si>
  <si>
    <t>Repr. 2</t>
  </si>
  <si>
    <t>H361</t>
  </si>
  <si>
    <t>Asp. Tox. 1</t>
  </si>
  <si>
    <t>H304</t>
  </si>
  <si>
    <t>P301+310 P331 P405 P501</t>
  </si>
  <si>
    <t>STOT SE 1</t>
  </si>
  <si>
    <t>H370</t>
  </si>
  <si>
    <t>P260 P264 P270 P308+311 P321 P405 P501</t>
  </si>
  <si>
    <t>STOT SE 2</t>
  </si>
  <si>
    <t>H371</t>
  </si>
  <si>
    <t>P260 P264 P270 P308+311 P405 P501</t>
  </si>
  <si>
    <t>STOT RE 1</t>
  </si>
  <si>
    <t>H372</t>
  </si>
  <si>
    <t>P260 P264 P270 P314 P501</t>
  </si>
  <si>
    <t>STOT RE 2</t>
  </si>
  <si>
    <t>H373</t>
  </si>
  <si>
    <t>P260 P314 P501</t>
  </si>
  <si>
    <t>GHS09</t>
  </si>
  <si>
    <t>Aquatic Acute 1</t>
  </si>
  <si>
    <t>H400</t>
  </si>
  <si>
    <t>P273 P391 P501</t>
  </si>
  <si>
    <t>Aquatic Chronic 1</t>
  </si>
  <si>
    <t>H410</t>
  </si>
  <si>
    <t>----</t>
  </si>
  <si>
    <t>Aquatic Chronic 2</t>
  </si>
  <si>
    <t>H411</t>
  </si>
  <si>
    <t>nincs</t>
  </si>
  <si>
    <t>Expl. 1.5</t>
  </si>
  <si>
    <t>H205</t>
  </si>
  <si>
    <t>Expl. 1.6</t>
  </si>
  <si>
    <t>Flam. Gas 2</t>
  </si>
  <si>
    <t>H221</t>
  </si>
  <si>
    <t>Chem. Unst. Gas B</t>
  </si>
  <si>
    <t>H231</t>
  </si>
  <si>
    <t>Aerosol 3</t>
  </si>
  <si>
    <t>H229</t>
  </si>
  <si>
    <t>P210 P251 P410+214</t>
  </si>
  <si>
    <t>Org. Peroxide G</t>
  </si>
  <si>
    <t>Lact.</t>
  </si>
  <si>
    <t>H362</t>
  </si>
  <si>
    <t>P201 P260 P263 P264 P270 P308+313</t>
  </si>
  <si>
    <t>Aquatic Chronic 3</t>
  </si>
  <si>
    <t>H412</t>
  </si>
  <si>
    <t>P273 P501</t>
  </si>
  <si>
    <t>Aquatic Chronic 4</t>
  </si>
  <si>
    <t>H413</t>
  </si>
  <si>
    <t>A fémekre korrozív hatású anyagok és keverékek, amelyeknek nincs a bőrre és/vagy a szemre maró hatása, és amelyek már késztermékként fogyasztó általi felhasználásra vannak csomagolva.</t>
  </si>
  <si>
    <t>Ha ez kötelező</t>
  </si>
  <si>
    <t>akkor ez elhagyható:</t>
  </si>
  <si>
    <t>ez viszont szükséges:</t>
  </si>
  <si>
    <t>GHS02 kivéve ha H241</t>
  </si>
  <si>
    <t>GHS02 ha H241</t>
  </si>
  <si>
    <t>GHS07 a H315 vagy H319 esetén</t>
  </si>
  <si>
    <t>GHS08 és H334 (Resp. Sens. 1)</t>
  </si>
  <si>
    <t>GHS07 a H315 vagy H317 vagy H319 esetén</t>
  </si>
  <si>
    <t>Instabil robbanóanyagok.</t>
  </si>
  <si>
    <t>Robbanóanyag; teljes tömeg felrobbanásának veszélye.</t>
  </si>
  <si>
    <t>Robbanóanyag; kivetés súlyos veszélye.</t>
  </si>
  <si>
    <t>Robbanóanyag; tűz, robbanás vagy kivetés veszélye.</t>
  </si>
  <si>
    <t>Tűz vagy kivetés veszélye.</t>
  </si>
  <si>
    <t>Tűz hatására a teljes tömeg felrobbanhat.</t>
  </si>
  <si>
    <t>Rendkívül tűzveszélyes gáz.</t>
  </si>
  <si>
    <t>Tűzveszélyes gáz.</t>
  </si>
  <si>
    <t>H222</t>
  </si>
  <si>
    <t>Rendkívül tűzveszélyes aeroszol.</t>
  </si>
  <si>
    <t>H223</t>
  </si>
  <si>
    <t>Tűzveszélyes aeroszol.</t>
  </si>
  <si>
    <t>Rendkívül tűzveszélyes folyadék és gőz.</t>
  </si>
  <si>
    <t>Fokozottan tűzveszélyes folyadék és gőz.</t>
  </si>
  <si>
    <t>Tűzveszélyes folyadék és gőz.</t>
  </si>
  <si>
    <t>Tűzveszélyes szilárd anyag.</t>
  </si>
  <si>
    <t>Az edényben túlnyomás uralkodik: hő hatására megrepedhet.</t>
  </si>
  <si>
    <t>Még levegő hiányában is robbanásszerű reakcióba léphet.</t>
  </si>
  <si>
    <t>Magas nyomáson és/vagy hőmérsékleten még levegő hiányában is robbanásszerű reak­cióba léphet.</t>
  </si>
  <si>
    <t>Hő hatására robbanhat.</t>
  </si>
  <si>
    <t>Hő hatására meggyulladhat vagy robbanhat.</t>
  </si>
  <si>
    <t>Hő hatására meggyulladhat.</t>
  </si>
  <si>
    <t>Levegővel érintkezve önmagától meggyullad.</t>
  </si>
  <si>
    <t>Önmelegedő: meggyulladhat.</t>
  </si>
  <si>
    <t>Nagy mennyiségben önmelegedő; meggyulladhat.</t>
  </si>
  <si>
    <t>Vízzel érintkezve öngyulladásra hajlamos tűzveszélyes gázokat bocsát ki.</t>
  </si>
  <si>
    <t>Vízzel érintkezve tűzveszélyes gázokat bocsát ki.</t>
  </si>
  <si>
    <t>Tüzet okozhat vagy fokozhatja a tűz intenzitását, oxidáló hatású.</t>
  </si>
  <si>
    <t>Tüzet vagy robbanást okozhat; erősen oxidáló hatású.</t>
  </si>
  <si>
    <t>Fokozhatja a tűz intenzitását; oxidáló hatású.</t>
  </si>
  <si>
    <t>Nyomás alatt lévő gázt tartalmaz; hő hatására robbanhat.</t>
  </si>
  <si>
    <t>Mélyhűtött gázt tartalmaz; fagymarást vagy sérülést okozhat.</t>
  </si>
  <si>
    <t>Fémekre korrozív hatású lehet.</t>
  </si>
  <si>
    <t>Lenyelve halálos.</t>
  </si>
  <si>
    <t>Lenyelve mérgező.</t>
  </si>
  <si>
    <t>Lenyelve ártalmas.</t>
  </si>
  <si>
    <t>Lenyelve és a légutakba kerülve halálos lehet.</t>
  </si>
  <si>
    <t>Bőrrel érintkezve halálos.</t>
  </si>
  <si>
    <t>Bőrrel érintkezve mérgező.</t>
  </si>
  <si>
    <t>Bőrrel érintkezve ártalmas.</t>
  </si>
  <si>
    <t>Súlyos égési sérülést és szemkárosodást okoz.</t>
  </si>
  <si>
    <t>Bőrirritáló hatású.</t>
  </si>
  <si>
    <t>Allergiás bőrreakciót válthat ki.</t>
  </si>
  <si>
    <t>Súlyos szemkárosodást okoz.</t>
  </si>
  <si>
    <t>Súlyos szemirritációt okoz.</t>
  </si>
  <si>
    <t>Belélegezve halálos.</t>
  </si>
  <si>
    <t>Belélegezve mérgező.</t>
  </si>
  <si>
    <t>Belélegezve ártalmas.</t>
  </si>
  <si>
    <t>Belélegezve allergiás és asztmás tüneteket, és nehéz légzést okozhat.</t>
  </si>
  <si>
    <t>Légúti irritációt okozhat.</t>
  </si>
  <si>
    <t>Álmosságot vagy szédülést okozhat.</t>
  </si>
  <si>
    <t>Genetikai károsodást okozhat &lt; meg kell adni az expozíciós útvonalat, ha meggyőzően bizonyított, hogy más expozíciós útvonal nem okozza a veszélyt &gt;.</t>
  </si>
  <si>
    <t>Feltehetően genetikai károsodást okoz &lt; meg kell adni az expozíciós útvonalat, ha meggyőzően bizonyított, hogy más expozíciós útvonal nem okozza a veszélyt &gt;.</t>
  </si>
  <si>
    <t>Rákot okozhat &lt; meg kell adni az expozíciós útvonalat, ha meggyőzően bizonyított, hogy más expozíciós útvonal nem okozza a veszélyt &gt;.</t>
  </si>
  <si>
    <t>Feltehetően rákot okoz &lt; meg kell adni az expozíciós útvonalat, ha meggyőzően bizonyított, hogy más expozíciós útvonal nem okozza a veszélyt &gt;.</t>
  </si>
  <si>
    <t>Károsíthatja a termékenységet vagy a születendő gyermeket &lt; ha ismert, meg kell adni a konkrét hatást &gt; &lt; meg kell adni az expozíciós útvonalat, ha meggyőzően bizonyított, hogy más expozíciós útvonal nem okozza a veszélyt &gt;.</t>
  </si>
  <si>
    <t>Feltehetően károsítja a termékenységet vagy a születendő gyermeket &lt; ha ismert, meg kell adni a konkrét hatást &gt;&lt; meg kell adni az expozíciós útvonalat, ha meggyőzően bizonyított, hogy más expozíciós útvonal nem okozza a veszélyt &gt;</t>
  </si>
  <si>
    <t>A szoptatott gyermeket károsíthatja.</t>
  </si>
  <si>
    <t>Károsítja a szerveket &lt; vagy meg kell adni az összes érintett szervet, ha ismertek &gt;&lt; meg kell adni az expozíciós útvonalat, ha meggyőzően bizonyított, hogy más expozíciós útvonal nem okozza a veszélyt &gt;.</t>
  </si>
  <si>
    <t>Károsíthatja a szerveket &lt; vagy meg kell adni az összes érintett szervet, ha ismertek &gt; &lt; meg kell adni az expozíciós útvonalat, ha meggyőzően bizonyított, hogy más expozíciós útvonal nem okozza a veszélyt &gt;.</t>
  </si>
  <si>
    <t>Ismétlődő vagy hosszabb expozíció esetén &lt; meg kell adni az expozíciós útvonalat, ha meggyőzően bizonyított, hogy más expozíciós útvonal nem okozza a veszélyt &gt; károsítja a szerveket &lt; vagy meg kell adni az összes érintett szervet, ha ismertek &gt;.</t>
  </si>
  <si>
    <t>Ismétlődő vagy hosszabb expozíció esetén &lt; meg kell adni az expozíciós útvonalat, ha meggyőzően bizonyított, hogy más expozíciós útvonal nem okozza a veszélyt &gt; károsíthatja a szerveket &gt; vagy meg kell adni az összes érintett szervet, ha ismertek &gt;.</t>
  </si>
  <si>
    <t>Nagyon mérgező a vízi élővilágra.</t>
  </si>
  <si>
    <t>Nagyon mérgező a vízi élővilágra, hosszan tartó károsodást okoz.</t>
  </si>
  <si>
    <t>Mérgező a vízi élővilágra, hosszan tartó károsodást okoz.</t>
  </si>
  <si>
    <t>Ártalmas a vízi élővilágra, hosszan tartó károsodást okoz.</t>
  </si>
  <si>
    <t>Hosszan tartó ártalmas hatást gyakorolhat a vízi élővilágra.</t>
  </si>
  <si>
    <t>EUH 001</t>
  </si>
  <si>
    <t>Száraz állapotban robbanásveszélyes.</t>
  </si>
  <si>
    <t>EUH 014</t>
  </si>
  <si>
    <t>Vízzel hevesen reagál.</t>
  </si>
  <si>
    <t>EUH 018</t>
  </si>
  <si>
    <t>A használat során tűzveszélyes/robbanásveszélyes gőz/levegő elegy keletkezhet.</t>
  </si>
  <si>
    <t>EUH 019</t>
  </si>
  <si>
    <t>Robbanásveszélyes peroxidokat képezhet.</t>
  </si>
  <si>
    <t>EUH 044</t>
  </si>
  <si>
    <t>Zárt térben hő hatására robbanhat.</t>
  </si>
  <si>
    <t>EUH 029</t>
  </si>
  <si>
    <t>Vízzel érintkezve mérgező gázok képződnek.</t>
  </si>
  <si>
    <t>EUH 031</t>
  </si>
  <si>
    <t>Savval érintkezve mérgező gázok képződnek.</t>
  </si>
  <si>
    <t>EUH 032</t>
  </si>
  <si>
    <t>Savval érintkezve nagyon mérgező gázok képződnek.</t>
  </si>
  <si>
    <t>EUH 066</t>
  </si>
  <si>
    <t>Ismétlődő expozíció a bőr kiszáradását vagy megrepedezését okozhatja.</t>
  </si>
  <si>
    <t>EUH 070</t>
  </si>
  <si>
    <t>Szembe kerülve mérgező.</t>
  </si>
  <si>
    <t>EUH 071</t>
  </si>
  <si>
    <t>Maró hatású a légutakra.</t>
  </si>
  <si>
    <t>EUH 059</t>
  </si>
  <si>
    <t>Veszélyes az ózonrétegre.</t>
  </si>
  <si>
    <t>EUH 201</t>
  </si>
  <si>
    <t>Ólmot tartalmaz. Tilos olyan felületeken használni, amelyeket gyermekek szájukba vehetnek.</t>
  </si>
  <si>
    <t>EUH 201A</t>
  </si>
  <si>
    <t>Figyelem! Ólmot tartalmaz.</t>
  </si>
  <si>
    <t>EUH 202</t>
  </si>
  <si>
    <t>Cianoakrilát. Veszély! Néhány másodperc alatt a bőrre és a szembe ragad. Gyermekektől elzárva tartandó.</t>
  </si>
  <si>
    <t>EUH 203</t>
  </si>
  <si>
    <t>Krómot (VI) tartalmaz. Allergiás reakciót válthat ki.</t>
  </si>
  <si>
    <t>EUH 204</t>
  </si>
  <si>
    <t>Izocianátokat tartalmaz. Allergiás reakciót válthat ki.</t>
  </si>
  <si>
    <t>EUH 205</t>
  </si>
  <si>
    <t>Epoxid tartalmú vegyületeket tartalmaz. Allergiás reakciót válthat ki.</t>
  </si>
  <si>
    <t>EUH 206</t>
  </si>
  <si>
    <t>Figyelem! Tilos más termékekkel együtt használni. Veszélyes gázok (klór) szabadulhatnak fel.</t>
  </si>
  <si>
    <t>EUH 207</t>
  </si>
  <si>
    <t>Figyelem! Kadmiumot tartalmaz! A használat során veszélyes füstök képződnek. Lásd a gyártó által közölt információt. Be kell tartani a biztonsági előírásokat.</t>
  </si>
  <si>
    <t>EUH 208</t>
  </si>
  <si>
    <t>&lt;Allergén anyag neve&gt;-t tartalmaz. Allergiás reakciót válthat ki.</t>
  </si>
  <si>
    <t>EUH 209</t>
  </si>
  <si>
    <t>A használat során fokozottan tűzveszélyessé válhat.</t>
  </si>
  <si>
    <t>EUH 209A</t>
  </si>
  <si>
    <t>A használat során tűzveszélyessé válhat.</t>
  </si>
  <si>
    <t>EUH 210</t>
  </si>
  <si>
    <t>Kérésre biztonsági adatlap kapható.</t>
  </si>
  <si>
    <t>EUH 401</t>
  </si>
  <si>
    <t>Az emberi egészség és a környezet veszélyeztetésének elkerülése érdekében be kell tartani a használati utasítás előírásait.</t>
  </si>
  <si>
    <t>P101</t>
  </si>
  <si>
    <t>Orvosi tanácsadás esetén tartsa kéznél a termék edényét vagy címkéjét.</t>
  </si>
  <si>
    <t>P102</t>
  </si>
  <si>
    <t>Gyermekektől elzárva tartandó.</t>
  </si>
  <si>
    <t>P103</t>
  </si>
  <si>
    <t>Használat előtt olvassa el a címkén közölt információkat.</t>
  </si>
  <si>
    <t>P201</t>
  </si>
  <si>
    <t>Használat előtt ismerje meg az anyagra vonatkozó különleges utasításokat.</t>
  </si>
  <si>
    <t>Ne használja addig, amíg az összes biztonsági óvintézke­dést el nem olvasta és meg nem értette.</t>
  </si>
  <si>
    <t>P210</t>
  </si>
  <si>
    <t>Hőtől, forró felületektől, szikrától, nyílt lángtól és más gyújtóforrástól távol tartandó. Tilos a dohányzás.</t>
  </si>
  <si>
    <t>P211</t>
  </si>
  <si>
    <t>Tilos nyílt lángra vagy más gyújtóforrásra permetezni.</t>
  </si>
  <si>
    <t>P220</t>
  </si>
  <si>
    <t>Ruhától/…/éghető anyagtól távol tartandó/tárolandó.</t>
  </si>
  <si>
    <t>P221</t>
  </si>
  <si>
    <t>Minden óvintézkedést meg kell tenni, hogy ne keveredjen éghető anyagokkal.</t>
  </si>
  <si>
    <t>P222</t>
  </si>
  <si>
    <t>Nem érintkezhet levegővel.</t>
  </si>
  <si>
    <t>P223</t>
  </si>
  <si>
    <t>Nem érintkezhet vízzel.</t>
  </si>
  <si>
    <t>P230</t>
  </si>
  <si>
    <t>…-val/-vel nedvesítve tartandó.</t>
  </si>
  <si>
    <t>P231</t>
  </si>
  <si>
    <t>inert gázban használandó.</t>
  </si>
  <si>
    <t>P232</t>
  </si>
  <si>
    <t>Nedvességtől védendő.</t>
  </si>
  <si>
    <t>P233</t>
  </si>
  <si>
    <t>Az edény szorosan lezárva tartandó.</t>
  </si>
  <si>
    <t>P234</t>
  </si>
  <si>
    <t>Az eredeti edényben tartandó.</t>
  </si>
  <si>
    <t>P235</t>
  </si>
  <si>
    <t>Hűvös helyen tartandó.</t>
  </si>
  <si>
    <t>P240</t>
  </si>
  <si>
    <t>A tárolóedényt és a fogadóedényt le kell földelni/át kell kötni.</t>
  </si>
  <si>
    <t>P241</t>
  </si>
  <si>
    <t>Robbanásbiztos elektromos/szellőztető/világító/…/berendezés használandó.</t>
  </si>
  <si>
    <t>P242</t>
  </si>
  <si>
    <t>Szikramentes eszközök használandók.</t>
  </si>
  <si>
    <t>P243</t>
  </si>
  <si>
    <t>Az elektrosztatikus kisülés megakadályozására óvintézkedéseket kell tenni.</t>
  </si>
  <si>
    <t>P244</t>
  </si>
  <si>
    <t>P250</t>
  </si>
  <si>
    <t>Tilos csiszolásnak/ütésnek/…/súrlódásnak kitenni.</t>
  </si>
  <si>
    <t>P251</t>
  </si>
  <si>
    <t>Ne lyukassza ki vagy égesse el, még használat után sem.</t>
  </si>
  <si>
    <t>P260</t>
  </si>
  <si>
    <t>A por/füst/gáz/köd/gőzök/permet belélegzése tilos.</t>
  </si>
  <si>
    <t>P261</t>
  </si>
  <si>
    <t>Kerülje a por/füst/gáz/köd/ gőzök/permet belélegzését.</t>
  </si>
  <si>
    <t>P262</t>
  </si>
  <si>
    <t>Szembe, bőrre vagy ruhára nem kerülhet.</t>
  </si>
  <si>
    <t>P263</t>
  </si>
  <si>
    <t>A terhesség/szoptatás alatt kerülni kell az anyaggal való érintkezést.</t>
  </si>
  <si>
    <t>P264</t>
  </si>
  <si>
    <t>A használatot követően a(z) … -t alaposan meg kell mosni.</t>
  </si>
  <si>
    <t>P270</t>
  </si>
  <si>
    <t>A termék használata közben tilos enni, inni vagy dohányozni.</t>
  </si>
  <si>
    <t>P271</t>
  </si>
  <si>
    <t>Kizárólag szabadban vagy jól szellőző helyiségben használható.</t>
  </si>
  <si>
    <t>P272</t>
  </si>
  <si>
    <t>Szennyezett munkaruhát tilos kivinni a munkahely területéről.</t>
  </si>
  <si>
    <t>P273</t>
  </si>
  <si>
    <t>Kerülni kell az anyagnak a környezetbe való kijutását.</t>
  </si>
  <si>
    <t>P280</t>
  </si>
  <si>
    <t>P282</t>
  </si>
  <si>
    <t>Hidegszigetelő kesztyű/arcvédő/szemvédő használata kötelező.</t>
  </si>
  <si>
    <t>P283</t>
  </si>
  <si>
    <t>Tűz-/lángálló/-késleltető ruházat viselése kötelező.</t>
  </si>
  <si>
    <t>P284</t>
  </si>
  <si>
    <t>P231 + P232</t>
  </si>
  <si>
    <t>Inert gázban használandó. Nedvességtől védendő.</t>
  </si>
  <si>
    <t>P235 + P410</t>
  </si>
  <si>
    <t>Hűvös helyen tartandó. Napfénytől védendő.</t>
  </si>
  <si>
    <t>P301</t>
  </si>
  <si>
    <t>LENYELÉS ESETÉN:</t>
  </si>
  <si>
    <t>P302</t>
  </si>
  <si>
    <t>HA BŐRRE KERÜL:</t>
  </si>
  <si>
    <t>P303</t>
  </si>
  <si>
    <t>HA BŐRRE (vagy hajra) KERÜL:</t>
  </si>
  <si>
    <t>P304</t>
  </si>
  <si>
    <t>BELÉLEGZÉS ESETÉN:</t>
  </si>
  <si>
    <t>P305</t>
  </si>
  <si>
    <t>SZEMBE KERÜLÉS ESETÉN:</t>
  </si>
  <si>
    <t>P306</t>
  </si>
  <si>
    <t>HA RUHÁRA KERÜL:</t>
  </si>
  <si>
    <t>P308</t>
  </si>
  <si>
    <t>Expozíció vagy annak gyanúja esetén:</t>
  </si>
  <si>
    <t>P310</t>
  </si>
  <si>
    <t>P311</t>
  </si>
  <si>
    <t>Forduljon TOXIKOLÓGIAI KÖZPONTHOZ/orvos­hoz/....</t>
  </si>
  <si>
    <t>P312</t>
  </si>
  <si>
    <t>Rosszullét esetén forduljon TOXIKOLÓGIAI KÖZPONTHOZ/orvos­hoz/....</t>
  </si>
  <si>
    <t>P313</t>
  </si>
  <si>
    <t>Orvosi ellátást kell kérni.</t>
  </si>
  <si>
    <t>P314</t>
  </si>
  <si>
    <t>Rosszullét esetén orvosi ellátást kell kérni.</t>
  </si>
  <si>
    <t>P315</t>
  </si>
  <si>
    <t>Azonnal orvosi ellátást kell kérni.</t>
  </si>
  <si>
    <t>P320</t>
  </si>
  <si>
    <t>Sürgős szakellátás szükséges (lásd … a címkén).</t>
  </si>
  <si>
    <t>P321</t>
  </si>
  <si>
    <t>Szakellátás (lásd … a címkén).</t>
  </si>
  <si>
    <t>P330</t>
  </si>
  <si>
    <t>A szájat ki kell öblíteni.</t>
  </si>
  <si>
    <t>P331</t>
  </si>
  <si>
    <t>TILOS hánytatni.</t>
  </si>
  <si>
    <t>P332</t>
  </si>
  <si>
    <t>Bőrirritáció esetén:</t>
  </si>
  <si>
    <t>P333</t>
  </si>
  <si>
    <t>Bőrirritáció vagy kiütések megjelenése esetén:</t>
  </si>
  <si>
    <t>P334</t>
  </si>
  <si>
    <t>Hideg vízzel/nedves kötéssel kell hűteni.</t>
  </si>
  <si>
    <t>P335</t>
  </si>
  <si>
    <t>A bőrre lazán tapadó szemcséket óvatosan le kell kefélni.</t>
  </si>
  <si>
    <t>P336</t>
  </si>
  <si>
    <t>A fagyott részeket langyos vízzel fel kell melegíteni. Tilos az érintett terület dörzsölése.</t>
  </si>
  <si>
    <t>P337</t>
  </si>
  <si>
    <t>Ha a szemirritáció nem múlik el:</t>
  </si>
  <si>
    <t>P338</t>
  </si>
  <si>
    <t>Adott esetben kontaktlencsék eltávolítása, ha könnyen megoldható. Az öblítés folytatása.</t>
  </si>
  <si>
    <t>P340</t>
  </si>
  <si>
    <t>Az érintett személyt friss levegőre kell vinni, és olyan nyugalmi testhely­zetbe kell helyezni, hogy könnyen tudjon lélegezni.</t>
  </si>
  <si>
    <t>P342</t>
  </si>
  <si>
    <t>Légzési problémák esetén:</t>
  </si>
  <si>
    <t>P351</t>
  </si>
  <si>
    <t>Óvatos öblítés vízzel több percen keresztül.</t>
  </si>
  <si>
    <t>P352</t>
  </si>
  <si>
    <t>Lemosás bő vízzel/...</t>
  </si>
  <si>
    <t>P353</t>
  </si>
  <si>
    <t>A bőrt le kell öblíteni vízzel/zuhanyozás.</t>
  </si>
  <si>
    <t>P360</t>
  </si>
  <si>
    <t>A ruhák levetése előtt a szennyezett ruházatot és a bőrt bő vízzel azonnal le kell öblíteni.</t>
  </si>
  <si>
    <t>P361</t>
  </si>
  <si>
    <t>Az összes szennyezett ruhadarabot azonnal le kell vetni.</t>
  </si>
  <si>
    <t>P362</t>
  </si>
  <si>
    <t>A szennyezett ruhadarabot le kell vetni.</t>
  </si>
  <si>
    <t>P363</t>
  </si>
  <si>
    <t>A szennyezett ruhát újbóli használat előtt ki kell mosni.</t>
  </si>
  <si>
    <t>P364</t>
  </si>
  <si>
    <t>És újbóli használat előtt ki kell mosni.</t>
  </si>
  <si>
    <t>P370</t>
  </si>
  <si>
    <t>Tűz esetén:</t>
  </si>
  <si>
    <t>P371</t>
  </si>
  <si>
    <t>Nagyobb tűz és nagy mennyiség esetén:</t>
  </si>
  <si>
    <t>P372</t>
  </si>
  <si>
    <t>Tűz esetén robbanásveszély.</t>
  </si>
  <si>
    <t>P373</t>
  </si>
  <si>
    <t>TILOS a tűz oltása, ha az robbanóanyagra átterjedt.</t>
  </si>
  <si>
    <t>P374</t>
  </si>
  <si>
    <t>Tűzoltás megfelelő távolságból a szokásos óvintézkedések betartásával.</t>
  </si>
  <si>
    <t>P375</t>
  </si>
  <si>
    <t>A tűz oltását robbanásveszély miatt távolból kell végezni.</t>
  </si>
  <si>
    <t>P376</t>
  </si>
  <si>
    <t>Meg kell szüntetni a szivárgást, ha ez biztonságosan megtehető.</t>
  </si>
  <si>
    <t>P377</t>
  </si>
  <si>
    <t>Égő szivárgó gáz: Csak akkor szabad a tüzet oltani, ha a szivárgás biztonságosan megszüntethető.</t>
  </si>
  <si>
    <t>P378</t>
  </si>
  <si>
    <t>Az oltásra … használandó.</t>
  </si>
  <si>
    <t>P380</t>
  </si>
  <si>
    <t>A területet ki kell üríteni.</t>
  </si>
  <si>
    <t>P381</t>
  </si>
  <si>
    <t>Meg kell szüntetni az összes gyújtóforrást, ha ez biztonságosan megtehető.</t>
  </si>
  <si>
    <t>P390</t>
  </si>
  <si>
    <t>A kiömlött anyagot fel kell itatni a körülvevő anyagok károsodásának megelőzése érdekében.</t>
  </si>
  <si>
    <t>P391</t>
  </si>
  <si>
    <t>A kiömlött anyagot össze kell gyűjteni.</t>
  </si>
  <si>
    <t>P301 + P310</t>
  </si>
  <si>
    <t>P301 + P312</t>
  </si>
  <si>
    <t>LENYELÉS ESETÉN: Rosszullét esetén forduljon TOXIKOLÓGIAI KÖZPONTHOZ/orvos­ hoz/....</t>
  </si>
  <si>
    <t>P301 + P330 + P331</t>
  </si>
  <si>
    <t>LENYELÉS ESETÉN: a szájat ki kell öblíteni. TILOS hánytatni.</t>
  </si>
  <si>
    <t>P302 + P334</t>
  </si>
  <si>
    <t>HA BŐRRE KERÜL: Hideg vízzel/nedves kötéssel kell hűteni.</t>
  </si>
  <si>
    <t>P302 + P352</t>
  </si>
  <si>
    <t>HA BŐRRE KERÜL: Lemosás bő vízzel/...</t>
  </si>
  <si>
    <t>P303 + P361 + P353</t>
  </si>
  <si>
    <t>P304 + P340</t>
  </si>
  <si>
    <t>BELÉLEGZÉS ESETÉN: Az érintett személyt friss leve­gőre kell vinni, és olyan nyugalmi testhelyzetbe kell helyezni, hogy könnyen tudjon lélegezni.</t>
  </si>
  <si>
    <t>P305 + P351 + P338</t>
  </si>
  <si>
    <t>SZEMBE KERÜLÉS esetén: Több percig tartó óvatos öblítés vízzel. Adott esetben a kontaktlencsék eltávolítása, ha könnyen megoldható. Az öblítés folytatása.</t>
  </si>
  <si>
    <t>P306 + P360</t>
  </si>
  <si>
    <t>HA RUHÁRA KERÜL: A ruhák levetése előtt a szennyezett ruházatot és a bőrt bő vízzel azonnal le kell öblíteni.</t>
  </si>
  <si>
    <t>P308 + P311</t>
  </si>
  <si>
    <t>Expozíció vagy annak gyanúja esetén: Forduljon TOXIKOLÓGIAI KÖZPONTHOZ/orvos­ hoz/....</t>
  </si>
  <si>
    <t>P308 + P313</t>
  </si>
  <si>
    <t>Expozíció vagy annak gyanúja esetén: orvosi ellátást kell kérni.</t>
  </si>
  <si>
    <t>P332 + P313</t>
  </si>
  <si>
    <t>Bőrirritáció esetén: orvosi ellátást kell kérni.</t>
  </si>
  <si>
    <t>P333 + P313</t>
  </si>
  <si>
    <t>Bőrirritáció vagy kiütések megjelenése esetén: orvosi ellátást kell kérni.</t>
  </si>
  <si>
    <t>P335 + P334</t>
  </si>
  <si>
    <t>A bőrre tapadó szemcséket óvatosan le kell kefélni. Hideg vízzel/nedves kötéssel kell hűteni.</t>
  </si>
  <si>
    <t>P337 + P313</t>
  </si>
  <si>
    <t>Ha a szemirritáció nem múlik el: orvosi ellátást kell kérni.</t>
  </si>
  <si>
    <t>P342 + P311</t>
  </si>
  <si>
    <t>Légzési problémák esetén: forduljon TOXIKOLÓGIAI KÖZPONTHOZ vagy orvoshoz.</t>
  </si>
  <si>
    <t>P361 + P364</t>
  </si>
  <si>
    <t>Az összes szennyezett ruhadarabot azonnal le kell vetni és újbóli hasz­nálat előtt ki kell mosni.</t>
  </si>
  <si>
    <t>P362 + P364</t>
  </si>
  <si>
    <t>A szennyezett ruhadarabot le kell vetni és újbóli hasz­nálat előtt ki kell mosni.</t>
  </si>
  <si>
    <t>P370 + P376</t>
  </si>
  <si>
    <t>Tűz esetén: Meg kell szüntetni a szivárgást, ha ez biztonságosan megtehető.</t>
  </si>
  <si>
    <t>P370 + P378</t>
  </si>
  <si>
    <t>Tűz esetén: az oltásra …használandó.</t>
  </si>
  <si>
    <t>P370 + P380</t>
  </si>
  <si>
    <t>Tűz esetén: Ki kell üríteni a területet.</t>
  </si>
  <si>
    <t>P370 + P380 + P375</t>
  </si>
  <si>
    <t>Tűz esetén: Ki kell üríteni a területet. A tűz oltását robbanásveszély miatt távolból kell végezni.</t>
  </si>
  <si>
    <t>P371 + P380 + P375</t>
  </si>
  <si>
    <t>Nagyobb tűz és nagy mennyiség esetén: Ki kell üríteni a területet. A tűz oltását robbanásveszély miatt távolból kell végezni.</t>
  </si>
  <si>
    <t>P401</t>
  </si>
  <si>
    <t>Tárolás: … .</t>
  </si>
  <si>
    <t>P402</t>
  </si>
  <si>
    <t>Száraz helyen tárolandó.</t>
  </si>
  <si>
    <t>P403</t>
  </si>
  <si>
    <t>Jól szellőző helyen tárolandó.</t>
  </si>
  <si>
    <t>P404</t>
  </si>
  <si>
    <t>Zárt edényben tárolandó.</t>
  </si>
  <si>
    <t>P405</t>
  </si>
  <si>
    <t>Elzárva tárolandó.</t>
  </si>
  <si>
    <t>P406</t>
  </si>
  <si>
    <t>Saválló/saválló bélésű … edényben tárolandó.</t>
  </si>
  <si>
    <t>P407</t>
  </si>
  <si>
    <t>A rakatok/raklapok között térközt kell hagyni.</t>
  </si>
  <si>
    <t>P410</t>
  </si>
  <si>
    <t>Napfénytől védendő.</t>
  </si>
  <si>
    <t>P411</t>
  </si>
  <si>
    <t>A tárolási hőmérséklet leg- feljebb ... °C/... °F lehet.</t>
  </si>
  <si>
    <t>P412</t>
  </si>
  <si>
    <t>Nem érheti 50 °C/122 °F hőmérsékletet meghaladó hő.</t>
  </si>
  <si>
    <t>P413</t>
  </si>
  <si>
    <t>A … kg/… lb tömeget meghaladó ömlesztett anyag tárolási hőmérséklete legfeljebb … °C/... °F lehet.</t>
  </si>
  <si>
    <t>P420</t>
  </si>
  <si>
    <t>Más anyagoktól távol tárolandó.</t>
  </si>
  <si>
    <t>P422</t>
  </si>
  <si>
    <t>Tartalma … -ban/-ben tárolandó.</t>
  </si>
  <si>
    <t>P402 + P404</t>
  </si>
  <si>
    <t>Száraz helyen tárolandó. Zárt edényben tárolandó.</t>
  </si>
  <si>
    <t>P403 + P233</t>
  </si>
  <si>
    <t>Jól szellőző helyen tárolandó. Az edény szorosan lezárva tartandó.</t>
  </si>
  <si>
    <t>P403 + P235</t>
  </si>
  <si>
    <t>Jól szellőző helyen tárolandó. Hűvös helyen tartandó.</t>
  </si>
  <si>
    <t>P410 + P403</t>
  </si>
  <si>
    <t>Napfénytől védendő. Jól szel­lőző helyen tárolandó.</t>
  </si>
  <si>
    <t>P410 + P412</t>
  </si>
  <si>
    <t>Napfénytől védendő. Nem érheti 50 °C/122 °F hőmér­sékletet meghaladó hő.</t>
  </si>
  <si>
    <t>P411 + P235</t>
  </si>
  <si>
    <t>A tárolási hőmérséklet legfeljebb … °C/... °F lehet. Hűvös helyen tartandó.</t>
  </si>
  <si>
    <t>P501</t>
  </si>
  <si>
    <t>A tartalom/edény elhelyezése hulladékként: …</t>
  </si>
  <si>
    <t>Név</t>
  </si>
  <si>
    <t>Physico-chemical classification</t>
  </si>
  <si>
    <t>Occupational limit long term exposure mg/m3</t>
  </si>
  <si>
    <t>Skin classification: 
1A, 1B, 1C =Corrosive
2=Irritative</t>
  </si>
  <si>
    <t>Eye classification:
1=Damage
2=Irritative</t>
  </si>
  <si>
    <t>Sensitisation Classification 
Skin</t>
  </si>
  <si>
    <t>Sensitisation Classification
Resp</t>
  </si>
  <si>
    <t>Aspiration toxicity</t>
  </si>
  <si>
    <t>STOT SE</t>
  </si>
  <si>
    <t>STOT RE</t>
  </si>
  <si>
    <t>Carcinogen</t>
  </si>
  <si>
    <t>Mutagene</t>
  </si>
  <si>
    <t>Reprotoxic</t>
  </si>
  <si>
    <t>Lactation</t>
  </si>
  <si>
    <t>Limit dilution to aspiration toxicity</t>
  </si>
  <si>
    <t>Limit dilution to STOT SE 1</t>
  </si>
  <si>
    <t>Limit dilution to STOT SE 2</t>
  </si>
  <si>
    <t>Limit dilution to STOT SE 3</t>
  </si>
  <si>
    <t>Limit dilution to STOT RE 1</t>
  </si>
  <si>
    <t>Limit dilution to STOT RE 2</t>
  </si>
  <si>
    <t>Limit dilution to carcinogenity</t>
  </si>
  <si>
    <t>Limit dilution to mutagenicity</t>
  </si>
  <si>
    <t>Limit dilution to reprotoxicity</t>
  </si>
  <si>
    <t>Limit dilution to sensitization, skin</t>
  </si>
  <si>
    <t>Limit dilution to sensitization inhalation</t>
  </si>
  <si>
    <t>Limit dilution to no hazard on eye %</t>
  </si>
  <si>
    <t>limit dilution to no hazard on skin %</t>
  </si>
  <si>
    <t>Limit dilution to Eye Irrit 2 hazard only</t>
  </si>
  <si>
    <t>Limit dilution to Skin Irrit 2 hazard only</t>
  </si>
  <si>
    <t>Environmental limit mg/l
PNEC</t>
  </si>
  <si>
    <t>Environmental classification
Acute</t>
  </si>
  <si>
    <t>Environmental classification
Chronic</t>
  </si>
  <si>
    <t>PBT or vPvB
biodegradation percentage/days</t>
  </si>
  <si>
    <t>112-34-5</t>
  </si>
  <si>
    <t>2-(2-butoxyethoxy)ethanol</t>
  </si>
  <si>
    <t>203-961-6</t>
  </si>
  <si>
    <t>67.5</t>
  </si>
  <si>
    <t>1</t>
  </si>
  <si>
    <t>85/28days</t>
  </si>
  <si>
    <t>XVII. Melléklet 55.</t>
  </si>
  <si>
    <t>111-42-2</t>
  </si>
  <si>
    <t>2,2'-Iminodiethanol</t>
  </si>
  <si>
    <t>CLP 0,  harmoniziált + környezeti a regisztráló által</t>
  </si>
  <si>
    <t>120-93-4</t>
  </si>
  <si>
    <t>2-imidazolidone</t>
  </si>
  <si>
    <t>1.1</t>
  </si>
  <si>
    <t>100/28days</t>
  </si>
  <si>
    <t>regisztráló</t>
  </si>
  <si>
    <t>2682-20-4</t>
  </si>
  <si>
    <t>220-239-6</t>
  </si>
  <si>
    <t>no limit</t>
  </si>
  <si>
    <t>1B</t>
  </si>
  <si>
    <t>1A</t>
  </si>
  <si>
    <t>no data</t>
  </si>
  <si>
    <t>2015 januári módosítási javaslat</t>
  </si>
  <si>
    <t>107-41-5</t>
  </si>
  <si>
    <t>2-methylpentane-2,4-diol</t>
  </si>
  <si>
    <t>203-489-0</t>
  </si>
  <si>
    <t>0,429</t>
  </si>
  <si>
    <t>81/28days</t>
  </si>
  <si>
    <t>regisztráció</t>
  </si>
  <si>
    <t>122-99-6</t>
  </si>
  <si>
    <t>2-Phenoxyethanol</t>
  </si>
  <si>
    <t>8,07</t>
  </si>
  <si>
    <t>&gt;90/15days</t>
  </si>
  <si>
    <t>CLP 0 harmonizált</t>
  </si>
  <si>
    <t>866889-72-7</t>
  </si>
  <si>
    <t>3-C12-14-(even num-bered)-alkylamido-N,N-dimethylpropan-1-amino oxide</t>
  </si>
  <si>
    <t>0,352</t>
  </si>
  <si>
    <t>64-19-7</t>
  </si>
  <si>
    <t>Flam. Liq. 3</t>
  </si>
  <si>
    <t>78330-21-9</t>
  </si>
  <si>
    <t>294</t>
  </si>
  <si>
    <t>95/28days</t>
  </si>
  <si>
    <t>102782-92-3</t>
  </si>
  <si>
    <t>bejelentés, legszigorúbb</t>
  </si>
  <si>
    <t>9000-90-2</t>
  </si>
  <si>
    <t>0,06</t>
  </si>
  <si>
    <t>regisztráció és CLP 0.</t>
  </si>
  <si>
    <t>2634-33-5</t>
  </si>
  <si>
    <t>bejelentés és CLP0</t>
  </si>
  <si>
    <t>139-07-1</t>
  </si>
  <si>
    <t>Benzododecinium chloride</t>
  </si>
  <si>
    <t>90%/28days</t>
  </si>
  <si>
    <t>bejelentés</t>
  </si>
  <si>
    <t>10039-54-0</t>
  </si>
  <si>
    <t>0.008</t>
  </si>
  <si>
    <t>CLP 1 és regisztráció kiegészítése Aqu. Chron. 3</t>
  </si>
  <si>
    <t>141-32-2</t>
  </si>
  <si>
    <t>Butyl acrylate</t>
  </si>
  <si>
    <t>80-90/28days</t>
  </si>
  <si>
    <t>CLP 0 regisztráció az Aqu Chron. 3 és STOT</t>
  </si>
  <si>
    <t>68187-77-9</t>
  </si>
  <si>
    <t>Castor oil Sulphate amonium salt</t>
  </si>
  <si>
    <t>93685-51-9</t>
  </si>
  <si>
    <t>Castor oil. Acetylated, sulfated, sodium salt</t>
  </si>
  <si>
    <t>11.7</t>
  </si>
  <si>
    <t>62/28days</t>
  </si>
  <si>
    <t>9012-54-8</t>
  </si>
  <si>
    <t>Cellulase</t>
  </si>
  <si>
    <t>232-734-4</t>
  </si>
  <si>
    <t>CLP0</t>
  </si>
  <si>
    <t>55965-84-9</t>
  </si>
  <si>
    <t>CIT/MIT</t>
  </si>
  <si>
    <t>60%/28days</t>
  </si>
  <si>
    <t>harmonizált a CLP bejelentésekben, a specifikus limitekkel</t>
  </si>
  <si>
    <t>77-92-9</t>
  </si>
  <si>
    <t>97%/28days</t>
  </si>
  <si>
    <t>111-46-6</t>
  </si>
  <si>
    <t>10</t>
  </si>
  <si>
    <t>70-80/28days</t>
  </si>
  <si>
    <t>7775-27-1</t>
  </si>
  <si>
    <t>3586-55-8</t>
  </si>
  <si>
    <t>bejelentések túlnyomó többsége</t>
  </si>
  <si>
    <t>50-00-0</t>
  </si>
  <si>
    <t>formaldehyde</t>
  </si>
  <si>
    <t>7722-84-1</t>
  </si>
  <si>
    <t>1.4</t>
  </si>
  <si>
    <t>not relevant</t>
  </si>
  <si>
    <t>ATP00</t>
  </si>
  <si>
    <t>69011-36-5</t>
  </si>
  <si>
    <t>Isotridecanol ethoxylated</t>
  </si>
  <si>
    <t>75-82/28days</t>
  </si>
  <si>
    <t>80498-15-3</t>
  </si>
  <si>
    <t>Laccase</t>
  </si>
  <si>
    <t>ATP01 a bejelentésekben</t>
  </si>
  <si>
    <t>80-62-6</t>
  </si>
  <si>
    <t>Methyl metacrylate</t>
  </si>
  <si>
    <t>Flam. Liq. 2</t>
  </si>
  <si>
    <t>94/14days</t>
  </si>
  <si>
    <t>68082-29-1</t>
  </si>
  <si>
    <t>7664-38-2</t>
  </si>
  <si>
    <t>231-633-2</t>
  </si>
  <si>
    <t>231-760-3</t>
  </si>
  <si>
    <t>0.0389</t>
  </si>
  <si>
    <t>1C</t>
  </si>
  <si>
    <t>7631-86-9</t>
  </si>
  <si>
    <t>231-545-4</t>
  </si>
  <si>
    <t>75718-16-0</t>
  </si>
  <si>
    <t>497-19-8</t>
  </si>
  <si>
    <t>207-838-8</t>
  </si>
  <si>
    <t>CLP00</t>
  </si>
  <si>
    <t>7647-14-5</t>
  </si>
  <si>
    <t>1310-73-2</t>
  </si>
  <si>
    <t>CLP regisztrációval egyező 5%-nál vált a Skin Corr. 1A 1B-re</t>
  </si>
  <si>
    <t>7681-52-9</t>
  </si>
  <si>
    <t>31-668-3</t>
  </si>
  <si>
    <t>1.55</t>
  </si>
  <si>
    <t>EUH031</t>
  </si>
  <si>
    <t>15630-89-4</t>
  </si>
  <si>
    <t>7757-82-6</t>
  </si>
  <si>
    <t>7664-93-9</t>
  </si>
  <si>
    <t>0,05</t>
  </si>
  <si>
    <t>CLP00 Érdekes, hogy a regisztráció sem adja hozzáa a fémkorróziót</t>
  </si>
  <si>
    <t>13463-67-7</t>
  </si>
  <si>
    <t>Titanium dioxide</t>
  </si>
  <si>
    <t>110-64-5</t>
  </si>
  <si>
    <t>203-787-0</t>
  </si>
  <si>
    <t>868-77-9</t>
  </si>
  <si>
    <t>2-Hydroxyethyl methacrylate</t>
  </si>
  <si>
    <t>212-782-2</t>
  </si>
  <si>
    <t>CLP00 a regisztrációban elhagyják a Skin Irrit. 2-t, de én beírtam</t>
  </si>
  <si>
    <t>27813-02-1</t>
  </si>
  <si>
    <t>248-666-3</t>
  </si>
  <si>
    <t>39670-09-2</t>
  </si>
  <si>
    <t>254-588-0</t>
  </si>
  <si>
    <t>a regisztrációban nem veszélyesnek osztályozták, én is. De a bejelentésekben sok van a szokásos Skin Irrit, Skin Sens. Osztályozásokból, melyek valószínűbbek</t>
  </si>
  <si>
    <t>7328-22-5</t>
  </si>
  <si>
    <t>230-813-8</t>
  </si>
  <si>
    <t>a regisztrációban nem veszélyesnek osztályozták, én is. De a bejelentésekben sok van Skin Irrit, Eye Irrit Osztályozásokból, melyek valószínűbbek</t>
  </si>
  <si>
    <t>2495-37-6</t>
  </si>
  <si>
    <t>Benzyl methacrylate</t>
  </si>
  <si>
    <t>219-674-4</t>
  </si>
  <si>
    <t>van harmonizált osztályozása, az szigorúbb, de a regisztrló a tényadatok alapján enyhítette. Ami a vicces, hogy az anyag nem szerepel a CLP rendelet VI. mellékletében??? Mindenesetre a szigorúbbat írtam be.</t>
  </si>
  <si>
    <t>101-43-9</t>
  </si>
  <si>
    <t>Cyclohexyl methacrylate</t>
  </si>
  <si>
    <t>202-943-5</t>
  </si>
  <si>
    <t>a regisztráció alapján. A bejelentésekben bejönnek a Skin és Eye Irrit is és STOT SE3</t>
  </si>
  <si>
    <t>688-84-6</t>
  </si>
  <si>
    <t>2-Ethylhexyl methacrylate</t>
  </si>
  <si>
    <t>211-708-6</t>
  </si>
  <si>
    <t>A regisztrációban azt írják, hogy van harmonizált, de nem találtam (a bejelentésekben sem!). A megadott a regisztrációban a nemzeti hatóságnak átadott - legjobb - osztályozás</t>
  </si>
  <si>
    <t>106-91-2</t>
  </si>
  <si>
    <t>2,3-Epoxypropyl methacrylate 
(Glycidyl methacrylate)</t>
  </si>
  <si>
    <t>GMA</t>
  </si>
  <si>
    <t>7534-94-3</t>
  </si>
  <si>
    <t>231-403-1</t>
  </si>
  <si>
    <t>90551-76-1</t>
  </si>
  <si>
    <t>Methacrylic ester 13.0 C12-16</t>
  </si>
  <si>
    <t>292-094-7</t>
  </si>
  <si>
    <t>2495-25-2</t>
  </si>
  <si>
    <t>Tridecyl methacrylate</t>
  </si>
  <si>
    <t>219-671-8</t>
  </si>
  <si>
    <t>1189-08-8</t>
  </si>
  <si>
    <t>214-711-0</t>
  </si>
  <si>
    <t>regisztráció alapján sok Skin és Eye Irrit. A bejelentésekben</t>
  </si>
  <si>
    <t>72869-86-4</t>
  </si>
  <si>
    <t>276-957-5</t>
  </si>
  <si>
    <t>25852-47-5</t>
  </si>
  <si>
    <t>nincs regisztráció, az egyik csapat nem veszélyesnek adta meg a bejelentésben, a másik a megadottat preferálta.</t>
  </si>
  <si>
    <t>109-16-0</t>
  </si>
  <si>
    <t>203-652-6</t>
  </si>
  <si>
    <t>3290-92-4</t>
  </si>
  <si>
    <t>221-950-4</t>
  </si>
  <si>
    <t>regisztráció alapján. Megy az ECHA által kért további vizsgálatsor. Sok Skin és Eye Irrit és Sens. A bejelentésekben</t>
  </si>
  <si>
    <t>17832-28-9</t>
  </si>
  <si>
    <t>241-793-5</t>
  </si>
  <si>
    <t>regisztráció. Van Eye Irrit sok a bejelentésekben</t>
  </si>
  <si>
    <t>15484-80-7</t>
  </si>
  <si>
    <t>239-510-5</t>
  </si>
  <si>
    <t>Itaconic anhydride</t>
  </si>
  <si>
    <t>218-518-2</t>
  </si>
  <si>
    <t>108-31-6</t>
  </si>
  <si>
    <t>203-571-6</t>
  </si>
  <si>
    <t>EUH071</t>
  </si>
  <si>
    <t>regisztráció CLP02, és még 2014 végén beadtak egy harmonizált változtatást. Figyelem STOT RE kétféle végpont, kétféle osztályozás, amit nem tudok jelezni</t>
  </si>
  <si>
    <t>39420-45-6</t>
  </si>
  <si>
    <t>131-11-3</t>
  </si>
  <si>
    <t>205-011-6</t>
  </si>
  <si>
    <t>84-66-2</t>
  </si>
  <si>
    <t>201-550-6</t>
  </si>
  <si>
    <t>regisztráció, de az ECHA további vizsgálatokat kért</t>
  </si>
  <si>
    <t>605-45-8</t>
  </si>
  <si>
    <t>210-086-3</t>
  </si>
  <si>
    <t>131-16-8</t>
  </si>
  <si>
    <t>205-015-8</t>
  </si>
  <si>
    <t>84-69-5</t>
  </si>
  <si>
    <t>201-553-2</t>
  </si>
  <si>
    <t>regisztráció. A reprotoxikus hatás specifikus limitjét a CLP01-ből javasolja az ECHA eltávolítani. A regisztráló már megtette.</t>
  </si>
  <si>
    <t>84-74-2</t>
  </si>
  <si>
    <t>201-557-4</t>
  </si>
  <si>
    <t>CLP01 de a regisztráicó hozzáadta a Chronic 2-t</t>
  </si>
  <si>
    <t>egy új rendelet törölte a lágyító korlátozásokat</t>
  </si>
  <si>
    <t>85-68-7</t>
  </si>
  <si>
    <t>201-622-7</t>
  </si>
  <si>
    <t>a regisztrációban elhagyták a CLP00-ból az Aquatic Acute 1-et. Visszatettem.</t>
  </si>
  <si>
    <t>605-50-5</t>
  </si>
  <si>
    <t>210-088-4</t>
  </si>
  <si>
    <t>a regisztrációban hozzáadáták a Skin Sens. 1-et és a Aquatic Acute 1-et, de a Reepr. 2-1B-ből 1-t csináltak</t>
  </si>
  <si>
    <t>776297-69-9</t>
  </si>
  <si>
    <t>131-18-0</t>
  </si>
  <si>
    <t>84777-06-0</t>
  </si>
  <si>
    <t>84-75-3</t>
  </si>
  <si>
    <t>201-559-5</t>
  </si>
  <si>
    <t>ATP05</t>
  </si>
  <si>
    <t>68515-50-4</t>
  </si>
  <si>
    <t>271-093-5</t>
  </si>
  <si>
    <t>bejelentés ECHA vélemény</t>
  </si>
  <si>
    <t>71888-89-6</t>
  </si>
  <si>
    <t>117-81-7</t>
  </si>
  <si>
    <t>117-84-0</t>
  </si>
  <si>
    <t>28553-12-0</t>
  </si>
  <si>
    <t>68515-42-4</t>
  </si>
  <si>
    <t>53306-54-0</t>
  </si>
  <si>
    <t>26761-40-0</t>
  </si>
  <si>
    <t>68515-49-1</t>
  </si>
  <si>
    <t>85507-79-5</t>
  </si>
  <si>
    <t>3648-20-2</t>
  </si>
  <si>
    <t>27253-26-5</t>
  </si>
  <si>
    <t>68515-47-9</t>
  </si>
  <si>
    <t>512-56-1</t>
  </si>
  <si>
    <t>trimethyl phosphate</t>
  </si>
  <si>
    <t>208-144-8</t>
  </si>
  <si>
    <t>78-40-0</t>
  </si>
  <si>
    <t>triethyl phosphate</t>
  </si>
  <si>
    <t>201-114-5</t>
  </si>
  <si>
    <t>513-02-0</t>
  </si>
  <si>
    <t>triisopropyl phosphate</t>
  </si>
  <si>
    <t>208-150-0</t>
  </si>
  <si>
    <t>513-08-6</t>
  </si>
  <si>
    <t>tripropyl phosphate</t>
  </si>
  <si>
    <t>208-151-6</t>
  </si>
  <si>
    <t>126-71-6</t>
  </si>
  <si>
    <t>Triisobutyl phosphate</t>
  </si>
  <si>
    <t>204-798-3</t>
  </si>
  <si>
    <t>126-73-8</t>
  </si>
  <si>
    <t>tributyl phosphate</t>
  </si>
  <si>
    <t>204-800-2</t>
  </si>
  <si>
    <t>2528-38-3</t>
  </si>
  <si>
    <t>219-773-2</t>
  </si>
  <si>
    <t>2528-39-4</t>
  </si>
  <si>
    <t>Trihexyl phosphate</t>
  </si>
  <si>
    <t>219-774-8</t>
  </si>
  <si>
    <t>78-42-2</t>
  </si>
  <si>
    <t>tris(2-ethylhexyl) phosphate</t>
  </si>
  <si>
    <t>201-116-6</t>
  </si>
  <si>
    <t>4200-55-9</t>
  </si>
  <si>
    <t>tridecyl phosphate</t>
  </si>
  <si>
    <t>224-099-7</t>
  </si>
  <si>
    <t>51363-64-5</t>
  </si>
  <si>
    <t>diisodecyl phenyl phosphate</t>
  </si>
  <si>
    <t>257-153-3</t>
  </si>
  <si>
    <t>16368-97-1</t>
  </si>
  <si>
    <t>bis(2-ethylhexyl) phenyl phosphate</t>
  </si>
  <si>
    <t>240-424-5</t>
  </si>
  <si>
    <t>27460-02-2</t>
  </si>
  <si>
    <t>dodecyldiphenyl phosphate</t>
  </si>
  <si>
    <t>431-760-5</t>
  </si>
  <si>
    <t>Isodecyl diphenyl phosphate</t>
  </si>
  <si>
    <t>249-828-6</t>
  </si>
  <si>
    <t>1241-94-7</t>
  </si>
  <si>
    <t>2-ethylhexyl diphenyl phosphate</t>
  </si>
  <si>
    <t>214-987-2</t>
  </si>
  <si>
    <t>bejelentés, nyilvánvalóan a trifenil-foszfát tartalom miatt (is) van - szemben a regisztrációval, Acute 1 és Chronic 1-nek osztályozva</t>
  </si>
  <si>
    <t>60763-39-5</t>
  </si>
  <si>
    <t>isopropyl diphenyl phosphate</t>
  </si>
  <si>
    <t>262-411-3</t>
  </si>
  <si>
    <t>26569-53-9</t>
  </si>
  <si>
    <t>tris(nonylphenyl) phosphate</t>
  </si>
  <si>
    <t>247-812-3</t>
  </si>
  <si>
    <t>56803-37-3</t>
  </si>
  <si>
    <t>260-391-0</t>
  </si>
  <si>
    <t>65652-41-7</t>
  </si>
  <si>
    <t>265-859-8</t>
  </si>
  <si>
    <t>68937-40-6</t>
  </si>
  <si>
    <t>Phenol, isobutylenated, phosphate (3:1)</t>
  </si>
  <si>
    <t>273-065-8</t>
  </si>
  <si>
    <t>regisztráció. A trifenil-foszfát tartalmat a keverékben figyelembe kell venni: ha 25% felett van, Acute 1 és Chronic 1 az osztályozás</t>
  </si>
  <si>
    <t>68937-41-7</t>
  </si>
  <si>
    <t>Phenol, isopropylated, phosphate (3:1)</t>
  </si>
  <si>
    <t>273-066-3</t>
  </si>
  <si>
    <t>regisztráció. Ha a trifenil-foszfát tartalom az anyagba, vagy az ebből származókeverékben 5% felett van, Chronic 2-be osztályozandó!!</t>
  </si>
  <si>
    <t>28108-99-8</t>
  </si>
  <si>
    <t>248-848-2</t>
  </si>
  <si>
    <t>5945-33-5</t>
  </si>
  <si>
    <t>425-220-8</t>
  </si>
  <si>
    <t>25155-23-1</t>
  </si>
  <si>
    <t>trixylyl phosphate</t>
  </si>
  <si>
    <t>246-677-8</t>
  </si>
  <si>
    <t>78-32-0</t>
  </si>
  <si>
    <t>201-105-6</t>
  </si>
  <si>
    <t>78-30-8</t>
  </si>
  <si>
    <t>201-103-5</t>
  </si>
  <si>
    <t>1330-78-5</t>
  </si>
  <si>
    <t>tris(methylphenyl) phosphate</t>
  </si>
  <si>
    <t>215-548-8</t>
  </si>
  <si>
    <t>563-04-2</t>
  </si>
  <si>
    <t>209-241-8</t>
  </si>
  <si>
    <t>26444-49-5</t>
  </si>
  <si>
    <t>247-693-8</t>
  </si>
  <si>
    <t>57583-54-7</t>
  </si>
  <si>
    <t>tetraphenyl m-phenylene bis(phosphate)</t>
  </si>
  <si>
    <t>260-830-6</t>
  </si>
  <si>
    <t>115-86-6</t>
  </si>
  <si>
    <t>triphenyl phosphate</t>
  </si>
  <si>
    <t>204-112-2</t>
  </si>
  <si>
    <t>regisztrációban csak Chronic 2, de a bejelentésekben szinte csak Chronic 1 van, nagyon sok, ezt választottam</t>
  </si>
  <si>
    <t>700-393-5</t>
  </si>
  <si>
    <t>115-96-8</t>
  </si>
  <si>
    <t>tris(2-chloroethyl) phosphate</t>
  </si>
  <si>
    <t>204-118-5</t>
  </si>
  <si>
    <t>13674-84-5</t>
  </si>
  <si>
    <t>tris(2-chloro-1-methylethyl) phosphate</t>
  </si>
  <si>
    <t>237-158-7</t>
  </si>
  <si>
    <t>13674-87-8</t>
  </si>
  <si>
    <t>tris[2-chloro-1-(chloromethyl)ethyl] phosphate</t>
  </si>
  <si>
    <t>237-159-2</t>
  </si>
  <si>
    <t>38051-10-4</t>
  </si>
  <si>
    <t>2,2-bis(chloromethyl)trimethylene bis(bis(2-chloroethyl)phosphate)</t>
  </si>
  <si>
    <t>253-760-2</t>
  </si>
  <si>
    <t>2781-11-5</t>
  </si>
  <si>
    <t>220-482-8</t>
  </si>
  <si>
    <t>Phosphoric acid, triethyl ester, polymer with oxirane and phosphorus oxide (P2O5)</t>
  </si>
  <si>
    <t>606-033-2</t>
  </si>
  <si>
    <t>78-51-3</t>
  </si>
  <si>
    <t>Tris/2-butoxyethyl)phophate</t>
  </si>
  <si>
    <t>201-122-9</t>
  </si>
  <si>
    <t>71-48-7</t>
  </si>
  <si>
    <t>1560-69-6</t>
  </si>
  <si>
    <t>-</t>
  </si>
  <si>
    <t>Cobalt C3-10-salt</t>
  </si>
  <si>
    <t>136-52-7</t>
  </si>
  <si>
    <t>205-250-6</t>
  </si>
  <si>
    <t>27253-31-2</t>
  </si>
  <si>
    <t>13586-84-0</t>
  </si>
  <si>
    <t>61789-51-3</t>
  </si>
  <si>
    <t>68956-82-1</t>
  </si>
  <si>
    <t>68409-81-4</t>
  </si>
  <si>
    <t>1336-21-6</t>
  </si>
  <si>
    <t>1330-20-7</t>
  </si>
  <si>
    <t>215-535-7</t>
  </si>
  <si>
    <t>0,327</t>
  </si>
  <si>
    <t>111-76-2</t>
  </si>
  <si>
    <t>96-29-7</t>
  </si>
  <si>
    <t>100-41-4</t>
  </si>
  <si>
    <t>22464-99-9</t>
  </si>
  <si>
    <t>7758-09-0</t>
  </si>
  <si>
    <t>231-832-4</t>
  </si>
  <si>
    <t>7632-00-0</t>
  </si>
  <si>
    <t>231-555-9</t>
  </si>
  <si>
    <t>Toluol</t>
  </si>
  <si>
    <t>203-625-9</t>
  </si>
  <si>
    <t>110-54-3</t>
  </si>
  <si>
    <t>203-777-6</t>
  </si>
  <si>
    <t>204-469-4</t>
  </si>
  <si>
    <t>55406-53-6</t>
  </si>
  <si>
    <t>259-627-5</t>
  </si>
  <si>
    <t>ATP 6</t>
  </si>
  <si>
    <t>5395-50-6</t>
  </si>
  <si>
    <t>226-408-0</t>
  </si>
  <si>
    <t>Biotech adatlapja</t>
  </si>
  <si>
    <t>107-21-1</t>
  </si>
  <si>
    <t>Ethane-1,2-diol</t>
  </si>
  <si>
    <t>203-473-3</t>
  </si>
  <si>
    <t>109-86-4</t>
  </si>
  <si>
    <t>2-Methoxyethanol</t>
  </si>
  <si>
    <t>203-713-7</t>
  </si>
  <si>
    <t>110-80-5</t>
  </si>
  <si>
    <t>2-Ethoxyethanol</t>
  </si>
  <si>
    <t>203-804-1</t>
  </si>
  <si>
    <t>2-Butoxyethanol</t>
  </si>
  <si>
    <t>203-905-0</t>
  </si>
  <si>
    <t>4439-24-1</t>
  </si>
  <si>
    <t>224-658-5</t>
  </si>
  <si>
    <t>203-872-2</t>
  </si>
  <si>
    <t>111-77-3</t>
  </si>
  <si>
    <t>2-(2-methoxyethoxy)ethanol</t>
  </si>
  <si>
    <t>203-906-6</t>
  </si>
  <si>
    <t>111-90-0</t>
  </si>
  <si>
    <t>2-(2-ethoxyethoxy)ethanol</t>
  </si>
  <si>
    <t>203-919-7</t>
  </si>
  <si>
    <t>110-71-4</t>
  </si>
  <si>
    <t>1,2-Dimethoxyethane</t>
  </si>
  <si>
    <t>203-794-9</t>
  </si>
  <si>
    <t>629-14-1</t>
  </si>
  <si>
    <t>1,2-diethoxyethane</t>
  </si>
  <si>
    <t>211-076-1</t>
  </si>
  <si>
    <t>112-48-1</t>
  </si>
  <si>
    <t>1,2-Dibutoxyethane</t>
  </si>
  <si>
    <t>203-976-8</t>
  </si>
  <si>
    <t>112-36-7</t>
  </si>
  <si>
    <t>bis(2-ethoxyethyl) ether</t>
  </si>
  <si>
    <t>203-963-7</t>
  </si>
  <si>
    <t>112-73-2</t>
  </si>
  <si>
    <t>bis(2-butoxyethyl) ether</t>
  </si>
  <si>
    <t>204-001-9</t>
  </si>
  <si>
    <t>57-55-6</t>
  </si>
  <si>
    <t>Propane-1,2-diol</t>
  </si>
  <si>
    <t>107-98-2</t>
  </si>
  <si>
    <t>203-539-1</t>
  </si>
  <si>
    <t>CLP01</t>
  </si>
  <si>
    <t>1589-47-5</t>
  </si>
  <si>
    <t>216-455-5</t>
  </si>
  <si>
    <t>5131-66-8</t>
  </si>
  <si>
    <t>1-butoxypropan-2-ol</t>
  </si>
  <si>
    <t>225-878-4</t>
  </si>
  <si>
    <t>1426148-68-6</t>
  </si>
  <si>
    <t>800-182-9</t>
  </si>
  <si>
    <t>160901-19-9</t>
  </si>
  <si>
    <t>500-457-0</t>
  </si>
  <si>
    <t>68439-50-9</t>
  </si>
  <si>
    <t>500-213-3</t>
  </si>
  <si>
    <t>500-236-9</t>
  </si>
  <si>
    <t>9002-92-0</t>
  </si>
  <si>
    <t>500-002-6</t>
  </si>
  <si>
    <t>27306-79-2</t>
  </si>
  <si>
    <t>500-059-7</t>
  </si>
  <si>
    <t>500-241-6</t>
  </si>
  <si>
    <t>52609-19-5</t>
  </si>
  <si>
    <t>500-116-6</t>
  </si>
  <si>
    <t>9016-87-9</t>
  </si>
  <si>
    <t>200-659-6</t>
  </si>
  <si>
    <t>20,9</t>
  </si>
  <si>
    <t>64-17-5</t>
  </si>
  <si>
    <t>200-578-6</t>
  </si>
  <si>
    <t>0,96</t>
  </si>
  <si>
    <t>67-63-0</t>
  </si>
  <si>
    <t>propan-2-ol</t>
  </si>
  <si>
    <t>200-661-7</t>
  </si>
  <si>
    <t>140,9</t>
  </si>
  <si>
    <t>CLP00 a regisiztrációval egyező</t>
  </si>
  <si>
    <t>71-23-8</t>
  </si>
  <si>
    <t>propan-1-ol</t>
  </si>
  <si>
    <t>200-746-9</t>
  </si>
  <si>
    <t>75-65-0</t>
  </si>
  <si>
    <t>200-889-7</t>
  </si>
  <si>
    <t>201-148-0</t>
  </si>
  <si>
    <t>0,4</t>
  </si>
  <si>
    <t>bután-2-ol</t>
  </si>
  <si>
    <t>201-158-5</t>
  </si>
  <si>
    <t>47,1</t>
  </si>
  <si>
    <t>71-36-3</t>
  </si>
  <si>
    <t>bután-1-ol</t>
  </si>
  <si>
    <t>200-751-6</t>
  </si>
  <si>
    <t>0,082</t>
  </si>
  <si>
    <t>71-41-0</t>
  </si>
  <si>
    <t>pentan-1-ol</t>
  </si>
  <si>
    <t>200-752-1</t>
  </si>
  <si>
    <t>0,26</t>
  </si>
  <si>
    <t>94624-12-1</t>
  </si>
  <si>
    <t>Pentanol, branched and linear</t>
  </si>
  <si>
    <t>305-536-1</t>
  </si>
  <si>
    <t>0,12</t>
  </si>
  <si>
    <t>137-32-6</t>
  </si>
  <si>
    <t>205-289-9</t>
  </si>
  <si>
    <t>123-51-3</t>
  </si>
  <si>
    <t>204-633-5</t>
  </si>
  <si>
    <t>200-753-7</t>
  </si>
  <si>
    <t>1,9</t>
  </si>
  <si>
    <t>CLP00és Chronic a regisztrációból</t>
  </si>
  <si>
    <t>95-47-6</t>
  </si>
  <si>
    <t>202-422-2</t>
  </si>
  <si>
    <t>0,25</t>
  </si>
  <si>
    <t>106-42-3</t>
  </si>
  <si>
    <t>203-396-5</t>
  </si>
  <si>
    <t>793-24-8</t>
  </si>
  <si>
    <t>212-344-0</t>
  </si>
  <si>
    <t>0,00037</t>
  </si>
  <si>
    <t>95-33-0</t>
  </si>
  <si>
    <t>202-411-2</t>
  </si>
  <si>
    <t>61790-51-0</t>
  </si>
  <si>
    <t>263-144-5</t>
  </si>
  <si>
    <t>120-78-5</t>
  </si>
  <si>
    <t>204-424-9</t>
  </si>
  <si>
    <t>1314-13-2</t>
  </si>
  <si>
    <t>215-222-5</t>
  </si>
  <si>
    <t>0,000206</t>
  </si>
  <si>
    <t>7704-34-9</t>
  </si>
  <si>
    <t>231-722-6</t>
  </si>
  <si>
    <t>100-42-5</t>
  </si>
  <si>
    <t>202-851-5</t>
  </si>
  <si>
    <t>71010-88-3</t>
  </si>
  <si>
    <t>232-475-7</t>
  </si>
  <si>
    <t>1309-48-4</t>
  </si>
  <si>
    <t>215-171-9</t>
  </si>
  <si>
    <t>101-72-4</t>
  </si>
  <si>
    <t>202-969-7</t>
  </si>
  <si>
    <t>96-45-7</t>
  </si>
  <si>
    <t>202-506-9</t>
  </si>
  <si>
    <t>53988-10-6</t>
  </si>
  <si>
    <t>258-904-8</t>
  </si>
  <si>
    <t>137-26-8</t>
  </si>
  <si>
    <t>tetrametiltiurám-diszulfid</t>
  </si>
  <si>
    <t>111-57-9</t>
  </si>
  <si>
    <t>110-82-7</t>
  </si>
  <si>
    <t>203-806-2</t>
  </si>
  <si>
    <t>CLP00 képest - amit megadatam, a regisztrációban elhagyták az Aquatic Chronic 1-et</t>
  </si>
  <si>
    <t>205-500-4</t>
  </si>
  <si>
    <t>CLP00 de a regisztrációban az adatok alapján elhagyják az Eye Irrit. 2-t</t>
  </si>
  <si>
    <t>1025-15-6</t>
  </si>
  <si>
    <t>213-834-7</t>
  </si>
  <si>
    <t>7575-23-7</t>
  </si>
  <si>
    <t>231-472-8</t>
  </si>
  <si>
    <t>121-69-7</t>
  </si>
  <si>
    <t>204-493-5</t>
  </si>
  <si>
    <t>CLP00 a regisztrációval megegyezően.</t>
  </si>
  <si>
    <t>64742-48-9</t>
  </si>
  <si>
    <t>265-150-3</t>
  </si>
  <si>
    <t>regisztráció Figyelem: a benzol, toluol, hexántartalomtól függően további végpontokon lehet veszélyes, lásd a külön táblázat a táblázatok végén: "illék.szénhidr. Osztályzása"</t>
  </si>
  <si>
    <t>27668-52-6</t>
  </si>
  <si>
    <t>248-595-8</t>
  </si>
  <si>
    <t>bejelentés, szigorúbb</t>
  </si>
  <si>
    <t>http://www.cdpr.ca.gov/docs/risk/toxsums/pdfs/6006.pdf</t>
  </si>
  <si>
    <t>7761-88-8</t>
  </si>
  <si>
    <t>231-853-9</t>
  </si>
  <si>
    <t>Ox. Sol. 2 Met. Corr. 1.</t>
  </si>
  <si>
    <t>CLP00, plusz a regisztrációból a Met. Corr. És az M faktorok</t>
  </si>
  <si>
    <t>7783-90-6</t>
  </si>
  <si>
    <t>232-033-3</t>
  </si>
  <si>
    <t>104-54-1 </t>
  </si>
  <si>
    <t>203-212-3</t>
  </si>
  <si>
    <t>140-10-3</t>
  </si>
  <si>
    <t>205-398-1</t>
  </si>
  <si>
    <t>50984-52-6</t>
  </si>
  <si>
    <t>256-891-3</t>
  </si>
  <si>
    <t>sem a regisztrációban, sem a bejelenetések többségében nem tartják veszélyesnek</t>
  </si>
  <si>
    <t>104-55-2</t>
  </si>
  <si>
    <t>203-213-9</t>
  </si>
  <si>
    <t>regisztráció és bejelentés</t>
  </si>
  <si>
    <t>105-13-5</t>
  </si>
  <si>
    <t>203-273-6</t>
  </si>
  <si>
    <t>regisztráció, de a bejelentésben rengeteg Skin Sens. 1 is van</t>
  </si>
  <si>
    <t>1335-08-6</t>
  </si>
  <si>
    <t>215-618-8</t>
  </si>
  <si>
    <t>10043-35-3</t>
  </si>
  <si>
    <t>233-139-2</t>
  </si>
  <si>
    <t>123-86-4</t>
  </si>
  <si>
    <t>204-658-1</t>
  </si>
  <si>
    <t>CLP00 a regisztrációval egyező</t>
  </si>
  <si>
    <t>110-19-0</t>
  </si>
  <si>
    <t>203-745-1</t>
  </si>
  <si>
    <t>EUH066</t>
  </si>
  <si>
    <t>CLP00 a regisztráció a STOT SE 3-at teszi hozzá</t>
  </si>
  <si>
    <t>540-88-5</t>
  </si>
  <si>
    <t>208-760-7</t>
  </si>
  <si>
    <t>618-498-9</t>
  </si>
  <si>
    <t>EUH203</t>
  </si>
  <si>
    <t>tiltott a lakossági felhasználás</t>
  </si>
  <si>
    <t>101-68-8</t>
  </si>
  <si>
    <t>4,4'-methylenediphenyl diisocyanate</t>
  </si>
  <si>
    <t>202-966-0</t>
  </si>
  <si>
    <t>2536-05-2</t>
  </si>
  <si>
    <t>2,2'-methylenediphenyl diisocyanate</t>
  </si>
  <si>
    <t>219-799-4</t>
  </si>
  <si>
    <t>5873-54-1</t>
  </si>
  <si>
    <t>227-534-9</t>
  </si>
  <si>
    <t>21132-81-0</t>
  </si>
  <si>
    <t>2,6-bis(o-isocyanatobenzyl)phenyl isocyanate</t>
  </si>
  <si>
    <t>244-233-8</t>
  </si>
  <si>
    <t>26447-40-5</t>
  </si>
  <si>
    <t>methylenediphenyl diisocyanate</t>
  </si>
  <si>
    <t>247-714-0</t>
  </si>
  <si>
    <t>85392-14-9</t>
  </si>
  <si>
    <t>2,2'-methylenebis[6-(o-isocyanatobenzyl)phenyl] diisocyanate</t>
  </si>
  <si>
    <t>286-872-5</t>
  </si>
  <si>
    <t>85423-11-6</t>
  </si>
  <si>
    <t>2,6-bis[2-isocyanato-3-[(2-isocyanatophenyl)methyl]benzyl]phenyl isocyanate</t>
  </si>
  <si>
    <t>287-215-5</t>
  </si>
  <si>
    <t>25686-28-6</t>
  </si>
  <si>
    <t>4,4'-Methylenediphenyl diisocyanate, oligomers</t>
  </si>
  <si>
    <t>500-040-3</t>
  </si>
  <si>
    <t>32055-14-4</t>
  </si>
  <si>
    <t>500-079-6</t>
  </si>
  <si>
    <t>109331-54-6</t>
  </si>
  <si>
    <t>500-297-1</t>
  </si>
  <si>
    <t>39310-05-9</t>
  </si>
  <si>
    <t>Benzene, 1,1'-methylenebis[isocyanato-, homopolymer</t>
  </si>
  <si>
    <t>609-645-8</t>
  </si>
  <si>
    <t>4,4'-Methylenediphenyl diisocyanate, oligomeric reaction products with 2,4'-diisocyanato-diphenylmethane, 2,2'-methylenediphenyl diisocyanate and α-hydro-ω-hydroxypoly [oxy(methyl-1,2-ethanediyl)]</t>
  </si>
  <si>
    <t>500-410-4</t>
  </si>
  <si>
    <t>tiltott a lakossági felhasználás és sok más a REACH-ben</t>
  </si>
  <si>
    <t>7439-97-6</t>
  </si>
  <si>
    <t>231-106-7</t>
  </si>
  <si>
    <t>0.0000574</t>
  </si>
  <si>
    <t>74-82-8</t>
  </si>
  <si>
    <t>200-812-7</t>
  </si>
  <si>
    <t>Flam. Gas. 1, Liqu. Gas</t>
  </si>
  <si>
    <t>CLP0 a regisztrációval egyező</t>
  </si>
  <si>
    <t>74-84-0</t>
  </si>
  <si>
    <t>200-814-8</t>
  </si>
  <si>
    <t>74-98-6</t>
  </si>
  <si>
    <t>200-827-9</t>
  </si>
  <si>
    <t>106-97-8</t>
  </si>
  <si>
    <t>203-448-7</t>
  </si>
  <si>
    <t>CLP00 a regisiztrációval egyező FIgyelem: butadién kisebb, mint 0,1%</t>
  </si>
  <si>
    <t>75-28-5</t>
  </si>
  <si>
    <t>200-857-2</t>
  </si>
  <si>
    <t>CLP00 a regisiztrációval egyező Figyelem, butadién kisebb, mint 0,1%</t>
  </si>
  <si>
    <t>,</t>
  </si>
  <si>
    <t>200-662-2</t>
  </si>
  <si>
    <t>78-93-3</t>
  </si>
  <si>
    <t>201-159-0</t>
  </si>
  <si>
    <t>108-94-1</t>
  </si>
  <si>
    <t>203-631-1</t>
  </si>
  <si>
    <t>CLP00 a regisztráció a másik két Acute végpontot, bőrirritációt és szemkárosítást adja hozzá</t>
  </si>
  <si>
    <t>91-22-5</t>
  </si>
  <si>
    <t>202-051-6</t>
  </si>
  <si>
    <t>7758-99-8</t>
  </si>
  <si>
    <t>231-847-6</t>
  </si>
  <si>
    <t>7705-08-0</t>
  </si>
  <si>
    <t>231-729-4</t>
  </si>
  <si>
    <t>7720-78-7</t>
  </si>
  <si>
    <t>231-753-5</t>
  </si>
  <si>
    <t>7758-94-3</t>
  </si>
  <si>
    <t>231-843-4</t>
  </si>
  <si>
    <t>7733-02-0</t>
  </si>
  <si>
    <t>231-793-3</t>
  </si>
  <si>
    <t>CLP00 regisztrációval egyező</t>
  </si>
  <si>
    <t>7785-87-7</t>
  </si>
  <si>
    <t>232-089-9</t>
  </si>
  <si>
    <t>7647-01-0</t>
  </si>
  <si>
    <t>231-595-7</t>
  </si>
  <si>
    <t>CLP00-hoz Met. Corr. 1 és SCL-ek</t>
  </si>
  <si>
    <t>7786-81-4</t>
  </si>
  <si>
    <t>232-104-9</t>
  </si>
  <si>
    <t>78-63-7</t>
  </si>
  <si>
    <t>201-128-1</t>
  </si>
  <si>
    <t>Org. Perox.</t>
  </si>
  <si>
    <t>regisztráció de az Ügynökség további vizsgálatokat kért</t>
  </si>
  <si>
    <t>556-67-2</t>
  </si>
  <si>
    <t>209-136-7</t>
  </si>
  <si>
    <t>regisztráció, mely azonos a CLP00-val, kivéve, hogy Chronic 1 a 4 helyett!</t>
  </si>
  <si>
    <t>javaslat van benn</t>
  </si>
  <si>
    <t>133-14-2</t>
  </si>
  <si>
    <t>205-094-9</t>
  </si>
  <si>
    <t>5593-70-4</t>
  </si>
  <si>
    <t>227-006-8</t>
  </si>
  <si>
    <t>68308-20-3</t>
  </si>
  <si>
    <t>269-635-0</t>
  </si>
  <si>
    <t>osztályozás-bejelentés</t>
  </si>
  <si>
    <t>106-99-0</t>
  </si>
  <si>
    <t>203-450-8</t>
  </si>
  <si>
    <t>Flam. Gas 1 Liqu. Gas</t>
  </si>
  <si>
    <t>91-20-3</t>
  </si>
  <si>
    <t>202-049-5</t>
  </si>
  <si>
    <t>Flam. Solid 2</t>
  </si>
  <si>
    <t>231-588-9</t>
  </si>
  <si>
    <t>231-908-7</t>
  </si>
  <si>
    <t>CÉŐ01 regisztrációval egyező</t>
  </si>
  <si>
    <t>144-62-7</t>
  </si>
  <si>
    <t>205-634-3</t>
  </si>
  <si>
    <t>regisztráció kiegészíti Eye Dam. 1-gyel a CLP00-t</t>
  </si>
  <si>
    <t>1305-62-0</t>
  </si>
  <si>
    <t>215-137-3</t>
  </si>
  <si>
    <t>8011-63-0</t>
  </si>
  <si>
    <t>910-853-9</t>
  </si>
  <si>
    <t>regisztráció, CLP00 módosítva a Bizottság véleményével</t>
  </si>
  <si>
    <t>3734-33-6</t>
  </si>
  <si>
    <t>223-095-2</t>
  </si>
  <si>
    <t>bejelentés, vannak akik még szemkárosító hatást is írnak</t>
  </si>
  <si>
    <t>6990-43-8</t>
  </si>
  <si>
    <t>230-257-6</t>
  </si>
  <si>
    <t>16219-75-3</t>
  </si>
  <si>
    <t>240-347-7</t>
  </si>
  <si>
    <t>149-30-4</t>
  </si>
  <si>
    <t>205-736-8</t>
  </si>
  <si>
    <t>CLP00-val egyező regisztráció és Mfektarok 1</t>
  </si>
  <si>
    <t>67701-03-5</t>
  </si>
  <si>
    <t>266-928-5</t>
  </si>
  <si>
    <t>regisztráció, ha laurinsav 60%, akkor Eye Dam. 1</t>
  </si>
  <si>
    <t>101-67-7</t>
  </si>
  <si>
    <t>202-965-5</t>
  </si>
  <si>
    <t>26780-96-1</t>
  </si>
  <si>
    <t>500-051-3</t>
  </si>
  <si>
    <t>23847-08-7</t>
  </si>
  <si>
    <t>245-910-0</t>
  </si>
  <si>
    <t>102-06-7</t>
  </si>
  <si>
    <t>203-002-1</t>
  </si>
  <si>
    <t>CLP00 kiegészítve Eye Dam. 1-gyel a regisztrációból, de megtartva a Skin Irrit. 1-t és a Repr. 2-t, bár ezek nincsenek a regisztrációban</t>
  </si>
  <si>
    <t>14726-36-4</t>
  </si>
  <si>
    <t>238-778-0</t>
  </si>
  <si>
    <t>7697-37-2</t>
  </si>
  <si>
    <t>231-714-2</t>
  </si>
  <si>
    <t>Ox. Liq. 3 Met. Corr. 1</t>
  </si>
  <si>
    <t>CLP00 a regisztráció hozzáadja a fizikaiakat. Figyelem: Skin Corr. 1B 5-20%</t>
  </si>
  <si>
    <t>302-01-2</t>
  </si>
  <si>
    <t>206-114-9</t>
  </si>
  <si>
    <t>CLP  regisztrációval egyező</t>
  </si>
  <si>
    <t>7646-85-7</t>
  </si>
  <si>
    <t>231-592-0</t>
  </si>
  <si>
    <t>7664-39-3</t>
  </si>
  <si>
    <t>231-634-8</t>
  </si>
  <si>
    <t>CLP  regisztrációval egyező 7%-nál vált az 1A 1B-re!!</t>
  </si>
  <si>
    <t>7601-90-3</t>
  </si>
  <si>
    <t>231-512-4</t>
  </si>
  <si>
    <t>Ox. Liq. 1 Met. Corr. 1</t>
  </si>
  <si>
    <t>CLP Ox. Liq és Skin Corr. -je kiegészítve sok új végponttal a regisztrációban</t>
  </si>
  <si>
    <t>10035-10-6</t>
  </si>
  <si>
    <t>233-113-0</t>
  </si>
  <si>
    <t>CLP-hez fémkorrózió, a viizes oldatban csak Skin Corr. 1B plusz sok egyedi limit a regisztrációban. Ott is az intermedier-ben!!</t>
  </si>
  <si>
    <t>64-18-6</t>
  </si>
  <si>
    <t>200-579-1</t>
  </si>
  <si>
    <t>CLP és sok plusz a regisztrációban és egyedi limitek 1A-1B váltás 90%-nál</t>
  </si>
  <si>
    <t>109-89-7</t>
  </si>
  <si>
    <t>203-716-3</t>
  </si>
  <si>
    <t>CLP regisztrációval egyező</t>
  </si>
  <si>
    <t>109-73-9</t>
  </si>
  <si>
    <t>203-699-2</t>
  </si>
  <si>
    <t>CLP de a regisztráció szigorítja a toxicitást</t>
  </si>
  <si>
    <t>142-84-7</t>
  </si>
  <si>
    <t>205-565-9</t>
  </si>
  <si>
    <t>78-90-0</t>
  </si>
  <si>
    <t>201-155-9</t>
  </si>
  <si>
    <t>CLP de a regisztráció hozzáadja az érzékenyítést</t>
  </si>
  <si>
    <t>107-15-3</t>
  </si>
  <si>
    <t>203-468-6</t>
  </si>
  <si>
    <t>ATP002-t figyelembe veszi a regisztráció a sens. 1B váltasztásával és új Tox is.</t>
  </si>
  <si>
    <t>124-09-4</t>
  </si>
  <si>
    <t>204-679-6</t>
  </si>
  <si>
    <t>Kategória</t>
  </si>
  <si>
    <t>Becsült ATE értékek</t>
  </si>
  <si>
    <t>Skin 1A</t>
  </si>
  <si>
    <t>Skin 1B</t>
  </si>
  <si>
    <t>Skin 1C</t>
  </si>
  <si>
    <t>Illékony szénhidrogének osztályozása, szennyezettségüktől függően: ezeket az Adatgyűjtés táblába a koncentrációjukkal kell beírni, hogy az ilyen szénhidrogént tartalmazó keveréket az Excel jól számolja</t>
  </si>
  <si>
    <t>Osztályozás bőr-szemirritáció</t>
  </si>
  <si>
    <t>Carc.</t>
  </si>
  <si>
    <t>Mut.</t>
  </si>
  <si>
    <t>Repr.</t>
  </si>
  <si>
    <t>Benzol</t>
  </si>
  <si>
    <t>n Hexán</t>
  </si>
  <si>
    <t>Asp. 1</t>
  </si>
  <si>
    <t>VI. melléklet</t>
  </si>
  <si>
    <t>≥0,1</t>
  </si>
  <si>
    <t>≥3</t>
  </si>
  <si>
    <t>&lt;0,1</t>
  </si>
  <si>
    <t>&lt;3</t>
  </si>
  <si>
    <t>100-00-5</t>
  </si>
  <si>
    <t>253.</t>
  </si>
  <si>
    <t>4-NITROKLÓRBENZOL</t>
  </si>
  <si>
    <t>ClC6H4NO2</t>
  </si>
  <si>
    <t>b</t>
  </si>
  <si>
    <t>100-01-6</t>
  </si>
  <si>
    <t>249.</t>
  </si>
  <si>
    <t>4-NITROANILIN</t>
  </si>
  <si>
    <t>O2NC6H4NH2</t>
  </si>
  <si>
    <t>b, i</t>
  </si>
  <si>
    <t>10024-97-2</t>
  </si>
  <si>
    <t>105.</t>
  </si>
  <si>
    <t>DINITROGÉN-OXID</t>
  </si>
  <si>
    <t>N2O</t>
  </si>
  <si>
    <t>10025-67-9</t>
  </si>
  <si>
    <t>81.</t>
  </si>
  <si>
    <t>DIKÉN-DIKLORID</t>
  </si>
  <si>
    <t>S2Cl2</t>
  </si>
  <si>
    <t>m</t>
  </si>
  <si>
    <t>I.</t>
  </si>
  <si>
    <t>10026-13-8</t>
  </si>
  <si>
    <t>138.</t>
  </si>
  <si>
    <t>FOSZFOR-PENTAKLORID</t>
  </si>
  <si>
    <t>PCl5</t>
  </si>
  <si>
    <t>EU2</t>
  </si>
  <si>
    <t>10028-15-6</t>
  </si>
  <si>
    <t>267.</t>
  </si>
  <si>
    <t>ÓZON</t>
  </si>
  <si>
    <t>O3</t>
  </si>
  <si>
    <t>i</t>
  </si>
  <si>
    <t>163.</t>
  </si>
  <si>
    <t>HIDROGÉN-BROMID</t>
  </si>
  <si>
    <t>HBr</t>
  </si>
  <si>
    <t>I. EU1</t>
  </si>
  <si>
    <t>117.</t>
  </si>
  <si>
    <t>ETILBENZOL</t>
  </si>
  <si>
    <t>C6H5CH2CH3</t>
  </si>
  <si>
    <t>I.  BEM EU1</t>
  </si>
  <si>
    <t>300.</t>
  </si>
  <si>
    <t>SZTIROL</t>
  </si>
  <si>
    <t>C6H5CH=CH2</t>
  </si>
  <si>
    <t>VI. BEM</t>
  </si>
  <si>
    <t>100-44-7</t>
  </si>
  <si>
    <t>27.</t>
  </si>
  <si>
    <t>BENZIL-KLORID</t>
  </si>
  <si>
    <t>C6H5CH2Cl</t>
  </si>
  <si>
    <t>b, i, m</t>
  </si>
  <si>
    <t>100-52-7</t>
  </si>
  <si>
    <t>25.</t>
  </si>
  <si>
    <t>BENZALDEHID</t>
  </si>
  <si>
    <t>C6H5CHO</t>
  </si>
  <si>
    <t>10102-43-9</t>
  </si>
  <si>
    <t>252.</t>
  </si>
  <si>
    <t>NITROGÉN-MONOXID</t>
  </si>
  <si>
    <t>NO</t>
  </si>
  <si>
    <t>EU91</t>
  </si>
  <si>
    <t>10102-44-0</t>
  </si>
  <si>
    <t>251.</t>
  </si>
  <si>
    <t>NITROGÉN-DIOXID</t>
  </si>
  <si>
    <t>NO2</t>
  </si>
  <si>
    <t>10108-64-2</t>
  </si>
  <si>
    <t>175.</t>
  </si>
  <si>
    <t>KADMIUM-KLORID (Cd-ra számítva)</t>
  </si>
  <si>
    <t>CdCl2</t>
  </si>
  <si>
    <t>k</t>
  </si>
  <si>
    <t>BEM</t>
  </si>
  <si>
    <t>difenilmetán-4,4’-diizocianát (MDI)</t>
  </si>
  <si>
    <t>CH2(C6H4NCO)2</t>
  </si>
  <si>
    <t>i, sz</t>
  </si>
  <si>
    <t>101-77-9</t>
  </si>
  <si>
    <t>59.</t>
  </si>
  <si>
    <t>4,4’-DIAMINODIFENILMETÁN</t>
  </si>
  <si>
    <t>C13H14N2</t>
  </si>
  <si>
    <t>10265-92-6</t>
  </si>
  <si>
    <t>210.</t>
  </si>
  <si>
    <t>METAMIDOFOSZ</t>
  </si>
  <si>
    <t>C2H8NO2PS</t>
  </si>
  <si>
    <t>105-60-2</t>
  </si>
  <si>
    <t>184.</t>
  </si>
  <si>
    <t>є-KAPROLAKTÁM</t>
  </si>
  <si>
    <t>HN(CH2)5CO</t>
  </si>
  <si>
    <t>EU1</t>
  </si>
  <si>
    <t>106-35-4</t>
  </si>
  <si>
    <t>158.</t>
  </si>
  <si>
    <t>HEPTÁN-3-ON</t>
  </si>
  <si>
    <t>CH3(CH2)4CH3</t>
  </si>
  <si>
    <t>338.</t>
  </si>
  <si>
    <t>p-XILOL</t>
  </si>
  <si>
    <t>C6H4(CH3)2</t>
  </si>
  <si>
    <t>106-46-7</t>
  </si>
  <si>
    <t>85.</t>
  </si>
  <si>
    <t>1,4-DIKLÓRBENZOL</t>
  </si>
  <si>
    <t>C6H4Cl2</t>
  </si>
  <si>
    <t>106-47-8</t>
  </si>
  <si>
    <t>191.</t>
  </si>
  <si>
    <t>4-KLÓRANILIN</t>
  </si>
  <si>
    <t>ClC6H4NH2</t>
  </si>
  <si>
    <t>k, sz, b</t>
  </si>
  <si>
    <t>106-49-0</t>
  </si>
  <si>
    <t>310.</t>
  </si>
  <si>
    <t>4-TOLUIDIN</t>
  </si>
  <si>
    <t>CH3C6H4NH2</t>
  </si>
  <si>
    <t>106-89-8</t>
  </si>
  <si>
    <t>196.</t>
  </si>
  <si>
    <t>1-KLÓR-2,3-EPOXIPROPÁN</t>
  </si>
  <si>
    <t>ClCH2C2H3O</t>
  </si>
  <si>
    <t>k, b, m, sz</t>
  </si>
  <si>
    <t>106-93-4</t>
  </si>
  <si>
    <t>68.</t>
  </si>
  <si>
    <t>1,2-DIBRÓMETÁN</t>
  </si>
  <si>
    <t>C2H4Br2</t>
  </si>
  <si>
    <t>k, b, m</t>
  </si>
  <si>
    <t>37.</t>
  </si>
  <si>
    <t>n-BUTÁN</t>
  </si>
  <si>
    <t>CH3(CH2)2CH3</t>
  </si>
  <si>
    <t>IV.</t>
  </si>
  <si>
    <t>36.</t>
  </si>
  <si>
    <t>1,3-BUTADIÉN</t>
  </si>
  <si>
    <t>CH2=CHCH=CH2</t>
  </si>
  <si>
    <t>k, i</t>
  </si>
  <si>
    <t>107-02-8</t>
  </si>
  <si>
    <t>8.</t>
  </si>
  <si>
    <t>AKROLEIN</t>
  </si>
  <si>
    <t>CH2=CHCHO</t>
  </si>
  <si>
    <t>107-05-1</t>
  </si>
  <si>
    <t>11.</t>
  </si>
  <si>
    <t>ALLIL-KLORID</t>
  </si>
  <si>
    <t>CH2=CHCH2Cl</t>
  </si>
  <si>
    <t>107-06-2</t>
  </si>
  <si>
    <t>87.</t>
  </si>
  <si>
    <t>1,2-DIKLÓRETÁN</t>
  </si>
  <si>
    <t>ClCH2CH2Cl</t>
  </si>
  <si>
    <t>107-13-1</t>
  </si>
  <si>
    <t>7.</t>
  </si>
  <si>
    <t>AKRILNITRIL</t>
  </si>
  <si>
    <t>CH2=CHCN</t>
  </si>
  <si>
    <t>107-18-6</t>
  </si>
  <si>
    <t>10.</t>
  </si>
  <si>
    <t>ALLIL-ALKOHOL</t>
  </si>
  <si>
    <t>CH2=CHCH2OH</t>
  </si>
  <si>
    <t>II.1. EU1</t>
  </si>
  <si>
    <t>119.</t>
  </si>
  <si>
    <t>ETILÉNGLIKOL</t>
  </si>
  <si>
    <t>HOCH2CH2OH</t>
  </si>
  <si>
    <t>230.</t>
  </si>
  <si>
    <t>1-METOXIPROPÁN-2-OL</t>
  </si>
  <si>
    <t>CH3OCH2CHOHCH3</t>
  </si>
  <si>
    <t>108-03-2</t>
  </si>
  <si>
    <t>255.</t>
  </si>
  <si>
    <t>1-NITROPROPÁN</t>
  </si>
  <si>
    <t>CH3(CH2)2NO2</t>
  </si>
  <si>
    <t>i, b</t>
  </si>
  <si>
    <t>108-05-4</t>
  </si>
  <si>
    <t>332.</t>
  </si>
  <si>
    <t>VINIL-ACETÁT</t>
  </si>
  <si>
    <t>CH2=CHOOCCH3</t>
  </si>
  <si>
    <t>EU4</t>
  </si>
  <si>
    <t>108-10-1</t>
  </si>
  <si>
    <t>226.</t>
  </si>
  <si>
    <t>4-METILPENTÁN-2-ON (Izobutil-metil-keton)</t>
  </si>
  <si>
    <t>C6H12O</t>
  </si>
  <si>
    <t>108-21-4</t>
  </si>
  <si>
    <t>170.</t>
  </si>
  <si>
    <t>IZOPROPIL-ACETÁT</t>
  </si>
  <si>
    <t>(CH3)2HCOOCH3</t>
  </si>
  <si>
    <t>108-24-7</t>
  </si>
  <si>
    <t>111.</t>
  </si>
  <si>
    <t>ECETSAV-ANHIDRID</t>
  </si>
  <si>
    <t>(CH3CO)2O</t>
  </si>
  <si>
    <t>208.</t>
  </si>
  <si>
    <t>MALEINSAV-ANHIDRID</t>
  </si>
  <si>
    <t>CH=CH(CO)2O</t>
  </si>
  <si>
    <t>m, sz</t>
  </si>
  <si>
    <t>108-38-3</t>
  </si>
  <si>
    <t>336.</t>
  </si>
  <si>
    <t>m-XILOL</t>
  </si>
  <si>
    <t>108-44-1</t>
  </si>
  <si>
    <t>309.</t>
  </si>
  <si>
    <t>3-TOLUIDIN</t>
  </si>
  <si>
    <t>108-46-3</t>
  </si>
  <si>
    <t>291.</t>
  </si>
  <si>
    <t>REZORCIN</t>
  </si>
  <si>
    <t>C6H4(OH)2</t>
  </si>
  <si>
    <t>108-65-6</t>
  </si>
  <si>
    <t>231.</t>
  </si>
  <si>
    <t>1-METOXI-2-PROPIL-ACETÁT</t>
  </si>
  <si>
    <t>CH3COOCH(CH3)CH2OCH3</t>
  </si>
  <si>
    <t>108-67-8</t>
  </si>
  <si>
    <t>232.</t>
  </si>
  <si>
    <t>MEZITILÉN (1,3,5-trimetilbenzol)</t>
  </si>
  <si>
    <t>C6H3(CH3)3</t>
  </si>
  <si>
    <t>311.</t>
  </si>
  <si>
    <t>TOLUOL</t>
  </si>
  <si>
    <t>C6H5CH3</t>
  </si>
  <si>
    <t>II.2. BEM EU"</t>
  </si>
  <si>
    <t>108-90-7</t>
  </si>
  <si>
    <t>193.</t>
  </si>
  <si>
    <t>KLÓRBENZOL</t>
  </si>
  <si>
    <t>C6H5Cl</t>
  </si>
  <si>
    <t>II.1. EU2</t>
  </si>
  <si>
    <t>108-91-8</t>
  </si>
  <si>
    <t>51.</t>
  </si>
  <si>
    <t>CIKLOHEXIL-AMIN</t>
  </si>
  <si>
    <t>C6H11NH2</t>
  </si>
  <si>
    <t>V.</t>
  </si>
  <si>
    <t>108-93-0</t>
  </si>
  <si>
    <t>49.</t>
  </si>
  <si>
    <t>CIKLOHEXANOL</t>
  </si>
  <si>
    <t>C6H11OH</t>
  </si>
  <si>
    <t>b, i, sz</t>
  </si>
  <si>
    <t>II.1.</t>
  </si>
  <si>
    <t>50.</t>
  </si>
  <si>
    <t>CIKLOHEXANON</t>
  </si>
  <si>
    <t>C6H10O</t>
  </si>
  <si>
    <t>108-95-2</t>
  </si>
  <si>
    <t>130.</t>
  </si>
  <si>
    <t>FENOL</t>
  </si>
  <si>
    <t>C6H5OH</t>
  </si>
  <si>
    <t>b, m</t>
  </si>
  <si>
    <t>I.  BEM EU4</t>
  </si>
  <si>
    <t>109-60-4</t>
  </si>
  <si>
    <t>285.</t>
  </si>
  <si>
    <t>PROPIL-ACETÁT</t>
  </si>
  <si>
    <t>CH3(CH2) 2COOCH3</t>
  </si>
  <si>
    <t>109-66-0</t>
  </si>
  <si>
    <t>274.</t>
  </si>
  <si>
    <t>n-PENTÁN</t>
  </si>
  <si>
    <t>CH3(CH2)3CH3</t>
  </si>
  <si>
    <t>IV. EU2</t>
  </si>
  <si>
    <t>122.</t>
  </si>
  <si>
    <t>ETILÉNGLIKOL-MONOMETIL-ÉTER</t>
  </si>
  <si>
    <t>CH3O(CH2)2OH</t>
  </si>
  <si>
    <t>II.1. EU4</t>
  </si>
  <si>
    <t>71.</t>
  </si>
  <si>
    <t>DIETIL-AMIN</t>
  </si>
  <si>
    <t>NH(C2H5)2</t>
  </si>
  <si>
    <t>V. EU2</t>
  </si>
  <si>
    <t>109-99-9</t>
  </si>
  <si>
    <t>304.</t>
  </si>
  <si>
    <t>TETRAHIDROFURÁN</t>
  </si>
  <si>
    <t>(CH2)4O</t>
  </si>
  <si>
    <t>II.2. EU1</t>
  </si>
  <si>
    <t>110-12-3</t>
  </si>
  <si>
    <t>220.</t>
  </si>
  <si>
    <t>5-METILHEXÁN-2-ON</t>
  </si>
  <si>
    <t>C7H14O</t>
  </si>
  <si>
    <t>110-43-0</t>
  </si>
  <si>
    <t>157.</t>
  </si>
  <si>
    <t>2-HEPTANON</t>
  </si>
  <si>
    <t>CH3(CH2)4COCH</t>
  </si>
  <si>
    <t>110-49-6</t>
  </si>
  <si>
    <t>123.</t>
  </si>
  <si>
    <t>ETILÉNGLIKOL-MONOMETIL-ÉTER-ACETÁT</t>
  </si>
  <si>
    <t>CH3O(CH2)2COOCH3</t>
  </si>
  <si>
    <t>161.</t>
  </si>
  <si>
    <t>n-HEXÁN</t>
  </si>
  <si>
    <t>II.1. BEM EU2</t>
  </si>
  <si>
    <t>120.</t>
  </si>
  <si>
    <t>ETILÉNGLIKOL-MONOETIL-ÉTER</t>
  </si>
  <si>
    <t>C2H5O(CH2)2OH</t>
  </si>
  <si>
    <t>48.</t>
  </si>
  <si>
    <t>CIKLOHEXÁN</t>
  </si>
  <si>
    <t>C6H12</t>
  </si>
  <si>
    <t>110-85-0</t>
  </si>
  <si>
    <t>278.</t>
  </si>
  <si>
    <t>PIPERAZIN</t>
  </si>
  <si>
    <t>C4H10N2</t>
  </si>
  <si>
    <t>110-86-1</t>
  </si>
  <si>
    <t>280.</t>
  </si>
  <si>
    <t>PIRIDIN</t>
  </si>
  <si>
    <t>C5H5N</t>
  </si>
  <si>
    <t>110-91-8</t>
  </si>
  <si>
    <t>237.</t>
  </si>
  <si>
    <t>MORFOLIN</t>
  </si>
  <si>
    <t>O(CH2)4NH</t>
  </si>
  <si>
    <t>I. EU2</t>
  </si>
  <si>
    <t>11097-69-1</t>
  </si>
  <si>
    <t>271.</t>
  </si>
  <si>
    <t>PCB-k POLIKLÓROZOTT BIFENILEK</t>
  </si>
  <si>
    <t>111-15-9</t>
  </si>
  <si>
    <t>121.</t>
  </si>
  <si>
    <t>ETILÉNGLIKOL-MONOETIL-ÉTER-ACETÁT</t>
  </si>
  <si>
    <t>C2H5O(CH2)2COOCH3</t>
  </si>
  <si>
    <t>111-40-0</t>
  </si>
  <si>
    <t>72.</t>
  </si>
  <si>
    <t>DIETILÉN-TRIAMIN</t>
  </si>
  <si>
    <t>NH(CH2CH2NH2)2</t>
  </si>
  <si>
    <t>b, m, sz</t>
  </si>
  <si>
    <t>111-65-9</t>
  </si>
  <si>
    <t>257.</t>
  </si>
  <si>
    <t>OKTÁN (összes izomer)</t>
  </si>
  <si>
    <t>C8H18</t>
  </si>
  <si>
    <t>42.</t>
  </si>
  <si>
    <t>2-BUTOXIETANOL</t>
  </si>
  <si>
    <t>C4H9OCH2CH2OH</t>
  </si>
  <si>
    <t>228.</t>
  </si>
  <si>
    <t>2-(2-METOXIETOXI)ETANOL</t>
  </si>
  <si>
    <t>CH3O(CH2)2O(CH2)2OH</t>
  </si>
  <si>
    <t>112-07-2</t>
  </si>
  <si>
    <t>43.</t>
  </si>
  <si>
    <t>2-BUTOXIETIL-ACETÁT</t>
  </si>
  <si>
    <t>CH3(CH2)3O(CH2)2COOCH3</t>
  </si>
  <si>
    <t>44.</t>
  </si>
  <si>
    <t>2-(2-BUTOXIETOXI)ETANOL</t>
  </si>
  <si>
    <t>CH3(CH2) 3O(CH2)2O(CH2)2OH</t>
  </si>
  <si>
    <t>115-10-6</t>
  </si>
  <si>
    <t>97.</t>
  </si>
  <si>
    <t>DIMETIL-ÉTER</t>
  </si>
  <si>
    <t>(CH3)2O</t>
  </si>
  <si>
    <t>7680*</t>
  </si>
  <si>
    <t>74.</t>
  </si>
  <si>
    <t>DI(2-ETILHEXIL)-FTALÁT</t>
  </si>
  <si>
    <t>C6H4(COO)2(C8H17)2</t>
  </si>
  <si>
    <t>III.</t>
  </si>
  <si>
    <t>118-74-1</t>
  </si>
  <si>
    <t>159.</t>
  </si>
  <si>
    <t>HEXAKLÓRBENZOL</t>
  </si>
  <si>
    <t>C6Cl6</t>
  </si>
  <si>
    <t>118-96-7</t>
  </si>
  <si>
    <t>328.</t>
  </si>
  <si>
    <t>2,4,6- TRINITROTOLUOL</t>
  </si>
  <si>
    <t>CH3C6H2(NO2)3</t>
  </si>
  <si>
    <t>12002-48-1</t>
  </si>
  <si>
    <t>316.</t>
  </si>
  <si>
    <t>TRIKLÓRBENZOLOK (1,2,4-TRIKLÓRBENZOL kivételével)</t>
  </si>
  <si>
    <t>C6H3Cl3</t>
  </si>
  <si>
    <t>12035-72-2</t>
  </si>
  <si>
    <t>327.</t>
  </si>
  <si>
    <t>TRINIKKEL-DISZULFID (Ni-re számítva)</t>
  </si>
  <si>
    <t>Ni3S2</t>
  </si>
  <si>
    <t>k, sz</t>
  </si>
  <si>
    <t>120-82-1</t>
  </si>
  <si>
    <t>317.</t>
  </si>
  <si>
    <t>1,2,4-TRIKLÓRBENZOL</t>
  </si>
  <si>
    <t>315.</t>
  </si>
  <si>
    <t>TRIETIL-AMIN</t>
  </si>
  <si>
    <t>N(C2H5)3</t>
  </si>
  <si>
    <t>V. EU1</t>
  </si>
  <si>
    <t>96.</t>
  </si>
  <si>
    <t>N,N-DIMETILANILIN</t>
  </si>
  <si>
    <t>C6H5N(CH3)2</t>
  </si>
  <si>
    <t>167.</t>
  </si>
  <si>
    <t>IZOAMIL-ALKOHOL</t>
  </si>
  <si>
    <t>CH3(CH2)4OH</t>
  </si>
  <si>
    <t>38.</t>
  </si>
  <si>
    <t>n-BUTIL-ACETÁT</t>
  </si>
  <si>
    <t>CH3COOC4H9</t>
  </si>
  <si>
    <t>123-91-1</t>
  </si>
  <si>
    <t>107.</t>
  </si>
  <si>
    <t>1,4-DIOXÁN</t>
  </si>
  <si>
    <t>O(CH2CH2)2O</t>
  </si>
  <si>
    <t>VI. EU3</t>
  </si>
  <si>
    <t>123-92-2</t>
  </si>
  <si>
    <t>169.</t>
  </si>
  <si>
    <t>IZOPENTIL-ACETÁT</t>
  </si>
  <si>
    <t>CH3COO(CH2)2CH(CH3)2</t>
  </si>
  <si>
    <t>160.</t>
  </si>
  <si>
    <t>HEXAMETILÉN-DIAMIN</t>
  </si>
  <si>
    <t>H2N(CH2)6NH2</t>
  </si>
  <si>
    <t>m, b</t>
  </si>
  <si>
    <t>124-38-9</t>
  </si>
  <si>
    <t>296.</t>
  </si>
  <si>
    <t>SZÉN-DIOXID</t>
  </si>
  <si>
    <t>CO2</t>
  </si>
  <si>
    <t>124-40-3</t>
  </si>
  <si>
    <t>95.</t>
  </si>
  <si>
    <t>DIMETIL-AMIN</t>
  </si>
  <si>
    <t>(CH3)2NH</t>
  </si>
  <si>
    <t>126-72-7</t>
  </si>
  <si>
    <t>329.</t>
  </si>
  <si>
    <t>TRISZ(2,3-DIBRÓMPROPIL)-FOSZFÁT***</t>
  </si>
  <si>
    <t>C9H15Br6O4P</t>
  </si>
  <si>
    <t>126-99-8</t>
  </si>
  <si>
    <t>194.</t>
  </si>
  <si>
    <t>2-KLÓR-1,3-BUTADIÉN</t>
  </si>
  <si>
    <t>CH2=C(Cl)CH=CH2</t>
  </si>
  <si>
    <t>127-18-4</t>
  </si>
  <si>
    <t>306.</t>
  </si>
  <si>
    <t>TETRAKLÓRETILÉN</t>
  </si>
  <si>
    <t>Cl2C=CCl2</t>
  </si>
  <si>
    <t>VI.</t>
  </si>
  <si>
    <t>127-19-5</t>
  </si>
  <si>
    <t>94.</t>
  </si>
  <si>
    <t>N,N-DIMETILACETAMID</t>
  </si>
  <si>
    <t>CH3CON(CH3) 2</t>
  </si>
  <si>
    <t>1300-73-8</t>
  </si>
  <si>
    <t>339.</t>
  </si>
  <si>
    <t>XILIDIN(ek)</t>
  </si>
  <si>
    <t>(CH3)2C6H3NH2</t>
  </si>
  <si>
    <t>1303-28-2</t>
  </si>
  <si>
    <t>61.</t>
  </si>
  <si>
    <t>DIARZÉN-PENTOXID (As-ra számítva)</t>
  </si>
  <si>
    <t>As2O5</t>
  </si>
  <si>
    <t>178.</t>
  </si>
  <si>
    <t>KALCIUM-HIDROXID</t>
  </si>
  <si>
    <t>Ca(OH)2</t>
  </si>
  <si>
    <t>1305-78-8</t>
  </si>
  <si>
    <t>181.</t>
  </si>
  <si>
    <t>KALCIUM-OXID</t>
  </si>
  <si>
    <t>CaO</t>
  </si>
  <si>
    <t>10 5</t>
  </si>
  <si>
    <t>1306-19-0</t>
  </si>
  <si>
    <t>176.</t>
  </si>
  <si>
    <t>KADMIUM-OXID (Cd-ra számítva)</t>
  </si>
  <si>
    <t>CdO</t>
  </si>
  <si>
    <t>1309-37-1</t>
  </si>
  <si>
    <t>331.</t>
  </si>
  <si>
    <t>VAS(III)-OXID (Fe-ra számítva)</t>
  </si>
  <si>
    <t>Fe2O3</t>
  </si>
  <si>
    <t>6 resp</t>
  </si>
  <si>
    <t>207.</t>
  </si>
  <si>
    <t>MAGNÉZIUM-OXID (Mg-ra számítva)</t>
  </si>
  <si>
    <t>MgO</t>
  </si>
  <si>
    <t>24resp</t>
  </si>
  <si>
    <t>1309-64-4</t>
  </si>
  <si>
    <t>60.</t>
  </si>
  <si>
    <t>DIANTIMON-TRIOXID (Sb-ra számítva)</t>
  </si>
  <si>
    <t>Sb2O3</t>
  </si>
  <si>
    <t>1310-58-3</t>
  </si>
  <si>
    <t>183.</t>
  </si>
  <si>
    <t>KÁLIUM-HIDROXID</t>
  </si>
  <si>
    <t>KOH</t>
  </si>
  <si>
    <t>241.</t>
  </si>
  <si>
    <t>NÁTRIUM-HIDROXID</t>
  </si>
  <si>
    <t>NaOH</t>
  </si>
  <si>
    <t>1313-99-1</t>
  </si>
  <si>
    <t>nikkel-oxid, lásd nikkel és szervetlen vegyületei</t>
  </si>
  <si>
    <t>NiO</t>
  </si>
  <si>
    <t>1314-06-3</t>
  </si>
  <si>
    <t>dinikkel-trioxid lásd nikkel és szervetlen vegyületei</t>
  </si>
  <si>
    <t>Ni2O3</t>
  </si>
  <si>
    <t>54.</t>
  </si>
  <si>
    <t>CINK-OXID</t>
  </si>
  <si>
    <t>ZnO</t>
  </si>
  <si>
    <t>5 resp</t>
  </si>
  <si>
    <t>20 resp</t>
  </si>
  <si>
    <t>1314-56-3</t>
  </si>
  <si>
    <t>78.</t>
  </si>
  <si>
    <t>DIFOSZFOR-PENTOXID</t>
  </si>
  <si>
    <t>P2O5</t>
  </si>
  <si>
    <t>1314-62-1</t>
  </si>
  <si>
    <t>109.</t>
  </si>
  <si>
    <t>DIVANÁDIUM-PENTOXID (V-ra számítva)</t>
  </si>
  <si>
    <t>V2O5</t>
  </si>
  <si>
    <t>0,05resp</t>
  </si>
  <si>
    <t>0,2 resp</t>
  </si>
  <si>
    <t>II.2.</t>
  </si>
  <si>
    <t>1314-80-3</t>
  </si>
  <si>
    <t>77.</t>
  </si>
  <si>
    <t>DIFOSZFOR-PENTASZULFID</t>
  </si>
  <si>
    <t>P2S5</t>
  </si>
  <si>
    <t>13171-21-6</t>
  </si>
  <si>
    <t>135.</t>
  </si>
  <si>
    <t>FOSZFAMIDON (izomerek keveréke), cisz-izomer, transz-izomer</t>
  </si>
  <si>
    <t>C10H19ClNO5P</t>
  </si>
  <si>
    <t>1317-65-3</t>
  </si>
  <si>
    <t>179.</t>
  </si>
  <si>
    <t>KALCIUM-KARBONÁT</t>
  </si>
  <si>
    <t>CaCO3</t>
  </si>
  <si>
    <t>1319-77-3</t>
  </si>
  <si>
    <t>199.</t>
  </si>
  <si>
    <t>KREZOL (izomerek keveréke)</t>
  </si>
  <si>
    <t>CH3C6H4OH</t>
  </si>
  <si>
    <t>I. EU91</t>
  </si>
  <si>
    <t>1321-64-8</t>
  </si>
  <si>
    <t>273.</t>
  </si>
  <si>
    <t>PENTAKLÓRNAFTALINOK</t>
  </si>
  <si>
    <t>C10H3Cl5</t>
  </si>
  <si>
    <t>1321-65-9</t>
  </si>
  <si>
    <t>322.</t>
  </si>
  <si>
    <t>TRIKLÓRNAFTALINOK</t>
  </si>
  <si>
    <t>C10H5Cl3</t>
  </si>
  <si>
    <t>1327-53-3</t>
  </si>
  <si>
    <t>62.</t>
  </si>
  <si>
    <t>DIARZÉN-TRIOXID (As-ra számítva)</t>
  </si>
  <si>
    <t>As2O3</t>
  </si>
  <si>
    <t>335.</t>
  </si>
  <si>
    <t>XILOL(ok)</t>
  </si>
  <si>
    <t>1333-82-0</t>
  </si>
  <si>
    <t>203.</t>
  </si>
  <si>
    <t>KRÓM-TRIOXID (Cr VI-ra számítva)</t>
  </si>
  <si>
    <t>CrO3</t>
  </si>
  <si>
    <t>1344-28-1</t>
  </si>
  <si>
    <t>58.</t>
  </si>
  <si>
    <t>DIALUMÍNIUM-TRIOXID (Al-ra számítva)</t>
  </si>
  <si>
    <t>Al2O3</t>
  </si>
  <si>
    <t>1345-25-1</t>
  </si>
  <si>
    <t>330.</t>
  </si>
  <si>
    <t>VAS(II)-OXID (Fe-ra számítva)</t>
  </si>
  <si>
    <t>FeO</t>
  </si>
  <si>
    <t>13463-39-3</t>
  </si>
  <si>
    <t>247.</t>
  </si>
  <si>
    <t>NIKKEL-TETRAKARBONIL</t>
  </si>
  <si>
    <t>Ni(CO)4</t>
  </si>
  <si>
    <t>13765-19-0</t>
  </si>
  <si>
    <t>kalcium-kromát lásd: króm (VI) szervetlen vegyületek</t>
  </si>
  <si>
    <t>CaCrO4</t>
  </si>
  <si>
    <t>140-88-5</t>
  </si>
  <si>
    <t>114.</t>
  </si>
  <si>
    <t>ETIL-AKRILÁT</t>
  </si>
  <si>
    <t>CH2=CHCOOC2H5</t>
  </si>
  <si>
    <t>I. EU4</t>
  </si>
  <si>
    <t>39.</t>
  </si>
  <si>
    <t>n-BUTIL-AKRILÁT</t>
  </si>
  <si>
    <t>CH2=CHCOOC4H9</t>
  </si>
  <si>
    <t>141-43-5</t>
  </si>
  <si>
    <t>15.</t>
  </si>
  <si>
    <t>2-AMINOETANOL</t>
  </si>
  <si>
    <t>NH2(CH2) 2OH</t>
  </si>
  <si>
    <t>113.</t>
  </si>
  <si>
    <t>ETIL-ACETÁT</t>
  </si>
  <si>
    <t>CH3COOC2H5</t>
  </si>
  <si>
    <t>142-82-5</t>
  </si>
  <si>
    <t>156.</t>
  </si>
  <si>
    <t>n-HEPTÁN</t>
  </si>
  <si>
    <t>CH3(CH2)5CH3</t>
  </si>
  <si>
    <t>8000*</t>
  </si>
  <si>
    <t>265.</t>
  </si>
  <si>
    <t>OXÁLSAV</t>
  </si>
  <si>
    <t>HOOCCOOH</t>
  </si>
  <si>
    <t>14808-60-7</t>
  </si>
  <si>
    <t>kvarc, lásd: 1.2.1.</t>
  </si>
  <si>
    <t>SiO2</t>
  </si>
  <si>
    <t>151-56-4</t>
  </si>
  <si>
    <t>23.</t>
  </si>
  <si>
    <t>AZIRIDIN</t>
  </si>
  <si>
    <t>(CH2)2NH</t>
  </si>
  <si>
    <t>151-67-7</t>
  </si>
  <si>
    <t>152.</t>
  </si>
  <si>
    <t>HALOTÁN</t>
  </si>
  <si>
    <t>CHClBrCF3</t>
  </si>
  <si>
    <t>156-62-7</t>
  </si>
  <si>
    <t>177.</t>
  </si>
  <si>
    <t>KALCIUM-CIÁNAMID</t>
  </si>
  <si>
    <t>CaNCN</t>
  </si>
  <si>
    <t>1634-04-4</t>
  </si>
  <si>
    <t>41.</t>
  </si>
  <si>
    <t>terc-BUTIL-METIL-ÉTER</t>
  </si>
  <si>
    <t>C(CH3)3OCH3</t>
  </si>
  <si>
    <t>16812-54-7</t>
  </si>
  <si>
    <t>nikkel-szulfid, lásd nikkel és szervetlen vegyületei</t>
  </si>
  <si>
    <t>NiS</t>
  </si>
  <si>
    <t>1746-01-6</t>
  </si>
  <si>
    <t>65.</t>
  </si>
  <si>
    <t>DIBENZO-p-DIOXIN-2,3,7,8-TETRAKLÓR</t>
  </si>
  <si>
    <t>C12H4Cl4O2</t>
  </si>
  <si>
    <t>17702-41-9</t>
  </si>
  <si>
    <t>57.</t>
  </si>
  <si>
    <t>DEKABORÁN</t>
  </si>
  <si>
    <t>B10H14</t>
  </si>
  <si>
    <t>1910-42-5</t>
  </si>
  <si>
    <t>268.</t>
  </si>
  <si>
    <t>PARAKVÁT-DIKLORID</t>
  </si>
  <si>
    <t>C12H14Cl2N2</t>
  </si>
  <si>
    <t>20816-12-0</t>
  </si>
  <si>
    <t>266.</t>
  </si>
  <si>
    <t>OZMIUM-TETRAOXID (Os-ra számítva)</t>
  </si>
  <si>
    <t>OsO4</t>
  </si>
  <si>
    <t>2385-85-5</t>
  </si>
  <si>
    <t>233.</t>
  </si>
  <si>
    <t>MIREX</t>
  </si>
  <si>
    <t>C10Cl12</t>
  </si>
  <si>
    <t>2425-06-1</t>
  </si>
  <si>
    <t>185.</t>
  </si>
  <si>
    <t>KAPTAFOL</t>
  </si>
  <si>
    <t>C10H9Cl4NO2S</t>
  </si>
  <si>
    <t>24613-89-6</t>
  </si>
  <si>
    <t>202.</t>
  </si>
  <si>
    <t>KRÓM(III)-KROMÁT (Cr-ra számítva)</t>
  </si>
  <si>
    <t>Cr2(CrO4)3</t>
  </si>
  <si>
    <t>26628-22-8</t>
  </si>
  <si>
    <t>240.</t>
  </si>
  <si>
    <t>NÁTRIUM-AZID</t>
  </si>
  <si>
    <t>NaN3</t>
  </si>
  <si>
    <t>298-00-0</t>
  </si>
  <si>
    <t>225.</t>
  </si>
  <si>
    <t>METIL-PARATION</t>
  </si>
  <si>
    <t>NO2C6H4OPS(CH3O)2</t>
  </si>
  <si>
    <t>b, sz</t>
  </si>
  <si>
    <t>162.</t>
  </si>
  <si>
    <t>HIDRAZIN</t>
  </si>
  <si>
    <t>H2NNH2</t>
  </si>
  <si>
    <t>309-00-2</t>
  </si>
  <si>
    <t>9.</t>
  </si>
  <si>
    <t>ALDRIN</t>
  </si>
  <si>
    <t>C12H8Cl6</t>
  </si>
  <si>
    <t>3173-72-6</t>
  </si>
  <si>
    <t>1,5-naftilén-diizocianát (NDI)</t>
  </si>
  <si>
    <t>C10H6(NCO)2</t>
  </si>
  <si>
    <t>333-41-5</t>
  </si>
  <si>
    <t>63.</t>
  </si>
  <si>
    <t>DIAZINON</t>
  </si>
  <si>
    <t>C12H21N2O3PS</t>
  </si>
  <si>
    <t>334-88-3</t>
  </si>
  <si>
    <t>64.</t>
  </si>
  <si>
    <t>DIAZOMETÁN</t>
  </si>
  <si>
    <t>CH2N2</t>
  </si>
  <si>
    <t>34590-94-8</t>
  </si>
  <si>
    <t>229.</t>
  </si>
  <si>
    <t>(2-METOXIMETILETOXI)-PROPANOL (Dipropilénglikol-monometil-éter)</t>
  </si>
  <si>
    <t>C7H16O3</t>
  </si>
  <si>
    <t>308*</t>
  </si>
  <si>
    <t>36355-01-8</t>
  </si>
  <si>
    <t>270.</t>
  </si>
  <si>
    <t>PBB-k Hexabróm-1,1’-bifenil; Oktabróm-1,1’-bifenil; Dekabróm-1,1’-bifenil</t>
  </si>
  <si>
    <t>C12H4Br6; C12H2Br8; C12Br10</t>
  </si>
  <si>
    <t>3689-24-5</t>
  </si>
  <si>
    <t>301.</t>
  </si>
  <si>
    <t>SZULFOTEP</t>
  </si>
  <si>
    <t>(C2H5) 4P2S2O5</t>
  </si>
  <si>
    <t>0,I</t>
  </si>
  <si>
    <t>0,4*</t>
  </si>
  <si>
    <t>420-04-2</t>
  </si>
  <si>
    <t>45.</t>
  </si>
  <si>
    <t>CIÁNAMID</t>
  </si>
  <si>
    <t>NCNH2</t>
  </si>
  <si>
    <t>463-82-1</t>
  </si>
  <si>
    <t>242.</t>
  </si>
  <si>
    <t>NEOPENTÁN</t>
  </si>
  <si>
    <t>(CH3)4C</t>
  </si>
  <si>
    <t>134.</t>
  </si>
  <si>
    <t>FORMALDEHID</t>
  </si>
  <si>
    <t>HCHO</t>
  </si>
  <si>
    <t>50-29-3</t>
  </si>
  <si>
    <t>56.</t>
  </si>
  <si>
    <t>DDT</t>
  </si>
  <si>
    <t>C14H9Cl5</t>
  </si>
  <si>
    <t>1 resp</t>
  </si>
  <si>
    <t>50-32-8</t>
  </si>
  <si>
    <t>30.</t>
  </si>
  <si>
    <t>BENZO[a]PIRÉN</t>
  </si>
  <si>
    <t>C20H12</t>
  </si>
  <si>
    <t>510-15-6</t>
  </si>
  <si>
    <t>192.</t>
  </si>
  <si>
    <t>KLÓRBENZILÁT</t>
  </si>
  <si>
    <t>C16H14Cl2O3</t>
  </si>
  <si>
    <t>526-73-8</t>
  </si>
  <si>
    <t>325.</t>
  </si>
  <si>
    <t>1,2,3-TRIMETILBENZOL</t>
  </si>
  <si>
    <t>534-52-1</t>
  </si>
  <si>
    <t>103.</t>
  </si>
  <si>
    <t>4,6-DINITRO-o-KREZOL</t>
  </si>
  <si>
    <t>CH3C6H2(NO2)2OH</t>
  </si>
  <si>
    <t>540-59-0</t>
  </si>
  <si>
    <t>89.</t>
  </si>
  <si>
    <t>1,2-DIKLÓRETILÉN</t>
  </si>
  <si>
    <t>ClHC=CHCl</t>
  </si>
  <si>
    <t>540-73-8</t>
  </si>
  <si>
    <t>99.</t>
  </si>
  <si>
    <t>1,2-DIMETILHIDRAZIN</t>
  </si>
  <si>
    <t>CH3NHNHCH3</t>
  </si>
  <si>
    <t>54-11-5</t>
  </si>
  <si>
    <t>248.</t>
  </si>
  <si>
    <t>NIKOTIN</t>
  </si>
  <si>
    <t>C10H14N2</t>
  </si>
  <si>
    <t>541-73-1</t>
  </si>
  <si>
    <t>84.</t>
  </si>
  <si>
    <t>1,3-DIKLÓRBENZOL</t>
  </si>
  <si>
    <t>541-85-5</t>
  </si>
  <si>
    <t>219.</t>
  </si>
  <si>
    <t>5-METILHEPTÁN-3-ON</t>
  </si>
  <si>
    <t>CH3CH2COCH2CH3CHC2H5</t>
  </si>
  <si>
    <t>542-88-1</t>
  </si>
  <si>
    <t>33.</t>
  </si>
  <si>
    <t>BISZ (KLÓRMETIL)-ÉTER</t>
  </si>
  <si>
    <t>ClCH2OCH2Cl</t>
  </si>
  <si>
    <t>542-92-7</t>
  </si>
  <si>
    <t>52.</t>
  </si>
  <si>
    <t>1,3-CIKLOPENTADIÉN</t>
  </si>
  <si>
    <t>C5H6</t>
  </si>
  <si>
    <t>55-63-0</t>
  </si>
  <si>
    <t>151.</t>
  </si>
  <si>
    <t>GLICERIN-TRINITRÁT</t>
  </si>
  <si>
    <t>C3H5(ONO2)3</t>
  </si>
  <si>
    <t>56-23-5</t>
  </si>
  <si>
    <t>299.</t>
  </si>
  <si>
    <t>SZÉN-TETRAKLORID***</t>
  </si>
  <si>
    <t>CCl4</t>
  </si>
  <si>
    <t>Magyarországon betiltott</t>
  </si>
  <si>
    <t>56-38-2</t>
  </si>
  <si>
    <t>269.</t>
  </si>
  <si>
    <t>PARATION</t>
  </si>
  <si>
    <t>C10H14O5NSP</t>
  </si>
  <si>
    <t>57-14-7</t>
  </si>
  <si>
    <t>100.</t>
  </si>
  <si>
    <t>N,N-DIMETILHIDRAZIN</t>
  </si>
  <si>
    <t>(CH3)2NNH2</t>
  </si>
  <si>
    <t>57-57-8</t>
  </si>
  <si>
    <t>287.</t>
  </si>
  <si>
    <t>1,3-PROPIOLAKTON</t>
  </si>
  <si>
    <t>C3H4O2</t>
  </si>
  <si>
    <t>57-74-9</t>
  </si>
  <si>
    <t>195.</t>
  </si>
  <si>
    <t>KLÓRDÁN</t>
  </si>
  <si>
    <t>C10H6Cl8</t>
  </si>
  <si>
    <t>581-89-5</t>
  </si>
  <si>
    <t>254.</t>
  </si>
  <si>
    <t>2-NITRONAFTALIN</t>
  </si>
  <si>
    <t>C10H7NO2</t>
  </si>
  <si>
    <t>584-84-9</t>
  </si>
  <si>
    <t>312.</t>
  </si>
  <si>
    <t>TOLUOL-2,4-DIIZOCIANÁT</t>
  </si>
  <si>
    <t>CH3C6H3(NCO)2</t>
  </si>
  <si>
    <t>k, i, sz</t>
  </si>
  <si>
    <t>58-89-9</t>
  </si>
  <si>
    <t>205.</t>
  </si>
  <si>
    <t>LINDÁN (γ-HCH) (γ-1,2,3,4,5,6-Hexaklórciklohexán)</t>
  </si>
  <si>
    <t>C6H6Cl6</t>
  </si>
  <si>
    <t>591-78-6</t>
  </si>
  <si>
    <t>217.</t>
  </si>
  <si>
    <t>METIL-BUTIL-KETON</t>
  </si>
  <si>
    <t>CH3CO(CH2)3CH3</t>
  </si>
  <si>
    <t>593-60-2</t>
  </si>
  <si>
    <t>333.</t>
  </si>
  <si>
    <t>VINIL-BROMID</t>
  </si>
  <si>
    <t>CH2=CHBr</t>
  </si>
  <si>
    <t>60-29-7</t>
  </si>
  <si>
    <t>73.</t>
  </si>
  <si>
    <t>DIETIL-ÉTER</t>
  </si>
  <si>
    <t>(CH3CH2)O2</t>
  </si>
  <si>
    <t>60-57-1</t>
  </si>
  <si>
    <t>70.</t>
  </si>
  <si>
    <t>DIELDRIN</t>
  </si>
  <si>
    <t>C12H8Cl6O</t>
  </si>
  <si>
    <t>0,25 resp</t>
  </si>
  <si>
    <t>608-73-1</t>
  </si>
  <si>
    <t>154.</t>
  </si>
  <si>
    <t>HCH (I,2,3,4,5,6-HEXAKLÓRCIKLOHEXÁN) (izomerek keveréke)</t>
  </si>
  <si>
    <t>61788-33-8</t>
  </si>
  <si>
    <t>283.</t>
  </si>
  <si>
    <t>POLIKLÓROZOTT TERFENILEK</t>
  </si>
  <si>
    <t>620-11-1</t>
  </si>
  <si>
    <t>276.</t>
  </si>
  <si>
    <t>3-PENTIL-ACETÁT</t>
  </si>
  <si>
    <t>CH3COOCH(C2H5)C2H5</t>
  </si>
  <si>
    <t>624-83-9</t>
  </si>
  <si>
    <t>221.</t>
  </si>
  <si>
    <t>METIL-IZOCIANÁT</t>
  </si>
  <si>
    <t>CH3NCO</t>
  </si>
  <si>
    <t>625-16-1</t>
  </si>
  <si>
    <t>13.</t>
  </si>
  <si>
    <t>terc-AMIL-ACETÁT</t>
  </si>
  <si>
    <t>H3COOC(CH3)2C2H5</t>
  </si>
  <si>
    <t>62-53-3</t>
  </si>
  <si>
    <t>17.</t>
  </si>
  <si>
    <t>ANILIN</t>
  </si>
  <si>
    <t>C6H5NH2</t>
  </si>
  <si>
    <t>II.2., BHM</t>
  </si>
  <si>
    <t>626-38-0</t>
  </si>
  <si>
    <t>216.</t>
  </si>
  <si>
    <t>1-METILBUTIL-ACETÁT</t>
  </si>
  <si>
    <t>CH3COOCH(CH3)(CH2)2CH3</t>
  </si>
  <si>
    <t>62-73-7</t>
  </si>
  <si>
    <t>91.</t>
  </si>
  <si>
    <t>DIKLÓRFOSZ (DDVP)</t>
  </si>
  <si>
    <t>C4H7Cl2O4P</t>
  </si>
  <si>
    <t>628-63-7</t>
  </si>
  <si>
    <t>275.</t>
  </si>
  <si>
    <t>PENTIL-ACETÁT</t>
  </si>
  <si>
    <t>CH3COO(CH2)4CH3</t>
  </si>
  <si>
    <t>630-08-0</t>
  </si>
  <si>
    <t>298.</t>
  </si>
  <si>
    <t>SZÉN-MONOXID</t>
  </si>
  <si>
    <t>CO</t>
  </si>
  <si>
    <t>II.1. BHM</t>
  </si>
  <si>
    <t>63-25-2</t>
  </si>
  <si>
    <t>186.</t>
  </si>
  <si>
    <t>KARBARIL</t>
  </si>
  <si>
    <t>C12H11NO2</t>
  </si>
  <si>
    <t>640-19-7</t>
  </si>
  <si>
    <t>132.</t>
  </si>
  <si>
    <t>FLUORACETAMID</t>
  </si>
  <si>
    <t>FCH2CONH2</t>
  </si>
  <si>
    <t>115.</t>
  </si>
  <si>
    <t>ETIL-ALKOHOL</t>
  </si>
  <si>
    <t>CH3CH2OH</t>
  </si>
  <si>
    <t>153.</t>
  </si>
  <si>
    <t>HANGYASAV</t>
  </si>
  <si>
    <t>HCOOH</t>
  </si>
  <si>
    <t>110.</t>
  </si>
  <si>
    <t>ECETSAV</t>
  </si>
  <si>
    <t>CH3COOH</t>
  </si>
  <si>
    <t>646-06-0</t>
  </si>
  <si>
    <t>108.</t>
  </si>
  <si>
    <t>1,3-DIOXOLÁN</t>
  </si>
  <si>
    <t>C3H6O2</t>
  </si>
  <si>
    <t>64-67-5</t>
  </si>
  <si>
    <t>75.</t>
  </si>
  <si>
    <t>DIETIL-SZULFÁT</t>
  </si>
  <si>
    <t>(C2H5O)2SO2</t>
  </si>
  <si>
    <t>65997-15-1</t>
  </si>
  <si>
    <t>284.</t>
  </si>
  <si>
    <t>PORTLAND CEMENT</t>
  </si>
  <si>
    <t>213.</t>
  </si>
  <si>
    <t>METIL-ALKOHOL</t>
  </si>
  <si>
    <t>CH3OH</t>
  </si>
  <si>
    <t>171.</t>
  </si>
  <si>
    <t>IZOPROPIL-ALKOHOL</t>
  </si>
  <si>
    <t>CH3CH(OH)CH3</t>
  </si>
  <si>
    <t>67-64-1</t>
  </si>
  <si>
    <t>3.</t>
  </si>
  <si>
    <t>ACETON</t>
  </si>
  <si>
    <t>CH3COCH3</t>
  </si>
  <si>
    <t>2420*</t>
  </si>
  <si>
    <t>67-66-3</t>
  </si>
  <si>
    <t>197.</t>
  </si>
  <si>
    <t>KLOROFORM</t>
  </si>
  <si>
    <t>CHCl3</t>
  </si>
  <si>
    <t>68-11-1</t>
  </si>
  <si>
    <t>307.</t>
  </si>
  <si>
    <t>TIOGLIKOLSAV</t>
  </si>
  <si>
    <t>HSCH2COOH</t>
  </si>
  <si>
    <t>68-12-2</t>
  </si>
  <si>
    <t>98.</t>
  </si>
  <si>
    <t>N,N-DIMETILFORMAMID</t>
  </si>
  <si>
    <t>HCON(CH3)2</t>
  </si>
  <si>
    <t>II.1. BEM, EU4</t>
  </si>
  <si>
    <t>6923-22-4</t>
  </si>
  <si>
    <t>236.</t>
  </si>
  <si>
    <t>MONOKROTOFOSZ</t>
  </si>
  <si>
    <t>C7H14NO5P</t>
  </si>
  <si>
    <t>40.</t>
  </si>
  <si>
    <t>n-BUTIL-ALKOHOL</t>
  </si>
  <si>
    <t>CH3(CH2)3OH</t>
  </si>
  <si>
    <t>29.</t>
  </si>
  <si>
    <t>BENZOL</t>
  </si>
  <si>
    <t>C6H6</t>
  </si>
  <si>
    <t>k, b, i</t>
  </si>
  <si>
    <t>71-55-6</t>
  </si>
  <si>
    <t>318.</t>
  </si>
  <si>
    <t>1,1,1-TRIKLÓRETÁN***</t>
  </si>
  <si>
    <t>CH3CCl3</t>
  </si>
  <si>
    <t>72-20-8</t>
  </si>
  <si>
    <t>112.</t>
  </si>
  <si>
    <t>ENDRIN</t>
  </si>
  <si>
    <t>7429-90-5</t>
  </si>
  <si>
    <t>12.</t>
  </si>
  <si>
    <t>ALUMÍNIUM, FÉM</t>
  </si>
  <si>
    <t>Al</t>
  </si>
  <si>
    <t>7439-92-1</t>
  </si>
  <si>
    <t>259.</t>
  </si>
  <si>
    <t>ÓLOM és SZERVETLEN VEGYÜLETEI (Pb-ra számítva)</t>
  </si>
  <si>
    <t>Pb</t>
  </si>
  <si>
    <t>III. BEM BHM EUO</t>
  </si>
  <si>
    <t>7439-96-5</t>
  </si>
  <si>
    <t>209.</t>
  </si>
  <si>
    <t>MANGÁN ÉS SZERVETLEN SÓI (mangán-tetraoxid kivételével, Mn-ra számítva)</t>
  </si>
  <si>
    <t>Mn</t>
  </si>
  <si>
    <t>165.</t>
  </si>
  <si>
    <t>HIGANY ÉS SZERVETLEN VEGYÜLETEI*** (Hg-ra számítva)</t>
  </si>
  <si>
    <t>Hg</t>
  </si>
  <si>
    <t>sz, b</t>
  </si>
  <si>
    <t>III. BEM EU4</t>
  </si>
  <si>
    <t>7440-02-0</t>
  </si>
  <si>
    <t>243.</t>
  </si>
  <si>
    <t>NIKKEL (fém) és SZERVETLEN VEGYÜLETEI, ....(NiO, NiCO3, NiS, Ni2O3) (Ni-re számítva)</t>
  </si>
  <si>
    <t>244.</t>
  </si>
  <si>
    <t>NIKKEL (fém) és SZERVETLEN VEGYÜLETEI , könnyen oldható (NiCl2 , NiOH, NiSO4,..) (Ni-re számítva)</t>
  </si>
  <si>
    <t>7440-06-4</t>
  </si>
  <si>
    <t>281.</t>
  </si>
  <si>
    <t>PLATINA FÉM</t>
  </si>
  <si>
    <t>Pt</t>
  </si>
  <si>
    <t>7440-22-4</t>
  </si>
  <si>
    <t>127.</t>
  </si>
  <si>
    <t>EZÜST, fém</t>
  </si>
  <si>
    <t>Ag</t>
  </si>
  <si>
    <t>7440-36-0</t>
  </si>
  <si>
    <t>19.</t>
  </si>
  <si>
    <t>ANTIMON ÉS SZERVETLEN VEGYÜLETEI (Sb-ra számítva)</t>
  </si>
  <si>
    <t>Sb</t>
  </si>
  <si>
    <t>7440-38-2</t>
  </si>
  <si>
    <t>21.</t>
  </si>
  <si>
    <t>ARZÉN ÉS SZERVETLEN VEGYÜLETEI***</t>
  </si>
  <si>
    <t>As</t>
  </si>
  <si>
    <t>7440-41-7</t>
  </si>
  <si>
    <t>31.</t>
  </si>
  <si>
    <t>BERILLIUM ÉS VEGYÜLETEI (Be-ra számítva)</t>
  </si>
  <si>
    <t>Be</t>
  </si>
  <si>
    <t>7440-43-9</t>
  </si>
  <si>
    <t>173.</t>
  </si>
  <si>
    <t>KADMIUM ÉS SZERVETLEN VEGYÜLETEI - CdF2, CdCl2, CdO kivételével (Cd-ra számítva)</t>
  </si>
  <si>
    <t>Cd</t>
  </si>
  <si>
    <t>7440-47-3</t>
  </si>
  <si>
    <t>200.</t>
  </si>
  <si>
    <t>KRÓM (fém), SZERVETLEN KRÓM(II) és KRÓM(III) VEGYÜLETEK (nem oldható)</t>
  </si>
  <si>
    <t>Cr</t>
  </si>
  <si>
    <t>BEM EU2</t>
  </si>
  <si>
    <t>7440-48-4</t>
  </si>
  <si>
    <t>198.</t>
  </si>
  <si>
    <t>KOBALT ÉS SZERVETLEN VEGYÜLETEI (Co-ra számítva)</t>
  </si>
  <si>
    <t>Co</t>
  </si>
  <si>
    <t>7440-50-8</t>
  </si>
  <si>
    <t>289.</t>
  </si>
  <si>
    <t>RÉZ és vegyületei (Cu-re számítva)</t>
  </si>
  <si>
    <t>Cu</t>
  </si>
  <si>
    <t>290.</t>
  </si>
  <si>
    <t>RÉZ, FÜST</t>
  </si>
  <si>
    <t>7446-09-5</t>
  </si>
  <si>
    <t>187.</t>
  </si>
  <si>
    <t>KÉN-DIOXID</t>
  </si>
  <si>
    <t>SO2</t>
  </si>
  <si>
    <t>74-83-9</t>
  </si>
  <si>
    <t>215.</t>
  </si>
  <si>
    <t>METIL-BROMID</t>
  </si>
  <si>
    <t>CH3Br</t>
  </si>
  <si>
    <t>74-87-3</t>
  </si>
  <si>
    <t>222.</t>
  </si>
  <si>
    <t>METIL-KLORID</t>
  </si>
  <si>
    <t>CH3Cl</t>
  </si>
  <si>
    <t>74-90-8</t>
  </si>
  <si>
    <t>46.</t>
  </si>
  <si>
    <t>CIÁN-HIDROGÉN</t>
  </si>
  <si>
    <t>HCN</t>
  </si>
  <si>
    <t>74-93-1</t>
  </si>
  <si>
    <t>223.</t>
  </si>
  <si>
    <t>METIL-MERKAPTÁN</t>
  </si>
  <si>
    <t>CH3SH</t>
  </si>
  <si>
    <t>74-96-4</t>
  </si>
  <si>
    <t>118.</t>
  </si>
  <si>
    <t>ETIL-BROMID</t>
  </si>
  <si>
    <t>CH3CH2Br</t>
  </si>
  <si>
    <t>75-00-3</t>
  </si>
  <si>
    <t>125.</t>
  </si>
  <si>
    <t>ETIL-KLORID</t>
  </si>
  <si>
    <t>C2H5Cl</t>
  </si>
  <si>
    <t>75-01-4</t>
  </si>
  <si>
    <t>334.</t>
  </si>
  <si>
    <t>VINIL-KLORID</t>
  </si>
  <si>
    <t>CH2=CHCl</t>
  </si>
  <si>
    <t>75-04-7</t>
  </si>
  <si>
    <t>116.</t>
  </si>
  <si>
    <t>ETIL-AMIN</t>
  </si>
  <si>
    <t>CH3CH2NH2</t>
  </si>
  <si>
    <t>9,4*</t>
  </si>
  <si>
    <t>75-05-8</t>
  </si>
  <si>
    <t>5.</t>
  </si>
  <si>
    <t>ACETONITRIL</t>
  </si>
  <si>
    <t>CH3CN</t>
  </si>
  <si>
    <t>75-07-0</t>
  </si>
  <si>
    <t>1.</t>
  </si>
  <si>
    <t>ACETALDEHID</t>
  </si>
  <si>
    <t>CH3CHO</t>
  </si>
  <si>
    <t>75-08-1</t>
  </si>
  <si>
    <t>126.</t>
  </si>
  <si>
    <t>ETIL-MERKAPTÁN</t>
  </si>
  <si>
    <t>CH3CH2SH</t>
  </si>
  <si>
    <t>75-09-2</t>
  </si>
  <si>
    <t>92.</t>
  </si>
  <si>
    <t>DIKLÓRMETÁN</t>
  </si>
  <si>
    <t>CH2Cl2</t>
  </si>
  <si>
    <t>75-15-0</t>
  </si>
  <si>
    <t>297.</t>
  </si>
  <si>
    <t>SZÉN-DISZULFID</t>
  </si>
  <si>
    <t>CS2</t>
  </si>
  <si>
    <t>75-21-8</t>
  </si>
  <si>
    <t>124.</t>
  </si>
  <si>
    <t>ETILÉN-OXID</t>
  </si>
  <si>
    <t>C2H4O</t>
  </si>
  <si>
    <t>75-34-3</t>
  </si>
  <si>
    <t>86.</t>
  </si>
  <si>
    <t>1,1-DIKLÓRETÁN</t>
  </si>
  <si>
    <t>Cl2CH2CH2</t>
  </si>
  <si>
    <t>824*</t>
  </si>
  <si>
    <t>75-35-4</t>
  </si>
  <si>
    <t>88.</t>
  </si>
  <si>
    <t>1,1-DIKLÓRETILÉN***</t>
  </si>
  <si>
    <t>Cl2HC=CH</t>
  </si>
  <si>
    <t>75-43-4</t>
  </si>
  <si>
    <t>143.</t>
  </si>
  <si>
    <t>F 21, diklórfluormetán</t>
  </si>
  <si>
    <t>CHCl2F</t>
  </si>
  <si>
    <t>II.1</t>
  </si>
  <si>
    <t>75-44-5</t>
  </si>
  <si>
    <t>140.</t>
  </si>
  <si>
    <t>FOSZGÉN</t>
  </si>
  <si>
    <t>COCl2</t>
  </si>
  <si>
    <t>75-45-6</t>
  </si>
  <si>
    <t>144.</t>
  </si>
  <si>
    <t>F 22, klórdifluormetán</t>
  </si>
  <si>
    <t>CHClF2</t>
  </si>
  <si>
    <t>14 400*</t>
  </si>
  <si>
    <t>75-50-3</t>
  </si>
  <si>
    <t>324.</t>
  </si>
  <si>
    <t>TRIMETIL-AMIN</t>
  </si>
  <si>
    <t>N(CH3)3</t>
  </si>
  <si>
    <t>7553-56-2</t>
  </si>
  <si>
    <t>172.</t>
  </si>
  <si>
    <t>JÓD</t>
  </si>
  <si>
    <t>I2</t>
  </si>
  <si>
    <t>i, sz, b</t>
  </si>
  <si>
    <t>75-55-8</t>
  </si>
  <si>
    <t>214.</t>
  </si>
  <si>
    <t>2-METILAZIRIDIN</t>
  </si>
  <si>
    <t>C3H7N</t>
  </si>
  <si>
    <t>75-56-9</t>
  </si>
  <si>
    <t>286.</t>
  </si>
  <si>
    <t>PROPILÉN-OXID</t>
  </si>
  <si>
    <t>CH3C2H3O</t>
  </si>
  <si>
    <t>75-68-3</t>
  </si>
  <si>
    <t>147.</t>
  </si>
  <si>
    <t>F142b, 1-klór-1,1-difluoretán</t>
  </si>
  <si>
    <t>C2H3ClF2</t>
  </si>
  <si>
    <t>75-69-4</t>
  </si>
  <si>
    <t>141.</t>
  </si>
  <si>
    <t>F 11, triklórfluormetán</t>
  </si>
  <si>
    <t>CCl3F</t>
  </si>
  <si>
    <t>75-71-8</t>
  </si>
  <si>
    <t>142.</t>
  </si>
  <si>
    <t>F 12, diklórdifluormetán</t>
  </si>
  <si>
    <t>CCl2F2</t>
  </si>
  <si>
    <t>75-74-I</t>
  </si>
  <si>
    <t>261.</t>
  </si>
  <si>
    <t>ÓLOM-TETRAMETIL</t>
  </si>
  <si>
    <t>Pb(CH3)4</t>
  </si>
  <si>
    <t>7580-67-8</t>
  </si>
  <si>
    <t>206.</t>
  </si>
  <si>
    <t>LÍTIUM-HIDRID</t>
  </si>
  <si>
    <t>LiH</t>
  </si>
  <si>
    <t>75-86-5</t>
  </si>
  <si>
    <t>4.</t>
  </si>
  <si>
    <t>ACETON-CIÁNHIDRIN</t>
  </si>
  <si>
    <t>(CH3)2C(OH)CN</t>
  </si>
  <si>
    <t>76-13-1</t>
  </si>
  <si>
    <t>145.</t>
  </si>
  <si>
    <t>F113, 1,1,2-triklór-1,2,2-trifluoretán</t>
  </si>
  <si>
    <t>C2Cl3F3</t>
  </si>
  <si>
    <t>76-14-2</t>
  </si>
  <si>
    <t>146.</t>
  </si>
  <si>
    <t>F114, 1,2-diklór-1,1,2,2-tetrafluoretán</t>
  </si>
  <si>
    <t>ClF2CCF2Cl</t>
  </si>
  <si>
    <t>76-44-8</t>
  </si>
  <si>
    <t>155.</t>
  </si>
  <si>
    <t>HEPTAKLÓR</t>
  </si>
  <si>
    <t>C10H5Cl7</t>
  </si>
  <si>
    <t>293.</t>
  </si>
  <si>
    <t>SÓSAV</t>
  </si>
  <si>
    <t>HCl</t>
  </si>
  <si>
    <t>i, m</t>
  </si>
  <si>
    <t>264.</t>
  </si>
  <si>
    <t>ORTOFOSZFORSAV</t>
  </si>
  <si>
    <t>H3PO4</t>
  </si>
  <si>
    <t>164.</t>
  </si>
  <si>
    <t>HIDROGÉN-FLUORID</t>
  </si>
  <si>
    <t>HF</t>
  </si>
  <si>
    <t>1. BEM EU1</t>
  </si>
  <si>
    <t>16.</t>
  </si>
  <si>
    <t>AMMÓNIA</t>
  </si>
  <si>
    <t>NH3</t>
  </si>
  <si>
    <t>189.</t>
  </si>
  <si>
    <t>KÉNSAV</t>
  </si>
  <si>
    <t>H2SO4</t>
  </si>
  <si>
    <t>0,05 torak</t>
  </si>
  <si>
    <t>292.</t>
  </si>
  <si>
    <t>SALÉTROMSAV</t>
  </si>
  <si>
    <t>HNO3</t>
  </si>
  <si>
    <t>7719-12-2</t>
  </si>
  <si>
    <t>139.</t>
  </si>
  <si>
    <t>FOSZFOR-TRIKLORID</t>
  </si>
  <si>
    <t>PCl3</t>
  </si>
  <si>
    <t>7723-14-0</t>
  </si>
  <si>
    <t>137.</t>
  </si>
  <si>
    <t>FOSZFOR</t>
  </si>
  <si>
    <t>P</t>
  </si>
  <si>
    <t>7726-95-6</t>
  </si>
  <si>
    <t>34.</t>
  </si>
  <si>
    <t>BRÓM</t>
  </si>
  <si>
    <t>Br2</t>
  </si>
  <si>
    <t>77-78-1</t>
  </si>
  <si>
    <t>101.</t>
  </si>
  <si>
    <t>DIMETIL-SZULFÁT</t>
  </si>
  <si>
    <t>C2H6O4S</t>
  </si>
  <si>
    <t>7778-18-9</t>
  </si>
  <si>
    <t>182.</t>
  </si>
  <si>
    <t>KALCIUM-SZULFÁT</t>
  </si>
  <si>
    <t>CaSO4</t>
  </si>
  <si>
    <t>7782-41-4</t>
  </si>
  <si>
    <t>131.</t>
  </si>
  <si>
    <t>FLUOR</t>
  </si>
  <si>
    <t>F2</t>
  </si>
  <si>
    <t>7782-50-5</t>
  </si>
  <si>
    <t>190.</t>
  </si>
  <si>
    <t>KLÓR</t>
  </si>
  <si>
    <t>Cl2</t>
  </si>
  <si>
    <t>7783-06-4</t>
  </si>
  <si>
    <t>188.</t>
  </si>
  <si>
    <t>KÉN-HIDROGÉN</t>
  </si>
  <si>
    <t>H2S</t>
  </si>
  <si>
    <t>V. EU4</t>
  </si>
  <si>
    <t>7783-07-5</t>
  </si>
  <si>
    <t>79.</t>
  </si>
  <si>
    <t>DIHIDROGÉN-SZELENID</t>
  </si>
  <si>
    <t>H2Se</t>
  </si>
  <si>
    <t>7784-42-1</t>
  </si>
  <si>
    <t>22.</t>
  </si>
  <si>
    <t>ARZIN</t>
  </si>
  <si>
    <t>AsH3</t>
  </si>
  <si>
    <t>7789-06-2</t>
  </si>
  <si>
    <t>294.</t>
  </si>
  <si>
    <t>STRONCIUM-KROMÁT (Cr VI-ra számítva)</t>
  </si>
  <si>
    <t>SrCrO4</t>
  </si>
  <si>
    <t>7790-79-6</t>
  </si>
  <si>
    <t>174.</t>
  </si>
  <si>
    <t>KADMIUM-FLUORID (Cd-ra számítva)</t>
  </si>
  <si>
    <t>CdF2</t>
  </si>
  <si>
    <t>78-00-2</t>
  </si>
  <si>
    <t>260.</t>
  </si>
  <si>
    <t>ÓLOM-TETRAETIL</t>
  </si>
  <si>
    <t>Pb(C2H5)4</t>
  </si>
  <si>
    <t>7803-51-2</t>
  </si>
  <si>
    <t>136.</t>
  </si>
  <si>
    <t>FOSZFIN</t>
  </si>
  <si>
    <t>PH3</t>
  </si>
  <si>
    <t>7803-52-3</t>
  </si>
  <si>
    <t>20.</t>
  </si>
  <si>
    <t>ANTIMON-HIDROGÉN</t>
  </si>
  <si>
    <t>SbH3</t>
  </si>
  <si>
    <t>323.</t>
  </si>
  <si>
    <t>TRI-o-KREZIL-FOSZFÁT</t>
  </si>
  <si>
    <t>(CH3C6H4)3PO4</t>
  </si>
  <si>
    <t>78-78-4</t>
  </si>
  <si>
    <t>168.</t>
  </si>
  <si>
    <t>IZOPENTÁN</t>
  </si>
  <si>
    <t>(CH3)2CHCH2CH3</t>
  </si>
  <si>
    <t>78-87-5</t>
  </si>
  <si>
    <t>93.</t>
  </si>
  <si>
    <t>1,2-DIKLÓRPROPÁN</t>
  </si>
  <si>
    <t>ClCH2CH(Cl)CH3</t>
  </si>
  <si>
    <t>218.</t>
  </si>
  <si>
    <t>METIL-ETIL-KETON</t>
  </si>
  <si>
    <t>CH3COCH2CH3</t>
  </si>
  <si>
    <t>79-00-5</t>
  </si>
  <si>
    <t>319.</t>
  </si>
  <si>
    <t>1,1,2-TRIKLÓRETÁN***</t>
  </si>
  <si>
    <t>ClCH2CHCl2</t>
  </si>
  <si>
    <t>79-01-6</t>
  </si>
  <si>
    <t>320.</t>
  </si>
  <si>
    <t>TRIKLÓRETILÉN</t>
  </si>
  <si>
    <t>Cl2C=CHCl</t>
  </si>
  <si>
    <t>sz</t>
  </si>
  <si>
    <t>79-06-1</t>
  </si>
  <si>
    <t>6.</t>
  </si>
  <si>
    <t>AKRILAMID</t>
  </si>
  <si>
    <t>CH2=CHCONH2</t>
  </si>
  <si>
    <t>79-09-4</t>
  </si>
  <si>
    <t>288.</t>
  </si>
  <si>
    <t>PROPIONSAV</t>
  </si>
  <si>
    <t>CH3CH2COOH</t>
  </si>
  <si>
    <t>79-20-9</t>
  </si>
  <si>
    <t>211.</t>
  </si>
  <si>
    <t>METIL-ACETÁT</t>
  </si>
  <si>
    <t>CH3COOCH3</t>
  </si>
  <si>
    <t>b, sz, i</t>
  </si>
  <si>
    <t>79-34-5</t>
  </si>
  <si>
    <t>305.</t>
  </si>
  <si>
    <t>1,1,2,2-TETRAKLÓRETÁN</t>
  </si>
  <si>
    <t>Cl2CHCHCl2</t>
  </si>
  <si>
    <t>79-46-9</t>
  </si>
  <si>
    <t>256.</t>
  </si>
  <si>
    <t>2-NITROPROPÁN</t>
  </si>
  <si>
    <t>CH3CH(NO2)CH3</t>
  </si>
  <si>
    <t>8001-35-2</t>
  </si>
  <si>
    <t>314.</t>
  </si>
  <si>
    <t>TOXAFÉN</t>
  </si>
  <si>
    <t>8003-34-7</t>
  </si>
  <si>
    <t>279.</t>
  </si>
  <si>
    <t>PIRETRUM</t>
  </si>
  <si>
    <t>80-05-7</t>
  </si>
  <si>
    <t>32.</t>
  </si>
  <si>
    <t>BISZFENOL A</t>
  </si>
  <si>
    <t>(HOC6H4)2C(CH3)2</t>
  </si>
  <si>
    <t>8006-64-2</t>
  </si>
  <si>
    <t>303.</t>
  </si>
  <si>
    <t>TERPENTIN</t>
  </si>
  <si>
    <t>224.</t>
  </si>
  <si>
    <t>METIL-METAKRILÁT</t>
  </si>
  <si>
    <t>CH2=C(CH3)COOCH3</t>
  </si>
  <si>
    <t>822-06-0</t>
  </si>
  <si>
    <t>hexametilén-diizocianát (HDI)</t>
  </si>
  <si>
    <t>(CH2)6(NCO)2</t>
  </si>
  <si>
    <t>85-44-9</t>
  </si>
  <si>
    <t>148.</t>
  </si>
  <si>
    <t>FTÁLSAV-ANHIDRID</t>
  </si>
  <si>
    <t>C6H4(CO)2O</t>
  </si>
  <si>
    <t>872-50-4</t>
  </si>
  <si>
    <t>227.</t>
  </si>
  <si>
    <t>N-METIL-2-PIRROLIDON</t>
  </si>
  <si>
    <t>C5H9NO</t>
  </si>
  <si>
    <t>87-86-5</t>
  </si>
  <si>
    <t>272.</t>
  </si>
  <si>
    <t>PENTAKLÓRFENOL ÉS SÓI</t>
  </si>
  <si>
    <t>C6Cl5OH</t>
  </si>
  <si>
    <t>88-85-7</t>
  </si>
  <si>
    <t>106.</t>
  </si>
  <si>
    <t>DINOSZEB ÉS SÓI</t>
  </si>
  <si>
    <t>C10H12N2O5</t>
  </si>
  <si>
    <t>88-89-1</t>
  </si>
  <si>
    <t>277.</t>
  </si>
  <si>
    <t>PIKRINSAV</t>
  </si>
  <si>
    <t>C6H2CH3(NO2)3</t>
  </si>
  <si>
    <t>90-04-0</t>
  </si>
  <si>
    <t>18.</t>
  </si>
  <si>
    <t>o-ANIZIDIN</t>
  </si>
  <si>
    <t>CH3OC6H4NH2</t>
  </si>
  <si>
    <t>91-08-7</t>
  </si>
  <si>
    <t>313.</t>
  </si>
  <si>
    <t>TOLUOL-2,6-DIIZOCIANÁT</t>
  </si>
  <si>
    <t>238.</t>
  </si>
  <si>
    <t>NAFTALIN</t>
  </si>
  <si>
    <t>C10H8</t>
  </si>
  <si>
    <t>91-59-8</t>
  </si>
  <si>
    <t>239.</t>
  </si>
  <si>
    <t>2-NAFTIL-AMIN</t>
  </si>
  <si>
    <t>C10H9N</t>
  </si>
  <si>
    <t>91-94-1</t>
  </si>
  <si>
    <t>82.</t>
  </si>
  <si>
    <t>3,3’-DIKLÓRBENZIDIN</t>
  </si>
  <si>
    <t>C12H10N2Cl2</t>
  </si>
  <si>
    <t>92-52-4</t>
  </si>
  <si>
    <t>76.</t>
  </si>
  <si>
    <t>DIFENIL</t>
  </si>
  <si>
    <t>(C6H5)2</t>
  </si>
  <si>
    <t>92-67-1</t>
  </si>
  <si>
    <t>14.</t>
  </si>
  <si>
    <t>4-AMINOBIFENIL</t>
  </si>
  <si>
    <t>C6H5C6H4 NH2</t>
  </si>
  <si>
    <t>92-87-5</t>
  </si>
  <si>
    <t>26.</t>
  </si>
  <si>
    <t>BENZIDIN</t>
  </si>
  <si>
    <t>(C6H4)2(NH2)2</t>
  </si>
  <si>
    <t>93-76-5</t>
  </si>
  <si>
    <t>321.</t>
  </si>
  <si>
    <t>2,4,5-TRIKLÓRFENOXIECETSAV; (2,4,5-T)</t>
  </si>
  <si>
    <t>Cl3C6H2OCH2COOH</t>
  </si>
  <si>
    <t>94-36-0</t>
  </si>
  <si>
    <t>67.</t>
  </si>
  <si>
    <t>DIBENZOIL-PEROXID</t>
  </si>
  <si>
    <t>(C6H5CO)2O2</t>
  </si>
  <si>
    <t>94-75-7</t>
  </si>
  <si>
    <t>90.</t>
  </si>
  <si>
    <t>2,4-DIKLÓRFENOXIECETSAV</t>
  </si>
  <si>
    <t>Cl2C6H3OCH2COOH</t>
  </si>
  <si>
    <t>337.</t>
  </si>
  <si>
    <t>o-XILOL</t>
  </si>
  <si>
    <t>95-50-1</t>
  </si>
  <si>
    <t>83.</t>
  </si>
  <si>
    <t>1,2-DIKLÓRBENZOL</t>
  </si>
  <si>
    <t>95-53-4</t>
  </si>
  <si>
    <t>308..</t>
  </si>
  <si>
    <t>2-TOLUIDIN</t>
  </si>
  <si>
    <t>k, i, b</t>
  </si>
  <si>
    <t>95-63-6</t>
  </si>
  <si>
    <t>326.</t>
  </si>
  <si>
    <t>1,2,4-TRIMETILBENZOL</t>
  </si>
  <si>
    <t>96-12-8</t>
  </si>
  <si>
    <t>69.</t>
  </si>
  <si>
    <t>1,2-DIBRÓM-3-KLÓRPROPÁN</t>
  </si>
  <si>
    <t>C3H5Br2Cl</t>
  </si>
  <si>
    <t>96-33-3</t>
  </si>
  <si>
    <t>212.</t>
  </si>
  <si>
    <t>METIL-AKRILÁT</t>
  </si>
  <si>
    <t>CH2=CHCOOCH3</t>
  </si>
  <si>
    <t>98-00-0</t>
  </si>
  <si>
    <t>149.</t>
  </si>
  <si>
    <t>FURFURIL-ALKOHOL</t>
  </si>
  <si>
    <t>C4H3OCH2OH</t>
  </si>
  <si>
    <t>98-01-1</t>
  </si>
  <si>
    <t>150.</t>
  </si>
  <si>
    <t>FURFUROL</t>
  </si>
  <si>
    <t>C4H3OCHO</t>
  </si>
  <si>
    <t>98-82-8</t>
  </si>
  <si>
    <t>204.</t>
  </si>
  <si>
    <t>KUMOL</t>
  </si>
  <si>
    <t>C6H5CH(CH3)2</t>
  </si>
  <si>
    <t>98-83-9</t>
  </si>
  <si>
    <t>129.</t>
  </si>
  <si>
    <t>2-FENILPROPÉN</t>
  </si>
  <si>
    <t>C6H5C(CH3)=CH2</t>
  </si>
  <si>
    <t>98-86-2</t>
  </si>
  <si>
    <t>2.</t>
  </si>
  <si>
    <t>ACETOFENON</t>
  </si>
  <si>
    <t>CH3COC6H5</t>
  </si>
  <si>
    <t>98-88-4</t>
  </si>
  <si>
    <t>28.</t>
  </si>
  <si>
    <t>BENZOIL-KLORID</t>
  </si>
  <si>
    <t>C6H5COCl</t>
  </si>
  <si>
    <t>98-95-3</t>
  </si>
  <si>
    <t>250.</t>
  </si>
  <si>
    <t>NITROBENZOL</t>
  </si>
  <si>
    <t>C6H5NO2</t>
  </si>
  <si>
    <t>II.1 EU2.</t>
  </si>
  <si>
    <t>104.</t>
  </si>
  <si>
    <t>DINITROBENZOL minden izomer</t>
  </si>
  <si>
    <t>C6H4(NO2)2</t>
  </si>
  <si>
    <t>128.</t>
  </si>
  <si>
    <t>EZÜST OLDHATÓ VEGYÜLETEI (Ag-re számítva)</t>
  </si>
  <si>
    <t>133.</t>
  </si>
  <si>
    <t>FLUORIDOK (F-ra számítva)</t>
  </si>
  <si>
    <t>F</t>
  </si>
  <si>
    <t>10*</t>
  </si>
  <si>
    <t>II.2. BEM, EU1</t>
  </si>
  <si>
    <t>166.</t>
  </si>
  <si>
    <t>HIGANY SZERVES VEGYÜLETEI*** (Hg-ra számítva)</t>
  </si>
  <si>
    <t>201.</t>
  </si>
  <si>
    <t>Egyéb szervetlen krómvegyületek [a króm VI vegyületek kivételével] (Cr-ra számítva)</t>
  </si>
  <si>
    <t>234.</t>
  </si>
  <si>
    <t>MOLIBDÉN OLDHATATLAN VEGYÜLETEI (Mo-ra számítva)</t>
  </si>
  <si>
    <t>235.</t>
  </si>
  <si>
    <t>MOLIBDÉN OLDHATÓ VEGYÜLETEI (Mo-ra számítva)</t>
  </si>
  <si>
    <t>24.</t>
  </si>
  <si>
    <t>BÁRIUM OLDHATÓ VEGYÜLETEI(Ba-ra számítva)</t>
  </si>
  <si>
    <t>II.1 EU2</t>
  </si>
  <si>
    <t>258.</t>
  </si>
  <si>
    <t>OLAJ (ásványi) KÖD</t>
  </si>
  <si>
    <t>262.</t>
  </si>
  <si>
    <t>ÓN SZERVES VEGYÜLETEI (Sn-ra számítva)</t>
  </si>
  <si>
    <t>263.</t>
  </si>
  <si>
    <t>ÓN SZERVETLEN VEGYÜLETEI (Sn-ra számítva)</t>
  </si>
  <si>
    <t>II.1. EU91</t>
  </si>
  <si>
    <t>282.</t>
  </si>
  <si>
    <t>PLATINA OLDHATÓ VEGYÜLETEI (Pt-ra számítva)</t>
  </si>
  <si>
    <t>295.</t>
  </si>
  <si>
    <t>SZELÉNVEGYÜLETEK (Se-re számítva)</t>
  </si>
  <si>
    <t>III. BEM</t>
  </si>
  <si>
    <t>302.</t>
  </si>
  <si>
    <t>TALLIUM OLDHATÓ VEGYÜLETEI (Tl-ra számítva)</t>
  </si>
  <si>
    <t>35.</t>
  </si>
  <si>
    <t>BROMIDOK</t>
  </si>
  <si>
    <t>Br</t>
  </si>
  <si>
    <t>47.</t>
  </si>
  <si>
    <t>CIÁNSÓK (cianidok) (CN-re számítva)</t>
  </si>
  <si>
    <t>CN</t>
  </si>
  <si>
    <t>55.</t>
  </si>
  <si>
    <t>CIRKÓNIUM VEGYÜLETEI (Zr-ra számítva)</t>
  </si>
  <si>
    <t>66.</t>
  </si>
  <si>
    <t>DIBENZO-p-DIOXIN ÉS DIBENZO-FURÁN, POLIBRÓMOZOTT</t>
  </si>
  <si>
    <t>80.</t>
  </si>
  <si>
    <t>DIIZOCIANÁTOK</t>
  </si>
  <si>
    <t>1,2,3,6-tetrahidro-N-(1,1,2,2-tetraklór etiltio)ftálimid, lásd: kaptafol</t>
  </si>
  <si>
    <t>1-butanol, lásd: butil-alkohol</t>
  </si>
  <si>
    <t>2-butanon, lásd: metil-etil-keton</t>
  </si>
  <si>
    <t>2-etoxietanol, lásd: etilénglikol-monoetil-éter</t>
  </si>
  <si>
    <t>2-hexanon, lásd: metil-butil-keton</t>
  </si>
  <si>
    <t>2-metoxianilin, lásd: o-anizidin</t>
  </si>
  <si>
    <t>2-metoxietanol, lásd: etilén-glikol-monometil-éter</t>
  </si>
  <si>
    <t>4,4’-diaminobifenil, lásd: benzidin</t>
  </si>
  <si>
    <t>4,4’-metiléndianilin, lásd: 4,4’-diaminodifenilmetán</t>
  </si>
  <si>
    <t>acetilén-diklorid, lásd: 1,2-diklóretilén</t>
  </si>
  <si>
    <t>Akril-aldehid, lásd: akrolein</t>
  </si>
  <si>
    <t>akrilsav-metilészter, lásd: metil-akrilát</t>
  </si>
  <si>
    <t>alumínium-oxid, lásd: dialumínium-trioxid</t>
  </si>
  <si>
    <t>aminobenzol, lásd: anilin</t>
  </si>
  <si>
    <t>antimon-trioxid, lásd: diantimon-trioxid</t>
  </si>
  <si>
    <t>arzén-hidrogén, lásd: arzin</t>
  </si>
  <si>
    <t>arzén-pentoxid, lásd: diarzén-pentoxid</t>
  </si>
  <si>
    <t>arzén-trioxid, lásd: diarzén-trioxid</t>
  </si>
  <si>
    <t>Azbeszt lásd: 1.2.2.</t>
  </si>
  <si>
    <t>EUA</t>
  </si>
  <si>
    <t>benzoil-szuperoxid, lásd: dibenzoil-peroxid</t>
  </si>
  <si>
    <t>bifenil, lásd: difenil</t>
  </si>
  <si>
    <t>butil-celloszolv, lásd: 2-butoxietanol</t>
  </si>
  <si>
    <t>butil-glikol, lásd: 2-butoxietanol</t>
  </si>
  <si>
    <t>carbaryl, lásd: karbaril</t>
  </si>
  <si>
    <t>celloszolv, lásd: etilén-glikol-monoetil-éter</t>
  </si>
  <si>
    <t>celloszolv-acetát, lásd: etilén-glikol-monoetil-éter-acetát</t>
  </si>
  <si>
    <t>cink-kromátok, köztük kálium-cink-kromát lásd: króm (VI) szervetlen vegyületek, kevéssé oldható (Cr (VI)-ra számítva)</t>
  </si>
  <si>
    <t>dietilénoximid, lásd: morfolin</t>
  </si>
  <si>
    <t>difenilmetán-4,4’-diizocianát (MDI), lásd: diizocianátok</t>
  </si>
  <si>
    <t>diklórdifluormetán F12, lásd: freonok</t>
  </si>
  <si>
    <t>diklórfluormetán F21, lásd: freonok</t>
  </si>
  <si>
    <t>diklórtetrafluoretán F114, lásd: freonok</t>
  </si>
  <si>
    <t>dimetilanilin, lásd: xilidin</t>
  </si>
  <si>
    <t>dimetil-keton, lásd: aceton</t>
  </si>
  <si>
    <t>epiklórhidrin, lásd: 1-klór-2,3-epoxipropán</t>
  </si>
  <si>
    <t>etántiol, lásd: etil-merkaptán</t>
  </si>
  <si>
    <t>etilén-alkohol, lásd: etilénglikol</t>
  </si>
  <si>
    <t>etilénglikol-monobutil-éter, lásd: 2-butoxietanol</t>
  </si>
  <si>
    <t>etilén-imin, lásd: aziridin</t>
  </si>
  <si>
    <t>etil-glikol, lásd: etilén-glikol-monoetil-éter</t>
  </si>
  <si>
    <t>etil-glikol-acetát, lásd: etilénglikol-monoetil-éter-acetát</t>
  </si>
  <si>
    <t>etil-hidroszulfid, lásd: etil-merkaptán</t>
  </si>
  <si>
    <t>etil-szulfhidrát, lásd: etil-merkaptán</t>
  </si>
  <si>
    <t>etil-tioalkohol, lásd: etil-merkaptán</t>
  </si>
  <si>
    <t>Fapor, lásd: 1.2.1.</t>
  </si>
  <si>
    <t>fenilbenzol, lásd: difenil</t>
  </si>
  <si>
    <t>fluor-hidrogén, lásd: hidrogén-fluorid</t>
  </si>
  <si>
    <t>fluotan, lásd: halotán</t>
  </si>
  <si>
    <t>foszfor-hidrogén, lásd: foszfin</t>
  </si>
  <si>
    <t>foszfor-pentoxid, lásd: difoszfor-pentoxid</t>
  </si>
  <si>
    <t>foszforsav lásd: ortofoszforsav</t>
  </si>
  <si>
    <t>foszfor-trihidrid, lásd: foszfin</t>
  </si>
  <si>
    <t>FREONOK (KLÓRFLUORKARBONOK)</t>
  </si>
  <si>
    <t>furál, lásd: furfurol</t>
  </si>
  <si>
    <t>furfurilaldehid, lásd: furfurol</t>
  </si>
  <si>
    <t>gamma HCH, lásd: lindán</t>
  </si>
  <si>
    <t>glikol, lásd: etilénglikol</t>
  </si>
  <si>
    <t>halán, lásd: halotán</t>
  </si>
  <si>
    <t>hexametilén-diizocianát, lásd: diizocianátok</t>
  </si>
  <si>
    <t>hidrogén-cianid, lásd: cián-hidrogén</t>
  </si>
  <si>
    <t>hidrogén-foszfid, lásd: foszfin</t>
  </si>
  <si>
    <t>izociánsav-metil-észter, lásd: metil-izocianát</t>
  </si>
  <si>
    <t>izopropilbenzol, lásd: kumol</t>
  </si>
  <si>
    <t>karbolsav, lásd: fenol</t>
  </si>
  <si>
    <t>klórdifluoretán F142B, lásd: freonok</t>
  </si>
  <si>
    <t>klórdifluormetán F22, lásd: freonok</t>
  </si>
  <si>
    <t>kloroprén, lásd: 2-klór-1,3-butadién</t>
  </si>
  <si>
    <t>KRÓM (VI) SZERVETLEN VEGYÜLETEK (nátrium-kromát, kálium-kromát és egyéb oldható) (Cr VI-ra számítva)</t>
  </si>
  <si>
    <t>KRÓM (VI) SZERVETLEN VEGYÜLETEK, kevéssé oldható (Cr VI-ra számítva)</t>
  </si>
  <si>
    <t>m-dihidroxibenzol, lásd: rezorcin</t>
  </si>
  <si>
    <t>metil-celloszolv, lásd: etilén-glikol- monometil-éter</t>
  </si>
  <si>
    <t>metil-celloszolv-acetát, lásd: etilén-glikol-monometil-éter-acetát</t>
  </si>
  <si>
    <t>metil-cianid, lásd: acetonitril</t>
  </si>
  <si>
    <t>metilén-klorid, lásd: diklórmetán</t>
  </si>
  <si>
    <t>metil-glikol, lásd: etilén-glikol-monometil-éter</t>
  </si>
  <si>
    <t>metil-glikol-acetát, lásd: etilén-glikol-monometil-éter-acetát</t>
  </si>
  <si>
    <t>metil-karbamid, lásd: metil-izocianát</t>
  </si>
  <si>
    <t>metil-karbonimid, lásd: metil-izocianát</t>
  </si>
  <si>
    <t>metilkloroform, lásd: 1,1,1-triklóretán</t>
  </si>
  <si>
    <t>naftilén-diizocianát, lásd: diizocianátok</t>
  </si>
  <si>
    <t>narkotán, lásd: halotán</t>
  </si>
  <si>
    <t>nikkel-trioxid, lásd: dinikkel-trioxid</t>
  </si>
  <si>
    <t>p,p’-diklórdifeniltriklóretán, lásd: DDT</t>
  </si>
  <si>
    <t>paraquat-diklorid, lásd: parakvát-diklorid</t>
  </si>
  <si>
    <t>p-nitroanilin, lásd: 4-nitroanilin</t>
  </si>
  <si>
    <t>porok (szálló porok) egyéb porok, lásd: 1.2.1.</t>
  </si>
  <si>
    <t>propilén-imin, lásd: metilaziridin</t>
  </si>
  <si>
    <t>rezorcinol, lásd: rezorcin</t>
  </si>
  <si>
    <t>Rostszerkezetű porok, lásd: 1.2.2.</t>
  </si>
  <si>
    <t>Szelén-hidrogén, lásd: dihidrogén-szelenid</t>
  </si>
  <si>
    <t>szén-oxiklorid, lásd: foszgén</t>
  </si>
  <si>
    <t>sztibin, lásd: antimon-hidrogén</t>
  </si>
  <si>
    <t>talkum, lásd: 1.2.1. és 1.2.2.</t>
  </si>
  <si>
    <t>tetraklórmetán, lásd: szén-tetraklorid</t>
  </si>
  <si>
    <t>timföld, lásd: dialumínium-trioxid</t>
  </si>
  <si>
    <t>triklórfluormetán F11, lásd: freonok</t>
  </si>
  <si>
    <t>triklórtrifluoretán F113, lásd: freonok</t>
  </si>
  <si>
    <t>vanádium-pentoxid, lásd: divanádium- pentoxid</t>
  </si>
  <si>
    <t>EK szám</t>
  </si>
  <si>
    <t>2191-10-8</t>
  </si>
  <si>
    <t>cadmium di(octanoate),</t>
  </si>
  <si>
    <t>218-585-8</t>
  </si>
  <si>
    <t>Captafol,</t>
  </si>
  <si>
    <t>219-363-3</t>
  </si>
  <si>
    <t>2439-01-2</t>
  </si>
  <si>
    <t>Chinomethionat,</t>
  </si>
  <si>
    <t>219-455-3</t>
  </si>
  <si>
    <t>2949-11-3</t>
  </si>
  <si>
    <t>dimercury(I) oxalate,</t>
  </si>
  <si>
    <t>220-966-9</t>
  </si>
  <si>
    <t>3141-12-6</t>
  </si>
  <si>
    <t>triethyl arsenite,</t>
  </si>
  <si>
    <t>221-543-1</t>
  </si>
  <si>
    <t>3198-04-07</t>
  </si>
  <si>
    <t>sodium 4-chloromercuriobenzoate,</t>
  </si>
  <si>
    <t>221-700-4</t>
  </si>
  <si>
    <t>Nicotine,</t>
  </si>
  <si>
    <t>200-193-3</t>
  </si>
  <si>
    <t>76-06-2</t>
  </si>
  <si>
    <t>Chloropicrin,</t>
  </si>
  <si>
    <t>200-930-9</t>
  </si>
  <si>
    <t>8003-05-2</t>
  </si>
  <si>
    <t>basic phenylmercury nitrate,</t>
  </si>
  <si>
    <t>8048-07-5</t>
  </si>
  <si>
    <t>cadmium zinc sulfide yellow,</t>
  </si>
  <si>
    <t>232-466-8</t>
  </si>
  <si>
    <t>83-10-4</t>
  </si>
  <si>
    <t>Tributyltin fluoride,</t>
  </si>
  <si>
    <t>217-847-9</t>
  </si>
  <si>
    <t>90-03-9</t>
  </si>
  <si>
    <t>2-chloromercuriophenol,</t>
  </si>
  <si>
    <t>201-962-6</t>
  </si>
  <si>
    <t>10022-68-1</t>
  </si>
  <si>
    <t>Cadmium nitrate tetrahydrate,</t>
  </si>
  <si>
    <t>233-710-6</t>
  </si>
  <si>
    <t>100258-44-4</t>
  </si>
  <si>
    <t>Strychnidin-10-one, arsenite (1:1),</t>
  </si>
  <si>
    <t>309-388-9</t>
  </si>
  <si>
    <t>10031-13-7</t>
  </si>
  <si>
    <t>lead arsenite,</t>
  </si>
  <si>
    <t>233-083-9</t>
  </si>
  <si>
    <t>100402-53-7</t>
  </si>
  <si>
    <t>Cadmium chloride phosphate (Cd5Cl(PO4)3), manganese-doped,</t>
  </si>
  <si>
    <t>309-489-8</t>
  </si>
  <si>
    <t>100403-63-2</t>
  </si>
  <si>
    <t>Residues, zinc refining flue dust wastewater, mercury-selenium,</t>
  </si>
  <si>
    <t>309-609-9</t>
  </si>
  <si>
    <t>10045-94-0</t>
  </si>
  <si>
    <t>mercury dinitrate,</t>
  </si>
  <si>
    <t>233-152-3</t>
  </si>
  <si>
    <t>10048-95-0</t>
  </si>
  <si>
    <t>Sodium arsenate dibasic heptahydrate,</t>
  </si>
  <si>
    <t>10048-99-4</t>
  </si>
  <si>
    <t>barium tetraiodomercurate,</t>
  </si>
  <si>
    <t>233-160-7</t>
  </si>
  <si>
    <t>100-56-1</t>
  </si>
  <si>
    <t>phenylmercury chloride,</t>
  </si>
  <si>
    <t>202-865-1</t>
  </si>
  <si>
    <t>100-57-2</t>
  </si>
  <si>
    <t>phenylmercury hydroxide,</t>
  </si>
  <si>
    <t>202-866-7</t>
  </si>
  <si>
    <t>10061-01-5</t>
  </si>
  <si>
    <t>1,3-dichloropropene (CIS) (1Z)-1,3-dichloroprop-1-ene,</t>
  </si>
  <si>
    <t>233-195-8</t>
  </si>
  <si>
    <t>100656-55-1</t>
  </si>
  <si>
    <t>Flue dust, copper-lead blast furnace, cadmium-indium-enriched,</t>
  </si>
  <si>
    <t>309-645-5</t>
  </si>
  <si>
    <t>100995-81-1</t>
  </si>
  <si>
    <t>Slimes and Sludges, copper electrolytic refining, decopperized, arsenic-rich,</t>
  </si>
  <si>
    <t>309-772-6</t>
  </si>
  <si>
    <t>101012-89-9</t>
  </si>
  <si>
    <t>Dodecanoic acid, cadmium salt, basic,</t>
  </si>
  <si>
    <t>309-789-9</t>
  </si>
  <si>
    <t>101012-93-5</t>
  </si>
  <si>
    <t>Octadecanoic acid, cadmium salt, basic,</t>
  </si>
  <si>
    <t>309-794-6</t>
  </si>
  <si>
    <t>101012-94-6</t>
  </si>
  <si>
    <t>Octadecanoic acid, 12-hydroxy-, cadmium salt, basic,</t>
  </si>
  <si>
    <t>309-795-1</t>
  </si>
  <si>
    <t>10102-49-5</t>
  </si>
  <si>
    <t>iron arsenate,</t>
  </si>
  <si>
    <t>233-274-7</t>
  </si>
  <si>
    <t>10102-50-8</t>
  </si>
  <si>
    <t>iron bis(arsenate),</t>
  </si>
  <si>
    <t>233-275-2</t>
  </si>
  <si>
    <t>10103-50-1</t>
  </si>
  <si>
    <t>arsenic acid, magnesium salt,</t>
  </si>
  <si>
    <t>233-285-7</t>
  </si>
  <si>
    <t>10103-61-4</t>
  </si>
  <si>
    <t>arsenic acid, copper salt,</t>
  </si>
  <si>
    <t>233-286-2</t>
  </si>
  <si>
    <t>10103-62-5</t>
  </si>
  <si>
    <t>arsenic acid, calcium salt,</t>
  </si>
  <si>
    <t>233-287-8</t>
  </si>
  <si>
    <t>cadmium chloride,</t>
  </si>
  <si>
    <t>233-296-7</t>
  </si>
  <si>
    <t>10112-91-1</t>
  </si>
  <si>
    <t>dimercury dichloride,</t>
  </si>
  <si>
    <t>233-307-5</t>
  </si>
  <si>
    <t>10124-36-4</t>
  </si>
  <si>
    <t>cadmium sulphate,</t>
  </si>
  <si>
    <t>233-331-6</t>
  </si>
  <si>
    <t>10124-48-8</t>
  </si>
  <si>
    <t>aminomercury chloride,</t>
  </si>
  <si>
    <t>233-335-8</t>
  </si>
  <si>
    <t>101356-99-4</t>
  </si>
  <si>
    <t>Cadmium oxide (CdO), solid soln. with calcium oxide and titanium oxide (TiO2), praseodymium-doped,</t>
  </si>
  <si>
    <t>309-896-0</t>
  </si>
  <si>
    <t>101357-00-0</t>
  </si>
  <si>
    <t>Cadmium selenide (CdSe), solid soln. with cadmium sulfide, zinc selenide and zinc sulfide, aluminum and copper-doped,</t>
  </si>
  <si>
    <t>309-897-6</t>
  </si>
  <si>
    <t>101357-01-1</t>
  </si>
  <si>
    <t>Cadmium selenide (CdSe), solid soln. with cadmium sulfide, zinc selenide and zinc sulfide, copper and manganese-doped,</t>
  </si>
  <si>
    <t>309-898-1</t>
  </si>
  <si>
    <t>101357-02-2</t>
  </si>
  <si>
    <t>Cadmium selenide (CdSe), solid soln. with cadmium sulfide, zinc selenide and zinc sulfide, europium-doped,</t>
  </si>
  <si>
    <t>309-899-7</t>
  </si>
  <si>
    <t>101357-03-3</t>
  </si>
  <si>
    <t>Cadmium selenide (CdSe), solid soln. with cadmium sulfide, zinc selenide and zinc sulfide, gold and manganese-doped,</t>
  </si>
  <si>
    <t>309-900-0</t>
  </si>
  <si>
    <t>101357-04-4</t>
  </si>
  <si>
    <t>Cadmium selenide (CdSe), solid soln. with cadmium sulfide, zinc selenide and zinc sulfide, manganese and silver-doped,</t>
  </si>
  <si>
    <t>309-901-6</t>
  </si>
  <si>
    <t>10137-74-3</t>
  </si>
  <si>
    <t>Calcium chlorate,</t>
  </si>
  <si>
    <t>233-378-2</t>
  </si>
  <si>
    <t>101463-69-8</t>
  </si>
  <si>
    <t>Flufenoxuron,</t>
  </si>
  <si>
    <t>417-680-3</t>
  </si>
  <si>
    <t>10192-29-7</t>
  </si>
  <si>
    <t>Ammonium chlorate,</t>
  </si>
  <si>
    <t>233-468-1</t>
  </si>
  <si>
    <t>10196-67-5</t>
  </si>
  <si>
    <t>cadmium myristate,</t>
  </si>
  <si>
    <t>233-489-6</t>
  </si>
  <si>
    <t>102110-21-4</t>
  </si>
  <si>
    <t>Arsenic acid (H3AsO4), magnesium salt, manganese-doped,</t>
  </si>
  <si>
    <t>310-019-9</t>
  </si>
  <si>
    <t>102110-30-5</t>
  </si>
  <si>
    <t>Cadmium oxide (CdO), solid soln. with magnesium oxide, tungsten oxide (WO3) and zinc oxide,</t>
  </si>
  <si>
    <t>310-029-3</t>
  </si>
  <si>
    <t>102110-62-3</t>
  </si>
  <si>
    <t>Slimes and Sludges, copper-lead ore roasting off gas scrubbing, arsenic-contg.,</t>
  </si>
  <si>
    <t>310-063-9</t>
  </si>
  <si>
    <t>102184-95-2</t>
  </si>
  <si>
    <t>Silicic acid, zirconium salt, cadmium pigment-encapsulated,</t>
  </si>
  <si>
    <t>310-077-5</t>
  </si>
  <si>
    <t>Methamidophos (Soluble liquid formulations of the substance that exceed 600 g active ingredient / l),</t>
  </si>
  <si>
    <t>233-606-0</t>
  </si>
  <si>
    <t>Methamidophos,</t>
  </si>
  <si>
    <t>10294-38-9</t>
  </si>
  <si>
    <t>Barium chlorate, monohydrate,</t>
  </si>
  <si>
    <t>102-98-7</t>
  </si>
  <si>
    <t>dihydrogen [orthoborato(3-)-O]phenylmercurate(2-),</t>
  </si>
  <si>
    <t>203-068-1</t>
  </si>
  <si>
    <t>10325-94-7</t>
  </si>
  <si>
    <t>cadmium nitrate,</t>
  </si>
  <si>
    <t>10326-21-3</t>
  </si>
  <si>
    <t>Magnesium chlorate,</t>
  </si>
  <si>
    <t>233-711-1</t>
  </si>
  <si>
    <t>10326-28-0</t>
  </si>
  <si>
    <t>Cadmium perchlorate hexahydrate,</t>
  </si>
  <si>
    <t>103-27-5</t>
  </si>
  <si>
    <t>phenylmercury propionate,</t>
  </si>
  <si>
    <t>203-094-3</t>
  </si>
  <si>
    <t>10361-95-2</t>
  </si>
  <si>
    <t>Zinc chlorate,</t>
  </si>
  <si>
    <t>233-804-7</t>
  </si>
  <si>
    <t>10415-75-5</t>
  </si>
  <si>
    <t>dimercury dinitrate,</t>
  </si>
  <si>
    <t>233-886-4</t>
  </si>
  <si>
    <t>104-40-5</t>
  </si>
  <si>
    <t>p-nonylphenol,</t>
  </si>
  <si>
    <t>203-199-4</t>
  </si>
  <si>
    <t>10451-12-4</t>
  </si>
  <si>
    <t>phosphoric acid, mercury salt,</t>
  </si>
  <si>
    <t>233-939-1</t>
  </si>
  <si>
    <t>104-59-6</t>
  </si>
  <si>
    <t>phenylmercury stearate,</t>
  </si>
  <si>
    <t>203-217-0</t>
  </si>
  <si>
    <t>104-60-9</t>
  </si>
  <si>
    <t>(oleato)phenylmercury,</t>
  </si>
  <si>
    <t>203-218-6</t>
  </si>
  <si>
    <t>10468-30-1</t>
  </si>
  <si>
    <t>cadmium dioleate,</t>
  </si>
  <si>
    <t>233-954-3</t>
  </si>
  <si>
    <t>104-68-9</t>
  </si>
  <si>
    <t>phenylmercuric oleate,</t>
  </si>
  <si>
    <t>10476-82-1</t>
  </si>
  <si>
    <t>strychnine arsenate,</t>
  </si>
  <si>
    <t>233-970-0</t>
  </si>
  <si>
    <t>105494-65-3</t>
  </si>
  <si>
    <t>Tri-n-butyl(1-propenyl)tin, cis + trans,</t>
  </si>
  <si>
    <t>105494-69-7</t>
  </si>
  <si>
    <t>1-Methyl-2-(tri-n-butylstannyl)imidazole,</t>
  </si>
  <si>
    <t>10603-63-1</t>
  </si>
  <si>
    <t>tributyl(octanoyloxy)stannane,</t>
  </si>
  <si>
    <t>234-226-8</t>
  </si>
  <si>
    <t>1066-44-0</t>
  </si>
  <si>
    <t>bromotrimethylstannane,</t>
  </si>
  <si>
    <t>213-916-2</t>
  </si>
  <si>
    <t>1066-45-1</t>
  </si>
  <si>
    <t>Trimethyltin chloride,</t>
  </si>
  <si>
    <t>213-917-8</t>
  </si>
  <si>
    <t>1067-52-3</t>
  </si>
  <si>
    <t>tri-n-butyltin methanolate,</t>
  </si>
  <si>
    <t>213-933-5</t>
  </si>
  <si>
    <t>1067-97-6</t>
  </si>
  <si>
    <t>tributyltin hydroxide,</t>
  </si>
  <si>
    <t>213-939-8</t>
  </si>
  <si>
    <t>1,2-dibromoethane (EDB),</t>
  </si>
  <si>
    <t>203-444-5</t>
  </si>
  <si>
    <t>Ethylene dichloride (1,2-dichloroethane),</t>
  </si>
  <si>
    <t>203-458-1</t>
  </si>
  <si>
    <t>107-26-6</t>
  </si>
  <si>
    <t>bromoethylmercury,</t>
  </si>
  <si>
    <t>203-477-5</t>
  </si>
  <si>
    <t>107-27-7</t>
  </si>
  <si>
    <t>ethylmercury chloride,</t>
  </si>
  <si>
    <t>203-478-0</t>
  </si>
  <si>
    <t>108-07-6</t>
  </si>
  <si>
    <t>(acetato-O)methylmercury,</t>
  </si>
  <si>
    <t>203-547-5</t>
  </si>
  <si>
    <t>108173-90-6</t>
  </si>
  <si>
    <t>Guazatine,</t>
  </si>
  <si>
    <t>109-62-6</t>
  </si>
  <si>
    <t>(acetato-O)ethylmercury,</t>
  </si>
  <si>
    <t>203-688-2</t>
  </si>
  <si>
    <t>11066-49-2</t>
  </si>
  <si>
    <t>isononylphenol,</t>
  </si>
  <si>
    <t>234-284-4</t>
  </si>
  <si>
    <t>11083-41-3</t>
  </si>
  <si>
    <t>mercury, compound with titanium (1:3),</t>
  </si>
  <si>
    <t>234-306-2</t>
  </si>
  <si>
    <t>11110-52-4</t>
  </si>
  <si>
    <t>sodium mercury amalgam,</t>
  </si>
  <si>
    <t>11112-63-3</t>
  </si>
  <si>
    <t>cadmium selenide sulphide,</t>
  </si>
  <si>
    <t>234-342-9</t>
  </si>
  <si>
    <t>1113-02-6</t>
  </si>
  <si>
    <t>Omethoate,</t>
  </si>
  <si>
    <t>214-197-8</t>
  </si>
  <si>
    <t>1114-71-2</t>
  </si>
  <si>
    <t>Pebulate,</t>
  </si>
  <si>
    <t>214-215-4</t>
  </si>
  <si>
    <t>113136-77-9</t>
  </si>
  <si>
    <t>Cyclanilide,</t>
  </si>
  <si>
    <t>419-150-7</t>
  </si>
  <si>
    <t>115044-19-4</t>
  </si>
  <si>
    <t>Guazatine acetate,</t>
  </si>
  <si>
    <t>115-09-3</t>
  </si>
  <si>
    <t>chloromethylmercury,</t>
  </si>
  <si>
    <t>204-064-2</t>
  </si>
  <si>
    <t>115-29-7</t>
  </si>
  <si>
    <t>Endosulfan,</t>
  </si>
  <si>
    <t>204-079-4</t>
  </si>
  <si>
    <t>115-32-2</t>
  </si>
  <si>
    <t>Dicofol containing &lt;78% p,p`-dicofol or &gt;1g/kg of DDT and DDT related compounds,</t>
  </si>
  <si>
    <t>204-082-0</t>
  </si>
  <si>
    <t>Dicofol,</t>
  </si>
  <si>
    <t>116-06-3</t>
  </si>
  <si>
    <t>Aldicarb,</t>
  </si>
  <si>
    <t>204-123-2</t>
  </si>
  <si>
    <t>117-18-0</t>
  </si>
  <si>
    <t>Technazene,</t>
  </si>
  <si>
    <t>204-178-2</t>
  </si>
  <si>
    <t>117-52-2</t>
  </si>
  <si>
    <t>Coumafuryl,</t>
  </si>
  <si>
    <t>204-195-5</t>
  </si>
  <si>
    <t>1184-57-2</t>
  </si>
  <si>
    <t>methylmercury hydroxide,</t>
  </si>
  <si>
    <t>214-667-2</t>
  </si>
  <si>
    <t>Hexachlorobenzene,</t>
  </si>
  <si>
    <t>204-273-9</t>
  </si>
  <si>
    <t>1191-79-3</t>
  </si>
  <si>
    <t>barium cadmium tetrastearate,</t>
  </si>
  <si>
    <t>214-740-9</t>
  </si>
  <si>
    <t>1191-80-6</t>
  </si>
  <si>
    <t>mercury dioleate,</t>
  </si>
  <si>
    <t>214-741-4</t>
  </si>
  <si>
    <t>1192-89-8</t>
  </si>
  <si>
    <t>bromophenylmercury,</t>
  </si>
  <si>
    <t>214-760-8</t>
  </si>
  <si>
    <t>1194-65-6</t>
  </si>
  <si>
    <t>Dichlobenil,</t>
  </si>
  <si>
    <t>214-787-5</t>
  </si>
  <si>
    <t>119-90-4</t>
  </si>
  <si>
    <t>3,3'-dimethoxybenzidine,</t>
  </si>
  <si>
    <t>204-355-4</t>
  </si>
  <si>
    <t>119-93-7</t>
  </si>
  <si>
    <t>4,4'-bi-o-toluidine,</t>
  </si>
  <si>
    <t>12001-28-4</t>
  </si>
  <si>
    <t>Crocidolite,</t>
  </si>
  <si>
    <t>12001-29-5</t>
  </si>
  <si>
    <t>Chrysotile,</t>
  </si>
  <si>
    <t>12005-75-3</t>
  </si>
  <si>
    <t>tricopper arsenide,</t>
  </si>
  <si>
    <t>234-472-6</t>
  </si>
  <si>
    <t>12005-81-1</t>
  </si>
  <si>
    <t>dysprosium arsenide,</t>
  </si>
  <si>
    <t>234-473-1</t>
  </si>
  <si>
    <t>12005-86-6</t>
  </si>
  <si>
    <t>Sodium hexafluoroarsenate(V),</t>
  </si>
  <si>
    <t>12005-88-8</t>
  </si>
  <si>
    <t>diiron arsenide,</t>
  </si>
  <si>
    <t>234-474-7</t>
  </si>
  <si>
    <t>12005-89-9</t>
  </si>
  <si>
    <t>gadolinium arsenide,</t>
  </si>
  <si>
    <t>234-475-2</t>
  </si>
  <si>
    <t>12005-92-4</t>
  </si>
  <si>
    <t>holmium arsenide,</t>
  </si>
  <si>
    <t>234-476-8</t>
  </si>
  <si>
    <t>12005-94-6</t>
  </si>
  <si>
    <t>lutetium arsenide,</t>
  </si>
  <si>
    <t>234-477-3</t>
  </si>
  <si>
    <t>12005-95-7</t>
  </si>
  <si>
    <t>manganese arsenide,</t>
  </si>
  <si>
    <t>234-478-9</t>
  </si>
  <si>
    <t>12006-08-5</t>
  </si>
  <si>
    <t>terbium arsenide,</t>
  </si>
  <si>
    <t>234-479-4</t>
  </si>
  <si>
    <t>12006-09-6</t>
  </si>
  <si>
    <t>thallium arsenide,</t>
  </si>
  <si>
    <t>234-481-5</t>
  </si>
  <si>
    <t>12006-10-9</t>
  </si>
  <si>
    <t>thulium arsenide,</t>
  </si>
  <si>
    <t>234-482-0</t>
  </si>
  <si>
    <t>12006-12-1</t>
  </si>
  <si>
    <t>ytterbium arsenide,</t>
  </si>
  <si>
    <t>234-483-6</t>
  </si>
  <si>
    <t>12006-21-2</t>
  </si>
  <si>
    <t>iron diarsenide,</t>
  </si>
  <si>
    <t>234-485-7</t>
  </si>
  <si>
    <t>12006-40-5</t>
  </si>
  <si>
    <t>trizinc diarsenide,</t>
  </si>
  <si>
    <t>234-486-2</t>
  </si>
  <si>
    <t>12014-14-1</t>
  </si>
  <si>
    <t>cadmium titanium trioxide,</t>
  </si>
  <si>
    <t>234-593-4</t>
  </si>
  <si>
    <t>12014-28-7</t>
  </si>
  <si>
    <t>tricadmium diphosphide,</t>
  </si>
  <si>
    <t>234-595-5</t>
  </si>
  <si>
    <t>12014-29-8</t>
  </si>
  <si>
    <t>antimony, compound with cadmium (2:3),</t>
  </si>
  <si>
    <t>234-596-0</t>
  </si>
  <si>
    <t>120-23-0</t>
  </si>
  <si>
    <t>2-Naphthyloxyacetic acid,</t>
  </si>
  <si>
    <t>204-380-0</t>
  </si>
  <si>
    <t>120-39-8</t>
  </si>
  <si>
    <t>pentyl (2,4,5-trichlorophenoxy)acetate,</t>
  </si>
  <si>
    <t>204-392-6</t>
  </si>
  <si>
    <t>12044-16-5</t>
  </si>
  <si>
    <t>iron arsenide,</t>
  </si>
  <si>
    <t>234-947-8</t>
  </si>
  <si>
    <t>12044-20-1</t>
  </si>
  <si>
    <t>digallium arsenide phosphide,</t>
  </si>
  <si>
    <t>234-948-3</t>
  </si>
  <si>
    <t>12044-21-2</t>
  </si>
  <si>
    <t>tripotassium arsenide,</t>
  </si>
  <si>
    <t>234-949-9</t>
  </si>
  <si>
    <t>12044-22-3</t>
  </si>
  <si>
    <t>trilithium arsenide,</t>
  </si>
  <si>
    <t>234-950-4</t>
  </si>
  <si>
    <t>12044-25-6</t>
  </si>
  <si>
    <t>trisodium arsenide,</t>
  </si>
  <si>
    <t>234-952-5</t>
  </si>
  <si>
    <t>12044-28-9</t>
  </si>
  <si>
    <t>praseodymium arsenide,</t>
  </si>
  <si>
    <t>234-953-0</t>
  </si>
  <si>
    <t>12044-49-4</t>
  </si>
  <si>
    <t>trimagnesium diarsenide,</t>
  </si>
  <si>
    <t>234-954-6</t>
  </si>
  <si>
    <t>12044-54-1</t>
  </si>
  <si>
    <t>diarsenic tritelluride,</t>
  </si>
  <si>
    <t>234-955-1</t>
  </si>
  <si>
    <t>12044-55-2</t>
  </si>
  <si>
    <t>zinc diarsenide,</t>
  </si>
  <si>
    <t>234-956-7</t>
  </si>
  <si>
    <t>12068-61-0</t>
  </si>
  <si>
    <t>nickel diarsenide,</t>
  </si>
  <si>
    <t>235-103-1</t>
  </si>
  <si>
    <t>12068-90-5</t>
  </si>
  <si>
    <t>mercury telluride,</t>
  </si>
  <si>
    <t>235-108-9</t>
  </si>
  <si>
    <t>121-19-7</t>
  </si>
  <si>
    <t>4-Hydroxy-3-nitrobenzenearsonic,</t>
  </si>
  <si>
    <t>12122-67-7</t>
  </si>
  <si>
    <t>Zineb,</t>
  </si>
  <si>
    <t>235-180-1</t>
  </si>
  <si>
    <t>12139-23-0</t>
  </si>
  <si>
    <t>cadmium zirconium trioxide,</t>
  </si>
  <si>
    <t>235-251-7</t>
  </si>
  <si>
    <t>12172-73-5</t>
  </si>
  <si>
    <t>Amosite,</t>
  </si>
  <si>
    <t>121-75-5</t>
  </si>
  <si>
    <t>Malathion,</t>
  </si>
  <si>
    <t>204-497-7</t>
  </si>
  <si>
    <t>12185-64-7</t>
  </si>
  <si>
    <t>pentacadmium chloridetriphosphate,</t>
  </si>
  <si>
    <t>235-353-1</t>
  </si>
  <si>
    <t>12187-14-3</t>
  </si>
  <si>
    <t>dicadmium niobate,</t>
  </si>
  <si>
    <t>235-357-3</t>
  </si>
  <si>
    <t>12214-12-9</t>
  </si>
  <si>
    <t>dicadmium selenide sulphide,</t>
  </si>
  <si>
    <t>235-392-4</t>
  </si>
  <si>
    <t>122-14-5</t>
  </si>
  <si>
    <t>Fenitrothion,</t>
  </si>
  <si>
    <t>204-524-2</t>
  </si>
  <si>
    <t>122-34-9</t>
  </si>
  <si>
    <t>Simazine,</t>
  </si>
  <si>
    <t>204-535-2</t>
  </si>
  <si>
    <t>122384-78-5</t>
  </si>
  <si>
    <t>Extract residues (coal), low temp. coal atar alk.,</t>
  </si>
  <si>
    <t>310-191-5</t>
  </si>
  <si>
    <t>122-39-4</t>
  </si>
  <si>
    <t>Diphenylamine,</t>
  </si>
  <si>
    <t>204-539-4</t>
  </si>
  <si>
    <t>122-42-9</t>
  </si>
  <si>
    <t>Propham,</t>
  </si>
  <si>
    <t>204-542-0</t>
  </si>
  <si>
    <t>122453-73-0</t>
  </si>
  <si>
    <t>Chlorfenapyr,</t>
  </si>
  <si>
    <t>12254-85-2</t>
  </si>
  <si>
    <t>dichromium arsenide,</t>
  </si>
  <si>
    <t>235-499-6</t>
  </si>
  <si>
    <t>12254-88-5</t>
  </si>
  <si>
    <t>erbium arsenide,</t>
  </si>
  <si>
    <t>235-501-5</t>
  </si>
  <si>
    <t>12255-04-8</t>
  </si>
  <si>
    <t>lanthanum arsenide,</t>
  </si>
  <si>
    <t>235-502-0</t>
  </si>
  <si>
    <t>12255-08-2</t>
  </si>
  <si>
    <t>niobium arsenide,</t>
  </si>
  <si>
    <t>235-503-6</t>
  </si>
  <si>
    <t>12255-09-3</t>
  </si>
  <si>
    <t>neodymium arsenide,</t>
  </si>
  <si>
    <t>235-504-1</t>
  </si>
  <si>
    <t>12255-36-6</t>
  </si>
  <si>
    <t>triantimony arsenide,</t>
  </si>
  <si>
    <t>235-505-7</t>
  </si>
  <si>
    <t>12255-39-9</t>
  </si>
  <si>
    <t>samarium arsenide,</t>
  </si>
  <si>
    <t>235-506-2</t>
  </si>
  <si>
    <t>12255-48-0</t>
  </si>
  <si>
    <t>yttrium arsenide,</t>
  </si>
  <si>
    <t>235-507-8</t>
  </si>
  <si>
    <t>12255-50-4</t>
  </si>
  <si>
    <t>tribarium diarsenide,</t>
  </si>
  <si>
    <t>235-508-3</t>
  </si>
  <si>
    <t>12255-53-7</t>
  </si>
  <si>
    <t>tricalcium diarsenide,</t>
  </si>
  <si>
    <t>235-509-9</t>
  </si>
  <si>
    <t>122-64-5</t>
  </si>
  <si>
    <t>lactatophenylmercury,</t>
  </si>
  <si>
    <t>204-560-9</t>
  </si>
  <si>
    <t>12271-72-6</t>
  </si>
  <si>
    <t>germanium arsenide,</t>
  </si>
  <si>
    <t>235-547-6</t>
  </si>
  <si>
    <t>12292-07-8</t>
  </si>
  <si>
    <t>cadmium ditantalum hexaoxide,</t>
  </si>
  <si>
    <t>235-561-2</t>
  </si>
  <si>
    <t>123-33-1</t>
  </si>
  <si>
    <t>pyridazine-3,6-diol,</t>
  </si>
  <si>
    <t>204-619-9</t>
  </si>
  <si>
    <t>12344-40-0</t>
  </si>
  <si>
    <t>mercury silver iodide,</t>
  </si>
  <si>
    <t>235-601-9</t>
  </si>
  <si>
    <t>123-88-6</t>
  </si>
  <si>
    <t>2-methoxyethylmercury chloride,</t>
  </si>
  <si>
    <t>204-659-7</t>
  </si>
  <si>
    <t>124-01-6</t>
  </si>
  <si>
    <t>2-ethoxyethylmercury chloride,</t>
  </si>
  <si>
    <t>204-670-7</t>
  </si>
  <si>
    <t>124-08-3</t>
  </si>
  <si>
    <t>2-ethoxyethylmercury acetate,</t>
  </si>
  <si>
    <t>204-678-0</t>
  </si>
  <si>
    <t>12417-99-1</t>
  </si>
  <si>
    <t>trisilver arsenide,</t>
  </si>
  <si>
    <t>235-652-7</t>
  </si>
  <si>
    <t>124252-41-1</t>
  </si>
  <si>
    <t>4-(Tri-n-butylstannyl)pyridine,</t>
  </si>
  <si>
    <t>12442-27-2</t>
  </si>
  <si>
    <t>cadmium zinc sulphide,</t>
  </si>
  <si>
    <t>235-672-6</t>
  </si>
  <si>
    <t>1245816-05-0</t>
  </si>
  <si>
    <t>2,3-difluoro-4-(tributylstannyl)pyridine,</t>
  </si>
  <si>
    <t>124-65-2</t>
  </si>
  <si>
    <t>Sodium Dimethylarsinate,</t>
  </si>
  <si>
    <t>204-708-2</t>
  </si>
  <si>
    <t>12612-21-4</t>
  </si>
  <si>
    <t>Arsenic sulfide,</t>
  </si>
  <si>
    <t>235-720-6</t>
  </si>
  <si>
    <t>12626-36-7</t>
  </si>
  <si>
    <t>Cadmium selenide sulfide,</t>
  </si>
  <si>
    <t>235-724-8</t>
  </si>
  <si>
    <t>12656-57-4</t>
  </si>
  <si>
    <t>cadmium sulfoselenide orange,</t>
  </si>
  <si>
    <t>235-758-3</t>
  </si>
  <si>
    <t>Tris (2,3-dibromopropyl) phosphate,</t>
  </si>
  <si>
    <t>204-799-9</t>
  </si>
  <si>
    <t>126801-58-9</t>
  </si>
  <si>
    <t>Ethoxysulfuron,</t>
  </si>
  <si>
    <t>127087-87-0</t>
  </si>
  <si>
    <t>4-Nonylphenol, branched, ethoxylated,</t>
  </si>
  <si>
    <t>500-315-8</t>
  </si>
  <si>
    <t>129034-70-4</t>
  </si>
  <si>
    <t>3-Isopropoxy-4-(tri-n-butylstannyl)-3-cyclobutene-1,2-dione,</t>
  </si>
  <si>
    <t>129-16-8</t>
  </si>
  <si>
    <t>merbromin,</t>
  </si>
  <si>
    <t>204-933-6</t>
  </si>
  <si>
    <t>1303-00-0</t>
  </si>
  <si>
    <t>gallium arsenide,</t>
  </si>
  <si>
    <t>215-114-8</t>
  </si>
  <si>
    <t>1303-11-3</t>
  </si>
  <si>
    <t>indium arsenide,</t>
  </si>
  <si>
    <t>215-115-3</t>
  </si>
  <si>
    <t>diarsenic pentaoxide,</t>
  </si>
  <si>
    <t>215-116-9</t>
  </si>
  <si>
    <t>1303-33-9</t>
  </si>
  <si>
    <t>arsenic sulfide,</t>
  </si>
  <si>
    <t>215-117-4</t>
  </si>
  <si>
    <t>1303-36-2</t>
  </si>
  <si>
    <t>diarsenic triselenide,</t>
  </si>
  <si>
    <t>215-119-5</t>
  </si>
  <si>
    <t>cadmium oxide (non-pyrophoric),</t>
  </si>
  <si>
    <t>215-146-2</t>
  </si>
  <si>
    <t>1306-23-6</t>
  </si>
  <si>
    <t>cadmium sulphide,</t>
  </si>
  <si>
    <t>215-147-8</t>
  </si>
  <si>
    <t>1306-24-7</t>
  </si>
  <si>
    <t>Cadmium selenide,</t>
  </si>
  <si>
    <t>1306-25-8</t>
  </si>
  <si>
    <t>cadmium telluride,</t>
  </si>
  <si>
    <t>215-149-9</t>
  </si>
  <si>
    <t>13071-79-9</t>
  </si>
  <si>
    <t>Terbufos,</t>
  </si>
  <si>
    <t>235-963-8</t>
  </si>
  <si>
    <t>1310-88-9</t>
  </si>
  <si>
    <t>dimercury amidatenitrate,</t>
  </si>
  <si>
    <t>215-187-6</t>
  </si>
  <si>
    <t>1312-03-4</t>
  </si>
  <si>
    <t>trimercury dioxide sulphate,</t>
  </si>
  <si>
    <t>215-191-8</t>
  </si>
  <si>
    <t>13121-70-5</t>
  </si>
  <si>
    <t>cyhexatin (ISO),</t>
  </si>
  <si>
    <t>236-049-1</t>
  </si>
  <si>
    <t>Cyhexatin,</t>
  </si>
  <si>
    <t>131-52-2</t>
  </si>
  <si>
    <t>sodium pentachlorophenolate,</t>
  </si>
  <si>
    <t>205-025-2</t>
  </si>
  <si>
    <t>13170-76-8</t>
  </si>
  <si>
    <t>mercury bis(2-ethylhexanoate),</t>
  </si>
  <si>
    <t>236-113-9</t>
  </si>
  <si>
    <t>Mixture (E) &amp; (Z) isomers,</t>
  </si>
  <si>
    <t>236-116-5</t>
  </si>
  <si>
    <t>1320-80-5</t>
  </si>
  <si>
    <t>chloro(hydroxyphenyl)mercury,</t>
  </si>
  <si>
    <t>215-308-2</t>
  </si>
  <si>
    <t>132207-32-0</t>
  </si>
  <si>
    <t>Chrysotile asbestos,</t>
  </si>
  <si>
    <t>13257-51-7</t>
  </si>
  <si>
    <t>mercury bis(trifluoroacetate),</t>
  </si>
  <si>
    <t>236-250-4</t>
  </si>
  <si>
    <t>1326-43-8</t>
  </si>
  <si>
    <t>[1,1'-biphenyl]-4,4'-diamine, reaction products with 1-methyl-2,4-dinitrobenzene and sodium sulfide (Na2(Sx)),</t>
  </si>
  <si>
    <t>215-424-3</t>
  </si>
  <si>
    <t>1326-63-2</t>
  </si>
  <si>
    <t>[1,1'-biphenyl]-4,4'-diamine, reaction products with 4-methyl-1,3-benzenediamine and sulfur,</t>
  </si>
  <si>
    <t>215-436-9</t>
  </si>
  <si>
    <t>1326-73-4</t>
  </si>
  <si>
    <t>acetamide, N-(2-methylphenyl)-, reaction products with [1,1'-biphenyl]-4,4'-diamine and sulfur, leuco derivatives,</t>
  </si>
  <si>
    <t>215-439-5</t>
  </si>
  <si>
    <t>1326-75-6</t>
  </si>
  <si>
    <t>[1,1'-biphenyl]-4,4'-diamine, reaction products with 4-(6-methyl-2-benzothiazolyl)benzenamine and sulfur,</t>
  </si>
  <si>
    <t>215-440-0</t>
  </si>
  <si>
    <t>diarsenic trioxide,</t>
  </si>
  <si>
    <t>215-481-4</t>
  </si>
  <si>
    <t>13294-23-0</t>
  </si>
  <si>
    <t>bis[(trimethylsilyl)methyl]mercury,</t>
  </si>
  <si>
    <t>236-315-7</t>
  </si>
  <si>
    <t>13302-00-6</t>
  </si>
  <si>
    <t>(2-ethylhexanoato)phenylmercury,</t>
  </si>
  <si>
    <t>236-326-7</t>
  </si>
  <si>
    <t>13331-52-7</t>
  </si>
  <si>
    <t>(acryloyloxy)tributylstannane,</t>
  </si>
  <si>
    <t>236-381-7</t>
  </si>
  <si>
    <t>1335-31-5</t>
  </si>
  <si>
    <t>dimercury dicyanide oxide,</t>
  </si>
  <si>
    <t>215-629-8</t>
  </si>
  <si>
    <t>13356-08-6</t>
  </si>
  <si>
    <t>fenbutatin oxide (ISO),</t>
  </si>
  <si>
    <t>236-407-7</t>
  </si>
  <si>
    <t>133-58-4</t>
  </si>
  <si>
    <t>6-methyl-3-nitrobenzoxamercurete,</t>
  </si>
  <si>
    <t>205-112-5</t>
  </si>
  <si>
    <t>1336-36-3</t>
  </si>
  <si>
    <t>polychlorobiphenyls,</t>
  </si>
  <si>
    <t>215-648-1</t>
  </si>
  <si>
    <t>1336-96-5</t>
  </si>
  <si>
    <t>Naphthenic acids, mercury salts,</t>
  </si>
  <si>
    <t>215-651-8</t>
  </si>
  <si>
    <t>13435-05-7</t>
  </si>
  <si>
    <t>5,5,9,9-tetrabutyl-7-[(tributylstannyl)oxy]-6,8-dioxa-7-phospha-5,9-distannatridecane 7-oxide,</t>
  </si>
  <si>
    <t>236-563-6</t>
  </si>
  <si>
    <t>1344-48-5</t>
  </si>
  <si>
    <t>mercury(II) sulfide,</t>
  </si>
  <si>
    <t>215-696-3</t>
  </si>
  <si>
    <t>13453-71-9</t>
  </si>
  <si>
    <t>Lithium chlorate,</t>
  </si>
  <si>
    <t>236-632-0</t>
  </si>
  <si>
    <t>13457-18-6</t>
  </si>
  <si>
    <t>Pyrazophos,</t>
  </si>
  <si>
    <t>236-656-1</t>
  </si>
  <si>
    <t>13462-93-6</t>
  </si>
  <si>
    <t>ammonium dihydrogenarsenate,</t>
  </si>
  <si>
    <t>236-667-1</t>
  </si>
  <si>
    <t>13464-35-2</t>
  </si>
  <si>
    <t>potassium arsenite,</t>
  </si>
  <si>
    <t>236-680-2</t>
  </si>
  <si>
    <t>13464-37-4</t>
  </si>
  <si>
    <t>trisodium arsenite,</t>
  </si>
  <si>
    <t>236-681-8</t>
  </si>
  <si>
    <t>13464-38-5</t>
  </si>
  <si>
    <t>trisodium arsenate,</t>
  </si>
  <si>
    <t>236-682-3</t>
  </si>
  <si>
    <t>13464-44-3</t>
  </si>
  <si>
    <t>zinc arsenate,</t>
  </si>
  <si>
    <t>236-683-9</t>
  </si>
  <si>
    <t>13464-68-1</t>
  </si>
  <si>
    <t>tristrontium diarsenate,</t>
  </si>
  <si>
    <t>236-684-4</t>
  </si>
  <si>
    <t>13465-33-3</t>
  </si>
  <si>
    <t>mercury(1+) bromate,</t>
  </si>
  <si>
    <t>236-694-9</t>
  </si>
  <si>
    <t>13477-00-4</t>
  </si>
  <si>
    <t>Barium chlorate,</t>
  </si>
  <si>
    <t>236-760-7</t>
  </si>
  <si>
    <t>13477-04-8</t>
  </si>
  <si>
    <t>tribarium diarsenate,</t>
  </si>
  <si>
    <t>236-762-8</t>
  </si>
  <si>
    <t>13477-17-3</t>
  </si>
  <si>
    <t>tricadmium bis(phosphate),</t>
  </si>
  <si>
    <t>236-764-9</t>
  </si>
  <si>
    <t>13477-19-5</t>
  </si>
  <si>
    <t>cadmium silicate,</t>
  </si>
  <si>
    <t>236-765-4</t>
  </si>
  <si>
    <t>13477-23-1</t>
  </si>
  <si>
    <t>cadmium sulphite,</t>
  </si>
  <si>
    <t>236-767-5</t>
  </si>
  <si>
    <t>13477-70-8</t>
  </si>
  <si>
    <t>trinickel bis(arsenate),</t>
  </si>
  <si>
    <t>236-771-7</t>
  </si>
  <si>
    <t>13478-14-3</t>
  </si>
  <si>
    <t>trilithium arsenate,</t>
  </si>
  <si>
    <t>236-773-8</t>
  </si>
  <si>
    <t>13510-44-6</t>
  </si>
  <si>
    <t>trisilver arsenate,</t>
  </si>
  <si>
    <t>236-841-7</t>
  </si>
  <si>
    <t>13516-27-3</t>
  </si>
  <si>
    <t>Iminoctadine,</t>
  </si>
  <si>
    <t>236-855-3</t>
  </si>
  <si>
    <t>13560-99-1</t>
  </si>
  <si>
    <t>sodium 2,4,5-trichlorophenoxyacetate,</t>
  </si>
  <si>
    <t>236-949-4</t>
  </si>
  <si>
    <t>13654-09-6</t>
  </si>
  <si>
    <t>decabromo-1,1'-biphenyl,</t>
  </si>
  <si>
    <t>237-137-2</t>
  </si>
  <si>
    <t>13673-51-3</t>
  </si>
  <si>
    <t>N2-benzyl pentachlorophenyl N2-carboxy-L-(2-aminoglutaramate),</t>
  </si>
  <si>
    <t>237-155-0</t>
  </si>
  <si>
    <t>13673-53-5</t>
  </si>
  <si>
    <t>perchlorophenyl N-(benzyloxycarbonyl)-L-isoleucinate,</t>
  </si>
  <si>
    <t>237-156-6</t>
  </si>
  <si>
    <t>13673-54-6</t>
  </si>
  <si>
    <t>perchlorophenyl S-benzyl-N-(benzyloxycarbonyl)-L-cysteinate,</t>
  </si>
  <si>
    <t>237-157-1</t>
  </si>
  <si>
    <t>13701-66-1</t>
  </si>
  <si>
    <t>diboron tricadmium hexaoxide,</t>
  </si>
  <si>
    <t>237-225-0</t>
  </si>
  <si>
    <t>13755-33-4</t>
  </si>
  <si>
    <t>dicadmium hexakis(cyano-C)ferrate(4-),</t>
  </si>
  <si>
    <t>237-341-1</t>
  </si>
  <si>
    <t>13814-59-0</t>
  </si>
  <si>
    <t>cadmium selenite,</t>
  </si>
  <si>
    <t>237-480-8</t>
  </si>
  <si>
    <t>13814-62-5</t>
  </si>
  <si>
    <t>cadmium selenate,</t>
  </si>
  <si>
    <t>237-481-3</t>
  </si>
  <si>
    <t>13832-25-2</t>
  </si>
  <si>
    <t>cadmium diricinoleate,</t>
  </si>
  <si>
    <t>237-544-5</t>
  </si>
  <si>
    <t>13847-17-1</t>
  </si>
  <si>
    <t>cadmium orthophosphate,</t>
  </si>
  <si>
    <t>237-581-7</t>
  </si>
  <si>
    <t>13876-85-2</t>
  </si>
  <si>
    <t>dicopper tetraiodomercurate,</t>
  </si>
  <si>
    <t>237-634-4</t>
  </si>
  <si>
    <t>138-85-2</t>
  </si>
  <si>
    <t>sodium 4-hydroxymercuriobenzoate,</t>
  </si>
  <si>
    <t>205-340-5</t>
  </si>
  <si>
    <t>13952-84-6</t>
  </si>
  <si>
    <t>2-aminobutane,</t>
  </si>
  <si>
    <t>237-732-7</t>
  </si>
  <si>
    <t>13967-25-4</t>
  </si>
  <si>
    <t>dimercury difluoride,</t>
  </si>
  <si>
    <t>237-747-9</t>
  </si>
  <si>
    <t>13972-68-4</t>
  </si>
  <si>
    <t>cadmium molybdenum tetroxide,</t>
  </si>
  <si>
    <t>237-752-6</t>
  </si>
  <si>
    <t>139-93-5</t>
  </si>
  <si>
    <t>6,6'-dihydroxy-3,3'-diarsene-1,2-diyldianilinium dichloride,</t>
  </si>
  <si>
    <t>205-386-6</t>
  </si>
  <si>
    <t>14013-71-9</t>
  </si>
  <si>
    <t>Iron trichlorate,</t>
  </si>
  <si>
    <t>237-824-7</t>
  </si>
  <si>
    <t>14017-36-8</t>
  </si>
  <si>
    <t>cadmium disulphamate,</t>
  </si>
  <si>
    <t>237-832-0</t>
  </si>
  <si>
    <t>14024-55-6</t>
  </si>
  <si>
    <t>mercury pentanedione,</t>
  </si>
  <si>
    <t>14066-61-6</t>
  </si>
  <si>
    <t>(2-carboxyphenyl)hydroxymercury,</t>
  </si>
  <si>
    <t>237-918-8</t>
  </si>
  <si>
    <t>14067-62-0</t>
  </si>
  <si>
    <t>cadmium hydrogen phosphate,</t>
  </si>
  <si>
    <t>237-920-9</t>
  </si>
  <si>
    <t>14099-12-8</t>
  </si>
  <si>
    <t>mercury dipotassium tetrathiocyanate,</t>
  </si>
  <si>
    <t>237-949-7</t>
  </si>
  <si>
    <t>141-00-4</t>
  </si>
  <si>
    <t>cadmium succinate,</t>
  </si>
  <si>
    <t>205-446-1</t>
  </si>
  <si>
    <t>141-51-5</t>
  </si>
  <si>
    <t>iodo(iodomethyl)mercury,</t>
  </si>
  <si>
    <t>205-485-4</t>
  </si>
  <si>
    <t>1420-07-1</t>
  </si>
  <si>
    <t>Dinoterb,</t>
  </si>
  <si>
    <t>215-813-8</t>
  </si>
  <si>
    <t>14235-86-0</t>
  </si>
  <si>
    <t>hydrargaphen,</t>
  </si>
  <si>
    <t>238-107-1</t>
  </si>
  <si>
    <t>14239-68-0</t>
  </si>
  <si>
    <t>cadmium bis(diethyldithiocarbamate),</t>
  </si>
  <si>
    <t>238-113-4</t>
  </si>
  <si>
    <t>14254-22-9</t>
  </si>
  <si>
    <t>Butoxydibutylchlorostannane,</t>
  </si>
  <si>
    <t>238-131-2</t>
  </si>
  <si>
    <t>142891-20-1</t>
  </si>
  <si>
    <t>Cinidon-ethyl,</t>
  </si>
  <si>
    <t>14312-00-6</t>
  </si>
  <si>
    <t>cadmium chromate,</t>
  </si>
  <si>
    <t>238-252-0</t>
  </si>
  <si>
    <t>143-36-2</t>
  </si>
  <si>
    <t>iodomethylmercury,</t>
  </si>
  <si>
    <t>205-600-8</t>
  </si>
  <si>
    <t>143-50-0</t>
  </si>
  <si>
    <t>Chlordecone,</t>
  </si>
  <si>
    <t>205-601-3</t>
  </si>
  <si>
    <t>14354-56-4</t>
  </si>
  <si>
    <t>phenyl(quinolin-8-olato-N1,O8)mercury,</t>
  </si>
  <si>
    <t>238-316-8</t>
  </si>
  <si>
    <t>14402-75-6</t>
  </si>
  <si>
    <t>cadmium dipotassium tetracyanide,</t>
  </si>
  <si>
    <t>238-371-8</t>
  </si>
  <si>
    <t>14484-64-1</t>
  </si>
  <si>
    <t>Ferbam,</t>
  </si>
  <si>
    <t>238-484-2</t>
  </si>
  <si>
    <t>14486-19-2</t>
  </si>
  <si>
    <t>cadmium tetrafluoroborate,</t>
  </si>
  <si>
    <t>238-490-5</t>
  </si>
  <si>
    <t>145214-05-7</t>
  </si>
  <si>
    <t>2-(Tri-n-butylstannyl)oxazole,</t>
  </si>
  <si>
    <t>14566-86-0</t>
  </si>
  <si>
    <t>bis(dibutyldithiocarbamato-S,S')cadmium,</t>
  </si>
  <si>
    <t>238-609-0</t>
  </si>
  <si>
    <t>1461-22-9</t>
  </si>
  <si>
    <t>Tributyltin chloride,</t>
  </si>
  <si>
    <t>215-958-7</t>
  </si>
  <si>
    <t>1461-23-0</t>
  </si>
  <si>
    <t>tributyltin bromide,</t>
  </si>
  <si>
    <t>215-959-2</t>
  </si>
  <si>
    <t>14689-45-3</t>
  </si>
  <si>
    <t>bis(pentane-2,4-dionato-O,O')cadmium,</t>
  </si>
  <si>
    <t>238-730-9</t>
  </si>
  <si>
    <t>14721-21-2</t>
  </si>
  <si>
    <t>Copper dichlorate,</t>
  </si>
  <si>
    <t>238-767-0</t>
  </si>
  <si>
    <t>147716-03-8</t>
  </si>
  <si>
    <t>1-Methyl-5-(tri-n-butylstannyl)imidazole,</t>
  </si>
  <si>
    <t>14836-60-3</t>
  </si>
  <si>
    <t>mercury (I) nitrate dihydrate,</t>
  </si>
  <si>
    <t>148-61-8</t>
  </si>
  <si>
    <t>2-(ethylmercuriothio)benzoic acid,</t>
  </si>
  <si>
    <t>205-719-5</t>
  </si>
  <si>
    <t>14874-24-9</t>
  </si>
  <si>
    <t>tris(ethylenediamine)cadmium dihydroxide,</t>
  </si>
  <si>
    <t>238-945-8</t>
  </si>
  <si>
    <t>14923-81-0</t>
  </si>
  <si>
    <t>cadmium diicosanoate,</t>
  </si>
  <si>
    <t>238-994-5</t>
  </si>
  <si>
    <t>14949-59-8</t>
  </si>
  <si>
    <t>cadmium bis(piperidine-1-carbodithioate),</t>
  </si>
  <si>
    <t>239-025-9</t>
  </si>
  <si>
    <t>14949-60-1</t>
  </si>
  <si>
    <t>bis(dimethyldithiocarbamato-S,S')cadmium,</t>
  </si>
  <si>
    <t>239-026-4</t>
  </si>
  <si>
    <t>150-68-5</t>
  </si>
  <si>
    <t>Monuron,</t>
  </si>
  <si>
    <t>205-766-1</t>
  </si>
  <si>
    <t>15120-17-9</t>
  </si>
  <si>
    <t>sodium metaarsenate,</t>
  </si>
  <si>
    <t>239-171-3</t>
  </si>
  <si>
    <t>151-38-2</t>
  </si>
  <si>
    <t>2-methoxyethylmercury acetate,</t>
  </si>
  <si>
    <t>205-790-2</t>
  </si>
  <si>
    <t>15263-53-3</t>
  </si>
  <si>
    <t>Cartap,</t>
  </si>
  <si>
    <t>1528-01-4</t>
  </si>
  <si>
    <t>tributylmethylstannane,</t>
  </si>
  <si>
    <t>216-202-9</t>
  </si>
  <si>
    <t>15337-60-7</t>
  </si>
  <si>
    <t>lauric acid, barium cadmium salt,</t>
  </si>
  <si>
    <t>239-371-0</t>
  </si>
  <si>
    <t>15385-57-6</t>
  </si>
  <si>
    <t>dimercury diiodide,</t>
  </si>
  <si>
    <t>239-409-6</t>
  </si>
  <si>
    <t>15477-33-5</t>
  </si>
  <si>
    <t>Aluminium chlorate,</t>
  </si>
  <si>
    <t>239-499-7</t>
  </si>
  <si>
    <t>15516-76-4</t>
  </si>
  <si>
    <t>mercury bis(4-chlorobenzoate),</t>
  </si>
  <si>
    <t>239-548-2</t>
  </si>
  <si>
    <t>15546-43-7</t>
  </si>
  <si>
    <t>N,N,N',N'-Tetraphenylbenzidine,</t>
  </si>
  <si>
    <t>1563-66-2</t>
  </si>
  <si>
    <t>Carbofuran,</t>
  </si>
  <si>
    <t>216-353-0</t>
  </si>
  <si>
    <t>15682-87-8</t>
  </si>
  <si>
    <t>disodium tetrakis(cyano-C)cadmate(2-),</t>
  </si>
  <si>
    <t>239-765-2</t>
  </si>
  <si>
    <t>15682-88-9</t>
  </si>
  <si>
    <t>disodium tetra(cyano-C)mercurate(2-),</t>
  </si>
  <si>
    <t>239-766-8</t>
  </si>
  <si>
    <t>15708-29-9</t>
  </si>
  <si>
    <t>dipotassium [[N,N'-ethylenebis[N-(carboxymethyl)glycinato]](4-)-N,N',O,O',ON,ON']cadmate(2-),</t>
  </si>
  <si>
    <t>239-801-7</t>
  </si>
  <si>
    <t>15743-19-8</t>
  </si>
  <si>
    <t>cadmium acrylate,</t>
  </si>
  <si>
    <t>239-835-2</t>
  </si>
  <si>
    <t>1582-09-8</t>
  </si>
  <si>
    <t>Trifluralin,</t>
  </si>
  <si>
    <t>216-428-8</t>
  </si>
  <si>
    <t>15829-53-5</t>
  </si>
  <si>
    <t>mercurous oxide,</t>
  </si>
  <si>
    <t>239-934-0</t>
  </si>
  <si>
    <t>15851-44-2</t>
  </si>
  <si>
    <t>cadmium tellurium trioxide,</t>
  </si>
  <si>
    <t>239-963-9</t>
  </si>
  <si>
    <t>15852-14-9</t>
  </si>
  <si>
    <t>cadmium tellurium tetraoxide,</t>
  </si>
  <si>
    <t>239-973-3</t>
  </si>
  <si>
    <t>15972-60-8</t>
  </si>
  <si>
    <t>Alachlor,</t>
  </si>
  <si>
    <t>240-110-8</t>
  </si>
  <si>
    <t>1600-27-7</t>
  </si>
  <si>
    <t>mercury di(acetate),</t>
  </si>
  <si>
    <t>216-491-1</t>
  </si>
  <si>
    <t>16039-55-7</t>
  </si>
  <si>
    <t>cadmium dilactate,</t>
  </si>
  <si>
    <t>240-181-5</t>
  </si>
  <si>
    <t>16056-72-7</t>
  </si>
  <si>
    <t>cadmium divanadium hexoxide,</t>
  </si>
  <si>
    <t>240-203-3</t>
  </si>
  <si>
    <t>16105-06-9</t>
  </si>
  <si>
    <t>5-oxo-L-proline, cadmium salt,</t>
  </si>
  <si>
    <t>240-269-3</t>
  </si>
  <si>
    <t>16509-11-8</t>
  </si>
  <si>
    <t>otimerate sodium,</t>
  </si>
  <si>
    <t>240-572-0</t>
  </si>
  <si>
    <t>16509-22-1</t>
  </si>
  <si>
    <t>copper diarsenite,</t>
  </si>
  <si>
    <t>240-574-1</t>
  </si>
  <si>
    <t>16751-55-6</t>
  </si>
  <si>
    <t>phenylmercuric thiocyanate,</t>
  </si>
  <si>
    <t>16752-77-5</t>
  </si>
  <si>
    <t>Methomyl,</t>
  </si>
  <si>
    <t>240-815-0</t>
  </si>
  <si>
    <t>1691-99-2</t>
  </si>
  <si>
    <t>N-ethylheptadecafluoro-N-(2-hydroxyethyl)octanesulphonamide,</t>
  </si>
  <si>
    <t>216-887-4</t>
  </si>
  <si>
    <t>16986-83-7</t>
  </si>
  <si>
    <t>cadmium propionate,</t>
  </si>
  <si>
    <t>241-066-2</t>
  </si>
  <si>
    <t>17010-21-8</t>
  </si>
  <si>
    <t>cadmiumhexafluorosilicate(2-),</t>
  </si>
  <si>
    <t>241-084-0</t>
  </si>
  <si>
    <t>17029-22-0</t>
  </si>
  <si>
    <t>potassium hexafluoroarsenate,</t>
  </si>
  <si>
    <t>241-102-7</t>
  </si>
  <si>
    <t>17068-85-8</t>
  </si>
  <si>
    <t>hydrogen hexafluoroarsenate,</t>
  </si>
  <si>
    <t>241-128-9</t>
  </si>
  <si>
    <t>17140-73-7</t>
  </si>
  <si>
    <t>hydroxymercuri-o-nitrophenol,</t>
  </si>
  <si>
    <t>173979-01-6</t>
  </si>
  <si>
    <t>4-(Tri-n-butylstannyl)thiazole,</t>
  </si>
  <si>
    <t>1746-81-2</t>
  </si>
  <si>
    <t>Monolinuron,</t>
  </si>
  <si>
    <t>217-129-5</t>
  </si>
  <si>
    <t>17606-31-4</t>
  </si>
  <si>
    <t>Bensultap,</t>
  </si>
  <si>
    <t>1763-23-1</t>
  </si>
  <si>
    <t>heptadecafluorooctane-1-sulphonic acid,</t>
  </si>
  <si>
    <t>217-179-8</t>
  </si>
  <si>
    <t>17846-68-3</t>
  </si>
  <si>
    <t>Azidotri-n-butyltin(IV),</t>
  </si>
  <si>
    <t>17997-47-6</t>
  </si>
  <si>
    <t>2-(Tributylstannyl)pyridine,</t>
  </si>
  <si>
    <t>18211-85-3</t>
  </si>
  <si>
    <t>trimercury biscitrate,</t>
  </si>
  <si>
    <t>242-096-9</t>
  </si>
  <si>
    <t>1836-75-5</t>
  </si>
  <si>
    <t>Nitrofen,</t>
  </si>
  <si>
    <t>217-406-0</t>
  </si>
  <si>
    <t>1861-32-1</t>
  </si>
  <si>
    <t>Chlorthal-dimethyl,</t>
  </si>
  <si>
    <t>217-464-7</t>
  </si>
  <si>
    <t>18832-83-2</t>
  </si>
  <si>
    <t>bromo(2-hydroxypropyl)mercury,</t>
  </si>
  <si>
    <t>242-613-8</t>
  </si>
  <si>
    <t>18854-01-8</t>
  </si>
  <si>
    <t>Isoxathion,</t>
  </si>
  <si>
    <t>242-624-8</t>
  </si>
  <si>
    <t>18917-83-4</t>
  </si>
  <si>
    <t>bis(lactato-O1,O2)mercury,</t>
  </si>
  <si>
    <t>242-667-2</t>
  </si>
  <si>
    <t>18918-06-4</t>
  </si>
  <si>
    <t>(lactato-O1,O2)mercury,</t>
  </si>
  <si>
    <t>242-673-5</t>
  </si>
  <si>
    <t>189195-41-3</t>
  </si>
  <si>
    <t>5-Methyl-2-(tri-n-butylstannyl)pyridine,</t>
  </si>
  <si>
    <t>18974-20-4</t>
  </si>
  <si>
    <t>bis(ethylenediamine)cadmium(2+) bis[dicyanoaurate(1-)],</t>
  </si>
  <si>
    <t>242-708-4</t>
  </si>
  <si>
    <t>18991-05-4</t>
  </si>
  <si>
    <t>cadmium diphenolate,</t>
  </si>
  <si>
    <t>242-727-8</t>
  </si>
  <si>
    <t>19010-65-2</t>
  </si>
  <si>
    <t>cadmium bis(dipentyldithiocarbamate),</t>
  </si>
  <si>
    <t>242-747-7</t>
  </si>
  <si>
    <t>19010-79-8</t>
  </si>
  <si>
    <t>cadmium disalicylate,</t>
  </si>
  <si>
    <t>242-749-8</t>
  </si>
  <si>
    <t>Paraquat dichloride,</t>
  </si>
  <si>
    <t>217-615-7</t>
  </si>
  <si>
    <t>1912-24-9</t>
  </si>
  <si>
    <t>Atrazine,</t>
  </si>
  <si>
    <t>217-617-8</t>
  </si>
  <si>
    <t>19122-73-3</t>
  </si>
  <si>
    <t>Cinnabar ore,</t>
  </si>
  <si>
    <t>1918-16-7</t>
  </si>
  <si>
    <t>Propachlor,</t>
  </si>
  <si>
    <t>217-638-2</t>
  </si>
  <si>
    <t>1928-37-6</t>
  </si>
  <si>
    <t>methyl 2,4,5-trichlorophenoxyacetate,</t>
  </si>
  <si>
    <t>217-669-1</t>
  </si>
  <si>
    <t>1928-39-8</t>
  </si>
  <si>
    <t>ethyl 2,4,5-trichlorophenoxyacetate,</t>
  </si>
  <si>
    <t>217-671-2</t>
  </si>
  <si>
    <t>1928-40-1</t>
  </si>
  <si>
    <t>propyl 2,4,5-trichlorophenoxyacetate,</t>
  </si>
  <si>
    <t>217-672-8</t>
  </si>
  <si>
    <t>1928-47-8</t>
  </si>
  <si>
    <t>2-ethylhexyl 2,4,5-trichlorophenoxyacetate,</t>
  </si>
  <si>
    <t>217-675-4</t>
  </si>
  <si>
    <t>19367-79-4</t>
  </si>
  <si>
    <t>[mu-[metasilicato(2-)-O:O]]bis(2-methoxyethyl)dimercury,</t>
  </si>
  <si>
    <t>242-997-7</t>
  </si>
  <si>
    <t>19937-59-8</t>
  </si>
  <si>
    <t>Metoxuron,</t>
  </si>
  <si>
    <t>243-433-2</t>
  </si>
  <si>
    <t>2008-46-0</t>
  </si>
  <si>
    <t>triethylammonium (2,4,5-trichlorophenoxy)acetate,</t>
  </si>
  <si>
    <t>217-917-9</t>
  </si>
  <si>
    <t>20325-40-0</t>
  </si>
  <si>
    <t>3,3'-dimethoxybiphenyl-4,4'-ylenediammonium dichloride,</t>
  </si>
  <si>
    <t>243-737-5</t>
  </si>
  <si>
    <t>2050-68-2</t>
  </si>
  <si>
    <t>4,4'-dichlorobiphenyl,</t>
  </si>
  <si>
    <t>218-095-4</t>
  </si>
  <si>
    <t>2051-24-3</t>
  </si>
  <si>
    <t>decachloro-1,1'-biphenyl,</t>
  </si>
  <si>
    <t>218-115-1</t>
  </si>
  <si>
    <t>2051-60-7</t>
  </si>
  <si>
    <t>2-chlorobiphenyl,</t>
  </si>
  <si>
    <t>218-125-6</t>
  </si>
  <si>
    <t>2051-61-8</t>
  </si>
  <si>
    <t>3-chlorobiphenyl,</t>
  </si>
  <si>
    <t>218-126-1</t>
  </si>
  <si>
    <t>2051-62-9</t>
  </si>
  <si>
    <t>4-chlorobiphenyl,</t>
  </si>
  <si>
    <t>218-127-7</t>
  </si>
  <si>
    <t>20601-83-6</t>
  </si>
  <si>
    <t>mercury selenide,</t>
  </si>
  <si>
    <t>243-910-5</t>
  </si>
  <si>
    <t>2074-50-2</t>
  </si>
  <si>
    <t>Paraquat-dimethylsulfate,</t>
  </si>
  <si>
    <t>218-196-3</t>
  </si>
  <si>
    <t>207738-08-7</t>
  </si>
  <si>
    <t>3,3′,5,5′-Tetramethylbenzidine dihydrochloride hydrate,</t>
  </si>
  <si>
    <t>21041-95-2</t>
  </si>
  <si>
    <t>cadmium hydroxide,</t>
  </si>
  <si>
    <t>244-168-5</t>
  </si>
  <si>
    <t>2113-57-7</t>
  </si>
  <si>
    <t>3-bromobiphenyl,</t>
  </si>
  <si>
    <t>218-304-9</t>
  </si>
  <si>
    <t>21136-70-9</t>
  </si>
  <si>
    <t>benzidine sulphate,</t>
  </si>
  <si>
    <t>244-236-4</t>
  </si>
  <si>
    <t>21259-76-7</t>
  </si>
  <si>
    <t>mercaptomerin sodium,</t>
  </si>
  <si>
    <t>244-298-2</t>
  </si>
  <si>
    <t>2155-70-6</t>
  </si>
  <si>
    <t>Tributyltin methacrylate,</t>
  </si>
  <si>
    <t>218-452-4</t>
  </si>
  <si>
    <t>21725-46-2</t>
  </si>
  <si>
    <t>Cyanazine,</t>
  </si>
  <si>
    <t>244-544-9</t>
  </si>
  <si>
    <t>21840-08-4</t>
  </si>
  <si>
    <t>N-(p-arsenosophenyl)-1,3,5-triazine-2,4,6-triamine,</t>
  </si>
  <si>
    <t>244-612-8</t>
  </si>
  <si>
    <t>21908-53-2</t>
  </si>
  <si>
    <t>mercury monoxide,</t>
  </si>
  <si>
    <t>244-654-7</t>
  </si>
  <si>
    <t>2223-93-0</t>
  </si>
  <si>
    <t>cadmium distearate,</t>
  </si>
  <si>
    <t>218-743-6</t>
  </si>
  <si>
    <t>22330-18-3</t>
  </si>
  <si>
    <t>potassium triiodomercurate(1-),</t>
  </si>
  <si>
    <t>244-913-4</t>
  </si>
  <si>
    <t>22450-90-4</t>
  </si>
  <si>
    <t>amminephenylmercury(1+) acetate,</t>
  </si>
  <si>
    <t>245-006-6</t>
  </si>
  <si>
    <t>22750-54-5</t>
  </si>
  <si>
    <t>Cadmium chlorate,</t>
  </si>
  <si>
    <t>2275-23-2</t>
  </si>
  <si>
    <t>Vamidothion,</t>
  </si>
  <si>
    <t>218-894-8</t>
  </si>
  <si>
    <t>2279-64-3</t>
  </si>
  <si>
    <t>(phenylmercurio)urea,</t>
  </si>
  <si>
    <t>218-909-8</t>
  </si>
  <si>
    <t>22831-42-1</t>
  </si>
  <si>
    <t>aluminium arsenide,</t>
  </si>
  <si>
    <t>245-255-0</t>
  </si>
  <si>
    <t>22894-47-9</t>
  </si>
  <si>
    <t>phenylmercuric formamide,</t>
  </si>
  <si>
    <t>2302-17-2</t>
  </si>
  <si>
    <t>sodium methyl [(4-aminophenyl)sulphonyl]carbamate,</t>
  </si>
  <si>
    <t>218-953-8</t>
  </si>
  <si>
    <t>2302-97-8</t>
  </si>
  <si>
    <t>disodium 8,8'-[[1,1'-biphenyl]-4,4'-diylbis(azo)]bis(7-hydroxynaphthalene-1-sulphonate),</t>
  </si>
  <si>
    <t>218-959-0</t>
  </si>
  <si>
    <t>2310-17-0</t>
  </si>
  <si>
    <t>Phosalone,</t>
  </si>
  <si>
    <t>218-996-2</t>
  </si>
  <si>
    <t>2312-35-8</t>
  </si>
  <si>
    <t>Propargite,</t>
  </si>
  <si>
    <t>219-006-1</t>
  </si>
  <si>
    <t>2312-76-7</t>
  </si>
  <si>
    <t>sodium salt of DNOC,</t>
  </si>
  <si>
    <t>219-007-7</t>
  </si>
  <si>
    <t>23197-61-7</t>
  </si>
  <si>
    <t>3-methylbutyl (2,4,5-trichlorophenoxy)acetate,</t>
  </si>
  <si>
    <t>245-483-0</t>
  </si>
  <si>
    <t>23234-97-1</t>
  </si>
  <si>
    <t>pentachlorophenyl N-[[(4-methoxyphenyl)methoxy]carbonyl]-L-serinate,</t>
  </si>
  <si>
    <t>245-508-5</t>
  </si>
  <si>
    <t>23319-66-6</t>
  </si>
  <si>
    <t>[2,2',2''-nitrilotri(ethanol)-N,O,O',O'']phenylmercury lactate,</t>
  </si>
  <si>
    <t>245-581-3</t>
  </si>
  <si>
    <t>23654-14-0</t>
  </si>
  <si>
    <t>tributylthiocyanatostannane,</t>
  </si>
  <si>
    <t>245-807-0</t>
  </si>
  <si>
    <t>23783-98-4</t>
  </si>
  <si>
    <t>(Z)-isomer,</t>
  </si>
  <si>
    <t>23819-11-6</t>
  </si>
  <si>
    <t>diethylammonium (2,4,5-trichlorophenoxy)acetate,</t>
  </si>
  <si>
    <t>245-897-1</t>
  </si>
  <si>
    <t>Mirex,</t>
  </si>
  <si>
    <t>219-196-6</t>
  </si>
  <si>
    <t>24017-47-8</t>
  </si>
  <si>
    <t>Triazophos,</t>
  </si>
  <si>
    <t>245-986-5</t>
  </si>
  <si>
    <t>24124-25-2</t>
  </si>
  <si>
    <t>Tributyltin linoleate,</t>
  </si>
  <si>
    <t>246-024-7</t>
  </si>
  <si>
    <t>2420-97-5</t>
  </si>
  <si>
    <t>cadmium p-toluate,</t>
  </si>
  <si>
    <t>219-345-5</t>
  </si>
  <si>
    <t>2420-98-6</t>
  </si>
  <si>
    <t>cadmium bis(2-ethylhexanoate),</t>
  </si>
  <si>
    <t>219-346-0</t>
  </si>
  <si>
    <t>24291-51-8</t>
  </si>
  <si>
    <t>[isopropylidenebis(p-phenyleneoxy)]bis[tributylstannane],</t>
  </si>
  <si>
    <t>246-126-1</t>
  </si>
  <si>
    <t>24345-60-6</t>
  </si>
  <si>
    <t>cadmium methacrylate,</t>
  </si>
  <si>
    <t>246-183-2</t>
  </si>
  <si>
    <t>2437-79-8</t>
  </si>
  <si>
    <t>2,2',4,4'-tetrachlorobiphenyl,</t>
  </si>
  <si>
    <t>219-444-3</t>
  </si>
  <si>
    <t>2440-42-8</t>
  </si>
  <si>
    <t>ethyliodomercury,</t>
  </si>
  <si>
    <t>219-471-0</t>
  </si>
  <si>
    <t>24448-09-7</t>
  </si>
  <si>
    <t>heptadecafluoro-N-(2-hydroxyethyl)-N-methyloctanesulphonamide,</t>
  </si>
  <si>
    <t>246-262-1</t>
  </si>
  <si>
    <t>24602-86-6</t>
  </si>
  <si>
    <t>Tridemorph,</t>
  </si>
  <si>
    <t>246-347-3</t>
  </si>
  <si>
    <t>2464-48-4</t>
  </si>
  <si>
    <t>N,N-dimethyltridecylammonium (2,4,5-trichlorophenoxy)acetate,</t>
  </si>
  <si>
    <t>219-566-7</t>
  </si>
  <si>
    <t>24719-13-9</t>
  </si>
  <si>
    <t>triammonium arsenate,</t>
  </si>
  <si>
    <t>246-428-3</t>
  </si>
  <si>
    <t>24719-19-5</t>
  </si>
  <si>
    <t>tricobalt diarsenate,</t>
  </si>
  <si>
    <t>246-429-9</t>
  </si>
  <si>
    <t>24850-33-7</t>
  </si>
  <si>
    <t>allyltributylstannane,</t>
  </si>
  <si>
    <t>246-494-3</t>
  </si>
  <si>
    <t>24934-91-6</t>
  </si>
  <si>
    <t>Chlormephos,</t>
  </si>
  <si>
    <t>246-538-1</t>
  </si>
  <si>
    <t>251099-16-8</t>
  </si>
  <si>
    <t>1-Decanaminium, N-decyl-N,N-dimethyl-, salt with 1,1,2,2,3,3,4,4,5,5,6,6,7,7,8,8,8-heptadecafluoro-1-octanesulfonic acid (1:1,</t>
  </si>
  <si>
    <t>25154-52-3</t>
  </si>
  <si>
    <t>nonylphenol,</t>
  </si>
  <si>
    <t>246-672-0</t>
  </si>
  <si>
    <t>25168-15-4</t>
  </si>
  <si>
    <t>isooctyl (2,4,5-trichlorophenoxy)acetate,</t>
  </si>
  <si>
    <t>246-700-1</t>
  </si>
  <si>
    <t>2533-93-9</t>
  </si>
  <si>
    <t>tris(ethylmercury) phosphate,</t>
  </si>
  <si>
    <t>218-790-2</t>
  </si>
  <si>
    <t>25429-29-2</t>
  </si>
  <si>
    <t>pentachloro[1,1'-biphenyl],</t>
  </si>
  <si>
    <t>246-974-2</t>
  </si>
  <si>
    <t>2545-59-7</t>
  </si>
  <si>
    <t>2-butoxyethyl 2,4,5-trichlorophenoxyacetate,</t>
  </si>
  <si>
    <t>219-828-0</t>
  </si>
  <si>
    <t>25512-42-9</t>
  </si>
  <si>
    <t>dichlorobiphenyl,</t>
  </si>
  <si>
    <t>247-061-1</t>
  </si>
  <si>
    <t>2587-76-0</t>
  </si>
  <si>
    <t>chlorotrioctylstannane,</t>
  </si>
  <si>
    <t>219-969-8</t>
  </si>
  <si>
    <t>2591-97-9</t>
  </si>
  <si>
    <t>methylmercury nitrite,</t>
  </si>
  <si>
    <t>2597-95-7</t>
  </si>
  <si>
    <t>methylmercury 2,3 dihydoxypropyl mercaptide,</t>
  </si>
  <si>
    <t>26027-38-3</t>
  </si>
  <si>
    <t>4-Nonylphenol, ethoxylated,</t>
  </si>
  <si>
    <t>500-045-0</t>
  </si>
  <si>
    <t>2605-44-9</t>
  </si>
  <si>
    <t>cadmium dilaurate,</t>
  </si>
  <si>
    <t>220-017-9</t>
  </si>
  <si>
    <t>26114-17-0</t>
  </si>
  <si>
    <t>phenylmercuric-8-quinolinate,</t>
  </si>
  <si>
    <t>26239-64-5</t>
  </si>
  <si>
    <t>[1R-(1.alpha.,4a.beta.,4b.alpha.,10a.alpha.)]-tributyl[[[1,2,3,4,4a,4b,5,6,10,10a-decahydro-7-isopropyl-1,4a-dimethyl-1-phenanthryl]carbonyl]oxy]stannane,</t>
  </si>
  <si>
    <t>247-531-6</t>
  </si>
  <si>
    <t>26264-48-2</t>
  </si>
  <si>
    <t>cadmium epoxyoctadecanoate,</t>
  </si>
  <si>
    <t>247-560-4</t>
  </si>
  <si>
    <t>2630-13-9</t>
  </si>
  <si>
    <t>hexyl (2,4,5-trichlorophenoxy)acetate,</t>
  </si>
  <si>
    <t>220-108-3</t>
  </si>
  <si>
    <t>2630-15-1</t>
  </si>
  <si>
    <t>octyl (2,4,5-trichlorophenoxy)acetate,</t>
  </si>
  <si>
    <t>220-109-9</t>
  </si>
  <si>
    <t>2630-16-2</t>
  </si>
  <si>
    <t>nonyl (2,4,5-trichlorophenoxy)acetate,</t>
  </si>
  <si>
    <t>220-110-4</t>
  </si>
  <si>
    <t>2642-71-9</t>
  </si>
  <si>
    <t>Azinphos-ethyl,</t>
  </si>
  <si>
    <t>220-147-6</t>
  </si>
  <si>
    <t>26545-49-3</t>
  </si>
  <si>
    <t>(neodecanoato-O)phenylmercury,</t>
  </si>
  <si>
    <t>247-783-7</t>
  </si>
  <si>
    <t>26552-50-1</t>
  </si>
  <si>
    <t>hydrogen [3-[(.alpha.-carboxylato-o-anisoyl)amino]-2-hydroxypropyl]hydroxymercurate(1-),</t>
  </si>
  <si>
    <t>247-796-8</t>
  </si>
  <si>
    <t>26719-07-3</t>
  </si>
  <si>
    <t>mercury(2+) chloroacetate,</t>
  </si>
  <si>
    <t>247-925-8</t>
  </si>
  <si>
    <t>2701-61-3</t>
  </si>
  <si>
    <t>(maleoyldioxy)bis[phenylmercury],</t>
  </si>
  <si>
    <t>220-286-2</t>
  </si>
  <si>
    <t>27016-73-5</t>
  </si>
  <si>
    <t>cobalt arsenide,</t>
  </si>
  <si>
    <t>248-168-6</t>
  </si>
  <si>
    <t>27016-75-7</t>
  </si>
  <si>
    <t>nickel arsenide,</t>
  </si>
  <si>
    <t>248-169-1</t>
  </si>
  <si>
    <t>27152-57-4</t>
  </si>
  <si>
    <t>tricalcium diarsenite,</t>
  </si>
  <si>
    <t>248-266-9</t>
  </si>
  <si>
    <t>27189-59-9</t>
  </si>
  <si>
    <t>tributyl(nicotinoyloxy)stannane,</t>
  </si>
  <si>
    <t>248-309-1</t>
  </si>
  <si>
    <t>27236-65-3</t>
  </si>
  <si>
    <t>diphenyl[mu-[(tetrapropenyl)succinato(2-)-O:O']]dimercury,</t>
  </si>
  <si>
    <t>248-355-2</t>
  </si>
  <si>
    <t>27323-18-8</t>
  </si>
  <si>
    <t>chloro-1,1'-biphenyl,</t>
  </si>
  <si>
    <t>248-405-3</t>
  </si>
  <si>
    <t>27360-58-3</t>
  </si>
  <si>
    <t>(dihydroxyphenyl)phenylmercury,</t>
  </si>
  <si>
    <t>248-426-8</t>
  </si>
  <si>
    <t>27476-27-3</t>
  </si>
  <si>
    <t>cadmium toluate,</t>
  </si>
  <si>
    <t>248-480-2</t>
  </si>
  <si>
    <t>27569-09-1</t>
  </si>
  <si>
    <t>3-methyl-4-(pyrrolidin-1-yl)benzenediazonium hexafluoroarsenate,</t>
  </si>
  <si>
    <t>248-532-4</t>
  </si>
  <si>
    <t>27575-47-9</t>
  </si>
  <si>
    <t>mercury fluoride,</t>
  </si>
  <si>
    <t>248-538-7</t>
  </si>
  <si>
    <t>27605-30-7</t>
  </si>
  <si>
    <t>[2-ethylhexyl hydrogen maleato-O']phenylmercury,</t>
  </si>
  <si>
    <t>248-559-1</t>
  </si>
  <si>
    <t>2767-54-6</t>
  </si>
  <si>
    <t>triethyltin bromide,</t>
  </si>
  <si>
    <t>220-443-5</t>
  </si>
  <si>
    <t>27685-51-4</t>
  </si>
  <si>
    <t>mercury(2+) tetrakis(thiocyanato-N)cobaltate(2-),</t>
  </si>
  <si>
    <t>248-602-4</t>
  </si>
  <si>
    <t>27753-52-2</t>
  </si>
  <si>
    <t>nonabromo-1,1'-biphenyl,</t>
  </si>
  <si>
    <t>248-637-5</t>
  </si>
  <si>
    <t>2777-37-9</t>
  </si>
  <si>
    <t>chloro-o-tolylmercury,</t>
  </si>
  <si>
    <t>220-469-7</t>
  </si>
  <si>
    <t>27858-07-7</t>
  </si>
  <si>
    <t>tetrabromo(tetrabromophenyl)benzene,</t>
  </si>
  <si>
    <t>248-696-7</t>
  </si>
  <si>
    <t>2795-39-3</t>
  </si>
  <si>
    <t>potassium heptadecafluorooctane-1-sulphonate,</t>
  </si>
  <si>
    <t>220-527-1</t>
  </si>
  <si>
    <t>28086-13-7</t>
  </si>
  <si>
    <t>phenylmercury salicylate,</t>
  </si>
  <si>
    <t>248-828-3</t>
  </si>
  <si>
    <t>2813-95-8</t>
  </si>
  <si>
    <t>dinoseb acetate,</t>
  </si>
  <si>
    <t>220-560-1</t>
  </si>
  <si>
    <t>28249-77-6</t>
  </si>
  <si>
    <t>Thiobencarb,</t>
  </si>
  <si>
    <t>248-924-5</t>
  </si>
  <si>
    <t>28330-26-9</t>
  </si>
  <si>
    <t>1,2-dihydropyridazine-3,6-dione, sodium salt,</t>
  </si>
  <si>
    <t>248-972-7</t>
  </si>
  <si>
    <t>28382-15-2</t>
  </si>
  <si>
    <t>1,2-dihydropyridazine-3,6-dione, monopotassium salt,</t>
  </si>
  <si>
    <t>249-000-4</t>
  </si>
  <si>
    <t>2847-16-7</t>
  </si>
  <si>
    <t>cadmium didecanoate,</t>
  </si>
  <si>
    <t>220-650-0</t>
  </si>
  <si>
    <t>28655-71-2</t>
  </si>
  <si>
    <t>heptachloro-1,1'-biphenyl,</t>
  </si>
  <si>
    <t>249-129-6</t>
  </si>
  <si>
    <t>28801-69-6</t>
  </si>
  <si>
    <t>tributyl(neodecanoyloxy)stannane,</t>
  </si>
  <si>
    <t>249-232-6</t>
  </si>
  <si>
    <t>28980-47-4</t>
  </si>
  <si>
    <t>antimony arsenate,</t>
  </si>
  <si>
    <t>249-347-1</t>
  </si>
  <si>
    <t>28990-85-4</t>
  </si>
  <si>
    <t>perchlorophenyl 5-oxo-L-prolinate,</t>
  </si>
  <si>
    <t>249-360-2</t>
  </si>
  <si>
    <t>29081-56-9</t>
  </si>
  <si>
    <t>ammonium heptadecafluorooctanesulphonate,</t>
  </si>
  <si>
    <t>249-415-0</t>
  </si>
  <si>
    <t>2917-32-0</t>
  </si>
  <si>
    <t>zinc bis(pentachlorophenolate),</t>
  </si>
  <si>
    <t>220-847-1</t>
  </si>
  <si>
    <t>2923-15-1</t>
  </si>
  <si>
    <t>mercury(1+) trifluoroacetate,</t>
  </si>
  <si>
    <t>220-875-4</t>
  </si>
  <si>
    <t>29457-48-5</t>
  </si>
  <si>
    <t>tributyl(undec-10-enoyloxy)stannane,</t>
  </si>
  <si>
    <t>249-643-0</t>
  </si>
  <si>
    <t>29457-72-5</t>
  </si>
  <si>
    <t>lithium heptadecafluorooctanesulphonate,</t>
  </si>
  <si>
    <t>249-644-6</t>
  </si>
  <si>
    <t>297-99-4</t>
  </si>
  <si>
    <t>(E)-isomer,</t>
  </si>
  <si>
    <t>Methyl-parathion (emulsifiable concentrates (EC) at or above 19,5 % active ingredient and dusts at or above 1,5 % active ingredient),</t>
  </si>
  <si>
    <t>206-050-1</t>
  </si>
  <si>
    <t>Methyl-parathion,</t>
  </si>
  <si>
    <t>2980-64-5</t>
  </si>
  <si>
    <t>ammonium salt of DNOC,</t>
  </si>
  <si>
    <t>221-037-0</t>
  </si>
  <si>
    <t>29871-13-4</t>
  </si>
  <si>
    <t>arsenic acid, copper(2+) salt,</t>
  </si>
  <si>
    <t>249-916-4</t>
  </si>
  <si>
    <t>29935-35-1</t>
  </si>
  <si>
    <t>lithium hexafluoroarsenate,</t>
  </si>
  <si>
    <t>249-963-0</t>
  </si>
  <si>
    <t>29977-13-7</t>
  </si>
  <si>
    <t>[[N,N'-ethylenebis[glycinato]](2-)-N,N',O,O']cadmium,</t>
  </si>
  <si>
    <t>249-987-1</t>
  </si>
  <si>
    <t>300-76-5</t>
  </si>
  <si>
    <t>Naled,</t>
  </si>
  <si>
    <t>206-098-3</t>
  </si>
  <si>
    <t>301-12-2</t>
  </si>
  <si>
    <t>Oxydemeton-methyl,</t>
  </si>
  <si>
    <t>206-110-7</t>
  </si>
  <si>
    <t>3026-22-0</t>
  </si>
  <si>
    <t>cadmium bis[benzoate],</t>
  </si>
  <si>
    <t>221-187-7</t>
  </si>
  <si>
    <t>30304-32-6</t>
  </si>
  <si>
    <t>cadmium isooctanoate,</t>
  </si>
  <si>
    <t>250-118-3</t>
  </si>
  <si>
    <t>30560-19-1</t>
  </si>
  <si>
    <t>Acephate,</t>
  </si>
  <si>
    <t>250-241-2</t>
  </si>
  <si>
    <t>306-12-7</t>
  </si>
  <si>
    <t>oxophenarsine,</t>
  </si>
  <si>
    <t>206-178-8</t>
  </si>
  <si>
    <t>307-35-7</t>
  </si>
  <si>
    <t>heptadecafluorooctanesulphonyl fluoride,</t>
  </si>
  <si>
    <t>206-200-6</t>
  </si>
  <si>
    <t>3076-91-3</t>
  </si>
  <si>
    <t>chloro[p-[(2-hydroxy-1-naphthyl)azo]phenyl]mercury,</t>
  </si>
  <si>
    <t>221-358-6</t>
  </si>
  <si>
    <t>Aldrin,</t>
  </si>
  <si>
    <t>206-215-8</t>
  </si>
  <si>
    <t>3090-35-5</t>
  </si>
  <si>
    <t>tributyl(oleoyloxy)stannane,</t>
  </si>
  <si>
    <t>221-433-3</t>
  </si>
  <si>
    <t>3090-36-6</t>
  </si>
  <si>
    <t>tributyl(lauroyloxy)stannane,</t>
  </si>
  <si>
    <t>221-434-9</t>
  </si>
  <si>
    <t>31017-44-4</t>
  </si>
  <si>
    <t>cadmium dodecylbenzenesulphonate,</t>
  </si>
  <si>
    <t>250-433-6</t>
  </si>
  <si>
    <t>31215-94-8</t>
  </si>
  <si>
    <t>cadmium (1,1-dimethylethyl)benzoate,</t>
  </si>
  <si>
    <t>250-515-1</t>
  </si>
  <si>
    <t>31224-71-2</t>
  </si>
  <si>
    <t>(metaborato-O)phenylmercury,</t>
  </si>
  <si>
    <t>250-518-8</t>
  </si>
  <si>
    <t>31430-86-1</t>
  </si>
  <si>
    <t>[(tetrachlorophthaloyl)bis(oxy)]bis(tributylstannane),</t>
  </si>
  <si>
    <t>250-627-0</t>
  </si>
  <si>
    <t>31472-83-0</t>
  </si>
  <si>
    <t>tetrachloro(tetrachlorophenyl)benzene,</t>
  </si>
  <si>
    <t>250-646-4</t>
  </si>
  <si>
    <t>31506-32-8</t>
  </si>
  <si>
    <t>heptadecafluoro-N-methyloctanesulphonamide,</t>
  </si>
  <si>
    <t>250-665-8</t>
  </si>
  <si>
    <t>3151-41-5</t>
  </si>
  <si>
    <t>Tribenzyltin chloride,</t>
  </si>
  <si>
    <t>31632-68-5</t>
  </si>
  <si>
    <t>[naphthoato(1-)-O]phenylmercury,</t>
  </si>
  <si>
    <t>250-736-3</t>
  </si>
  <si>
    <t>31895-22-4</t>
  </si>
  <si>
    <t>Thiocyclam,</t>
  </si>
  <si>
    <t>250-859-2</t>
  </si>
  <si>
    <t>319-84-6</t>
  </si>
  <si>
    <t>(1α,2α,3β,4α,5β,6β)-1,2,3,4,5,6-hexachlorocyclohexane,</t>
  </si>
  <si>
    <t>206-270-8</t>
  </si>
  <si>
    <t>319-85-7</t>
  </si>
  <si>
    <t>(1α,2β,3α,4β,5α,6β)-1,2,3,4,5,6-hexachlorocyclohexane,</t>
  </si>
  <si>
    <t>206-271-3</t>
  </si>
  <si>
    <t>32407-99-1</t>
  </si>
  <si>
    <t>phenylmercury dimethyldithiocarbamate,</t>
  </si>
  <si>
    <t>251-026-6</t>
  </si>
  <si>
    <t>32534-81-9</t>
  </si>
  <si>
    <t>Pentabromodiphenyl ether,</t>
  </si>
  <si>
    <t>251-084-2</t>
  </si>
  <si>
    <t>32536-52-0</t>
  </si>
  <si>
    <t>Octabromodiphenyl ether,</t>
  </si>
  <si>
    <t>251-087-9</t>
  </si>
  <si>
    <t>32680-29-8</t>
  </si>
  <si>
    <t>ammonium copper arsenate,</t>
  </si>
  <si>
    <t>251-151-6</t>
  </si>
  <si>
    <t>32775-46-5</t>
  </si>
  <si>
    <t>europium arsenide,</t>
  </si>
  <si>
    <t>251-206-4</t>
  </si>
  <si>
    <t>32809-16-8</t>
  </si>
  <si>
    <t>Procymidone,</t>
  </si>
  <si>
    <t>251-233-1</t>
  </si>
  <si>
    <t>3294-57-3</t>
  </si>
  <si>
    <t>phenyl(trichloromethyl)mercury,</t>
  </si>
  <si>
    <t>221-960-9</t>
  </si>
  <si>
    <t>3294-58-4</t>
  </si>
  <si>
    <t>(bromodichloromethyl)phenylmercury,</t>
  </si>
  <si>
    <t>221-961-4</t>
  </si>
  <si>
    <t>3294-60-8</t>
  </si>
  <si>
    <t>phenyl(tribromomethyl)mercury,</t>
  </si>
  <si>
    <t>221-963-5</t>
  </si>
  <si>
    <t>33089-61-1</t>
  </si>
  <si>
    <t>Amitraz,</t>
  </si>
  <si>
    <t>251-375-4</t>
  </si>
  <si>
    <t>Diazinon,</t>
  </si>
  <si>
    <t>206-373-8</t>
  </si>
  <si>
    <t>3337-71-1</t>
  </si>
  <si>
    <t>methyl [(4-aminophenyl)sulphonyl]carbamate,</t>
  </si>
  <si>
    <t>222-077-1</t>
  </si>
  <si>
    <t>33445-15-7</t>
  </si>
  <si>
    <t>diammonium tetrachloromercurate,</t>
  </si>
  <si>
    <t>251-524-3</t>
  </si>
  <si>
    <t>33629-47-9</t>
  </si>
  <si>
    <t>Butralin,</t>
  </si>
  <si>
    <t>251-607-4</t>
  </si>
  <si>
    <t>33703-04-7</t>
  </si>
  <si>
    <t>triisooctyl 2,2',2''-[(1,1,3-tributyldistannathian-1-yl-3-ylidene)tris(thio)]triacetate,</t>
  </si>
  <si>
    <t>251-645-1</t>
  </si>
  <si>
    <t>33724-17-3</t>
  </si>
  <si>
    <t>bis[(+)-lactato]mercury,</t>
  </si>
  <si>
    <t>251-657-7</t>
  </si>
  <si>
    <t>33770-60-4</t>
  </si>
  <si>
    <t>[2,5-dichloro-3,6-dihydroxy-2,5-cyclohexadiene-1,4-dionato(2-)-O1,O6]mercury,</t>
  </si>
  <si>
    <t>251-672-9</t>
  </si>
  <si>
    <t>33979-03-2</t>
  </si>
  <si>
    <t>2,2',4,4',6,6'-hexachlorobiphenyl,</t>
  </si>
  <si>
    <t>251-773-8</t>
  </si>
  <si>
    <t>34100-40-8</t>
  </si>
  <si>
    <t>cadmium [R-(R*,R*)]-tartrate,</t>
  </si>
  <si>
    <t>251-827-0</t>
  </si>
  <si>
    <t>34256-82-1</t>
  </si>
  <si>
    <t>Acetochlor,</t>
  </si>
  <si>
    <t>251-899-3</t>
  </si>
  <si>
    <t>34303-23-6</t>
  </si>
  <si>
    <t>cadmium didocosanoate,</t>
  </si>
  <si>
    <t>251-927-4</t>
  </si>
  <si>
    <t>3444-13-1</t>
  </si>
  <si>
    <t>mercury(II) oxalate,</t>
  </si>
  <si>
    <t>222-356-8</t>
  </si>
  <si>
    <t>35040-03-0</t>
  </si>
  <si>
    <t>sodium 2-(1-methylpropyl)-4,6-dinitrophenolate,</t>
  </si>
  <si>
    <t>252-331-7</t>
  </si>
  <si>
    <t>35065-27-1</t>
  </si>
  <si>
    <t>2,2',4,4',5,5'-hexachlorobiphenyl (PCB 153),</t>
  </si>
  <si>
    <t>35658-65-2</t>
  </si>
  <si>
    <t>Cadmium (II) chloride monohydrate,</t>
  </si>
  <si>
    <t>3570-80-7</t>
  </si>
  <si>
    <t>bis(acetato-O)[.mu.-(3',6'-dihydroxy-3-oxospiro[isobenzofuran-1(3H),9'-[9H]xanthene]-2',7'-diyl)]dimercury,</t>
  </si>
  <si>
    <t>222-673-1</t>
  </si>
  <si>
    <t>3587-18-6</t>
  </si>
  <si>
    <t>tributylphenoxystannane,</t>
  </si>
  <si>
    <t>222-721-1</t>
  </si>
  <si>
    <t>36211-44-6</t>
  </si>
  <si>
    <t>cadmium 3,5,5-trimethylhexanoate,</t>
  </si>
  <si>
    <t>252-918-8</t>
  </si>
  <si>
    <t>3626-13-9</t>
  </si>
  <si>
    <t>methylmercury benzoate,</t>
  </si>
  <si>
    <t>222-834-6</t>
  </si>
  <si>
    <t>36341-27-2</t>
  </si>
  <si>
    <t>benzidine acetate,</t>
  </si>
  <si>
    <t>252-984-8</t>
  </si>
  <si>
    <t>Hexabromobiphenyl,</t>
  </si>
  <si>
    <t>252-994-2</t>
  </si>
  <si>
    <t>3644-38-0</t>
  </si>
  <si>
    <t>tributyl(pentachlorophenoxy)stannane,</t>
  </si>
  <si>
    <t>222-873-9</t>
  </si>
  <si>
    <t>36483-60-0</t>
  </si>
  <si>
    <t>Hexabromodiphenyl ether,</t>
  </si>
  <si>
    <t>253-058-6</t>
  </si>
  <si>
    <t>3687-31-8</t>
  </si>
  <si>
    <t>trilead diarsenate,</t>
  </si>
  <si>
    <t>222-979-5</t>
  </si>
  <si>
    <t>3688-92-4</t>
  </si>
  <si>
    <t>2,7-Naphthalenedisulfonic acid, 4-[2-(2-arsonophenyl)diazenyl]-3-hydroxy-, sodium salt (1:2),</t>
  </si>
  <si>
    <t>37205-87-1</t>
  </si>
  <si>
    <t>Isononylphenol, ethoxylated,</t>
  </si>
  <si>
    <t>3772-94-9</t>
  </si>
  <si>
    <t>pentachlorophenyl laurate,</t>
  </si>
  <si>
    <t>223-220-0</t>
  </si>
  <si>
    <t>37785-57-2</t>
  </si>
  <si>
    <t>potassium 2,4,5-trichlorophenoxyacetate,</t>
  </si>
  <si>
    <t>253-667-7</t>
  </si>
  <si>
    <t>3810-81-9</t>
  </si>
  <si>
    <t>dimethyl[.mu.-[sulphato(2-)-O:O']]dimercury,</t>
  </si>
  <si>
    <t>223-288-1</t>
  </si>
  <si>
    <t>3811-04-9</t>
  </si>
  <si>
    <t>Potassium chlorate,</t>
  </si>
  <si>
    <t>223-289-7</t>
  </si>
  <si>
    <t>3813-14-7</t>
  </si>
  <si>
    <t>tri(2-hydroxyethyl)ammonium (2,4,5-trichlorophenoxy)acetate,</t>
  </si>
  <si>
    <t>223-300-5</t>
  </si>
  <si>
    <t>38517-19-0</t>
  </si>
  <si>
    <t>cadmium(2+) (R)-12-hydroxyoctadecanoate,</t>
  </si>
  <si>
    <t>253-979-3</t>
  </si>
  <si>
    <t>3912-86-5</t>
  </si>
  <si>
    <t>tributylcyclopenta-2,4-dienylstannane,</t>
  </si>
  <si>
    <t>223-469-5</t>
  </si>
  <si>
    <t>39297-24-0</t>
  </si>
  <si>
    <t>tristrontium diarsenide,</t>
  </si>
  <si>
    <t>254-407-5</t>
  </si>
  <si>
    <t>39515-41-8</t>
  </si>
  <si>
    <t>Fenpropathrin,</t>
  </si>
  <si>
    <t>254-485-0</t>
  </si>
  <si>
    <t>39807-15-3</t>
  </si>
  <si>
    <t>Oxadiargyl,</t>
  </si>
  <si>
    <t>254-637-6</t>
  </si>
  <si>
    <t>40088-47-9</t>
  </si>
  <si>
    <t>Tetrabromodiphenyl ether,</t>
  </si>
  <si>
    <t>254-787-2</t>
  </si>
  <si>
    <t>4027-13-8</t>
  </si>
  <si>
    <t>tributyl(stearoyloxy)stannane,</t>
  </si>
  <si>
    <t>223-699-6</t>
  </si>
  <si>
    <t>40583-17-3</t>
  </si>
  <si>
    <t>4-hydroxybutyl (2,4,5-trichlorophenoxy)acetate,</t>
  </si>
  <si>
    <t>254-982-2</t>
  </si>
  <si>
    <t>41083-11-8</t>
  </si>
  <si>
    <t>Azocyclotin,</t>
  </si>
  <si>
    <t>255-209-1</t>
  </si>
  <si>
    <t>4151-50--2</t>
  </si>
  <si>
    <t>N-ethylheptadecafluorooctanesulphonamide,</t>
  </si>
  <si>
    <t>223-980-3</t>
  </si>
  <si>
    <t>4167-05-9</t>
  </si>
  <si>
    <t>cadmium 4-(1,1-dimethylethyl)benzoate,</t>
  </si>
  <si>
    <t>224-022-7</t>
  </si>
  <si>
    <t>41814-78-2</t>
  </si>
  <si>
    <t>Tricyclazole,</t>
  </si>
  <si>
    <t>255-559-5</t>
  </si>
  <si>
    <t>Cyanamide,</t>
  </si>
  <si>
    <t>206-992-3</t>
  </si>
  <si>
    <t>4342-33-0</t>
  </si>
  <si>
    <t>tributyl(trichloroacetoxy)stannane,</t>
  </si>
  <si>
    <t>224-398-2</t>
  </si>
  <si>
    <t>4342-36-3</t>
  </si>
  <si>
    <t>Tributyltin benzoate,</t>
  </si>
  <si>
    <t>224-399-8</t>
  </si>
  <si>
    <t>437-15-0</t>
  </si>
  <si>
    <t>tritylium hexafluoroarsenate,</t>
  </si>
  <si>
    <t>207-111-5</t>
  </si>
  <si>
    <t>4386-35-0</t>
  </si>
  <si>
    <t>meralein sodium,</t>
  </si>
  <si>
    <t>224-498-6</t>
  </si>
  <si>
    <t>4390-97-0</t>
  </si>
  <si>
    <t>cadmium cinnamate,</t>
  </si>
  <si>
    <t>224-509-4</t>
  </si>
  <si>
    <t>4464-23-7</t>
  </si>
  <si>
    <t>cadmium diformate,</t>
  </si>
  <si>
    <t>224-729-0</t>
  </si>
  <si>
    <t>4476-04-4</t>
  </si>
  <si>
    <t>cadmium sebacate,</t>
  </si>
  <si>
    <t>224-754-7</t>
  </si>
  <si>
    <t>4519-32-8</t>
  </si>
  <si>
    <t>diphenyldiarsenic acid,</t>
  </si>
  <si>
    <t>224-845-1</t>
  </si>
  <si>
    <t>457-60-3</t>
  </si>
  <si>
    <t>neoarsphenamine,</t>
  </si>
  <si>
    <t>207-273-7</t>
  </si>
  <si>
    <t>4665-55-8</t>
  </si>
  <si>
    <t>2-(Acetoxymercuric)ethanol phenylmercuric lactate,</t>
  </si>
  <si>
    <t>467-69-6</t>
  </si>
  <si>
    <t>Flurenol,</t>
  </si>
  <si>
    <t>207-397-1</t>
  </si>
  <si>
    <t>4685-14-7</t>
  </si>
  <si>
    <t>1,1'-dimethyl-4,4'-bipyridinium,</t>
  </si>
  <si>
    <t>225-141-7</t>
  </si>
  <si>
    <t>470-90-6</t>
  </si>
  <si>
    <t>Chlorfenvinphos,</t>
  </si>
  <si>
    <t>207-432-0</t>
  </si>
  <si>
    <t>4756-53-0</t>
  </si>
  <si>
    <t>[(terephthaloylbis(oxy)]bis(tributylstannane),</t>
  </si>
  <si>
    <t>225-291-3</t>
  </si>
  <si>
    <t>4782-29-0</t>
  </si>
  <si>
    <t>[(phthaloylbis(oxy)]bis(tributylstannane),</t>
  </si>
  <si>
    <t>225-327-8</t>
  </si>
  <si>
    <t>485-31-4</t>
  </si>
  <si>
    <t>Binapacryl,</t>
  </si>
  <si>
    <t>207-612-9</t>
  </si>
  <si>
    <t>486-67-9</t>
  </si>
  <si>
    <t>mersalyl acid,</t>
  </si>
  <si>
    <t>207-637-5</t>
  </si>
  <si>
    <t>492-18-2</t>
  </si>
  <si>
    <t>mersalyl,</t>
  </si>
  <si>
    <t>207-748-9</t>
  </si>
  <si>
    <t>4938-72-1</t>
  </si>
  <si>
    <t>isobutyl 2,4,5-trichlorophenoxyacetate,</t>
  </si>
  <si>
    <t>225-580-4</t>
  </si>
  <si>
    <t>49540-00-3</t>
  </si>
  <si>
    <t>Mercury(II) trifluoromethanesulfonate,</t>
  </si>
  <si>
    <t>49784-42-1</t>
  </si>
  <si>
    <t>potassium [N,N-bis(carboxymethyl)glycinato(3-)-N,O,O',O'']cadmate(1-),</t>
  </si>
  <si>
    <t>256-488-2</t>
  </si>
  <si>
    <t>498-73-7</t>
  </si>
  <si>
    <t>mercurobutol,</t>
  </si>
  <si>
    <t>207-869-7</t>
  </si>
  <si>
    <t>50-14-6</t>
  </si>
  <si>
    <t>Calciferol,</t>
  </si>
  <si>
    <t>200-014-9</t>
  </si>
  <si>
    <t>502-39-6</t>
  </si>
  <si>
    <t>1-cyano-3-(methylmercurio)guanidine,</t>
  </si>
  <si>
    <t>207-935-5</t>
  </si>
  <si>
    <t>DDT,</t>
  </si>
  <si>
    <t>200-024-3</t>
  </si>
  <si>
    <t>5035-67-6</t>
  </si>
  <si>
    <t>tributyl[(2-ethylhexanoyl)oxy]stannane,</t>
  </si>
  <si>
    <t>225-726-7</t>
  </si>
  <si>
    <t>5035-68-7</t>
  </si>
  <si>
    <t>tributyl(myristoyloxy)stannane,</t>
  </si>
  <si>
    <t>225-727-2</t>
  </si>
  <si>
    <t>50471-44-8</t>
  </si>
  <si>
    <t>Vinclozolin,</t>
  </si>
  <si>
    <t>256-599-6</t>
  </si>
  <si>
    <t>50594-66-6</t>
  </si>
  <si>
    <t>Acifluorfen,</t>
  </si>
  <si>
    <t>256-634-5</t>
  </si>
  <si>
    <t>50648-02-7</t>
  </si>
  <si>
    <t>bis[N,N-bis(carboxymethyl)glycinato(3-)]tricadmium,</t>
  </si>
  <si>
    <t>256-679-0</t>
  </si>
  <si>
    <t>506-82-1</t>
  </si>
  <si>
    <t>dimethylcadmium,</t>
  </si>
  <si>
    <t>208-055-4</t>
  </si>
  <si>
    <t>506-83-2</t>
  </si>
  <si>
    <t>bromomethylmercury,</t>
  </si>
  <si>
    <t>208-057-5</t>
  </si>
  <si>
    <t>507-60-8</t>
  </si>
  <si>
    <t>Scilliroside,</t>
  </si>
  <si>
    <t>208-077-4</t>
  </si>
  <si>
    <t>Chlorobenzilate,</t>
  </si>
  <si>
    <t>208-110-2</t>
  </si>
  <si>
    <t>5107-58-4</t>
  </si>
  <si>
    <t>[benzene-1,2,4,5-tetrayltetrakis(carbonyloxy)]tetrakis[tributylstannane],</t>
  </si>
  <si>
    <t>225-831-8</t>
  </si>
  <si>
    <t>5112-16-3</t>
  </si>
  <si>
    <t>cadmium nonan-1-oate,</t>
  </si>
  <si>
    <t>225-839-1</t>
  </si>
  <si>
    <t>51222-60-7</t>
  </si>
  <si>
    <t>Boric acid, cadmium salt,</t>
  </si>
  <si>
    <t>257-067-6</t>
  </si>
  <si>
    <t>51235-04-2</t>
  </si>
  <si>
    <t>Hexazinone,</t>
  </si>
  <si>
    <t>257-074-4</t>
  </si>
  <si>
    <t>513-78-0</t>
  </si>
  <si>
    <t>cadmium carbonate,</t>
  </si>
  <si>
    <t>208-168-9</t>
  </si>
  <si>
    <t>51542-52-0</t>
  </si>
  <si>
    <t>1,2-dihydropyridazine-3,6-dione, potassium salt,</t>
  </si>
  <si>
    <t>257-261-0</t>
  </si>
  <si>
    <t>51630-58-1</t>
  </si>
  <si>
    <t>Fenvalerate,</t>
  </si>
  <si>
    <t>257-326-3</t>
  </si>
  <si>
    <t>517-16-8</t>
  </si>
  <si>
    <t>N-(ethylmercurio)toluene-4-sulphonanilide,</t>
  </si>
  <si>
    <t>208-231-0</t>
  </si>
  <si>
    <t>52337-78-7</t>
  </si>
  <si>
    <t>cadmium o-toluate,</t>
  </si>
  <si>
    <t>257-860-7</t>
  </si>
  <si>
    <t>525-30-4</t>
  </si>
  <si>
    <t>mercuderamide,</t>
  </si>
  <si>
    <t>208-371-2</t>
  </si>
  <si>
    <t>52645-53-1</t>
  </si>
  <si>
    <t>Permethrin,</t>
  </si>
  <si>
    <t>258-067-9</t>
  </si>
  <si>
    <t>52-68-6</t>
  </si>
  <si>
    <t>Trichlorfon,</t>
  </si>
  <si>
    <t>200-149-3</t>
  </si>
  <si>
    <t>52795-88-7</t>
  </si>
  <si>
    <t>(2-carboxy-m-tolyl)hydroxymercury, monosodium salt,</t>
  </si>
  <si>
    <t>258-195-5</t>
  </si>
  <si>
    <t>531-85-1</t>
  </si>
  <si>
    <t>benzidine dihydrochloride,</t>
  </si>
  <si>
    <t>208-519-6</t>
  </si>
  <si>
    <t>531-86-2</t>
  </si>
  <si>
    <t>[[1,1'-biphenyl]-4,4'-diyl]diammonium sulphate,</t>
  </si>
  <si>
    <t>208-520-1</t>
  </si>
  <si>
    <t>531-91-9</t>
  </si>
  <si>
    <t>N,N'-Diphenylbenzidine,</t>
  </si>
  <si>
    <t>208-521-7</t>
  </si>
  <si>
    <t>53404-43-6</t>
  </si>
  <si>
    <t>2-sec-butyl-4,6-dinitrophenol, compound with 2,2'-iminodiethanol (1:1),</t>
  </si>
  <si>
    <t>258-532-6</t>
  </si>
  <si>
    <t>53404-67-4</t>
  </si>
  <si>
    <t>phenylmercuric ammonium acetate,</t>
  </si>
  <si>
    <t>53404-68-5</t>
  </si>
  <si>
    <t>phenylmercuric ammonium propionate,</t>
  </si>
  <si>
    <t>53404-69-6</t>
  </si>
  <si>
    <t>phenylmercuric carbonate,</t>
  </si>
  <si>
    <t>53404-70-9</t>
  </si>
  <si>
    <t>phenylmercuric monoethanol ammonium lactate,</t>
  </si>
  <si>
    <t>53404-86-7</t>
  </si>
  <si>
    <t>(2-hydroxyethyl)diethylammonium (2,4,5-trichlorophenoxy)acetate,</t>
  </si>
  <si>
    <t>258-538-9</t>
  </si>
  <si>
    <t>DNOC,</t>
  </si>
  <si>
    <t>208-601-1</t>
  </si>
  <si>
    <t>535-89-7</t>
  </si>
  <si>
    <t>Crimidine,</t>
  </si>
  <si>
    <t>208-622-6</t>
  </si>
  <si>
    <t>53742-07-7</t>
  </si>
  <si>
    <t>nonachloro-1,1'-biphenyl,</t>
  </si>
  <si>
    <t>258-738-6</t>
  </si>
  <si>
    <t>537-64-4</t>
  </si>
  <si>
    <t>di-p-tolylmercury,</t>
  </si>
  <si>
    <t>208-672-9</t>
  </si>
  <si>
    <t>538-03-4</t>
  </si>
  <si>
    <t>oxophenarsine hydrochloride,</t>
  </si>
  <si>
    <t>208-682-3</t>
  </si>
  <si>
    <t>53911-92-5</t>
  </si>
  <si>
    <t>Tributyl(3-methyl-2-butenyl)tin,</t>
  </si>
  <si>
    <t>539-43-5</t>
  </si>
  <si>
    <t>p-tolylmercury chloride,</t>
  </si>
  <si>
    <t>208-716-7</t>
  </si>
  <si>
    <t>542-75-6</t>
  </si>
  <si>
    <t>1,3-dichloropropene,</t>
  </si>
  <si>
    <t>208-826-5</t>
  </si>
  <si>
    <t>542-83-6</t>
  </si>
  <si>
    <t>cadmium cyanide,</t>
  </si>
  <si>
    <t>208-829-1</t>
  </si>
  <si>
    <t>54295-90-8</t>
  </si>
  <si>
    <t>tetrakis(acetato-O)[mu4-(3',6'-dihydroxy-3-oxospiro[isobenzofuran-1(3H),9'-[9H]xanthene]-2',4',5',7'-tetrayl)]tetramercury,</t>
  </si>
  <si>
    <t>259-075-5</t>
  </si>
  <si>
    <t>543-90-8</t>
  </si>
  <si>
    <t>cadmium di(acetate),</t>
  </si>
  <si>
    <t>208-853-2</t>
  </si>
  <si>
    <t>545-55-1</t>
  </si>
  <si>
    <t>Tris-aziridinyl-phosphinoxide,</t>
  </si>
  <si>
    <t>208-892-5</t>
  </si>
  <si>
    <t>54-64-8</t>
  </si>
  <si>
    <t>Thiomersal,</t>
  </si>
  <si>
    <t>200-210-4</t>
  </si>
  <si>
    <t>54663-78-4</t>
  </si>
  <si>
    <t>2-(Tri-n-butylstannyl)thiophene,</t>
  </si>
  <si>
    <t>54827-17-7</t>
  </si>
  <si>
    <t>3,3',5,5'-Tetramethylbenzidine,</t>
  </si>
  <si>
    <t>259-364-6</t>
  </si>
  <si>
    <t>549-59-7</t>
  </si>
  <si>
    <t>tris[(8.alpha.,9R)-6'-methoxycinchonan-9-ol] bis(arsenate),</t>
  </si>
  <si>
    <t>208-971-4</t>
  </si>
  <si>
    <t>55179-31-2</t>
  </si>
  <si>
    <t>Bitertanol,</t>
  </si>
  <si>
    <t>259-513-5</t>
  </si>
  <si>
    <t>55283-68-6</t>
  </si>
  <si>
    <t>Ethalfluralin,</t>
  </si>
  <si>
    <t>259-564-3</t>
  </si>
  <si>
    <t>55285-14-8</t>
  </si>
  <si>
    <t>Carbosulfan,</t>
  </si>
  <si>
    <t>259-565-9</t>
  </si>
  <si>
    <t>553-00-4</t>
  </si>
  <si>
    <t>2-naphthylammonium acetate,</t>
  </si>
  <si>
    <t>209-030-0</t>
  </si>
  <si>
    <t>55-38-9</t>
  </si>
  <si>
    <t>Fenthion,</t>
  </si>
  <si>
    <t>200-231-9</t>
  </si>
  <si>
    <t>55-68-5</t>
  </si>
  <si>
    <t>phenylmercury nitrate,</t>
  </si>
  <si>
    <t>200-242-9</t>
  </si>
  <si>
    <t>55700-14-6</t>
  </si>
  <si>
    <t>cadmium bis(4-cyclohexylbutyrate),</t>
  </si>
  <si>
    <t>259-767-7</t>
  </si>
  <si>
    <t>55728-51-3</t>
  </si>
  <si>
    <t>(2',7'-dibromo-3',6'-dihydroxy-3-oxospiro[isobenzofuran-1(3H),9'-[9H]xanthen]-4'-yl)hydroxymercury,</t>
  </si>
  <si>
    <t>259-779-2</t>
  </si>
  <si>
    <t>Carbon tetrachloride,</t>
  </si>
  <si>
    <t>200-262-8</t>
  </si>
  <si>
    <t>56-24-6</t>
  </si>
  <si>
    <t>Trimethyltin hydroxide,</t>
  </si>
  <si>
    <t>563-12-2</t>
  </si>
  <si>
    <t>Ethion,</t>
  </si>
  <si>
    <t>209-242-3</t>
  </si>
  <si>
    <t>56-35-9</t>
  </si>
  <si>
    <t>Tributyltin oxide,</t>
  </si>
  <si>
    <t>200-268-0</t>
  </si>
  <si>
    <t>56-36-0</t>
  </si>
  <si>
    <t>tributyltin acetate,</t>
  </si>
  <si>
    <t>200-269-6</t>
  </si>
  <si>
    <t>Parathion,</t>
  </si>
  <si>
    <t>200-271-7</t>
  </si>
  <si>
    <t>56425-91-3</t>
  </si>
  <si>
    <t>Flurprimidol,</t>
  </si>
  <si>
    <t>56773-42-3</t>
  </si>
  <si>
    <t>tetraethylammonium heptadecafluorooctanesulphonate,</t>
  </si>
  <si>
    <t>260-375-3</t>
  </si>
  <si>
    <t>56982-42-4</t>
  </si>
  <si>
    <t>cadmium divalerate,</t>
  </si>
  <si>
    <t>260-498-2</t>
  </si>
  <si>
    <t>5722-59-8</t>
  </si>
  <si>
    <t>[benzoato(2-)-C2,O1]mercury,</t>
  </si>
  <si>
    <t>227-228-5</t>
  </si>
  <si>
    <t>57-24-9</t>
  </si>
  <si>
    <t>Strychnine,</t>
  </si>
  <si>
    <t>200-319-7</t>
  </si>
  <si>
    <t>5743-04-4</t>
  </si>
  <si>
    <t>Cadmium di(acetate), dihydrate,</t>
  </si>
  <si>
    <t>57589-85-2</t>
  </si>
  <si>
    <t>potassium 2,3,4,5-tetrachloro-6-[[[3-[[(heptadecafluorooctyl)sulphonyl]oxy]phenyl]amino]carbonyl]benzoate,</t>
  </si>
  <si>
    <t>260-837-4</t>
  </si>
  <si>
    <t>Chlordane,</t>
  </si>
  <si>
    <t>200-349-0</t>
  </si>
  <si>
    <t>5787-96-2</t>
  </si>
  <si>
    <t>potassium salt of DNOC,</t>
  </si>
  <si>
    <t>57900-42-2</t>
  </si>
  <si>
    <t>triphenylsulphonium hexafluoroarsenate(1-),</t>
  </si>
  <si>
    <t>261-009-5</t>
  </si>
  <si>
    <t>5822-97-9</t>
  </si>
  <si>
    <t>phenylmercuric monoethanol ammonium acetate,</t>
  </si>
  <si>
    <t>583-15-3</t>
  </si>
  <si>
    <t>mercury dibenzoate,</t>
  </si>
  <si>
    <t>209-499-1</t>
  </si>
  <si>
    <t>58339-34-7</t>
  </si>
  <si>
    <t>Cadmium sulfoselenide red,</t>
  </si>
  <si>
    <t>261-218-1</t>
  </si>
  <si>
    <t>584-18-9</t>
  </si>
  <si>
    <t>2-hydroxy-5-(1,1,3,3-tetramethylbutyl)phenylmercury acetate,</t>
  </si>
  <si>
    <t>209-534-0</t>
  </si>
  <si>
    <t>584-43-0</t>
  </si>
  <si>
    <t>disuccinimidomercury,</t>
  </si>
  <si>
    <t>209-537-7</t>
  </si>
  <si>
    <t>5847-53-0</t>
  </si>
  <si>
    <t>tributyl[(diethylthiocarbamoyl)thio]stannane,</t>
  </si>
  <si>
    <t>227-437-1</t>
  </si>
  <si>
    <t>5857-39-6</t>
  </si>
  <si>
    <t>chloro-2-thienylmercury,</t>
  </si>
  <si>
    <t>227-481-1</t>
  </si>
  <si>
    <t>587-85-9</t>
  </si>
  <si>
    <t>diphenylmercury,</t>
  </si>
  <si>
    <t>209-606-1</t>
  </si>
  <si>
    <t>588-66-9</t>
  </si>
  <si>
    <t>mercury phenate,</t>
  </si>
  <si>
    <t>Lindane,</t>
  </si>
  <si>
    <t>200-401-2</t>
  </si>
  <si>
    <t>589-65-1</t>
  </si>
  <si>
    <t>mercury succinate,</t>
  </si>
  <si>
    <t>209-656-4</t>
  </si>
  <si>
    <t>5902-76-1</t>
  </si>
  <si>
    <t>methyl(pentachlorophenolato)mercury,</t>
  </si>
  <si>
    <t>227-596-7</t>
  </si>
  <si>
    <t>591-89-9</t>
  </si>
  <si>
    <t>dipotassium tetracyanomercurate,</t>
  </si>
  <si>
    <t>209-735-3</t>
  </si>
  <si>
    <t>592-04-1</t>
  </si>
  <si>
    <t>mercury dicyanide,</t>
  </si>
  <si>
    <t>209-741-6</t>
  </si>
  <si>
    <t>592-63-2</t>
  </si>
  <si>
    <t>mercury acetate,</t>
  </si>
  <si>
    <t>209-766-2</t>
  </si>
  <si>
    <t>592-85-8</t>
  </si>
  <si>
    <t>mercury dithiocyanate,</t>
  </si>
  <si>
    <t>209-773-0</t>
  </si>
  <si>
    <t>593-74-8</t>
  </si>
  <si>
    <t>dimethylmercury,</t>
  </si>
  <si>
    <t>209-805-3</t>
  </si>
  <si>
    <t>5954-14-3</t>
  </si>
  <si>
    <t>(acetato-O)[3-(chloromethoxy)propyl-C,O]mercury,</t>
  </si>
  <si>
    <t>227-719-4</t>
  </si>
  <si>
    <t>5955-19-1</t>
  </si>
  <si>
    <t>chloro-m-tolylmercury,</t>
  </si>
  <si>
    <t>227-722-0</t>
  </si>
  <si>
    <t>5964-24-9</t>
  </si>
  <si>
    <t>sodium timerfonate,</t>
  </si>
  <si>
    <t>227-741-4</t>
  </si>
  <si>
    <t>59669-26-0</t>
  </si>
  <si>
    <t>Thiodicarb,</t>
  </si>
  <si>
    <t>261-848-7</t>
  </si>
  <si>
    <t>5970-32-1</t>
  </si>
  <si>
    <t>[salicylato(2-)-O1,O2]mercury,</t>
  </si>
  <si>
    <t>227-760-8</t>
  </si>
  <si>
    <t>59-85-8</t>
  </si>
  <si>
    <t>4-chloromercuriobenzoic acid,</t>
  </si>
  <si>
    <t>200-442-6</t>
  </si>
  <si>
    <t>60168-88-9</t>
  </si>
  <si>
    <t>Fenarimol,</t>
  </si>
  <si>
    <t>262-095-7</t>
  </si>
  <si>
    <t>Dieldrin,</t>
  </si>
  <si>
    <t>200-484-5</t>
  </si>
  <si>
    <t>HCH (mixed isomers),</t>
  </si>
  <si>
    <t>210-168-9</t>
  </si>
  <si>
    <t>608-93-5</t>
  </si>
  <si>
    <t>Pentachlorobenzene,</t>
  </si>
  <si>
    <t>210-172-0</t>
  </si>
  <si>
    <t>60909-47-9</t>
  </si>
  <si>
    <t>zirconium arsenide,</t>
  </si>
  <si>
    <t>262-524-8</t>
  </si>
  <si>
    <t>61219-26-9</t>
  </si>
  <si>
    <t>trimanganese arsenide,</t>
  </si>
  <si>
    <t>262-667-6</t>
  </si>
  <si>
    <t>612-52-2</t>
  </si>
  <si>
    <t>2-naphthylammonium chloride,</t>
  </si>
  <si>
    <t>210-313-6</t>
  </si>
  <si>
    <t>612-83-9</t>
  </si>
  <si>
    <t>3,3'-dichlorobenzidine dihydrochloride,</t>
  </si>
  <si>
    <t>210-323-0</t>
  </si>
  <si>
    <t>6131-99-3</t>
  </si>
  <si>
    <t>Sodium cacodylate trihydrate,</t>
  </si>
  <si>
    <t>6164-98-3</t>
  </si>
  <si>
    <t>Chlordimeform,</t>
  </si>
  <si>
    <t>228-200-5</t>
  </si>
  <si>
    <t>616-99-9</t>
  </si>
  <si>
    <t>di-o-tolylmercury,</t>
  </si>
  <si>
    <t>210-499-9</t>
  </si>
  <si>
    <t>Terphenyl, chlorinated,</t>
  </si>
  <si>
    <t>262-968-2</t>
  </si>
  <si>
    <t>61789-28-4</t>
  </si>
  <si>
    <t>Creosote oil,</t>
  </si>
  <si>
    <t>263-047-8</t>
  </si>
  <si>
    <t>61789-34-2</t>
  </si>
  <si>
    <t>Naphthenic acids, cadmium salts,</t>
  </si>
  <si>
    <t>263-053-0</t>
  </si>
  <si>
    <t>61792-06-1</t>
  </si>
  <si>
    <t>[(2-hydroxyethyl)amino]phenylmercury acetate,</t>
  </si>
  <si>
    <t>263-211-9</t>
  </si>
  <si>
    <t>618-82-6</t>
  </si>
  <si>
    <t>sulfarsphenamine,</t>
  </si>
  <si>
    <t>210-564-1</t>
  </si>
  <si>
    <t>61951-96-0</t>
  </si>
  <si>
    <t>cadmium neodecanoate,</t>
  </si>
  <si>
    <t>263-352-6</t>
  </si>
  <si>
    <t>62149-56-8</t>
  </si>
  <si>
    <t>cadmium bis(heptadecanoate),</t>
  </si>
  <si>
    <t>263-434-1</t>
  </si>
  <si>
    <t>62337-00-2</t>
  </si>
  <si>
    <t>Arsenazo III disodium salt,</t>
  </si>
  <si>
    <t>263-516-7</t>
  </si>
  <si>
    <t>62-37-3</t>
  </si>
  <si>
    <t>chlormerodrin,</t>
  </si>
  <si>
    <t>200-530-4</t>
  </si>
  <si>
    <t>62-38-4</t>
  </si>
  <si>
    <t>phenylmercury acetate,</t>
  </si>
  <si>
    <t>200-532-5</t>
  </si>
  <si>
    <t>62613-15-4</t>
  </si>
  <si>
    <t>diphenyliodonium hexafluoroarsenate,</t>
  </si>
  <si>
    <t>263-638-0</t>
  </si>
  <si>
    <t>62638-02-2</t>
  </si>
  <si>
    <t>mercury hydrogen cyclohexanebutyrate,</t>
  </si>
  <si>
    <t>263-665-8</t>
  </si>
  <si>
    <t>Dichlorvos,</t>
  </si>
  <si>
    <t>200-547-7</t>
  </si>
  <si>
    <t>6273-99-0</t>
  </si>
  <si>
    <t>[mu-[orthoborato(2-)-O:O']]diphenyldimercury,</t>
  </si>
  <si>
    <t>228-465-7</t>
  </si>
  <si>
    <t>627-44-1</t>
  </si>
  <si>
    <t>diethylmercury,</t>
  </si>
  <si>
    <t>211-000-7</t>
  </si>
  <si>
    <t>6283-24-5</t>
  </si>
  <si>
    <t>4-aminophenylmercury acetate,</t>
  </si>
  <si>
    <t>228-497-1</t>
  </si>
  <si>
    <t>628-86-4</t>
  </si>
  <si>
    <t>mercury difulminate,</t>
  </si>
  <si>
    <t>211-057-8</t>
  </si>
  <si>
    <t>631-60-7</t>
  </si>
  <si>
    <t>dimercury di(acetate),</t>
  </si>
  <si>
    <t>211-161-3</t>
  </si>
  <si>
    <t>63217-32-3</t>
  </si>
  <si>
    <t>4-(ethylamino)-2-methylbenzenediazonium hexafluoroarsenate,</t>
  </si>
  <si>
    <t>264-026-6</t>
  </si>
  <si>
    <t>63217-33-4</t>
  </si>
  <si>
    <t>4-(diethylamino)-2-ethoxybenzenediazonium hexafluoroarsenate,</t>
  </si>
  <si>
    <t>264-027-1</t>
  </si>
  <si>
    <t>Carbaryl,</t>
  </si>
  <si>
    <t>200-555-0</t>
  </si>
  <si>
    <t>63325-16-6</t>
  </si>
  <si>
    <t>diiodobis(5-iodopyridin-2-amine)mercury dihydroiodide,</t>
  </si>
  <si>
    <t>264-100-8</t>
  </si>
  <si>
    <t>63400-09-9</t>
  </si>
  <si>
    <t>cadmium pentadecanoate,</t>
  </si>
  <si>
    <t>264-124-9</t>
  </si>
  <si>
    <t>63549-47-3</t>
  </si>
  <si>
    <t>di(acetato-O)anilinemercury,</t>
  </si>
  <si>
    <t>264-306-8</t>
  </si>
  <si>
    <t>6365-83-9</t>
  </si>
  <si>
    <t>ammonium 2-sec-butyl-4,6-dinitrophenolate,</t>
  </si>
  <si>
    <t>228-858-3</t>
  </si>
  <si>
    <t>6369-97-7</t>
  </si>
  <si>
    <t>dimethylammonium 2,4,5-trichlorophenoxyacetate,</t>
  </si>
  <si>
    <t>228-874-0</t>
  </si>
  <si>
    <t>637-03-6</t>
  </si>
  <si>
    <t>phenylarsine oxide,</t>
  </si>
  <si>
    <t>211-275-3</t>
  </si>
  <si>
    <t>639-58-7</t>
  </si>
  <si>
    <t>triphenyltin chloride,</t>
  </si>
  <si>
    <t>211-358-4</t>
  </si>
  <si>
    <t>Fluoroacetamide,</t>
  </si>
  <si>
    <t>211-363-1</t>
  </si>
  <si>
    <t>6417-43-2</t>
  </si>
  <si>
    <t>bis(2-hydroxyethyl)ammonium 2,4,5-trichlorophenoxyacetate,</t>
  </si>
  <si>
    <t>229-138-1</t>
  </si>
  <si>
    <t>6420-47-9</t>
  </si>
  <si>
    <t>2-sec-butyl-4,6-dinitrophenol, compound with 2,2',2''-nitrilotriethanol (1:1),</t>
  </si>
  <si>
    <t>229-166-4</t>
  </si>
  <si>
    <t>6427-86-7</t>
  </si>
  <si>
    <t>cadmium dipalmitate,</t>
  </si>
  <si>
    <t>229-199-4</t>
  </si>
  <si>
    <t>64285-73-0</t>
  </si>
  <si>
    <t>3,3',5,5'-Tetramethylbenzidine dihydrochloride,</t>
  </si>
  <si>
    <t>264-769-6</t>
  </si>
  <si>
    <t>64475-90-7</t>
  </si>
  <si>
    <t>Antimony arsenic oxide,</t>
  </si>
  <si>
    <t>264-904-9</t>
  </si>
  <si>
    <t>64491-92-5</t>
  </si>
  <si>
    <t>hydrogen [metasilicato(2-)-O](2-methoxyethyl)mercurate(1-),</t>
  </si>
  <si>
    <t>264-920-6</t>
  </si>
  <si>
    <t>645-99-8</t>
  </si>
  <si>
    <t>mercury distearate,</t>
  </si>
  <si>
    <t>211-458-8</t>
  </si>
  <si>
    <t>64681-08-9</t>
  </si>
  <si>
    <t>(S)-dichloro[2-[[(2,3-dihydroxypropoxy)hydroxyphosphinyl]oxy]triethylmethylammoniumato]cadmium,</t>
  </si>
  <si>
    <t>265-010-1</t>
  </si>
  <si>
    <t>64724-29-4</t>
  </si>
  <si>
    <t>cis-1-Ethoxy-2-(tri-n-butylstannyl)ethylene,</t>
  </si>
  <si>
    <t>64969-34-2</t>
  </si>
  <si>
    <t>3,3'-dichlorobenzidine dihydrogen bis(sulphate),</t>
  </si>
  <si>
    <t>265-293-1</t>
  </si>
  <si>
    <t>64973-06-4</t>
  </si>
  <si>
    <t>Arsenic bromide,</t>
  </si>
  <si>
    <t>265-296-8</t>
  </si>
  <si>
    <t>654054-66-7</t>
  </si>
  <si>
    <t>Cadmium chloride hydrate,</t>
  </si>
  <si>
    <t>65453-05-6</t>
  </si>
  <si>
    <t>Cobalt arsenide,</t>
  </si>
  <si>
    <t>265-784-0</t>
  </si>
  <si>
    <t>65907-30-4</t>
  </si>
  <si>
    <t>Furathiocarb,</t>
  </si>
  <si>
    <t>265-974-3</t>
  </si>
  <si>
    <t>65996-85-2</t>
  </si>
  <si>
    <t>Tar acids, coal, crude,</t>
  </si>
  <si>
    <t>266-019-3</t>
  </si>
  <si>
    <t>661-69-8</t>
  </si>
  <si>
    <t>Hexamethylditin,</t>
  </si>
  <si>
    <t>67057-32-3</t>
  </si>
  <si>
    <t>tributyl[(dimethylthiocarbamoyl)thio]stannane,</t>
  </si>
  <si>
    <t>266-560-5</t>
  </si>
  <si>
    <t>67251-38-1</t>
  </si>
  <si>
    <t>tris(pentane-2,4-dionato-O,O')silicon hexafluoroarsenate,</t>
  </si>
  <si>
    <t>266-621-6</t>
  </si>
  <si>
    <t>Chloroform,</t>
  </si>
  <si>
    <t>200-663-8</t>
  </si>
  <si>
    <t>67701-37-5</t>
  </si>
  <si>
    <t>[(octylsuccinyl)bis(oxy)]bis[tributylstannane],</t>
  </si>
  <si>
    <t>266-955-2</t>
  </si>
  <si>
    <t>67712-00-9</t>
  </si>
  <si>
    <t>Slimes and Sludges, copper refining,</t>
  </si>
  <si>
    <t>266-977-2</t>
  </si>
  <si>
    <t>67-72-1</t>
  </si>
  <si>
    <t>Hexachloroethane,</t>
  </si>
  <si>
    <t>200-666-4</t>
  </si>
  <si>
    <t>67906-19-8</t>
  </si>
  <si>
    <t>bis(propane-1,2-diyldiamine-N,N')cadmium(2+) bis[bis(cyano-C)aurate(1-)],</t>
  </si>
  <si>
    <t>267-692-6</t>
  </si>
  <si>
    <t>67939-62-2</t>
  </si>
  <si>
    <t>cadmium dilinoleate,</t>
  </si>
  <si>
    <t>267-845-7</t>
  </si>
  <si>
    <t>67952-43-6</t>
  </si>
  <si>
    <t>Nickel dichlorate,</t>
  </si>
  <si>
    <t>267-897-0</t>
  </si>
  <si>
    <t>6795-81-9</t>
  </si>
  <si>
    <t>bis(trichloromethyl)mercury,</t>
  </si>
  <si>
    <t>229-867-5</t>
  </si>
  <si>
    <t>67-97-0</t>
  </si>
  <si>
    <t>Cholecalciferol,</t>
  </si>
  <si>
    <t>200-673-2</t>
  </si>
  <si>
    <t>67989-93-9</t>
  </si>
  <si>
    <t>tetrapotassium [[[nitrilotris(methylene)]tris[phosphonato]](6-)-N,O,O'',O'''']cadmate(6-),</t>
  </si>
  <si>
    <t>268-020-4</t>
  </si>
  <si>
    <t>68081-83-4</t>
  </si>
  <si>
    <t>Carbamic acid, (4-methyl-1,3-phenylene)bis-, bis[2-[ethyl[(perfluoro-C4-8-alkyl)sulfonyl]amino]ethyl] ester,</t>
  </si>
  <si>
    <t>268-357-7</t>
  </si>
  <si>
    <t>68085-85-8</t>
  </si>
  <si>
    <t>Cyhalothrine,</t>
  </si>
  <si>
    <t>268-450-2</t>
  </si>
  <si>
    <t>68092-45-5</t>
  </si>
  <si>
    <t>cadmium m-toluate,</t>
  </si>
  <si>
    <t>268-458-6</t>
  </si>
  <si>
    <t>68131-58-8</t>
  </si>
  <si>
    <t>Fatty acids, C10-18, cadmium salts,</t>
  </si>
  <si>
    <t>268-620-6</t>
  </si>
  <si>
    <t>68131-59-9</t>
  </si>
  <si>
    <t>Fatty acids, C12-18, cadmium salts,</t>
  </si>
  <si>
    <t>268-621-1</t>
  </si>
  <si>
    <t>68201-97-8</t>
  </si>
  <si>
    <t>(acetato-O)diamminephenylmercury,</t>
  </si>
  <si>
    <t>269-247-1</t>
  </si>
  <si>
    <t>68214-25-5</t>
  </si>
  <si>
    <t>benzyltriphenylphosphonium tetrachlorocadmate,</t>
  </si>
  <si>
    <t>269-289-0</t>
  </si>
  <si>
    <t>68309-98-8</t>
  </si>
  <si>
    <t>pentapotassium hydrogen [[[ethylenebis[nitrilobis(methylene)]]tetrakis[phosphonato]](8-)]cadmate(6-),</t>
  </si>
  <si>
    <t>269-685-3</t>
  </si>
  <si>
    <t>68332-81-0</t>
  </si>
  <si>
    <t>Cadmium sulfide (CdS), solid soln. with zinc sulfide, copper and lead-doped,</t>
  </si>
  <si>
    <t>269-773-1</t>
  </si>
  <si>
    <t>68359-37-5</t>
  </si>
  <si>
    <t>Cyfluthrin,</t>
  </si>
  <si>
    <t>269-855-7</t>
  </si>
  <si>
    <t>68409-82-5</t>
  </si>
  <si>
    <t>Fatty acids, C14-18, cadmium salts,</t>
  </si>
  <si>
    <t>270-067-0</t>
  </si>
  <si>
    <t>68412-53-3</t>
  </si>
  <si>
    <t>Nonylphenol, branched, ethoxylated, phosphated,</t>
  </si>
  <si>
    <t>68412-54-4</t>
  </si>
  <si>
    <t>Nonylphenol, branched, ethoxylated,</t>
  </si>
  <si>
    <t>500-209-1</t>
  </si>
  <si>
    <t>68478-53-5</t>
  </si>
  <si>
    <t>Cadmium, benzoate p-tert-butylbenzoate complexes,</t>
  </si>
  <si>
    <t>270-824-5</t>
  </si>
  <si>
    <t>68479-13-0</t>
  </si>
  <si>
    <t>Pyrochlore, bismuth cadmium ruthenium,</t>
  </si>
  <si>
    <t>270-855-4</t>
  </si>
  <si>
    <t>68611-46-1</t>
  </si>
  <si>
    <t>Silicic acid (H4SiO4), zinc salt (1:2), arsenic and manganese-doped,</t>
  </si>
  <si>
    <t>271-895-5</t>
  </si>
  <si>
    <t>68725-15-5</t>
  </si>
  <si>
    <t>tributyl[(ethylsulphonyl)oxy]stannane,</t>
  </si>
  <si>
    <t>272-108-8</t>
  </si>
  <si>
    <t>68784-10-1</t>
  </si>
  <si>
    <t>Cadmium sulfide (CdS), solid soln. with zinc sulfide, aluminum and cobalt and copper and silver-doped,</t>
  </si>
  <si>
    <t>272-220-7</t>
  </si>
  <si>
    <t>68784-55-4</t>
  </si>
  <si>
    <t>Barium cadmium calcium chloride fluoride phosphate, antimony and manganese-doped,</t>
  </si>
  <si>
    <t>272-257-9</t>
  </si>
  <si>
    <t>68855-80-1</t>
  </si>
  <si>
    <t>Fatty acids, tall-oil, cadmium salts,</t>
  </si>
  <si>
    <t>272-499-5</t>
  </si>
  <si>
    <t>688-73-3</t>
  </si>
  <si>
    <t>tri-n-butyltin hydride,</t>
  </si>
  <si>
    <t>211-704-4</t>
  </si>
  <si>
    <t>68876-84-6</t>
  </si>
  <si>
    <t>Fatty acids, C8-18 and C18-unsatd., cadmium salts,</t>
  </si>
  <si>
    <t>272-529-7</t>
  </si>
  <si>
    <t>68876-98-2</t>
  </si>
  <si>
    <t>Cadmium sulfide (CdS), aluminum and copper-doped,</t>
  </si>
  <si>
    <t>272-539-1</t>
  </si>
  <si>
    <t>68876-99-3</t>
  </si>
  <si>
    <t>Cadmium sulfide (CdS), aluminum and silver-doped,</t>
  </si>
  <si>
    <t>272-540-7</t>
  </si>
  <si>
    <t>68877-00-9</t>
  </si>
  <si>
    <t>Cadmium sulfide (CdS), copper chloride-doped,</t>
  </si>
  <si>
    <t>272-541-2</t>
  </si>
  <si>
    <t>68877-01-0</t>
  </si>
  <si>
    <t>Cadmium sulfide (CdS), silver chloride-doped,</t>
  </si>
  <si>
    <t>272-542-8</t>
  </si>
  <si>
    <t>68891-87-2</t>
  </si>
  <si>
    <t>Cadmium sulfide (CdS), copper and lead-doped,</t>
  </si>
  <si>
    <t>272-581-0</t>
  </si>
  <si>
    <t>68892-01-3</t>
  </si>
  <si>
    <t>bis(pentane-2,4-dionato-O,O')boron(1+) hexafluoroarsenate(1-),</t>
  </si>
  <si>
    <t>272-591-5</t>
  </si>
  <si>
    <t>68928-80-3</t>
  </si>
  <si>
    <t>Heptabromodiphenyl ether,</t>
  </si>
  <si>
    <t>273-031-2</t>
  </si>
  <si>
    <t>68951-38-2</t>
  </si>
  <si>
    <t>Antimony oxide (Sb2O3), mixed with arsenic oxide (As2O3),</t>
  </si>
  <si>
    <t>273-156-2</t>
  </si>
  <si>
    <t>68953-39-9</t>
  </si>
  <si>
    <t>Fatty acids, tallow, hydrogenated, cadmium salts,</t>
  </si>
  <si>
    <t>273-203-7</t>
  </si>
  <si>
    <t>68956-81-0</t>
  </si>
  <si>
    <t>Resin acids and Rosin acids, cadmium salts,</t>
  </si>
  <si>
    <t>273-320-3</t>
  </si>
  <si>
    <t>68966-97-2</t>
  </si>
  <si>
    <t>hydrogen [4-[(5-chloro-4-methyl-2-sulphophenyl)azo]-3-hydroxynaphthalene-2-carboxylato(3-)]cadmate(1-),</t>
  </si>
  <si>
    <t>273-461-0</t>
  </si>
  <si>
    <t>69011-59-2</t>
  </si>
  <si>
    <t>Lead alloy, base, dross,</t>
  </si>
  <si>
    <t>273-700-9</t>
  </si>
  <si>
    <t>69011-69-4</t>
  </si>
  <si>
    <t>Cadmium, dross,</t>
  </si>
  <si>
    <t>273-707-7</t>
  </si>
  <si>
    <t>69012-21-1</t>
  </si>
  <si>
    <t>Wastewater, cadmium sulfate electrolytic, acid,</t>
  </si>
  <si>
    <t>273-721-3</t>
  </si>
  <si>
    <t>69012-57-3</t>
  </si>
  <si>
    <t>Flue dust, cadmium-refining,</t>
  </si>
  <si>
    <t>273-754-3</t>
  </si>
  <si>
    <t>69029-51-2</t>
  </si>
  <si>
    <t>Lead, antimonial, dross,</t>
  </si>
  <si>
    <t>273-795-7</t>
  </si>
  <si>
    <t>69029-63-6</t>
  </si>
  <si>
    <t>Calcines, cadmium residue,</t>
  </si>
  <si>
    <t>273-806-5</t>
  </si>
  <si>
    <t>69029-67-0</t>
  </si>
  <si>
    <t>Flue dust, lead-refining,</t>
  </si>
  <si>
    <t>273-809-1</t>
  </si>
  <si>
    <t>69029-70-5</t>
  </si>
  <si>
    <t>Leach residues, cadmium-refining,</t>
  </si>
  <si>
    <t>273-811-2</t>
  </si>
  <si>
    <t>69029-77-2</t>
  </si>
  <si>
    <t>Residues, cadmium-refining,</t>
  </si>
  <si>
    <t>273-819-6</t>
  </si>
  <si>
    <t>69029-90-9</t>
  </si>
  <si>
    <t>Slimes and Sludges, cadmium-refining, oxidized,</t>
  </si>
  <si>
    <t>273-831-1</t>
  </si>
  <si>
    <t>69029-91-0</t>
  </si>
  <si>
    <t>Slimes and Sludges, cadmium sump tank,</t>
  </si>
  <si>
    <t>273-832-7</t>
  </si>
  <si>
    <t>69121-20-6</t>
  </si>
  <si>
    <t>cadmium(2+) 12-hydroxyoctadecanoate,</t>
  </si>
  <si>
    <t>273-881-4</t>
  </si>
  <si>
    <t>69190-99-4</t>
  </si>
  <si>
    <t>cadmium potassium 1-(hydroxyethylidene)bisphosphonate(1:2:1),</t>
  </si>
  <si>
    <t>273-906-9</t>
  </si>
  <si>
    <t>Monocrotophos,</t>
  </si>
  <si>
    <t>230-042-7</t>
  </si>
  <si>
    <t>69462-12-0</t>
  </si>
  <si>
    <t>2-ethyl-4-methylpentyl (2,4,5-trichlorophenoxy)acetate,</t>
  </si>
  <si>
    <t>274-012-1</t>
  </si>
  <si>
    <t>70084-75-2</t>
  </si>
  <si>
    <t>Fatty acids, C12-18, barium cadmium salts,</t>
  </si>
  <si>
    <t>274-304-9</t>
  </si>
  <si>
    <t>7012-37-5</t>
  </si>
  <si>
    <t>2,4,4'-trichlorobiphenyl,</t>
  </si>
  <si>
    <t>230-293-2</t>
  </si>
  <si>
    <t>70225-14-8</t>
  </si>
  <si>
    <t>heptadecafluorooctanesulphonic acid, compound with 2,2'-iminodiethanol (1:1),</t>
  </si>
  <si>
    <t>274-460-8</t>
  </si>
  <si>
    <t>70321-79-8</t>
  </si>
  <si>
    <t>Creosote oil, high-boiling distillate,</t>
  </si>
  <si>
    <t>274-565-9</t>
  </si>
  <si>
    <t>70333-07-2</t>
  </si>
  <si>
    <t>disilver arsenide,</t>
  </si>
  <si>
    <t>274-573-2</t>
  </si>
  <si>
    <t>7058-55-1</t>
  </si>
  <si>
    <t>cadmium dianthranilate,</t>
  </si>
  <si>
    <t>230-343-3</t>
  </si>
  <si>
    <t>709-98-8</t>
  </si>
  <si>
    <t>Propanil,</t>
  </si>
  <si>
    <t>211-914-6</t>
  </si>
  <si>
    <t>71243-75-9</t>
  </si>
  <si>
    <t>Cadmium selenide (CdSe), solid soln. with cadmium sulfide,</t>
  </si>
  <si>
    <t>275-290-7</t>
  </si>
  <si>
    <t>71411-66-0</t>
  </si>
  <si>
    <t>(R)-12-hydroxyoleic acid, barium cadmium salt,</t>
  </si>
  <si>
    <t>275-370-1</t>
  </si>
  <si>
    <t>Benzene,</t>
  </si>
  <si>
    <t>1,1,1-Trichloroethane,</t>
  </si>
  <si>
    <t>200-756-3</t>
  </si>
  <si>
    <t>71720-55-3</t>
  </si>
  <si>
    <t>mercury(1+) ethyl sulphate,</t>
  </si>
  <si>
    <t>275-904-3</t>
  </si>
  <si>
    <t>7173-51-5</t>
  </si>
  <si>
    <t>Didecyldimethylammonium chloride,</t>
  </si>
  <si>
    <t>230-525-2</t>
  </si>
  <si>
    <t>71735-19-8</t>
  </si>
  <si>
    <t>2-sec-butyl-4,6-dinitrophenol, compound with 1-aminopropan-2-ol (1:1),</t>
  </si>
  <si>
    <t>275-931-0</t>
  </si>
  <si>
    <t>71861-27-3</t>
  </si>
  <si>
    <t>tetra-mu-chlorodichlorobis[2-[[(2,3-dihydroxypropoxy)hydroxyphosphinyl]oxy]triethylmethylammoniumato]tricadmium, stereoisomer,</t>
  </si>
  <si>
    <t>276-100-5</t>
  </si>
  <si>
    <t>Endrin,</t>
  </si>
  <si>
    <t>200-775-7</t>
  </si>
  <si>
    <t>72379-35-2</t>
  </si>
  <si>
    <t>hydrogen triiodomercurate(1-), compound with 3-methyl-3H-benzothiazol-2-imine (1:1),</t>
  </si>
  <si>
    <t>276-613-4</t>
  </si>
  <si>
    <t>72869-63-7</t>
  </si>
  <si>
    <t>Fatty acids, coco, cadmium salts,</t>
  </si>
  <si>
    <t>276-952-8</t>
  </si>
  <si>
    <t>72968-34-4</t>
  </si>
  <si>
    <t>Zircon, cadmium yellow,</t>
  </si>
  <si>
    <t>277-135-9</t>
  </si>
  <si>
    <t>731-27-1</t>
  </si>
  <si>
    <t>Tolylfluanid,</t>
  </si>
  <si>
    <t>211-986-9</t>
  </si>
  <si>
    <t>73491-34-6</t>
  </si>
  <si>
    <t>Mercury(II) perchlorate trihydrate,</t>
  </si>
  <si>
    <t>73927-98-7</t>
  </si>
  <si>
    <t>tributyl(2,4,5-trichlorophenoxy)stannane,</t>
  </si>
  <si>
    <t>277-638-3</t>
  </si>
  <si>
    <t>7411-49-6</t>
  </si>
  <si>
    <t>3,3′-Diaminobenzidine tetrahydrochloride,</t>
  </si>
  <si>
    <t>74332-73-3</t>
  </si>
  <si>
    <t>3,3'-dichlorobenzidine sulphate,</t>
  </si>
  <si>
    <t>277-822-3</t>
  </si>
  <si>
    <t>mercury,</t>
  </si>
  <si>
    <t>Arsenic,</t>
  </si>
  <si>
    <t>231-148-6</t>
  </si>
  <si>
    <t>cadmium (non-pyrophoric),</t>
  </si>
  <si>
    <t>231-152-8</t>
  </si>
  <si>
    <t>cadmium (pyrophoric),</t>
  </si>
  <si>
    <t>7446-18-6</t>
  </si>
  <si>
    <t>Thallium sulphate,</t>
  </si>
  <si>
    <t>231-201-3</t>
  </si>
  <si>
    <t>74592-66-8</t>
  </si>
  <si>
    <t>3,5,5-trimethylhexyl 2,4,5-trichlorophenoxyacetate,</t>
  </si>
  <si>
    <t>277-935-8</t>
  </si>
  <si>
    <t>Methyl bromide,</t>
  </si>
  <si>
    <t>200-813-2</t>
  </si>
  <si>
    <t>7486-35-3</t>
  </si>
  <si>
    <t>tributylvinylstannane,</t>
  </si>
  <si>
    <t>231-291-4</t>
  </si>
  <si>
    <t>7487-94-7</t>
  </si>
  <si>
    <t>Mercury dichloride,</t>
  </si>
  <si>
    <t>231-299-8</t>
  </si>
  <si>
    <t>75113-37-0</t>
  </si>
  <si>
    <t>DBB (Di-µ-oxo-di-n-butylstannio-hydroxyborane),</t>
  </si>
  <si>
    <t>401-040-5</t>
  </si>
  <si>
    <t>Ethylene oxide,</t>
  </si>
  <si>
    <t>200-849-9</t>
  </si>
  <si>
    <t>7546-30-7</t>
  </si>
  <si>
    <t>mercury chloride,</t>
  </si>
  <si>
    <t>231-430-9</t>
  </si>
  <si>
    <t>75-60-5</t>
  </si>
  <si>
    <t>Cacodylic acid,</t>
  </si>
  <si>
    <t>200-883-4</t>
  </si>
  <si>
    <t>75-74-1</t>
  </si>
  <si>
    <t>Tetramethyl lead,</t>
  </si>
  <si>
    <t>200-897-0</t>
  </si>
  <si>
    <t>7616-83-3</t>
  </si>
  <si>
    <t>mercury diperchlorate,</t>
  </si>
  <si>
    <t>231-525-5</t>
  </si>
  <si>
    <t>7620-30-6</t>
  </si>
  <si>
    <t>sodium [3-[[(3-carboxylatopropionamido)carbonyl]amino]-2-methoxypropyl]hydroxymercurate(1-),</t>
  </si>
  <si>
    <t>231-532-3</t>
  </si>
  <si>
    <t>76253-60-6</t>
  </si>
  <si>
    <t>Monomethyl-Tetrachlorodiphenyl methane; Trade name: Ugilec 141,</t>
  </si>
  <si>
    <t>278-404-3</t>
  </si>
  <si>
    <t>7631-89-2</t>
  </si>
  <si>
    <t>arsenic acid, sodium salt,</t>
  </si>
  <si>
    <t>231-547-5</t>
  </si>
  <si>
    <t>Heptachlor,</t>
  </si>
  <si>
    <t>200-962-3</t>
  </si>
  <si>
    <t>7653-28-3</t>
  </si>
  <si>
    <t>tributyl(palmitoyloxy)stannane,</t>
  </si>
  <si>
    <t>231-618-0</t>
  </si>
  <si>
    <t>76-63-1</t>
  </si>
  <si>
    <t>allyltriphenylstannane,</t>
  </si>
  <si>
    <t>200-975-4</t>
  </si>
  <si>
    <t>76-87-9</t>
  </si>
  <si>
    <t>Fentin hydroxide,</t>
  </si>
  <si>
    <t>200-990-6</t>
  </si>
  <si>
    <t>77536-66-4</t>
  </si>
  <si>
    <t>Actinolite,</t>
  </si>
  <si>
    <t>77536-67-5</t>
  </si>
  <si>
    <t>Anthophyllite,</t>
  </si>
  <si>
    <t>77536-68-6</t>
  </si>
  <si>
    <t>Tremolite,</t>
  </si>
  <si>
    <t>7756-49-2</t>
  </si>
  <si>
    <t>mercury(2+) (9Z,12Z)-octadeca-9,12-dienoate,</t>
  </si>
  <si>
    <t>231-814-6</t>
  </si>
  <si>
    <t>7774-29-0</t>
  </si>
  <si>
    <t>mercury diiodide,</t>
  </si>
  <si>
    <t>231-873-8</t>
  </si>
  <si>
    <t>7775-09-9</t>
  </si>
  <si>
    <t>Sodium chlorate,</t>
  </si>
  <si>
    <t>231-887-4</t>
  </si>
  <si>
    <t>7778-39-4</t>
  </si>
  <si>
    <t>arsenic acid,</t>
  </si>
  <si>
    <t>231-901-9</t>
  </si>
  <si>
    <t>7778-43-0</t>
  </si>
  <si>
    <t>disodium hydrogenarsenate,</t>
  </si>
  <si>
    <t>231-902-4</t>
  </si>
  <si>
    <t>7778-44-1</t>
  </si>
  <si>
    <t>calcium arsenate,</t>
  </si>
  <si>
    <t>231-904-5</t>
  </si>
  <si>
    <t>7778-73-6</t>
  </si>
  <si>
    <t>potassium pentachlorophenolate,</t>
  </si>
  <si>
    <t>231-911-3</t>
  </si>
  <si>
    <t>7782-86-7</t>
  </si>
  <si>
    <t>Mercury(I) nitrate, monohydrate,</t>
  </si>
  <si>
    <t>7783-30-4</t>
  </si>
  <si>
    <t>mercury iodide,</t>
  </si>
  <si>
    <t>231-988-3</t>
  </si>
  <si>
    <t>7783-32-6</t>
  </si>
  <si>
    <t>mercury diiodate,</t>
  </si>
  <si>
    <t>231-989-9</t>
  </si>
  <si>
    <t>7783-33-7</t>
  </si>
  <si>
    <t>dipotassium tetraiodomercurate,</t>
  </si>
  <si>
    <t>231-990-4</t>
  </si>
  <si>
    <t>7783-34-8</t>
  </si>
  <si>
    <t>Mercury(II) dinitrate, monohydrate,</t>
  </si>
  <si>
    <t>7783-35-9</t>
  </si>
  <si>
    <t>mercury sulphate,</t>
  </si>
  <si>
    <t>231-992-5</t>
  </si>
  <si>
    <t>7783-36-0</t>
  </si>
  <si>
    <t>dimercury sulphate,</t>
  </si>
  <si>
    <t>231-993-0</t>
  </si>
  <si>
    <t>7783-39-3</t>
  </si>
  <si>
    <t>mercury difluoride,</t>
  </si>
  <si>
    <t>231-994-6</t>
  </si>
  <si>
    <t>7783-92-8</t>
  </si>
  <si>
    <t>Silver chlorate,</t>
  </si>
  <si>
    <t>232-034-9</t>
  </si>
  <si>
    <t>7784-03-4</t>
  </si>
  <si>
    <t>mercury disilver tetraiodide,</t>
  </si>
  <si>
    <t>232-045-9</t>
  </si>
  <si>
    <t>7784-08-9</t>
  </si>
  <si>
    <t>trisilver arsenite,</t>
  </si>
  <si>
    <t>232-048-5</t>
  </si>
  <si>
    <t>7784-33-0</t>
  </si>
  <si>
    <t>arsenic tribromide,</t>
  </si>
  <si>
    <t>232-057-4</t>
  </si>
  <si>
    <t>7784-34-1</t>
  </si>
  <si>
    <t>arsenic trichloride,</t>
  </si>
  <si>
    <t>232-059-5</t>
  </si>
  <si>
    <t>7784-35-2</t>
  </si>
  <si>
    <t>trifluoroarsine,</t>
  </si>
  <si>
    <t>232-060-0</t>
  </si>
  <si>
    <t>7784-36-3</t>
  </si>
  <si>
    <t>pentafluoroarsorane,</t>
  </si>
  <si>
    <t>232-061-6</t>
  </si>
  <si>
    <t>7784-37-4</t>
  </si>
  <si>
    <t>mercury hydrogenarsenate,</t>
  </si>
  <si>
    <t>232-062-1</t>
  </si>
  <si>
    <t>7784-38-5</t>
  </si>
  <si>
    <t>manganese hydrogenarsenate,</t>
  </si>
  <si>
    <t>232-063-7</t>
  </si>
  <si>
    <t>7784-40-9</t>
  </si>
  <si>
    <t>lead hydrogen arsenate,</t>
  </si>
  <si>
    <t>232-064-2</t>
  </si>
  <si>
    <t>7784-41-0</t>
  </si>
  <si>
    <t>potassium dihydrogenarsenate,</t>
  </si>
  <si>
    <t>232-065-8</t>
  </si>
  <si>
    <t>7784-44-3</t>
  </si>
  <si>
    <t>diammonium hydrogenarsenate,</t>
  </si>
  <si>
    <t>232-067-9</t>
  </si>
  <si>
    <t>7784-45-4</t>
  </si>
  <si>
    <t>arsenic triiodide,</t>
  </si>
  <si>
    <t>232-068-4</t>
  </si>
  <si>
    <t>7784-46-5</t>
  </si>
  <si>
    <t>sodium dioxoarsenate,</t>
  </si>
  <si>
    <t>232-070-5</t>
  </si>
  <si>
    <t>7786-36-9</t>
  </si>
  <si>
    <t>pentahydroxyarsorane,</t>
  </si>
  <si>
    <t>232-096-7</t>
  </si>
  <si>
    <t>7789-10-8</t>
  </si>
  <si>
    <t>mercury dichromate,</t>
  </si>
  <si>
    <t>232-144-7</t>
  </si>
  <si>
    <t>7789-42-6</t>
  </si>
  <si>
    <t>cadmium bromide,</t>
  </si>
  <si>
    <t>232-165-1</t>
  </si>
  <si>
    <t>7789-47-1</t>
  </si>
  <si>
    <t>mercury dibromide,</t>
  </si>
  <si>
    <t>232-169-3</t>
  </si>
  <si>
    <t>7790-78-5</t>
  </si>
  <si>
    <t>cadmium chloride, hydrate(2:5),</t>
  </si>
  <si>
    <t>cadmium fluoride,</t>
  </si>
  <si>
    <t>232-222-0</t>
  </si>
  <si>
    <t>7790-80-9</t>
  </si>
  <si>
    <t>cadmium iodide,</t>
  </si>
  <si>
    <t>232-223-6</t>
  </si>
  <si>
    <t>7790-81-0</t>
  </si>
  <si>
    <t>cadmium iodate,</t>
  </si>
  <si>
    <t>232-224-1</t>
  </si>
  <si>
    <t>7790-83-2</t>
  </si>
  <si>
    <t>cadmium dinitrite,</t>
  </si>
  <si>
    <t>232-225-7</t>
  </si>
  <si>
    <t>7790-84-3</t>
  </si>
  <si>
    <t>cadmium sulphate hydrate (3:8),</t>
  </si>
  <si>
    <t>7790-85-4</t>
  </si>
  <si>
    <t>cadmium wolframate,</t>
  </si>
  <si>
    <t>232-226-2</t>
  </si>
  <si>
    <t>7791-10-8</t>
  </si>
  <si>
    <t>Strontium chlorate,</t>
  </si>
  <si>
    <t>232-239-3</t>
  </si>
  <si>
    <t>Tetraethyl lead,</t>
  </si>
  <si>
    <t>201-075-4</t>
  </si>
  <si>
    <t>79403-36-4</t>
  </si>
  <si>
    <t>(E,E)-tributyl(hexa-2,4-dienoyloxy)stannane,</t>
  </si>
  <si>
    <t>279-149-0</t>
  </si>
  <si>
    <t>Toxaphene,</t>
  </si>
  <si>
    <t>232-283-3</t>
  </si>
  <si>
    <t>8001-58-9</t>
  </si>
  <si>
    <t>Creosote,</t>
  </si>
  <si>
    <t>232-287-5</t>
  </si>
  <si>
    <t>8021-39-4</t>
  </si>
  <si>
    <t>Creosote, wood,</t>
  </si>
  <si>
    <t>232-419-1</t>
  </si>
  <si>
    <t>8028-73-7</t>
  </si>
  <si>
    <t>Flue dust, arsenic-contg.,</t>
  </si>
  <si>
    <t>232-434-3</t>
  </si>
  <si>
    <t>813-19-4</t>
  </si>
  <si>
    <t>Hexa-n-butylditin,</t>
  </si>
  <si>
    <t>814-88-0</t>
  </si>
  <si>
    <t>cadmium oxalate,</t>
  </si>
  <si>
    <t>212-408-8</t>
  </si>
  <si>
    <t>81-81-2</t>
  </si>
  <si>
    <t>Warfarin,</t>
  </si>
  <si>
    <t>201-377-6</t>
  </si>
  <si>
    <t>82560-54-1</t>
  </si>
  <si>
    <t>Benfuracarb,</t>
  </si>
  <si>
    <t>82-68-8</t>
  </si>
  <si>
    <t>Quintozene,</t>
  </si>
  <si>
    <t>201-435-0</t>
  </si>
  <si>
    <t>834-12-8</t>
  </si>
  <si>
    <t>Ametryn,</t>
  </si>
  <si>
    <t>212-634-7</t>
  </si>
  <si>
    <t>83657-18-5</t>
  </si>
  <si>
    <t>Diniconazole-M,</t>
  </si>
  <si>
    <t>83-79-4</t>
  </si>
  <si>
    <t>Rotenone,</t>
  </si>
  <si>
    <t>201-501-9</t>
  </si>
  <si>
    <t>84029-43-6</t>
  </si>
  <si>
    <t>bis(acetato-O)[mu-[1,3-dioxane-2,5-diylbis(methylene)-C:C',O,O']]dimercury,</t>
  </si>
  <si>
    <t>281-717-8</t>
  </si>
  <si>
    <t>84057-85-2</t>
  </si>
  <si>
    <t>thallium triarsenide,</t>
  </si>
  <si>
    <t>281-902-3</t>
  </si>
  <si>
    <t>84282-36-0</t>
  </si>
  <si>
    <t>2,6-dimethyl-4-(1-naphthyl)pyrylium hexafluoroarsenate,</t>
  </si>
  <si>
    <t>282-682-1</t>
  </si>
  <si>
    <t>84304-15-4</t>
  </si>
  <si>
    <t>2,6-dimethyl-4-phenylpyrylium hexafluoroarsenate,</t>
  </si>
  <si>
    <t>282-700-8</t>
  </si>
  <si>
    <t>84304-16-5</t>
  </si>
  <si>
    <t>4-cyclohexyl-2,6-dimethylpyrylium hexafluoroarsenate,</t>
  </si>
  <si>
    <t>282-701-3</t>
  </si>
  <si>
    <t>84332-86-5</t>
  </si>
  <si>
    <t>Chlozolinate,</t>
  </si>
  <si>
    <t>282-714-4</t>
  </si>
  <si>
    <t>84650-04-4</t>
  </si>
  <si>
    <t>Distillates (coal tar), naphthalene oils,</t>
  </si>
  <si>
    <t>283-484-8</t>
  </si>
  <si>
    <t>84-65-1</t>
  </si>
  <si>
    <t>Anthraquinone,</t>
  </si>
  <si>
    <t>201-549-0</t>
  </si>
  <si>
    <t>84696-56-0</t>
  </si>
  <si>
    <t>cadmium isononanoate,</t>
  </si>
  <si>
    <t>283-660-4</t>
  </si>
  <si>
    <t>84777-54-8</t>
  </si>
  <si>
    <t>Stannane, tributyl-, mono(tall-oil fatty acyloxy) derivs.,</t>
  </si>
  <si>
    <t>284-083-0</t>
  </si>
  <si>
    <t>84837-25-2</t>
  </si>
  <si>
    <t>tributyl[(2,3-dibromo-2-methylpropionyl)oxy]stannane,</t>
  </si>
  <si>
    <t>284-301-4</t>
  </si>
  <si>
    <t>84852-15-3</t>
  </si>
  <si>
    <t>Phenol, 4-nonyl-, branched,</t>
  </si>
  <si>
    <t>284-325-5</t>
  </si>
  <si>
    <t>84878-36-4</t>
  </si>
  <si>
    <t>cadmium isooctadecanoate,</t>
  </si>
  <si>
    <t>284-428-5</t>
  </si>
  <si>
    <t>84878-37-5</t>
  </si>
  <si>
    <t>cadmium tert-decanoate,</t>
  </si>
  <si>
    <t>284-429-0</t>
  </si>
  <si>
    <t>84878-48-8</t>
  </si>
  <si>
    <t>cadmium bis(nonylphenolate),</t>
  </si>
  <si>
    <t>284-441-6</t>
  </si>
  <si>
    <t>84878-51-3</t>
  </si>
  <si>
    <t>cadmium bis(octylphenolate),</t>
  </si>
  <si>
    <t>284-444-2</t>
  </si>
  <si>
    <t>85117-02-8</t>
  </si>
  <si>
    <t>Flue dust, lead-manufg., cadmium-rich,</t>
  </si>
  <si>
    <t>285-554-3</t>
  </si>
  <si>
    <t>85117-20-0</t>
  </si>
  <si>
    <t>Waste solids, cadmium-electrolysis, thallium-rich,</t>
  </si>
  <si>
    <t>285-572-1</t>
  </si>
  <si>
    <t>85409-17-2</t>
  </si>
  <si>
    <t>Tributyltin naphthenate,</t>
  </si>
  <si>
    <t>287-083-9</t>
  </si>
  <si>
    <t>85586-15-8</t>
  </si>
  <si>
    <t>Fatty acids, C9-11-branched, cadmium salts,</t>
  </si>
  <si>
    <t>287-817-8</t>
  </si>
  <si>
    <t>85938-51-8</t>
  </si>
  <si>
    <t>tributyl[[(p-dodecylphenyl)sulphonyl]oxy]stannane,</t>
  </si>
  <si>
    <t>288-886-7</t>
  </si>
  <si>
    <t>85938-52-9</t>
  </si>
  <si>
    <t>sodium tributylstannolate,</t>
  </si>
  <si>
    <t>288-887-2</t>
  </si>
  <si>
    <t>85958-86-7</t>
  </si>
  <si>
    <t>bis(5-oxo-L-prolinato-N1,O2)cadmium,</t>
  </si>
  <si>
    <t>288-974-5</t>
  </si>
  <si>
    <t>85994-31-6</t>
  </si>
  <si>
    <t>bis(5-oxo-DL-prolinato-N1,O2)cadmium,</t>
  </si>
  <si>
    <t>289-081-3</t>
  </si>
  <si>
    <t>86-50-0</t>
  </si>
  <si>
    <t>Azinphos-methyl,</t>
  </si>
  <si>
    <t>201-676-1</t>
  </si>
  <si>
    <t>865-38-3</t>
  </si>
  <si>
    <t>cadmium dithiocyanate,</t>
  </si>
  <si>
    <t>212-738-2</t>
  </si>
  <si>
    <t>86763-47-5</t>
  </si>
  <si>
    <t>Propisochlor,</t>
  </si>
  <si>
    <t>868272-85-9</t>
  </si>
  <si>
    <t>3,3-Diaminobenzidine tetrahydrochloride,</t>
  </si>
  <si>
    <t>86-85-1</t>
  </si>
  <si>
    <t>methylmercury 8-quinolinolate,</t>
  </si>
  <si>
    <t>87-51-4</t>
  </si>
  <si>
    <t>Indolylacetic Acid,</t>
  </si>
  <si>
    <t>201-748-2</t>
  </si>
  <si>
    <t>87674-68-8</t>
  </si>
  <si>
    <t>Dimethenamid,</t>
  </si>
  <si>
    <t>pentachlorophenol,</t>
  </si>
  <si>
    <t>201-778-6</t>
  </si>
  <si>
    <t>dinoseb,</t>
  </si>
  <si>
    <t>201-861-7</t>
  </si>
  <si>
    <t>892-20-6</t>
  </si>
  <si>
    <t>triphenyltin hydride,</t>
  </si>
  <si>
    <t>212-967-8</t>
  </si>
  <si>
    <t>900-95-8</t>
  </si>
  <si>
    <t>Fentin acetate,</t>
  </si>
  <si>
    <t>212-984-0</t>
  </si>
  <si>
    <t>9016-45-9</t>
  </si>
  <si>
    <t>Nonylphenol, ethoxylated,</t>
  </si>
  <si>
    <t>500-024-6</t>
  </si>
  <si>
    <t>90194-35-7</t>
  </si>
  <si>
    <t>Benzenesulfonic acid, mono-C10-13-alkyl derivs., cadmium salts,</t>
  </si>
  <si>
    <t>290-645-6</t>
  </si>
  <si>
    <t>90218-85-2</t>
  </si>
  <si>
    <t>Benzoic acid, cadmium salt, basic,</t>
  </si>
  <si>
    <t>290-764-3</t>
  </si>
  <si>
    <t>90268-15-8</t>
  </si>
  <si>
    <t>[1,1'-Biphenyl]-4,4'-diamine, reaction products with 4-(6-methyl-2-benzothiazolyl)benzenamine, 4-(6-methyl[2,6'-bibenzothiazol]-2'-yl)benzenamine and sodium sulfide,</t>
  </si>
  <si>
    <t>290-814-4</t>
  </si>
  <si>
    <t>90342-19-1</t>
  </si>
  <si>
    <t>Decanoic acid, branched, cadmium salts,</t>
  </si>
  <si>
    <t>291-155-5</t>
  </si>
  <si>
    <t>90411-62-4</t>
  </si>
  <si>
    <t>Hexanoic acid, 2-ethyl-, cadmium salt, basic,</t>
  </si>
  <si>
    <t>291-438-3</t>
  </si>
  <si>
    <t>90431-98-4</t>
  </si>
  <si>
    <t>2,7-Naphthalenedisulfonic acid, 4-amino-5-hydroxy-, coupled with 4-amino-5-hydroxy-2-naphthalenesulfonic acid, diazotized 4-aminobenzenesulfonic acid and diazotized [1,1'-biphenyl]-4,4'-diamine,</t>
  </si>
  <si>
    <t>291-628-6</t>
  </si>
  <si>
    <t>90481-04-2</t>
  </si>
  <si>
    <t>Phenol, nonyl-, branched,</t>
  </si>
  <si>
    <t>291-844-0</t>
  </si>
  <si>
    <t>90529-64-9</t>
  </si>
  <si>
    <t>1,3-Propanediol, 2-amino-2-ethyl-, reaction products with tributyl(pentyloxy)stannane,</t>
  </si>
  <si>
    <t>291-997-3</t>
  </si>
  <si>
    <t>90529-78-5</t>
  </si>
  <si>
    <t>Propanoic acid, cadmium salt, basic,</t>
  </si>
  <si>
    <t>292-013-5</t>
  </si>
  <si>
    <t>90552-67-3</t>
  </si>
  <si>
    <t>Stannane, tributyl-, mono[(C1-12-alkylsulfonyl)oxy] derivs.,</t>
  </si>
  <si>
    <t>292-191-4</t>
  </si>
  <si>
    <t>90552-68-4</t>
  </si>
  <si>
    <t>Stannane, tributyl-, mono(C3-23-branched acyloxy) derivs.,</t>
  </si>
  <si>
    <t>292-193-5</t>
  </si>
  <si>
    <t>90552-69-5</t>
  </si>
  <si>
    <t>Stannane, triphenyl-, mono(C9-11 neofatty acyloxy) derivs.,</t>
  </si>
  <si>
    <t>292-194-0</t>
  </si>
  <si>
    <t>90604-89-0</t>
  </si>
  <si>
    <t>cadmium zinc lithopone yellow,</t>
  </si>
  <si>
    <t>292-385-9</t>
  </si>
  <si>
    <t>90604-90-3</t>
  </si>
  <si>
    <t>cadmium lithopone yellow,</t>
  </si>
  <si>
    <t>292-386-4</t>
  </si>
  <si>
    <t>90640-80-5</t>
  </si>
  <si>
    <t>Anthracene oil,</t>
  </si>
  <si>
    <t>292-602-7</t>
  </si>
  <si>
    <t>90640-84-9</t>
  </si>
  <si>
    <t>Creosote oil, acenaphthene fraction,</t>
  </si>
  <si>
    <t>292-605-3</t>
  </si>
  <si>
    <t>91053-44-0</t>
  </si>
  <si>
    <t>Leach residues, cadmium cake,</t>
  </si>
  <si>
    <t>293-309-7</t>
  </si>
  <si>
    <t>91053-46-2</t>
  </si>
  <si>
    <t>Leach residues, zinc ore-calcine, cadmium-copper ppt.,</t>
  </si>
  <si>
    <t>293-311-8</t>
  </si>
  <si>
    <t>91082-69-8</t>
  </si>
  <si>
    <t>Turpentine, Venice, sulfurized, reaction products with hydrogen tetrachloroaurate(-1), sulfurized turpentine oil and mercurous nitrate, mixed with mercurous oxide,</t>
  </si>
  <si>
    <t>293-784-0</t>
  </si>
  <si>
    <t>91-53-2</t>
  </si>
  <si>
    <t>Ethoxyquin,</t>
  </si>
  <si>
    <t>202-075-7</t>
  </si>
  <si>
    <t>2-naphthylamine,</t>
  </si>
  <si>
    <t>202-080-4</t>
  </si>
  <si>
    <t>91697-35-7</t>
  </si>
  <si>
    <t>Fatty acids, castor-oil, hydrogenated, cadmium salts,</t>
  </si>
  <si>
    <t>294-296-0</t>
  </si>
  <si>
    <t>3,3'-dichlorobenzidine,</t>
  </si>
  <si>
    <t>202-109-0</t>
  </si>
  <si>
    <t>91-95-2</t>
  </si>
  <si>
    <t>diaminobenzidine,</t>
  </si>
  <si>
    <t>202-110-6</t>
  </si>
  <si>
    <t>92200-97-0</t>
  </si>
  <si>
    <t>Mercury, reaction products with stibnite (Sb2S3),</t>
  </si>
  <si>
    <t>295-924-6</t>
  </si>
  <si>
    <t>92257-06-2</t>
  </si>
  <si>
    <t>Fatty acids, C8-10-branched, cadmium salts,</t>
  </si>
  <si>
    <t>296-092-7</t>
  </si>
  <si>
    <t>92257-11-9</t>
  </si>
  <si>
    <t>Leach residues, zinc refining flue dust, cadmium-thallium ppt.,</t>
  </si>
  <si>
    <t>296-097-4</t>
  </si>
  <si>
    <t>92-66-0</t>
  </si>
  <si>
    <t>4-bromobiphenyl,</t>
  </si>
  <si>
    <t>202-176-6</t>
  </si>
  <si>
    <t>biphenyl-4-ylamine,</t>
  </si>
  <si>
    <t>202-177-1</t>
  </si>
  <si>
    <t>92704-12-6</t>
  </si>
  <si>
    <t>Fatty acids, C9-13-neo-, cadmium salts,</t>
  </si>
  <si>
    <t>296-441-3</t>
  </si>
  <si>
    <t>92704-15-9</t>
  </si>
  <si>
    <t>Fatty acids, olive-oil, cadmium salts,</t>
  </si>
  <si>
    <t>296-445-5</t>
  </si>
  <si>
    <t>92704-19-3</t>
  </si>
  <si>
    <t>Fatty acids, peanut-oil, cadmium salts,</t>
  </si>
  <si>
    <t>296-449-7</t>
  </si>
  <si>
    <t>92704-24-0</t>
  </si>
  <si>
    <t>Fatty acids, rape-oil, cadmium salts,</t>
  </si>
  <si>
    <t>296-454-4</t>
  </si>
  <si>
    <t>92797-28-9</t>
  </si>
  <si>
    <t>Fatty acids, C14-18 and C18-unsatd., branched and linear, hydrogenated, cadmium salts,</t>
  </si>
  <si>
    <t>296-564-2</t>
  </si>
  <si>
    <t>92-86-4</t>
  </si>
  <si>
    <t>4,4'-dibromobiphenyl,</t>
  </si>
  <si>
    <t>202-198-6</t>
  </si>
  <si>
    <t>benzidine,</t>
  </si>
  <si>
    <t>202-199-1</t>
  </si>
  <si>
    <t>92-93-3</t>
  </si>
  <si>
    <t>4-nitrobiphenyl,</t>
  </si>
  <si>
    <t>202-204-7</t>
  </si>
  <si>
    <t>93686-40-9</t>
  </si>
  <si>
    <t>Nonanoic acid, branched, cadmium salt,</t>
  </si>
  <si>
    <t>297-692-1</t>
  </si>
  <si>
    <t>93686-53-4</t>
  </si>
  <si>
    <t>Stannane, tributyl[(1-oxooctyl)oxy]-, branched,</t>
  </si>
  <si>
    <t>297-707-1</t>
  </si>
  <si>
    <t>2,4,5-T,</t>
  </si>
  <si>
    <t>202-273-3</t>
  </si>
  <si>
    <t>93-78-7</t>
  </si>
  <si>
    <t>isopropyl 2,4,5-trichlorophenoxyacetate,</t>
  </si>
  <si>
    <t>202-275-4</t>
  </si>
  <si>
    <t>93-79-8</t>
  </si>
  <si>
    <t>butyl 2,4,5-trichlorophenoxyacetate,</t>
  </si>
  <si>
    <t>202-277-5</t>
  </si>
  <si>
    <t>93805-32-4</t>
  </si>
  <si>
    <t>tributyl(tert-decanoyloxy)stannane,</t>
  </si>
  <si>
    <t>298-515-0</t>
  </si>
  <si>
    <t>93820-02-1</t>
  </si>
  <si>
    <t>carbonic acid, cadmium salt,</t>
  </si>
  <si>
    <t>298-586-8</t>
  </si>
  <si>
    <t>93820-20-3</t>
  </si>
  <si>
    <t>diiodo(5-iodopyridin-2-amine-N1)mercury,</t>
  </si>
  <si>
    <t>298-602-3</t>
  </si>
  <si>
    <t>93858-50-5</t>
  </si>
  <si>
    <t>bis(2-ethylhexyl mercaptoacetato -O',S)cadmium,</t>
  </si>
  <si>
    <t>299-281-2</t>
  </si>
  <si>
    <t>93882-20-3</t>
  </si>
  <si>
    <t>[mu-[[4,4'-(oxydiethylene) bis(dodecenylsuccinato)](2-)]]diphenyldimercury,</t>
  </si>
  <si>
    <t>299-418-6</t>
  </si>
  <si>
    <t>93893-98-2</t>
  </si>
  <si>
    <t>tributyl(isoundecanoyloxy)stannane,</t>
  </si>
  <si>
    <t>299-691-1</t>
  </si>
  <si>
    <t>93894-07-6</t>
  </si>
  <si>
    <t>cadmium bis(o-nonylphenolate),</t>
  </si>
  <si>
    <t>299-701-4</t>
  </si>
  <si>
    <t>93894-08-7</t>
  </si>
  <si>
    <t>cadmium bis(p-nonylphenolate),</t>
  </si>
  <si>
    <t>299-703-5</t>
  </si>
  <si>
    <t>93894-09-8</t>
  </si>
  <si>
    <t>cadmium bis[p-(1,1,3,3-tetramethylbutyl)phenolate],</t>
  </si>
  <si>
    <t>299-704-0</t>
  </si>
  <si>
    <t>93894-10-1</t>
  </si>
  <si>
    <t>cadmium (Z)-hexadec-9-enoate,</t>
  </si>
  <si>
    <t>299-705-6</t>
  </si>
  <si>
    <t>93951-53-2</t>
  </si>
  <si>
    <t>tributyl(nonylphenoxy)stannane,</t>
  </si>
  <si>
    <t>300-673-3</t>
  </si>
  <si>
    <t>93965-22-1</t>
  </si>
  <si>
    <t>tributyl(isononanoyloxy)stannane,</t>
  </si>
  <si>
    <t>300-971-3</t>
  </si>
  <si>
    <t>93965-24-3</t>
  </si>
  <si>
    <t>cadmium isodecanoate,</t>
  </si>
  <si>
    <t>300-973-4</t>
  </si>
  <si>
    <t>93965-27-6</t>
  </si>
  <si>
    <t>tributyl(isodecanoyloxy)stannane,</t>
  </si>
  <si>
    <t>300-977-6</t>
  </si>
  <si>
    <t>93965-30-1</t>
  </si>
  <si>
    <t>cadmium bis(isoundecanoate),</t>
  </si>
  <si>
    <t>300-980-2</t>
  </si>
  <si>
    <t>93983-65-4</t>
  </si>
  <si>
    <t>cadmium dimethylhexanoate,</t>
  </si>
  <si>
    <t>301-320-6</t>
  </si>
  <si>
    <t>94022-47-6</t>
  </si>
  <si>
    <t>mercury thallium dinitrate,</t>
  </si>
  <si>
    <t>301-543-9</t>
  </si>
  <si>
    <t>94042-69-0</t>
  </si>
  <si>
    <t>tributyl[(p-tert-butylbenzoyl)oxy]stannane,</t>
  </si>
  <si>
    <t>301-734-7</t>
  </si>
  <si>
    <t>94070-92-5</t>
  </si>
  <si>
    <t>[mu-[(oxydiethylene but-2-enedioato)(2-)]]diphenyldimercury,</t>
  </si>
  <si>
    <t>301-791-8</t>
  </si>
  <si>
    <t>94070-93-6</t>
  </si>
  <si>
    <t>[mu-[(oxydiethylene phthalato)(2-)]]diphenylmercury,</t>
  </si>
  <si>
    <t>301-792-3</t>
  </si>
  <si>
    <t>94095-56-4</t>
  </si>
  <si>
    <t>Stannane, tributyl-, mono(resin acyloxy) derivs.,</t>
  </si>
  <si>
    <t>302-265-0</t>
  </si>
  <si>
    <t>94138-87-1</t>
  </si>
  <si>
    <t>tris[(8.alpha.)-6'-methoxycinchonan-9(R)-ol] arsenite,</t>
  </si>
  <si>
    <t>303-002-2</t>
  </si>
  <si>
    <t>94199-52-7</t>
  </si>
  <si>
    <t>4,4'-[[1,1'-biphenyl]-4,4'-diyldiazo]bis[4,5-dihydro-5-oxo-1-(4-sulphophenyl)-1H-pyrazole-3-carboxylic] acid, sodium salt,</t>
  </si>
  <si>
    <t>303-425-2</t>
  </si>
  <si>
    <t>94232-49-2</t>
  </si>
  <si>
    <t>cadmium tetrapentyl bis(phosphate),</t>
  </si>
  <si>
    <t>303-977-4</t>
  </si>
  <si>
    <t>94247-16-2</t>
  </si>
  <si>
    <t>cadmium isooctyl phthalate (1:2:2),</t>
  </si>
  <si>
    <t>304-193-5</t>
  </si>
  <si>
    <t>94249-03-3</t>
  </si>
  <si>
    <t>2,2'-[[1,1'-biphenyl]-4,4'-diylbis(azo)]bis[N-(4-chlorophenyl)-3-oxobutyramide],</t>
  </si>
  <si>
    <t>304-380-1</t>
  </si>
  <si>
    <t>94275-93-1</t>
  </si>
  <si>
    <t>cadmium (1-ethylhexyl) phthalate (1:2:2),</t>
  </si>
  <si>
    <t>304-482-6</t>
  </si>
  <si>
    <t>94275-94-2</t>
  </si>
  <si>
    <t>cadmium octyl phthalate (1:2:2),</t>
  </si>
  <si>
    <t>304-483-1</t>
  </si>
  <si>
    <t>94276-38-7</t>
  </si>
  <si>
    <t>bis(5-oxo-DL-prolinato-N1,O2)mercury,</t>
  </si>
  <si>
    <t>304-523-8</t>
  </si>
  <si>
    <t>94276-88-7</t>
  </si>
  <si>
    <t>Mercurate(1-), [dodecenylbutanedioato(2-)-O']phenyl-, hydrogen,</t>
  </si>
  <si>
    <t>304-575-1</t>
  </si>
  <si>
    <t>94277-53-9</t>
  </si>
  <si>
    <t>hydrogen mu-hydroxy[mu-[orthoborato(3-)-O:O']]diphenyldimercurate(1-),</t>
  </si>
  <si>
    <t>304-637-8</t>
  </si>
  <si>
    <t>94-43-9</t>
  </si>
  <si>
    <t>phenylmercury benzoate,</t>
  </si>
  <si>
    <t>202-331-8</t>
  </si>
  <si>
    <t>94481-62-6</t>
  </si>
  <si>
    <t>bis(5-oxo-L-prolinato-N1,O2)mercury,</t>
  </si>
  <si>
    <t>305-388-8</t>
  </si>
  <si>
    <t>94551-70-9</t>
  </si>
  <si>
    <t>Leach residues, cadmium-contg. flue dust,</t>
  </si>
  <si>
    <t>305-417-4</t>
  </si>
  <si>
    <t>950-37-8</t>
  </si>
  <si>
    <t>Methidathion,</t>
  </si>
  <si>
    <t>213-449-4</t>
  </si>
  <si>
    <t>95465-99-9</t>
  </si>
  <si>
    <t>Cadusafos,</t>
  </si>
  <si>
    <t>95892-12-9</t>
  </si>
  <si>
    <t>cadmium isohexadecanoate,</t>
  </si>
  <si>
    <t>306-072-2</t>
  </si>
  <si>
    <t>960-16-7</t>
  </si>
  <si>
    <t>Tributylphenyltin,</t>
  </si>
  <si>
    <t>Tri-n-butylphenyltin,</t>
  </si>
  <si>
    <t>96446-11-6</t>
  </si>
  <si>
    <t>[1R-(1.alpha.,4a.beta.,4b.alpha.,7.beta.,10a.alpha.)]-tributyl[[(-1,2,3,4,4a,4b,5,6,7,9,10,10a-dodecahydro-1,4a,7-trihydroxy-7-vinyl-1-phenanthryl)carbonyl]oxy]stannane,</t>
  </si>
  <si>
    <t>306-138-0</t>
  </si>
  <si>
    <t>97259-82-0</t>
  </si>
  <si>
    <t>cadmium diisobutyl dimaleate,</t>
  </si>
  <si>
    <t>306-446-5</t>
  </si>
  <si>
    <t>973-21-7</t>
  </si>
  <si>
    <t>Dinobuton,</t>
  </si>
  <si>
    <t>213-546-1</t>
  </si>
  <si>
    <t>97635-44-4</t>
  </si>
  <si>
    <t>2-methylbutyl (2,4,5-trichlorophenoxy)acetate,</t>
  </si>
  <si>
    <t>307-404-9</t>
  </si>
  <si>
    <t>98106-56-0</t>
  </si>
  <si>
    <t>gallium zinc triarsenide,</t>
  </si>
  <si>
    <t>308-577-3</t>
  </si>
  <si>
    <t>99035-51-5</t>
  </si>
  <si>
    <t>vanadium(4+) diarsenate (1:1),</t>
  </si>
  <si>
    <t>308-917-0</t>
  </si>
  <si>
    <t>99-30-9</t>
  </si>
  <si>
    <t>Dicloran,</t>
  </si>
  <si>
    <t>202-746-4</t>
  </si>
  <si>
    <t>994-31-0</t>
  </si>
  <si>
    <t>triethyltin chloride,</t>
  </si>
  <si>
    <t>213-616-1</t>
  </si>
  <si>
    <t>994-32-1</t>
  </si>
  <si>
    <t>triethyltin hydroxide,</t>
  </si>
  <si>
    <t>213-617-7</t>
  </si>
  <si>
    <t>994-71-8</t>
  </si>
  <si>
    <t>Bis(tributylstannyl)acetylene,</t>
  </si>
  <si>
    <t>994-89-8</t>
  </si>
  <si>
    <t>Tributylethynylstannane,</t>
  </si>
  <si>
    <t>99688-47-8</t>
  </si>
  <si>
    <t>Monomethyl-dibromo-diphenyl methane; Trade name: DBBT,</t>
  </si>
  <si>
    <t>402-210-1</t>
  </si>
  <si>
    <t>99749-34-5</t>
  </si>
  <si>
    <t>Zircon, cadmium orange,</t>
  </si>
  <si>
    <t>309-029-6</t>
  </si>
  <si>
    <t>2,4,5-T and its salts and esters,</t>
  </si>
  <si>
    <t>2-naphthylamine and its salts,</t>
  </si>
  <si>
    <t>4-aminobiphenyl and its salts,</t>
  </si>
  <si>
    <t>Arsenic compounds,</t>
  </si>
  <si>
    <t>Asbestos fibres,</t>
  </si>
  <si>
    <t>Asbestos fibres: Chrysotile,</t>
  </si>
  <si>
    <t>Asulam,</t>
  </si>
  <si>
    <t>Benzidine, its salts and benzidine derivatives,</t>
  </si>
  <si>
    <t>Cadmium and its compounds,</t>
  </si>
  <si>
    <t>Chlorate,</t>
  </si>
  <si>
    <t>Creosote and Creosote related substances,</t>
  </si>
  <si>
    <t>Dinitro-ortho-cresol (DNOC) and its salts (such as ammonium salt, potassium salt and sodium salt),</t>
  </si>
  <si>
    <t>Dinoseb and its salts and esters,</t>
  </si>
  <si>
    <t>Dustable powder formulations containing a combination of: Benomyl at or above 7 %, Carbofuran at or above 10 % and Thiram at or above 15 %,</t>
  </si>
  <si>
    <t>Guazatine and Guazatine acetate,</t>
  </si>
  <si>
    <t>Maleic hydrazide, and its salts ...,</t>
  </si>
  <si>
    <t>Mercury compounds, including inorganic mercury compounds, alkyl mercury compounds and alkyloxyalkyl and aryl mercury compounds,</t>
  </si>
  <si>
    <t>Monomethyl-Dichloro-Diphenyl methane; Trade name: Ugilec 121 or Ugilec 21,</t>
  </si>
  <si>
    <t>400-140-6</t>
  </si>
  <si>
    <t>Nonylphenol ethoxylates (C2H4O)nC15H24O,</t>
  </si>
  <si>
    <t>Nonylphenols C6H4(OH)C9H19,</t>
  </si>
  <si>
    <t>Paraquat,</t>
  </si>
  <si>
    <t>Pentachlorophenol and its salts and esters,</t>
  </si>
  <si>
    <t>Perfluorooctane sulfonate derivatives (including polymers) not covered by Perfluorooctane sulfonic acid,Perfluorooctane sulfonates, Perfluorooctane sulfonamides, Perfluorooctane sulfonyls,</t>
  </si>
  <si>
    <t>Perfluorooctane sulfonic acid,Perfluorooctane sulfonates, Perfluorooctane sulfonamides, Perfluorooctane sulfonyls,</t>
  </si>
  <si>
    <t>Phosphamidon (soluble liquid formulations of the substance that exceed 1 000 g active ingredient/l),</t>
  </si>
  <si>
    <t>Polybrominated biphenyls(PBB),</t>
  </si>
  <si>
    <t>Polychlorinated biphenyls (PCB),</t>
  </si>
  <si>
    <t>Polychlorinated terphenyls (PCT),</t>
  </si>
  <si>
    <t>salts of biphenyl-4-ylamine,</t>
  </si>
  <si>
    <t>Tributyltin Compounds,</t>
  </si>
  <si>
    <t>Triorganostannic compounds other than tributyltin compounds,</t>
  </si>
  <si>
    <t>tripropyltin compounds, with the exception of those specified elsewhere in this Annex,</t>
  </si>
  <si>
    <t>CLP de az Eye Irrit 2 és a Chronic 3-t hozzáadja</t>
  </si>
  <si>
    <t>202-849-4</t>
  </si>
  <si>
    <t>202-704-5</t>
  </si>
  <si>
    <t>CLP (a regisztrációban Chronic 3-at adnak meg az adatokra hivatkozva, de én 2-t vettem.</t>
  </si>
  <si>
    <t>Benzene, C10-13-alkyl derivs.</t>
  </si>
  <si>
    <t>67774-74-7</t>
  </si>
  <si>
    <t>267-051-0</t>
  </si>
  <si>
    <t>Benzene, C20-24 (even numbered) alkyl derivs.</t>
  </si>
  <si>
    <t>932-219-0</t>
  </si>
  <si>
    <t>103-65-1</t>
  </si>
  <si>
    <t>203-132-9</t>
  </si>
  <si>
    <t>CLP</t>
  </si>
  <si>
    <t>123-01-3</t>
  </si>
  <si>
    <t>204-591-8</t>
  </si>
  <si>
    <t>68855-24-3</t>
  </si>
  <si>
    <t>272-472-8</t>
  </si>
  <si>
    <t>Benzene, C14-30-alkyl derivs.</t>
  </si>
  <si>
    <t>http://echa.europa.eu/hu/information-on-chemicals/cl-inventory-database/-/cl-inventory/view-notification-summary/30380</t>
  </si>
  <si>
    <t>http://apps.echa.europa.eu/registered/data/dossiers/DISS-9d9353e9-67fa-05c7-e044-00144f67d249/AGGR-c17db420-c227-4866-9027-b3dc00cc5e29_DISS-9d9353e9-67fa-05c7-e044-00144f67d249.html#L-5e646179-d04b-4ebd-b10f-f37eba833d3f</t>
  </si>
  <si>
    <t>102-77-2</t>
  </si>
  <si>
    <t xml:space="preserve">2-(morpholinothio)benzothiazole </t>
  </si>
  <si>
    <t>http://apps.echa.europa.eu/registered/data/dossiers/DISS-9d84c4a9-d75d-2df9-e044-00144f67d249/AGGR-78c4a13b-b827-4791-abfe-5b165e881955_DISS-9d84c4a9-d75d-2df9-e044-00144f67d249.html#L-6d7f008a-96c6-359c-87b6-949ea772589a</t>
  </si>
  <si>
    <t>MBS; MBS 80 (VULKACIT MOZ)</t>
  </si>
  <si>
    <t>97-77-8</t>
  </si>
  <si>
    <t>202-607-8</t>
  </si>
  <si>
    <t>http://apps.echa.europa.eu/registered/data/dossiers/DISS-9d91d00b-9e74-1818-e044-00144f67d249/AGGR-d5b28a34-c570-4cdc-b79a-090c61159ba8_DISS-9d91d00b-9e74-1818-e044-00144f67d249.html#L-9bcf8575-ce77-45b0-8d95-382fdc2d25ba</t>
  </si>
  <si>
    <t>TETD</t>
  </si>
  <si>
    <t>205-286-2</t>
  </si>
  <si>
    <t>http://apps.echa.europa.eu/registered/data/dossiers/DISS-9d9cab1b-0819-6a89-e044-00144f67d249/AGGR-89dbb29f-7f32-4874-bb6f-b891d4c96f12_DISS-9d9cab1b-0819-6a89-e044-00144f67d249.html#L-f3ac0dd0-745d-428d-a07b-1e5d5119e18d</t>
  </si>
  <si>
    <t>TMTD</t>
  </si>
  <si>
    <t>97-74-5</t>
  </si>
  <si>
    <t xml:space="preserve">tetramethylthiuram monosulphide </t>
  </si>
  <si>
    <t>202-605-7</t>
  </si>
  <si>
    <t>http://apps.echa.europa.eu/registered/data/dossiers/DISS-e5a0779b-8b27-00b9-e044-00144f67d031/AGGR-2c41682d-9556-4f15-ab03-6f6135f3fa22_DISS-e5a0779b-8b27-00b9-e044-00144f67d031.html#L-7a773967-502c-47a7-a74e-1cbd0eb154d1</t>
  </si>
  <si>
    <t>TMTM</t>
  </si>
  <si>
    <t>14324-55-1</t>
  </si>
  <si>
    <t xml:space="preserve">zinc bis(diethyldithiocarbamate) </t>
  </si>
  <si>
    <t>238-270-9</t>
  </si>
  <si>
    <t>http://apps.echa.europa.eu/registered/data/dossiers/DISS-9eb5028d-d940-487d-e044-00144f67d031/AGGR-0b2ee153-635c-41db-88b5-27bd22a31e24_DISS-9eb5028d-d940-487d-e044-00144f67d031.html#L-75208c90-ca97-490b-ab6c-df38d35448b9</t>
  </si>
  <si>
    <t>ZDEC; DEUVULK EG-28 (308-ik sorhoz)</t>
  </si>
  <si>
    <t>137-30-4</t>
  </si>
  <si>
    <t>205-288-3</t>
  </si>
  <si>
    <t>http://apps.echa.europa.eu/registered/data/dossiers/DISS-9d8addc1-9f42-1b22-e044-00144f67d249/AGGR-171da354-a300-476a-903d-0c1f708513ea_DISS-9d8addc1-9f42-1b22-e044-00144f67d249.html#L-92b210dd-57dc-3af9-9c67-5dfce3c012c0</t>
  </si>
  <si>
    <t>ZDMC</t>
  </si>
  <si>
    <t>78-79-5</t>
  </si>
  <si>
    <t>201-143-3</t>
  </si>
  <si>
    <t>Flam. Liq. 1</t>
  </si>
  <si>
    <t>http://apps.echa.europa.eu/registered/data/dossiers/DISS-9d8a9ea7-c0cf-633b-e044-00144f67d249/AGGR-bfe60b71-d0eb-4503-b222-a3db6d98903a_DISS-9d8a9ea7-c0cf-633b-e044-00144f67d249.html#L-d7e3c5e0-f894-4090-9dd7-acc8ed40f16d</t>
  </si>
  <si>
    <t>Isoprene kaucsukok</t>
  </si>
  <si>
    <t>204-818-0</t>
  </si>
  <si>
    <t>http://apps.echa.europa.eu/registered/data/dossiers/DISS-9d846852-dfce-5fff-e044-00144f67d249/AGGR-8fe004d7-54c4-4074-b96a-5545364541c2_DISS-9d846852-dfce-5fff-e044-00144f67d249.html#L-b761af60-6d49-4c06-825b-9095feebc011</t>
  </si>
  <si>
    <t>Chloroprene kaucsukok</t>
  </si>
  <si>
    <t>Flam. Gas 1
Press. Liq. Gas</t>
  </si>
  <si>
    <t>http://apps.echa.europa.eu/registered/data/dossiers/DISS-9d85a0bc-1b27-5a81-e044-00144f67d249/AGGR-5eb8d0a7-50b6-49c5-8119-8e81fbf08065_DISS-9d85a0bc-1b27-5a81-e044-00144f67d249.html#L-96d47483-f3a0-4ac9-9e05-55441ec8ff64</t>
  </si>
  <si>
    <t>Isobutilene kaucsukok</t>
  </si>
  <si>
    <t>115-07-1</t>
  </si>
  <si>
    <t>204-062-1</t>
  </si>
  <si>
    <t>Flam. Gas 1
Press. Gas</t>
  </si>
  <si>
    <t>http://apps.echa.europa.eu/registered/data/dossiers/DISS-9c7a7763-21fa-60b3-e044-00144f67d249/AGGR-adaf240b-6352-4676-8162-fc39002d23c2_DISS-9c7a7763-21fa-60b3-e044-00144f67d249.html#L-968c994d-e9f7-40a0-b7d7-02eaa47093fb</t>
  </si>
  <si>
    <t>Propylene kaucsukok</t>
  </si>
  <si>
    <t>74-85-1</t>
  </si>
  <si>
    <t>ethylene</t>
  </si>
  <si>
    <t>200-815-3</t>
  </si>
  <si>
    <t>Flam. Gas 1
Press. Compr. Gas</t>
  </si>
  <si>
    <t>http://apps.echa.europa.eu/registered/data/dossiers/DISS-9d9a2ef5-aeb9-15e5-e044-00144f67d249/AGGR-76bd5ded-9a1d-4781-ae48-f9d0d6c6bd49_DISS-9d9a2ef5-aeb9-15e5-e044-00144f67d249.html#L-2f62b693-a91a-414a-8898-3e31a993fbb8</t>
  </si>
  <si>
    <t>bromine</t>
  </si>
  <si>
    <t>231-778-1</t>
  </si>
  <si>
    <t>101316-72-7</t>
  </si>
  <si>
    <t>Lubricating oils (petroleum), C24-50, solvent-extd., dewaxed, hydrogenated</t>
  </si>
  <si>
    <t>309-877-7</t>
  </si>
  <si>
    <t>http://apps.echa.europa.eu/registered/data/dossiers/DISS-a00b6407-d092-1909-e044-00144f67d031/AGGR-c6fccb87-c966-4000-be44-0990a647d58e_DISS-a00b6407-d092-1909-e044-00144f67d031.html#L-d8d5f59a-c92f-43ff-9c7d-8b2a015f251e</t>
  </si>
  <si>
    <t>BT999; DK 350</t>
  </si>
  <si>
    <t>Gyártó adatlap szerint</t>
  </si>
  <si>
    <t>64741-95-3</t>
  </si>
  <si>
    <t>557-05-1</t>
  </si>
  <si>
    <t>64742-93-4</t>
  </si>
  <si>
    <t>Asphalt, oxidized</t>
  </si>
  <si>
    <t>265-196-4</t>
  </si>
  <si>
    <t>http://apps.echa.europa.eu/registered/data/dossiers/DISS-9876459c-e439-077e-e044-00144f67d031/AGGR-2dfd7135-0475-4ba4-9672-c343ee5532e2_DISS-9876459c-e439-077e-e044-00144f67d031.html#L-22b8ffef-fe6d-46f3-b632-4b3cf1dea17c</t>
  </si>
  <si>
    <t>13752-51-7</t>
  </si>
  <si>
    <t>4-[(morpholinothio)thioxomethyl]morpholine</t>
  </si>
  <si>
    <t xml:space="preserve">237-335-9 </t>
  </si>
  <si>
    <t>http://apps.echa.europa.eu/registered/data/dossiers/DISS-9eb1f9f9-f3d6-70fd-e044-00144f67d031/AGGR-753a814c-6c85-4c82-884b-7ce8457c9131_DISS-9eb1f9f9-f3d6-70fd-e044-00144f67d031.html#L-98014310-e04a-49a7-92c0-758f142aeda0</t>
  </si>
  <si>
    <t>DEOVULK OTOS 80; DEUVULK EG-28 (308-ik sorhoz)</t>
  </si>
  <si>
    <t>136-23-2</t>
  </si>
  <si>
    <t xml:space="preserve">zinc bis(dibutyldithiocarbamate) </t>
  </si>
  <si>
    <t xml:space="preserve">205-232-8 </t>
  </si>
  <si>
    <t>http://apps.echa.europa.eu/registered/data/dossiers/DISS-9d8891ba-c858-40db-e044-00144f67d249/AGGR-c7f61358-481c-4049-a9ed-d1a5a9f858b7_DISS-9d8891ba-c858-40db-e044-00144f67d249.html#L-f9a7ce7c-e263-4082-8bfa-ed2cf0b3bb37</t>
  </si>
  <si>
    <t>DEUVULK EG-28; ZDBC-75</t>
  </si>
  <si>
    <t>103-23-1</t>
  </si>
  <si>
    <t>bis(2-ethylhexyl) adipate</t>
  </si>
  <si>
    <t>203-090-1</t>
  </si>
  <si>
    <t>http://apps.echa.europa.eu/registered/data/dossiers/DISS-a134506c-6383-58e2-e044-00144f67d031/AGGR-e53221bb-930e-4a3b-9474-a58aae49fe32_DISS-a134506c-6383-58e2-e044-00144f67d031.html#L-354ba0c2-ce60-456e-a991-1dfcc4d88e2a</t>
  </si>
  <si>
    <t>DOA</t>
  </si>
  <si>
    <t>103-34-4</t>
  </si>
  <si>
    <t>di(morpholin-4-yl) disulphide</t>
  </si>
  <si>
    <t>203-103-0</t>
  </si>
  <si>
    <t>http://apps.echa.europa.eu/registered/data/dossiers/DISS-9877a14e-89ce-6031-e044-00144f67d031/AGGR-a43e753f-a008-4ab4-ba68-89a3b24b7997_DISS-9877a14e-89ce-6031-e044-00144f67d031.html#L-c14bf3a4-81c2-4745-834f-dc2c55ac2f2f</t>
  </si>
  <si>
    <t>DTDM-80</t>
  </si>
  <si>
    <t>67701-06-8</t>
  </si>
  <si>
    <t>Fatty acids, C14-18 and C16-18-unsatd.</t>
  </si>
  <si>
    <t>266-930-6</t>
  </si>
  <si>
    <t>http://apps.echa.europa.eu/registered/data/dossiers/DISS-9ff307be-c4c1-6104-e044-00144f67d031/AGGR-3c30a7b2-7737-4863-9b4d-2ff7effe15b2_DISS-9ff307be-c4c1-6104-e044-00144f67d031.html#L-6a5d850b-11ff-4323-8a86-6deaddb24850</t>
  </si>
  <si>
    <t>HIPREN 1502, kaucsuk</t>
  </si>
  <si>
    <t>215-181-3</t>
  </si>
  <si>
    <t>calcium oxide</t>
  </si>
  <si>
    <t>215-138-9</t>
  </si>
  <si>
    <t>583-39-1</t>
  </si>
  <si>
    <t>benzimidazole-2-thiol</t>
  </si>
  <si>
    <t>209-502-6</t>
  </si>
  <si>
    <t>http://apps.echa.europa.eu/registered/data/dossiers/DISS-d6b23c20-9bc5-29f1-e044-00144f67d031/AGGR-6de52471-cd64-42dd-985b-ff7512680205_DISS-d6b23c20-9bc5-29f1-e044-00144f67d031.html#L-6589b037-0806-43ad-ad90-45c6c1b1bfca</t>
  </si>
  <si>
    <t>MB ÖREGEDÉSÁTLÓ</t>
  </si>
  <si>
    <t xml:space="preserve">135-57-9 </t>
  </si>
  <si>
    <t>N,N'-dithiodi-o-phenylenedibenzamide</t>
  </si>
  <si>
    <t>205-201-9</t>
  </si>
  <si>
    <t>http://apps.echa.europa.eu/registered/data/dossiers/DISS-9d8a92c9-160b-58b4-e044-00144f67d249/AGGR-1e5b291d-f42b-4906-8119-43c49e74e10b_DISS-9d8a92c9-160b-58b4-e044-00144f67d249.html#L-19e19cd0-dd3d-4408-b593-afa8fc474927</t>
  </si>
  <si>
    <t>MEDIAPLAST 60 (/STRUKTOL A86) Keverék</t>
  </si>
  <si>
    <t>1333-86-4</t>
  </si>
  <si>
    <t>Carbon black</t>
  </si>
  <si>
    <t>215-609-9</t>
  </si>
  <si>
    <t>25322-68-3</t>
  </si>
  <si>
    <t>500-038-2</t>
  </si>
  <si>
    <t>http://apps.echa.europa.eu/registered/data/dossiers/DISS-d9781103-f490-4480-e044-00144f67d031/AGGR-245d3f40-67db-4690-978d-aaf79b1d9a1d_DISS-d9781103-f490-4480-e044-00144f67d031.html#L-9198a4fe-93db-4079-b23e-6716b92fbc93</t>
  </si>
  <si>
    <t>PEG 4000 Polyethilene glykol</t>
  </si>
  <si>
    <t>67701-12-6</t>
  </si>
  <si>
    <t>Fatty acids, C14-18 and C16-18-unsatd., zinc salts</t>
  </si>
  <si>
    <t>266-936-9</t>
  </si>
  <si>
    <t>http://apps.echa.europa.eu/registered/data/dossiers/DISS-9fe6bae1-666c-3a5e-e044-00144f67d031/AGGR-299d5c05-c555-47f9-a856-7a0a89a6dd88_DISS-9fe6bae1-666c-3a5e-e044-00144f67d031.html#L-08f12488-ee81-465b-83bc-9b254040662b</t>
  </si>
  <si>
    <t>POLYPLASTOL 6/STRUKTOL A50</t>
  </si>
  <si>
    <t>17796-82-6</t>
  </si>
  <si>
    <t>241-774-1</t>
  </si>
  <si>
    <t>http://apps.echa.europa.eu/registered/data/dossiers/DISS-97d77dfa-31da-12e7-e044-00144f67d031/AGGR-cda90f66-95af-4dc2-8f34-3b9c526b89f1_DISS-97d77dfa-31da-12e7-e044-00144f67d031.html#L-c7799b5a-192d-44c5-a39b-2f6e4539888a</t>
  </si>
  <si>
    <t>PVI 80</t>
  </si>
  <si>
    <t>471-34-1</t>
  </si>
  <si>
    <t>207-439-9</t>
  </si>
  <si>
    <t>stearic acid</t>
  </si>
  <si>
    <t>200-313-4</t>
  </si>
  <si>
    <t>http://apps.echa.europa.eu/registered/data/dossiers/DISS-9d897b7c-2808-010c-e044-00144f67d249/AGGR-c8d6dc9f-66cb-427b-804f-1956390e8e59_DISS-9d897b7c-2808-010c-e044-00144f67d249.html#L-761bbfd0-80e4-4237-b5a2-1f29a0acfe52</t>
  </si>
  <si>
    <t>STEARIN</t>
  </si>
  <si>
    <t>Gyártó adatlapja alapján</t>
  </si>
  <si>
    <t>101316-69-2</t>
  </si>
  <si>
    <t>309-874-0</t>
  </si>
  <si>
    <t>64742-16-1</t>
  </si>
  <si>
    <t>Resina Rom 10/RD</t>
  </si>
  <si>
    <t>265-116-8</t>
  </si>
  <si>
    <t>71302-83-5</t>
  </si>
  <si>
    <t>Resin C9 SG 100</t>
  </si>
  <si>
    <t>107-01-7</t>
  </si>
  <si>
    <t>203-452-9</t>
  </si>
  <si>
    <t>115-11-7</t>
  </si>
  <si>
    <t>2-methylpropene</t>
  </si>
  <si>
    <t>204-066-3</t>
  </si>
  <si>
    <t>590-18-1</t>
  </si>
  <si>
    <t>(Z)-but-2-ene</t>
  </si>
  <si>
    <t>209-673-7</t>
  </si>
  <si>
    <t>106-98-9</t>
  </si>
  <si>
    <t>but-1-ene</t>
  </si>
  <si>
    <t>203-449-2</t>
  </si>
  <si>
    <t>N-(cyclohexylthio)phthalimide</t>
  </si>
  <si>
    <t>57-11-4</t>
  </si>
  <si>
    <t>gyártói adatlap</t>
  </si>
  <si>
    <t>2170-03-8</t>
  </si>
  <si>
    <t>8050-09-7</t>
  </si>
  <si>
    <t>CLP, de hosszan magyarázza az eltéréseket a regisztrációban</t>
  </si>
  <si>
    <t>CLP, a regisztrációban elhagyták a bőr és belégz. Tox. Én nem</t>
  </si>
  <si>
    <t>CLP 0,  harmoniziált, azonos a regi-val</t>
  </si>
  <si>
    <t>10099-74-8</t>
  </si>
  <si>
    <t>101-14-4</t>
  </si>
  <si>
    <t>10124-43-3</t>
  </si>
  <si>
    <t>10141-05-6</t>
  </si>
  <si>
    <t>101-61-1</t>
  </si>
  <si>
    <t>101-80-4</t>
  </si>
  <si>
    <t>10588-01-9</t>
  </si>
  <si>
    <t>106-94-5</t>
  </si>
  <si>
    <t>110-00-9</t>
  </si>
  <si>
    <t>11103-86-9</t>
  </si>
  <si>
    <t>11113-50-1</t>
  </si>
  <si>
    <t>11120-22-2</t>
  </si>
  <si>
    <t>11138-47-9</t>
  </si>
  <si>
    <t>111-96-6</t>
  </si>
  <si>
    <t>112-49-2</t>
  </si>
  <si>
    <t>1163-19-5</t>
  </si>
  <si>
    <t>117-82-8</t>
  </si>
  <si>
    <t>120-12-7</t>
  </si>
  <si>
    <t>12036-76-9</t>
  </si>
  <si>
    <t>12060-00-3</t>
  </si>
  <si>
    <t>12065-90-6</t>
  </si>
  <si>
    <t>120-71-8</t>
  </si>
  <si>
    <t>121-14-2</t>
  </si>
  <si>
    <t>12141-20-7</t>
  </si>
  <si>
    <t>12179-04-3</t>
  </si>
  <si>
    <t>12202-17-4</t>
  </si>
  <si>
    <t>12267-73-1</t>
  </si>
  <si>
    <t>123-77-3</t>
  </si>
  <si>
    <t>12578-12-0</t>
  </si>
  <si>
    <t>12626-81-2</t>
  </si>
  <si>
    <t>12656-85-8</t>
  </si>
  <si>
    <t>1303-86-2</t>
  </si>
  <si>
    <t>1303-96-4</t>
  </si>
  <si>
    <t>1314-41-6</t>
  </si>
  <si>
    <t>13149-00-3</t>
  </si>
  <si>
    <t>1317-36-8</t>
  </si>
  <si>
    <t>1319-46-6</t>
  </si>
  <si>
    <t>134237-50-6</t>
  </si>
  <si>
    <t>134237-51-7</t>
  </si>
  <si>
    <t>134237-52-8</t>
  </si>
  <si>
    <t>13424-46-9</t>
  </si>
  <si>
    <t>1344-37-2</t>
  </si>
  <si>
    <t>13530-68-2</t>
  </si>
  <si>
    <t>13814-96-5</t>
  </si>
  <si>
    <t>140-66-9</t>
  </si>
  <si>
    <t>14166-21-3</t>
  </si>
  <si>
    <t>143860-04-2</t>
  </si>
  <si>
    <t>15120-21-5</t>
  </si>
  <si>
    <t>15245-44-0</t>
  </si>
  <si>
    <t>15571-58-1</t>
  </si>
  <si>
    <t>15606-95-8</t>
  </si>
  <si>
    <t>17570-76-2</t>
  </si>
  <si>
    <t>1937-37-7</t>
  </si>
  <si>
    <t>19438-60-9</t>
  </si>
  <si>
    <t>2058-94-8</t>
  </si>
  <si>
    <t>20837-86-9</t>
  </si>
  <si>
    <t>2451-62-9</t>
  </si>
  <si>
    <t>25214-70-4</t>
  </si>
  <si>
    <t>25550-51-0</t>
  </si>
  <si>
    <t>25637-99-4</t>
  </si>
  <si>
    <t>2580-56-5</t>
  </si>
  <si>
    <t>25973-55-1</t>
  </si>
  <si>
    <t>301-04-2</t>
  </si>
  <si>
    <t>307-55-1</t>
  </si>
  <si>
    <t>3194-55-6</t>
  </si>
  <si>
    <t>335-67-1</t>
  </si>
  <si>
    <t>376-06-7</t>
  </si>
  <si>
    <t>3825-26-1</t>
  </si>
  <si>
    <t>3846-71-7</t>
  </si>
  <si>
    <t>48122-14-1</t>
  </si>
  <si>
    <t>49663-84-5</t>
  </si>
  <si>
    <t>513-79-1</t>
  </si>
  <si>
    <t>51404-69-4</t>
  </si>
  <si>
    <t>548-62-9</t>
  </si>
  <si>
    <t>561-41-1</t>
  </si>
  <si>
    <t>57110-29-9</t>
  </si>
  <si>
    <t>573-58-0</t>
  </si>
  <si>
    <t>59653-74-6</t>
  </si>
  <si>
    <t>60-09-3</t>
  </si>
  <si>
    <t>62229-08-7</t>
  </si>
  <si>
    <t>625-45-6</t>
  </si>
  <si>
    <t>6477-64-1</t>
  </si>
  <si>
    <t>650-017-00-8</t>
  </si>
  <si>
    <t>65996-93-2</t>
  </si>
  <si>
    <t>6786-83-0</t>
  </si>
  <si>
    <t>683-18-1</t>
  </si>
  <si>
    <t>68515-51-5</t>
  </si>
  <si>
    <t>68648-93-1</t>
  </si>
  <si>
    <t>68784-75-8</t>
  </si>
  <si>
    <t>69011-06-9</t>
  </si>
  <si>
    <t>72629-94-8</t>
  </si>
  <si>
    <t>7632-04-4</t>
  </si>
  <si>
    <t>7646-79-9</t>
  </si>
  <si>
    <t>77-09-8</t>
  </si>
  <si>
    <t>7738-94-5</t>
  </si>
  <si>
    <t>7758-97-6</t>
  </si>
  <si>
    <t>7778-50-9</t>
  </si>
  <si>
    <t>7789-00-6</t>
  </si>
  <si>
    <t>7789-09-5</t>
  </si>
  <si>
    <t>7803-57-8</t>
  </si>
  <si>
    <t>79-16-3</t>
  </si>
  <si>
    <t>8012-00-8</t>
  </si>
  <si>
    <t>81-15-2</t>
  </si>
  <si>
    <t>838-88-0</t>
  </si>
  <si>
    <t>85-42-7</t>
  </si>
  <si>
    <t>85535-84-8</t>
  </si>
  <si>
    <t>90640-81-6</t>
  </si>
  <si>
    <t>90640-82-7</t>
  </si>
  <si>
    <t>90-94-8</t>
  </si>
  <si>
    <t>91031-62-8</t>
  </si>
  <si>
    <t>91995-15-2</t>
  </si>
  <si>
    <t>91995-17-4</t>
  </si>
  <si>
    <t>95-80-7</t>
  </si>
  <si>
    <t>96-18-4</t>
  </si>
  <si>
    <t>97-56-3</t>
  </si>
  <si>
    <t>Sodium chromate</t>
  </si>
  <si>
    <t>Boric acid</t>
  </si>
  <si>
    <t>Lead dinitrate</t>
  </si>
  <si>
    <t>Cadmium chloride</t>
  </si>
  <si>
    <t>2,2'-dichloro-4,4'-methylenedianiline</t>
  </si>
  <si>
    <t>Cadmium sulphate</t>
  </si>
  <si>
    <t>Cobalt(II) sulphate</t>
  </si>
  <si>
    <t>Cobalt(II) dinitrate</t>
  </si>
  <si>
    <t>N,N,N',N'-tetramethyl-4,4'-methylenedianiline (Michler’s base)</t>
  </si>
  <si>
    <t>4,4'- Diaminodiphenylmethane (MDA)</t>
  </si>
  <si>
    <t>4,4'-oxydianiline and its salts</t>
  </si>
  <si>
    <t>Sodium dichromate</t>
  </si>
  <si>
    <t>1-bromopropane (n-propyl bromide)</t>
  </si>
  <si>
    <t>Furan</t>
  </si>
  <si>
    <t>Potassium hydroxyoctaoxodizincatedichromate</t>
  </si>
  <si>
    <t>Silicic acid, lead salt</t>
  </si>
  <si>
    <t>Bis(2-methoxyethyl) ether</t>
  </si>
  <si>
    <t>Bis(pentabromophenyl) ether (decabromodiphenyl ether) (DecaBDE)</t>
  </si>
  <si>
    <t>Bis (2-ethylhexyl)phthalate (DEHP)</t>
  </si>
  <si>
    <t>Anthracene</t>
  </si>
  <si>
    <t>Lead oxide sulfate</t>
  </si>
  <si>
    <t>Lead titanium trioxide</t>
  </si>
  <si>
    <t>Pentalead tetraoxide sulphate</t>
  </si>
  <si>
    <t>6-methoxy-m-toluidine (p-cresidine)</t>
  </si>
  <si>
    <t>Trilead dioxide phosphonate</t>
  </si>
  <si>
    <t>Disodium tetraborate, anhydrous</t>
  </si>
  <si>
    <t>Tetralead trioxide sulphate</t>
  </si>
  <si>
    <t>Tetraboron disodium heptaoxide, hydrate</t>
  </si>
  <si>
    <t>Dioxobis(stearato)trilead</t>
  </si>
  <si>
    <t>Lead titanium zirconium oxide</t>
  </si>
  <si>
    <t>Lead chromate molybdate sulphate red (C.I. Pigment Red 104)</t>
  </si>
  <si>
    <t>N,N-dimethylacetamide</t>
  </si>
  <si>
    <t>Diarsenic pentaoxide</t>
  </si>
  <si>
    <t>Diboron trioxide</t>
  </si>
  <si>
    <t>Cadmium oxide</t>
  </si>
  <si>
    <t>Cadmium sulphide</t>
  </si>
  <si>
    <t>Dipentyl phthalate (DPP)</t>
  </si>
  <si>
    <t>Orange lead (lead tetroxide)</t>
  </si>
  <si>
    <t>Lead monoxide (lead oxide)</t>
  </si>
  <si>
    <t>Trilead bis(carbonate) dihydroxide</t>
  </si>
  <si>
    <t>Diarsenic trioxide</t>
  </si>
  <si>
    <t>Chromium trioxide</t>
  </si>
  <si>
    <t>Lead diazide, Lead azide</t>
  </si>
  <si>
    <t>Lead sulfochromate yellow (C.I. Pigment Yellow 34)</t>
  </si>
  <si>
    <t>Lead bis(tetrafluoroborate)</t>
  </si>
  <si>
    <t>4-(1,1,3,3-tetramethylbutyl)phenol</t>
  </si>
  <si>
    <t>3-ethyl-2-methyl-2-(3-methylbutyl)-1,3-oxazolidine</t>
  </si>
  <si>
    <t>Lead styphnate</t>
  </si>
  <si>
    <t>2-ethylhexyl 10-ethyl-4,4-dioctyl-7-oxo-8-oxa-3,5-dithia-4-stannatetradecanoate (DOTE)</t>
  </si>
  <si>
    <t>Triethyl arsenate</t>
  </si>
  <si>
    <t>Lead(II) bis(methanesulfonate)</t>
  </si>
  <si>
    <t>Disodium 4-amino-3-[[4'-[(2,4-diaminophenyl)azo][1,1'-biphenyl]-4-yl]azo] -5-hydroxy-6-(phenylazo)naphthalene-2,7-disulphonate (C.I. Direct Black 38)</t>
  </si>
  <si>
    <t>Henicosafluoroundecanoic acid</t>
  </si>
  <si>
    <t>Lead cyanamidate</t>
  </si>
  <si>
    <t>1,3,5-Tris(oxiran-2-ylmethyl)-1,3,5-triazinane-2,4,6-trione (TGIC)</t>
  </si>
  <si>
    <t>Dichromium tris(chromate)</t>
  </si>
  <si>
    <t>Trixylyl phosphate</t>
  </si>
  <si>
    <t>Formaldehyde, oligomeric reaction products with aniline</t>
  </si>
  <si>
    <t>2-(2H-benzotriazol-2-yl)-4,6-ditertpentylphenol (UV-328)</t>
  </si>
  <si>
    <t>Lead di(acetate)</t>
  </si>
  <si>
    <t>Hydrazine</t>
  </si>
  <si>
    <t>Tricosafluorododecanoic acid</t>
  </si>
  <si>
    <t>Pentadecafluorooctanoic acid (PFOA)</t>
  </si>
  <si>
    <t>Trilead diarsenate</t>
  </si>
  <si>
    <t>Heptacosafluorotetradecanoic acid</t>
  </si>
  <si>
    <t>Ammonium pentadecafluorooctanoate (APFO)</t>
  </si>
  <si>
    <t>2-benzotriazol-2-yl-4,6-di-tert-butylphenol (UV-320)</t>
  </si>
  <si>
    <t>Pentazinc chromate octahydroxide</t>
  </si>
  <si>
    <t>Cobalt(II) carbonate</t>
  </si>
  <si>
    <t>Acetic acid, lead salt, basic</t>
  </si>
  <si>
    <t>Bis(tributyltin) oxide (TBTO)</t>
  </si>
  <si>
    <t>Disodium 3,3'-[[1,1'-biphenyl]-4,4'-diylbis(azo)]bis(4-aminonaphthalene-1-sulphonate) (C.I. Direct Red 28)</t>
  </si>
  <si>
    <t>1,3,5-tris[(2S and 2R)-2,3-epoxypropyl]-1,3,5-triazine-2,4,6-(1H,3H,5H)-trione (β-TGIC)</t>
  </si>
  <si>
    <t>Sulfurous acid, lead salt, dibasic</t>
  </si>
  <si>
    <t>Methoxyacetic acid</t>
  </si>
  <si>
    <t>Diethyl sulphate</t>
  </si>
  <si>
    <t>Lead dipicrate</t>
  </si>
  <si>
    <t>N,N-dimethylformamide</t>
  </si>
  <si>
    <t>Dibutyltin dichloride (DBTC)</t>
  </si>
  <si>
    <t>1,2-Benzenedicarboxylic acid, di-C7-11-branched and linear alkyl esters</t>
  </si>
  <si>
    <t>Silicic acid (H2Si2O5), barium salt (1:1), lead-doped</t>
  </si>
  <si>
    <t>[Phthalato(2-)]dioxotrilead</t>
  </si>
  <si>
    <t>Cobalt(II) diacetate</t>
  </si>
  <si>
    <t>1,2-Benzenedicarboxylic acid, di-C6-8-branched alkyl esters, C7-rich</t>
  </si>
  <si>
    <t>Pentacosafluorotridecanoic acid</t>
  </si>
  <si>
    <t>Cadmium</t>
  </si>
  <si>
    <t>Formamide</t>
  </si>
  <si>
    <t>Methyloxirane (Propylene oxide)</t>
  </si>
  <si>
    <t>Sodium peroxometaborate</t>
  </si>
  <si>
    <t>Cobalt dichloride</t>
  </si>
  <si>
    <t>Phenolphthalein</t>
  </si>
  <si>
    <t>Lead chromate</t>
  </si>
  <si>
    <t>N-pentyl-isopentylphthalate</t>
  </si>
  <si>
    <t>Dimethyl sulphate</t>
  </si>
  <si>
    <t>Arsenic acid</t>
  </si>
  <si>
    <t>Calcium arsenate</t>
  </si>
  <si>
    <t>Potassium dichromate</t>
  </si>
  <si>
    <t>Lead hydrogen arsenate</t>
  </si>
  <si>
    <t>Potassium chromate</t>
  </si>
  <si>
    <t>Strontium chromate</t>
  </si>
  <si>
    <t>Ammonium dichromate</t>
  </si>
  <si>
    <t>Cadmium fluoride</t>
  </si>
  <si>
    <t>Tetraethyllead</t>
  </si>
  <si>
    <t>Trichloroethylene</t>
  </si>
  <si>
    <t>Acrylamide</t>
  </si>
  <si>
    <t>N-methylacetamide</t>
  </si>
  <si>
    <t>Pyrochlore, antimony lead yellow</t>
  </si>
  <si>
    <t>5-tert-butyl-2,4,6-trinitro-m-xylene (Musk xylene)</t>
  </si>
  <si>
    <t>4,4'-methylenedi-o-toluidine</t>
  </si>
  <si>
    <t>Diisobutyl phthalate</t>
  </si>
  <si>
    <t>Dibutyl phthalate (DBP)</t>
  </si>
  <si>
    <t>Dihexyl phthalate</t>
  </si>
  <si>
    <t>Alkanes, C10-13, chloro (Short Chain Chlorinated Paraffins)</t>
  </si>
  <si>
    <t>Benzyl butyl phthalate (BBP)</t>
  </si>
  <si>
    <t>1-Methyl-2-pyrrolidone (NMP)</t>
  </si>
  <si>
    <t>Dinoseb (6-sec-butyl-2,4-dinitrophenol)</t>
  </si>
  <si>
    <t>Anthracene oil</t>
  </si>
  <si>
    <t>Anthracene oil, anthracene paste</t>
  </si>
  <si>
    <t>Anthracene oil, anthracene-low</t>
  </si>
  <si>
    <t>4,4'-bis(dimethylamino)benzophenone (Michler’s ketone)</t>
  </si>
  <si>
    <t>Fatty acids, C16-18, lead salts</t>
  </si>
  <si>
    <t>Anthracene oil, anthracene paste, anthracene fraction</t>
  </si>
  <si>
    <t>Anthracene oil, anthracene paste, distn. lights</t>
  </si>
  <si>
    <t>Biphenyl-4-ylamine</t>
  </si>
  <si>
    <t>4-methyl-m-phenylenediamine (toluene-2,4-diamine)</t>
  </si>
  <si>
    <t>1,2,3-trichloropropane</t>
  </si>
  <si>
    <t>Imidazolidine-2-thione (2-imidazoline-2-thiol)</t>
  </si>
  <si>
    <t>o-aminoazotoluene</t>
  </si>
  <si>
    <t>231-889-5</t>
  </si>
  <si>
    <t>233-245-9</t>
  </si>
  <si>
    <t>202-918-9</t>
  </si>
  <si>
    <t>233-334-2</t>
  </si>
  <si>
    <t>233-402-1</t>
  </si>
  <si>
    <t>202-959-2</t>
  </si>
  <si>
    <t>202-974-4</t>
  </si>
  <si>
    <t>202-977-0</t>
  </si>
  <si>
    <t>203-445-0</t>
  </si>
  <si>
    <t>203-727-3</t>
  </si>
  <si>
    <t>234-329-8</t>
  </si>
  <si>
    <t>234-343-4</t>
  </si>
  <si>
    <t>203-839-2</t>
  </si>
  <si>
    <t>234-363-3</t>
  </si>
  <si>
    <t>234-390-0</t>
  </si>
  <si>
    <t>203-924-4</t>
  </si>
  <si>
    <t>203-977-3</t>
  </si>
  <si>
    <t>214-604-9</t>
  </si>
  <si>
    <t>204-211-0</t>
  </si>
  <si>
    <t>204-212-6</t>
  </si>
  <si>
    <t>204-371-1</t>
  </si>
  <si>
    <t>234-853-7</t>
  </si>
  <si>
    <t>235-038-9</t>
  </si>
  <si>
    <t>235-067-7</t>
  </si>
  <si>
    <t>204-419-1</t>
  </si>
  <si>
    <t>204-450-0</t>
  </si>
  <si>
    <t>235-252-2</t>
  </si>
  <si>
    <t>235-380-9</t>
  </si>
  <si>
    <t>235-541-3</t>
  </si>
  <si>
    <t>204-650-8</t>
  </si>
  <si>
    <t>235-702-8</t>
  </si>
  <si>
    <t>235-727-4</t>
  </si>
  <si>
    <t>235-759-9</t>
  </si>
  <si>
    <t>204-826-4</t>
  </si>
  <si>
    <t>215-125-8</t>
  </si>
  <si>
    <t>215-540-4</t>
  </si>
  <si>
    <t>205-017-9</t>
  </si>
  <si>
    <t>215-235-6</t>
  </si>
  <si>
    <t>236-086-3</t>
  </si>
  <si>
    <t>215-267-0</t>
  </si>
  <si>
    <t>215-290-6</t>
  </si>
  <si>
    <t>215-607-8</t>
  </si>
  <si>
    <t>236-542-1</t>
  </si>
  <si>
    <t>215-693-7</t>
  </si>
  <si>
    <t>236-881-5</t>
  </si>
  <si>
    <t>237-486-0</t>
  </si>
  <si>
    <t>205-426-2</t>
  </si>
  <si>
    <t>238-009-9</t>
  </si>
  <si>
    <t>421-150-7</t>
  </si>
  <si>
    <t>239-172-9</t>
  </si>
  <si>
    <t>239-290-0</t>
  </si>
  <si>
    <t>239-622-4</t>
  </si>
  <si>
    <t>427-700-2</t>
  </si>
  <si>
    <t>401-750-5</t>
  </si>
  <si>
    <t>217-710-3</t>
  </si>
  <si>
    <t>243-072-0</t>
  </si>
  <si>
    <t>218-165-4</t>
  </si>
  <si>
    <t>244-073-9</t>
  </si>
  <si>
    <t>219-514-3</t>
  </si>
  <si>
    <t>246-356-2</t>
  </si>
  <si>
    <t>500-036-1</t>
  </si>
  <si>
    <t>247-094-1</t>
  </si>
  <si>
    <t>247-148-4</t>
  </si>
  <si>
    <t>219-943-6</t>
  </si>
  <si>
    <t>247-384-8</t>
  </si>
  <si>
    <t>206-104-4</t>
  </si>
  <si>
    <t>206-203-2</t>
  </si>
  <si>
    <t>221-695-9</t>
  </si>
  <si>
    <t>206-397-9</t>
  </si>
  <si>
    <t>206-803-4</t>
  </si>
  <si>
    <t>223-320-4</t>
  </si>
  <si>
    <t>223-346-6</t>
  </si>
  <si>
    <t>256-356-4</t>
  </si>
  <si>
    <t>256-418-0</t>
  </si>
  <si>
    <t>208-169-4</t>
  </si>
  <si>
    <t>257-175-3</t>
  </si>
  <si>
    <t>208-953-6</t>
  </si>
  <si>
    <t>209-218-2</t>
  </si>
  <si>
    <t>260-566-1</t>
  </si>
  <si>
    <t>209-358-4</t>
  </si>
  <si>
    <t>423-400-0</t>
  </si>
  <si>
    <t>200-453-6</t>
  </si>
  <si>
    <t>263-467-1</t>
  </si>
  <si>
    <t>210-894-6</t>
  </si>
  <si>
    <t>200-589-6</t>
  </si>
  <si>
    <t>229-335-2</t>
  </si>
  <si>
    <t>266-028-2</t>
  </si>
  <si>
    <t>229-851-8</t>
  </si>
  <si>
    <t>200-679-5</t>
  </si>
  <si>
    <t>211-670-0</t>
  </si>
  <si>
    <t>271-084-6</t>
  </si>
  <si>
    <t>271-094-0</t>
  </si>
  <si>
    <t>272-013-1</t>
  </si>
  <si>
    <t>272-271-5</t>
  </si>
  <si>
    <t>273-688-5</t>
  </si>
  <si>
    <t>200-755-8</t>
  </si>
  <si>
    <t>276-158-1</t>
  </si>
  <si>
    <t>276-745-2</t>
  </si>
  <si>
    <t>200-842-0</t>
  </si>
  <si>
    <t>200-879-2</t>
  </si>
  <si>
    <t>231-556-4</t>
  </si>
  <si>
    <t>231-589-4</t>
  </si>
  <si>
    <t>201-004-7</t>
  </si>
  <si>
    <t>231-801-5</t>
  </si>
  <si>
    <t>231-846-0</t>
  </si>
  <si>
    <t>201-058-1</t>
  </si>
  <si>
    <t>231-906-6</t>
  </si>
  <si>
    <t>232-140-5</t>
  </si>
  <si>
    <t>232-142-6</t>
  </si>
  <si>
    <t>232-143-1</t>
  </si>
  <si>
    <t>234-190-3</t>
  </si>
  <si>
    <t>201-167-4</t>
  </si>
  <si>
    <t>201-173-7</t>
  </si>
  <si>
    <t>201-182-6</t>
  </si>
  <si>
    <t>232-382-1</t>
  </si>
  <si>
    <t>201-329-4</t>
  </si>
  <si>
    <t>212-658-8</t>
  </si>
  <si>
    <t>284-032-2</t>
  </si>
  <si>
    <t>201-604-9</t>
  </si>
  <si>
    <t>287-476-5</t>
  </si>
  <si>
    <t>212-828-1</t>
  </si>
  <si>
    <t>201-963-1</t>
  </si>
  <si>
    <t>292-603-2</t>
  </si>
  <si>
    <t>292-604-8</t>
  </si>
  <si>
    <t>202-027-5</t>
  </si>
  <si>
    <t>292-966-7</t>
  </si>
  <si>
    <t>295-275-9</t>
  </si>
  <si>
    <t>295-278-5</t>
  </si>
  <si>
    <t>202-429-0</t>
  </si>
  <si>
    <t>202-453-1</t>
  </si>
  <si>
    <t>202-486-1</t>
  </si>
  <si>
    <t>202-591-2</t>
  </si>
  <si>
    <t>Carcinogenic (Article 57a)</t>
  </si>
  <si>
    <t>2014/12/17; 2008/10/28</t>
  </si>
  <si>
    <t>vPvB (Article 57e)</t>
  </si>
  <si>
    <t>Mutagenic (Article 57b)</t>
  </si>
  <si>
    <t>2011/06/20 - 2008/10/28</t>
  </si>
  <si>
    <t>Jelöltlista tábla</t>
  </si>
  <si>
    <t>Jelezni, hogy valamely anyagunk felkerült a jelöltlistára. Ezt a biztonsági adatlapban is meg kell adni, azért, hogy akik berakják árucikkbe 0,1% feletti mennyiségben, tudják, hogy jelezniük kell a vevőjüknek (az egyéb, ritkábban előforduló kötelezettségekről nem is beszélve, pl. hogy jó ha elkezdik kiváltani....)</t>
  </si>
  <si>
    <t>Szerepel-e az anyag a jelöltlistán?</t>
  </si>
  <si>
    <t>232-350-7</t>
  </si>
  <si>
    <t>CLP de a regisztrációban azt mondják, hogy a lenyelés és a bőrtoxicitás indokolatlan A tűzveszélyesség meg 2 a regisztrációban a harmonizált 3 helyett</t>
  </si>
  <si>
    <t>Terpenes and terpenoids, turpentine-oil, α-pinene fraction, oligomers</t>
  </si>
  <si>
    <t>500-245-8</t>
  </si>
  <si>
    <t>70750-57-1</t>
  </si>
  <si>
    <t>számolás</t>
  </si>
  <si>
    <t>IGEN/HIÁNYZIK</t>
  </si>
  <si>
    <t>Az Excel automatikosan jelzik az Eredmény veszélybesorolás tábla utolsó oszlopában, hogy az adott anyagkomonens jelöltlistás. Ekkor IGEN jelenik meg a sorában. Igyekeztem a csoportos anyagoknál kigyűjteni az összes lehetséges CAS számot, hogy segítsem az anyagok azonosítását. Ezért van a "hivatalosnál" sokkal nagyobb számú, jelöltlistás anyagom...., mert ezek mind külön sorba kerültek, hogy az Excel megtalálja őket.</t>
  </si>
  <si>
    <t>Ha a keverékünkbe lévő anyag szerepel a listán, IGEN jelenik meg a sorában. Ha nem, akkor  "HIÁNYZIK" a megjelenő szöveg. Hogy mi a követelmény ilyenkor, azt sajnos már meg kell nézni…Ez függ attól, hogy melyik mellékletben van az anyag, amit az Excel már nem jelez, sajnos.</t>
  </si>
  <si>
    <t>A 25/2000-ben gyakran anyagcsoportok vannak, pl. PCB-k, vagy szerves ónvegyületek, stb. Ezeket természetesen az Excel nem fogja megtalálni. Ha esetleg fel volt sorolva több CAS szám, abból csak egyet vettem át, tehát ez is probléma lehet. De persze az ónvegyületekből akár 100 CAS szám is lehet, más és más vegyületeket azonosítva: ezeket nem találhatja meg az Excel. Figyeljünk rájuk!!</t>
  </si>
  <si>
    <t>AK érték a 25/2000 rendelet 1. mellékletéből</t>
  </si>
  <si>
    <t>Ha csak a veszélyesek anyagokat gyűjtjük ki a "adatgyűjtés" táblába - hiszen csak ezek befolyásolják az osztályba sorolást - akkor lehetnek olyan, nem veszélyes komponensek is, melyek szerepelnek a 25/2000 EüM-SzCsM rendeletben és ezeket fel kell sorolni majd az adatlap 3.2 pontjában. Pl. a kalcium-karbonát... A CMR anyagokra nem AK és CK érték van, ezeknél 0,0-t ad ki az Excel, jelezve, hogy szerepelnek a táblázatban, de nem talált értéket. Az egész keresés csak arra szolgál, hogy vegyük észre: az anyagunk megtalálható a 25/2000 rendeletben.</t>
  </si>
  <si>
    <t>Kevés adat van. Csak 1-et írjunk, ha van ilyen besorolás az anyagunkra (általában szénhidrogének). Figyeljünk: gyakran van egyedi koncentrációs hatáérték, azt is be kell írnunk a megfelelő oszlopba.</t>
  </si>
  <si>
    <t>Itt találhatóak az egyes anyagok összegyűjtött CLP osztályozási adatai, a specifikus koncentrációs limitek és az M tényezők (és még más hasznos információk is az anyagokról, melyekről lejjebb adok útmutatást)</t>
  </si>
  <si>
    <t>80-56-8</t>
  </si>
  <si>
    <t>pin-2(3)-ene</t>
  </si>
  <si>
    <t>201-291-9</t>
  </si>
  <si>
    <t>18172-67-3</t>
  </si>
  <si>
    <t>pin-2(10)-ene</t>
  </si>
  <si>
    <t>204-872-5</t>
  </si>
  <si>
    <t>127-91-3</t>
  </si>
  <si>
    <t>7785-26-4</t>
  </si>
  <si>
    <t>232-077-3</t>
  </si>
  <si>
    <t>7785-70-8</t>
  </si>
  <si>
    <t>232-087-8</t>
  </si>
  <si>
    <t>123-35-3</t>
  </si>
  <si>
    <t>204-622-5</t>
  </si>
  <si>
    <t>regisztráció, de van egy második, indoklás nélkül, mely szigorúbb Sens. 1B, Eye Irrt. 2 és Chronic 2 is van benne</t>
  </si>
  <si>
    <t>citronellol</t>
  </si>
  <si>
    <t>106-22-9</t>
  </si>
  <si>
    <t>203-375-0</t>
  </si>
  <si>
    <t>26489-01-0</t>
  </si>
  <si>
    <t>247-737-6</t>
  </si>
  <si>
    <t>a racémre csak bejelentés van, ezért átvettem a királis regisztráicóját</t>
  </si>
  <si>
    <t>geraniol</t>
  </si>
  <si>
    <t>203-377-1</t>
  </si>
  <si>
    <t>106-24-1</t>
  </si>
  <si>
    <t>906-125-5</t>
  </si>
  <si>
    <t>nerol</t>
  </si>
  <si>
    <t>106-25-2</t>
  </si>
  <si>
    <t>203-378-7</t>
  </si>
  <si>
    <t>regisztráció kétféle szemosztályozással. A szigorúbbat vettem be</t>
  </si>
  <si>
    <t>linalool</t>
  </si>
  <si>
    <t>78-70-6</t>
  </si>
  <si>
    <t>201-134-4</t>
  </si>
  <si>
    <t>a regisztrációho képest harmonizált osztályozási kérvény van benn Skin. Sens. 1A-ra, ezt is belevettem</t>
  </si>
  <si>
    <t>citronellál</t>
  </si>
  <si>
    <t>106-23-0</t>
  </si>
  <si>
    <t>203-376-6</t>
  </si>
  <si>
    <t>regisztráció. Az osztályozás-bejelentésekben igen sokan Chronic 2-t is hozzávettek</t>
  </si>
  <si>
    <t>5392-40-5</t>
  </si>
  <si>
    <t>226-394-6</t>
  </si>
  <si>
    <t>CLP00 de a regisztrációban hozzávették az Eye Irrit. 2-t</t>
  </si>
  <si>
    <t>1365-19-1</t>
  </si>
  <si>
    <t>215-723-9</t>
  </si>
  <si>
    <t>(-)-pin-2(10)-ene</t>
  </si>
  <si>
    <t>(-)-pin-2(3)-ene</t>
  </si>
  <si>
    <t>(+)-pin-2(3)-ene</t>
  </si>
  <si>
    <t>19902-08-0</t>
  </si>
  <si>
    <t>bejelentés 23 cég. Nyilván nem jó az osztályzás, nem lóghat ki ennyire a sorból</t>
  </si>
  <si>
    <t>89-79-2</t>
  </si>
  <si>
    <t>201-940-6</t>
  </si>
  <si>
    <t>7786-67-6</t>
  </si>
  <si>
    <t>5-methyl-2-(1-methylvinyl)cyclohexan-1-ol</t>
  </si>
  <si>
    <t>232-102-6</t>
  </si>
  <si>
    <t>78-69-3</t>
  </si>
  <si>
    <t>201-133-9</t>
  </si>
  <si>
    <t>106-21-8</t>
  </si>
  <si>
    <t>203-374-5</t>
  </si>
  <si>
    <t>141-27-5</t>
  </si>
  <si>
    <t>(E)-3,7-dimethylocta-2,6-dienal</t>
  </si>
  <si>
    <t>205-476-5</t>
  </si>
  <si>
    <t>2385-77-5</t>
  </si>
  <si>
    <t>(R)-3,7-dimethyloct-6-enal</t>
  </si>
  <si>
    <t>219-194-5</t>
  </si>
  <si>
    <t>regisztráció csak intermedierként</t>
  </si>
  <si>
    <t>2436-90-0</t>
  </si>
  <si>
    <t>3,7-dimethylocta-1,6-diene</t>
  </si>
  <si>
    <t>219-433-3</t>
  </si>
  <si>
    <t>(E,E,E)-2,7-dimethylocta-2,4,6-trienedial</t>
  </si>
  <si>
    <t>5056-17-7</t>
  </si>
  <si>
    <t>225-756-0</t>
  </si>
  <si>
    <t>regisztráció csak intermedierként és nem veszélyes!??? Egyetlen, meg nem nevezett regisztráló és 70 ehhez csatlakozó CL bejelentő????</t>
  </si>
  <si>
    <t>2,6-dimethyloct-7-en-2-ol</t>
  </si>
  <si>
    <t>18479-58-8</t>
  </si>
  <si>
    <t>242-362-4</t>
  </si>
  <si>
    <t>regisztráció, többen, illatanyag</t>
  </si>
  <si>
    <t>CLP00 de a regisztráció hozzáadta a STOT RE 2-t</t>
  </si>
  <si>
    <t>200-539-3</t>
  </si>
  <si>
    <t xml:space="preserve"> </t>
  </si>
  <si>
    <t>202-870-9</t>
  </si>
  <si>
    <t>100-61-8</t>
  </si>
  <si>
    <t>Flam. Liq. 4</t>
  </si>
  <si>
    <t>CLP00 de a regisztráció Chronic 1-ét is figyelembe vettem</t>
  </si>
  <si>
    <t>CLP, de összesen ötféle osztályozás a három regisztrációban (full + 2 intermedier) Ebből származtattam a megadottat:Figyelem: több végpont a STOT_ban!!</t>
  </si>
  <si>
    <t>61788-45-2</t>
  </si>
  <si>
    <t>90640-32-7</t>
  </si>
  <si>
    <t>292-550-5</t>
  </si>
  <si>
    <t>Amines, C16-18-(even numbered) alkyl</t>
  </si>
  <si>
    <t>CLP05 a regisztrációval megegyezően</t>
  </si>
  <si>
    <t>Amines, hydrogenated tallow alkyl</t>
  </si>
  <si>
    <t>262-976-6</t>
  </si>
  <si>
    <t>61788-46-3</t>
  </si>
  <si>
    <t>Amines, coco alkyl</t>
  </si>
  <si>
    <t>262-977-1</t>
  </si>
  <si>
    <t>(Z)-octadec-9-enylamine</t>
  </si>
  <si>
    <t>112-90-3</t>
  </si>
  <si>
    <t>204-015-5</t>
  </si>
  <si>
    <t>octadecylamine</t>
  </si>
  <si>
    <t>124-30-1</t>
  </si>
  <si>
    <t>204-695-3</t>
  </si>
  <si>
    <t>Amines, tallow alkyl</t>
  </si>
  <si>
    <t>61790-33-8</t>
  </si>
  <si>
    <t>263-125-1</t>
  </si>
  <si>
    <t>CLP05 osztályozásbejelentéssel megegyező</t>
  </si>
  <si>
    <t>CLP05 az osztályozásbejelentéssel megegyezően</t>
  </si>
  <si>
    <t>CLP05 az osztályozsbejelentéssel megegyezően</t>
  </si>
  <si>
    <t>Amines, soya alkyl</t>
  </si>
  <si>
    <t>61790-18-9</t>
  </si>
  <si>
    <t>263-112-0</t>
  </si>
  <si>
    <t>68037-92-3</t>
  </si>
  <si>
    <t>268-215-4</t>
  </si>
  <si>
    <t>Amines, C16-22-alkyl</t>
  </si>
  <si>
    <t>Amines, C16-18 and C18-unsatd. Alkyl</t>
  </si>
  <si>
    <t>268-219-6</t>
  </si>
  <si>
    <t>Amines, C12-18-alkyl</t>
  </si>
  <si>
    <t>68155-27-1</t>
  </si>
  <si>
    <t>268-953-7</t>
  </si>
  <si>
    <t xml:space="preserve">C16-18-(even numbered, saturated and unsaturated)-alkylamines </t>
  </si>
  <si>
    <t>1213789-63-9</t>
  </si>
  <si>
    <t>627-034-4</t>
  </si>
  <si>
    <t>130169-56-1</t>
  </si>
  <si>
    <t xml:space="preserve">c16-18-(even numbered)- alkylamines acetates </t>
  </si>
  <si>
    <t>1273322-45-4</t>
  </si>
  <si>
    <t>800-526-8</t>
  </si>
  <si>
    <t>74-89-5</t>
  </si>
  <si>
    <t>200-820-0</t>
  </si>
  <si>
    <t>200-834-7</t>
  </si>
  <si>
    <t xml:space="preserve">Flam. Liquid 1, </t>
  </si>
  <si>
    <t>Flam. Liquid 2</t>
  </si>
  <si>
    <t>isopropylamine</t>
  </si>
  <si>
    <t>75-31-0</t>
  </si>
  <si>
    <t>200-860-9</t>
  </si>
  <si>
    <t>305-594-6</t>
  </si>
  <si>
    <t>gyártó adatlapja alapján, nem ismeri az ECHA, mert nyilván keverék</t>
  </si>
  <si>
    <t>75-64-9</t>
  </si>
  <si>
    <t>200-888-1</t>
  </si>
  <si>
    <t>2-ethylhexylamine</t>
  </si>
  <si>
    <t>203-233-8</t>
  </si>
  <si>
    <t>propylamine</t>
  </si>
  <si>
    <t>107-10-8</t>
  </si>
  <si>
    <t>203-462-3</t>
  </si>
  <si>
    <t>Flam. Liq. 2 Met. Corr. 1</t>
  </si>
  <si>
    <t>isopentylamine</t>
  </si>
  <si>
    <t>107-85-7</t>
  </si>
  <si>
    <t>203-526-0</t>
  </si>
  <si>
    <t>butylamine</t>
  </si>
  <si>
    <t>Flam. Liq. 2.</t>
  </si>
  <si>
    <t>regisztráció egyedi határértékkel STOT SE 3</t>
  </si>
  <si>
    <t>pentylamine</t>
  </si>
  <si>
    <t>203-780-2</t>
  </si>
  <si>
    <t>hexylamine</t>
  </si>
  <si>
    <t>111-26-2</t>
  </si>
  <si>
    <t>203-851-8</t>
  </si>
  <si>
    <t>intermedier regisztráció</t>
  </si>
  <si>
    <t>octylamine</t>
  </si>
  <si>
    <t>111-86-4</t>
  </si>
  <si>
    <t>203-916-0</t>
  </si>
  <si>
    <t>124-22-1</t>
  </si>
  <si>
    <t>dodecylamine</t>
  </si>
  <si>
    <t>204-690-6</t>
  </si>
  <si>
    <t>tridecylamine branched and linear</t>
  </si>
  <si>
    <t>86089-17-0</t>
  </si>
  <si>
    <t>289-185-9</t>
  </si>
  <si>
    <t>C12-14. (even numbered)-alkylamines</t>
  </si>
  <si>
    <t>8,6/20oC</t>
  </si>
  <si>
    <t>1,44/20oC</t>
  </si>
  <si>
    <t>4/20oC</t>
  </si>
  <si>
    <t>223/985hPa</t>
  </si>
  <si>
    <t>26/25oC</t>
  </si>
  <si>
    <t>13,97/20oC</t>
  </si>
  <si>
    <t>&gt;360</t>
  </si>
  <si>
    <t>Pa</t>
  </si>
  <si>
    <t>oC</t>
  </si>
  <si>
    <t>abietic acid</t>
  </si>
  <si>
    <t>514-10-3</t>
  </si>
  <si>
    <t>208-178-3</t>
  </si>
  <si>
    <t>bejelentés bár vannak, akik nem veszélyesnek tekintik</t>
  </si>
  <si>
    <t>neoabietic acid</t>
  </si>
  <si>
    <t>471-77-2</t>
  </si>
  <si>
    <t>232-476-2</t>
  </si>
  <si>
    <t>8050-25-7</t>
  </si>
  <si>
    <t>232-478-3</t>
  </si>
  <si>
    <t>8050-26-8</t>
  </si>
  <si>
    <t>232-479-9</t>
  </si>
  <si>
    <t>regisztráció nem veszélyes</t>
  </si>
  <si>
    <t>rosin maleated</t>
  </si>
  <si>
    <t>8050-28-0</t>
  </si>
  <si>
    <t>232-480-4</t>
  </si>
  <si>
    <t>8050-31-5</t>
  </si>
  <si>
    <t>232-482-5</t>
  </si>
  <si>
    <t>rosin fumarated</t>
  </si>
  <si>
    <t>65997-04-8</t>
  </si>
  <si>
    <t>266-040-8</t>
  </si>
  <si>
    <t>rosin hydrogenated</t>
  </si>
  <si>
    <t>65997-06-0</t>
  </si>
  <si>
    <t>266-041-3</t>
  </si>
  <si>
    <t>65997-13-9</t>
  </si>
  <si>
    <t>266-042-9</t>
  </si>
  <si>
    <t>91081-22-0</t>
  </si>
  <si>
    <t>293-625-5</t>
  </si>
  <si>
    <t>91081-53-7</t>
  </si>
  <si>
    <t>293-659-0</t>
  </si>
  <si>
    <t>65997-05-9</t>
  </si>
  <si>
    <t>500-163-2</t>
  </si>
  <si>
    <t>CLP1 + regisztrációban akut oral toxicitással kiegészítve. Csak tiszta Co-ra érvényes. Ni szennyezésre %-tól függő más osztályoz</t>
  </si>
  <si>
    <t>216-333-1</t>
  </si>
  <si>
    <t>237-016-4</t>
  </si>
  <si>
    <t>248-373-0</t>
  </si>
  <si>
    <t>273-321-9</t>
  </si>
  <si>
    <t>263-064-0</t>
  </si>
  <si>
    <t>Self Heat 2</t>
  </si>
  <si>
    <t>regisztráció 2015-ből</t>
  </si>
  <si>
    <t>942-548-1</t>
  </si>
  <si>
    <t>97489-15-1</t>
  </si>
  <si>
    <t>Sulfonic acids, C14-17-sec-alkane, sodium salts</t>
  </si>
  <si>
    <t>307-055-2</t>
  </si>
  <si>
    <t>Alcohols, C12-14(even numbered), ethoxylated &lt; 2.5 EO, sulfates, sodium salts</t>
  </si>
  <si>
    <t>68891-38-3</t>
  </si>
  <si>
    <t>500-234-8</t>
  </si>
  <si>
    <t>232-391-0</t>
  </si>
  <si>
    <t>8013-07-8</t>
  </si>
  <si>
    <t>203-628-4</t>
  </si>
  <si>
    <t>CLP+regisztrációban a Skin Irrit.2, folyamatban a harmonizációja</t>
  </si>
  <si>
    <t>202-425-9</t>
  </si>
  <si>
    <t>CLP+regisztrációban a Skin Irrit. Eye Irrit. 2, Skin Sens. 1B és Acute Tox, inhal</t>
  </si>
  <si>
    <t>208-792-1</t>
  </si>
  <si>
    <t>Clp+regisztráció Skin Irrit 2 és Sens. 1</t>
  </si>
  <si>
    <t>203-400-5</t>
  </si>
  <si>
    <t>CLP a regisiztrációval egyezően</t>
  </si>
  <si>
    <t>87-61-6</t>
  </si>
  <si>
    <t>201-757-1</t>
  </si>
  <si>
    <t>204-428-0</t>
  </si>
  <si>
    <t>CLP regisztrációval egyezően</t>
  </si>
  <si>
    <t>108-70-3</t>
  </si>
  <si>
    <t>203-608-6</t>
  </si>
  <si>
    <t>osztályozásbejelentés</t>
  </si>
  <si>
    <t>634-66-2</t>
  </si>
  <si>
    <t>634-90-2</t>
  </si>
  <si>
    <t>211-217-7</t>
  </si>
  <si>
    <t>osztáloyzásbejelentés</t>
  </si>
  <si>
    <t>95-94-3</t>
  </si>
  <si>
    <t>202-466-2</t>
  </si>
  <si>
    <t>CLP a bejelentéssel megegyezően</t>
  </si>
  <si>
    <t>Subtilisin</t>
  </si>
  <si>
    <t>232-752-2</t>
  </si>
  <si>
    <t>t</t>
  </si>
  <si>
    <t>9001-92-7</t>
  </si>
  <si>
    <t>proteinase</t>
  </si>
  <si>
    <t>232-642-4</t>
  </si>
  <si>
    <t>209-151-9</t>
  </si>
  <si>
    <t>91051-01-3</t>
  </si>
  <si>
    <t>Fatty acids, C16-18, zinc salts</t>
  </si>
  <si>
    <t>293-049-4</t>
  </si>
  <si>
    <t>Fatty acids, C16-18, sodium salts</t>
  </si>
  <si>
    <t>68424-38-4</t>
  </si>
  <si>
    <t>270-299-2</t>
  </si>
  <si>
    <t>Fatty acids, C16-18, lithium salts</t>
  </si>
  <si>
    <t>68783-37-9</t>
  </si>
  <si>
    <t>272-195-2</t>
  </si>
  <si>
    <t>Fatty acids, C16-18, barium salts</t>
  </si>
  <si>
    <t>91002-07-2</t>
  </si>
  <si>
    <t>292-883-6</t>
  </si>
  <si>
    <t>CLP0 a regisztráció szerint inhalációban nem toxikus, de azért elfogadják</t>
  </si>
  <si>
    <t>regisztráció, szigorúbb, mint a harmonizált</t>
  </si>
  <si>
    <t>Fatty acids, C16-18, ammonium salts</t>
  </si>
  <si>
    <t>Benzenesulfonic acid, C10-13-alkyl derivs., sodium salts</t>
  </si>
  <si>
    <t>68411-30-3</t>
  </si>
  <si>
    <t>270-115-0</t>
  </si>
  <si>
    <t>regisztráció 65% spec. Limit az Acute Tox-ra!</t>
  </si>
  <si>
    <t>85536-14-7</t>
  </si>
  <si>
    <t>Benzenesulfonic acid, 4-C10-13-sec-alkyl derivs.</t>
  </si>
  <si>
    <t>287-494-3</t>
  </si>
  <si>
    <t>87-90-1</t>
  </si>
  <si>
    <t>201-782-8</t>
  </si>
  <si>
    <t>CLP00 nem regiszitrálták, csak bejelentések vannak, megegyezően</t>
  </si>
  <si>
    <t>dolomite</t>
  </si>
  <si>
    <t>16389-88-1</t>
  </si>
  <si>
    <t>2893-78-9</t>
  </si>
  <si>
    <t>220-767-7</t>
  </si>
  <si>
    <t>CLP01 a regisztrációban Skin Corr. 1A és ezért Eye Dam. 1 van a sima Eye Irrit. 2 helyett. De a regisztráció kiszedi a Aquatic Chronic 1-et, mert a termék gyorsanlebomilik és a STOT SE3-at is a harmonizáltból.</t>
  </si>
  <si>
    <t>69-72-7</t>
  </si>
  <si>
    <t>200-712-3</t>
  </si>
  <si>
    <t>9004-81-3</t>
  </si>
  <si>
    <t>9004-96-0</t>
  </si>
  <si>
    <t>9004-99-3</t>
  </si>
  <si>
    <t>91031-31-1</t>
  </si>
  <si>
    <t>618-396-4</t>
  </si>
  <si>
    <t>csak osztályozásbejelentés EO=8, negyede nem veszélyes, háromnegyede ugyanez, amit beírtam</t>
  </si>
  <si>
    <t>500-015-7</t>
  </si>
  <si>
    <t>csak osztályozásbejelentés, de több mint a fele nem veszélyes. Csak néhánynál Aquatic Chronic 3, de azért bevettem</t>
  </si>
  <si>
    <t>9005-07-6</t>
  </si>
  <si>
    <t>618-407-2</t>
  </si>
  <si>
    <t>csak osztályozásbejelentés, a döntő része nem veszélyesként osztályozza. Néhány Eye Irrit. 2</t>
  </si>
  <si>
    <t>618-405-1</t>
  </si>
  <si>
    <t>csak osztályozásbejelentés, legtöbb nem osztályozza, néhány Skin Irrit. 2, Eye Irrit. 2, STOT SE 3 sőt Chronic 3 és Acute 1 is…</t>
  </si>
  <si>
    <t>292-932-1</t>
  </si>
  <si>
    <t>Mind a regisztrációban, ind a bejelentésekben kizárólag nem veszélyes van</t>
  </si>
  <si>
    <t>104-91-6</t>
  </si>
  <si>
    <t>203-251-6</t>
  </si>
  <si>
    <t>harmonizált, hozzáadva a Self. Heat bejelentők által megadott osztályozást</t>
  </si>
  <si>
    <t>105-11-3</t>
  </si>
  <si>
    <t>203-271-5</t>
  </si>
  <si>
    <t>200-001-8</t>
  </si>
  <si>
    <t>1569-02-4</t>
  </si>
  <si>
    <t>1-ethoxypropan-2-ol</t>
  </si>
  <si>
    <t>216-374-5</t>
  </si>
  <si>
    <t>regisztráció hozzáadja a Skin Irrit 2-t a harmonizálthoz</t>
  </si>
  <si>
    <t>2-ethoxypropanol</t>
  </si>
  <si>
    <t>19089-47-5</t>
  </si>
  <si>
    <t>242-806-7</t>
  </si>
  <si>
    <t>csak bejelentés</t>
  </si>
  <si>
    <t>CLP00 de a regisztráció szemirritációt és STOT-okat is  hozzáad</t>
  </si>
  <si>
    <t>200-835-2</t>
  </si>
  <si>
    <t>203-700-6</t>
  </si>
  <si>
    <t>ez a harmonizált, de a regisztráló a dermálist kihagyja új mérés alapján</t>
  </si>
  <si>
    <t>18936-17-9</t>
  </si>
  <si>
    <t>242-687-1</t>
  </si>
  <si>
    <t>203-466-5</t>
  </si>
  <si>
    <t>harmonizált, a regisiztrációban Carc. 2-t javasolnak és hozzáadják Repr. 2-t</t>
  </si>
  <si>
    <t>201-185-2</t>
  </si>
  <si>
    <t>107-31-3</t>
  </si>
  <si>
    <t>203-484-7</t>
  </si>
  <si>
    <t>regisztrációban a harmonizálthoz hozzáveszik a metanol Acute Tox. 3 és SE1 osztályozásait.</t>
  </si>
  <si>
    <t>203-603-9</t>
  </si>
  <si>
    <t>regisztráció megegyezik a haramonizálttal</t>
  </si>
  <si>
    <t>70657-70-4</t>
  </si>
  <si>
    <t>274-724-2</t>
  </si>
  <si>
    <t>Flam.Liq.3</t>
  </si>
  <si>
    <t>csak bejelentések vannak, ezek megegyeznek a harmonizálttal</t>
  </si>
  <si>
    <t>P281</t>
  </si>
  <si>
    <t>Az előírt egyéni védőfelszerelés használata kötelező</t>
  </si>
  <si>
    <t>205-483-3</t>
  </si>
  <si>
    <t>harmonizált, de a regisztrációban a STOT SE3 és az Aquatic Chronic 3 még hozzájön</t>
  </si>
  <si>
    <t>harmonizált a regisztrációval egyezően</t>
  </si>
  <si>
    <t>10377-81-8</t>
  </si>
  <si>
    <t>233-829-3</t>
  </si>
  <si>
    <t>regisztráció alapján nem veszélyes</t>
  </si>
  <si>
    <t>94095-04-2</t>
  </si>
  <si>
    <t>302-207-4</t>
  </si>
  <si>
    <t>26038-87-9</t>
  </si>
  <si>
    <t>247-421-8</t>
  </si>
  <si>
    <t>regisztráció alapján nem veszélyes: Itt van a legtöbb regisztráló, 20, szemben a 4-5-tel a másik kettőnél, két lengyel is, de a mienk nincs közte</t>
  </si>
  <si>
    <t>24801-88-5</t>
  </si>
  <si>
    <t>246-467-6</t>
  </si>
  <si>
    <t>osztályozás bejelentés</t>
  </si>
  <si>
    <t>18282-10-5</t>
  </si>
  <si>
    <t>242-159-0</t>
  </si>
  <si>
    <t>nem veszélyes a regisztráció szerint</t>
  </si>
  <si>
    <t>1314-23-4</t>
  </si>
  <si>
    <t>215-227-2</t>
  </si>
  <si>
    <t>1314-35-8</t>
  </si>
  <si>
    <t>215-231-4</t>
  </si>
  <si>
    <t>wolfram-trioxid</t>
  </si>
  <si>
    <t>110-96-3</t>
  </si>
  <si>
    <t>203-819-3</t>
  </si>
  <si>
    <t>nagyon sokféle CAS számon ismert. Akkor nem veszélyes, ha amorf</t>
  </si>
  <si>
    <t>203-868-0</t>
  </si>
  <si>
    <t>3</t>
  </si>
  <si>
    <t>64742-95-6</t>
  </si>
  <si>
    <t>61789-52-4</t>
  </si>
  <si>
    <t>263-065-6</t>
  </si>
  <si>
    <t>osztályozás bejelentés, a gyártó nem vette be a Repr. 2-t. némely bejelentők igen</t>
  </si>
  <si>
    <t>regisztrációban Chronic 3, de a gyártónál Chronic 1, ezért ezt vette be</t>
  </si>
  <si>
    <t>245-018-1</t>
  </si>
  <si>
    <t>918-668-5</t>
  </si>
  <si>
    <t>Védőkesztyű/védőruha/szemvédő/arcvédő használata kötelező.</t>
  </si>
  <si>
    <t>A szelepeket és szerelvényeket zsírtól és olajtól mentesen kell tartani.</t>
  </si>
  <si>
    <t>[Nem megfelelő szellőzés esetén] légzésvédelem kötelező.</t>
  </si>
  <si>
    <t>Azonnal forduljon TOXIKOLÓGIAI KÖZPONT­HOZ/orvoshoz/....</t>
  </si>
  <si>
    <t>LENYELÉS ESETÉN: Azonnal forduljon TOXIKOLÓGIAI KÖZPONT­ HOZ/orvoshoz/....</t>
  </si>
  <si>
    <t>HA BŐRRE (vagy hajra) KERÜL: Az összes szennyezett ruhadarabot azonnal le kell vetni. A bőrt le kell öblíteni vízzel/zuhanyozás.</t>
  </si>
  <si>
    <t>9014-01-1</t>
  </si>
  <si>
    <t>203-632-7</t>
  </si>
  <si>
    <t>harmonizált, a reg. A Chronic 2-t adja hozzá</t>
  </si>
  <si>
    <t>cresol</t>
  </si>
  <si>
    <t>215-293-2</t>
  </si>
  <si>
    <t>o-cresol</t>
  </si>
  <si>
    <t>95-48-7</t>
  </si>
  <si>
    <t>202-423-8</t>
  </si>
  <si>
    <t>harminozált, a reg. Hozzáadja a Chronic 3-at</t>
  </si>
  <si>
    <t>p-cresol</t>
  </si>
  <si>
    <t>106-44-5</t>
  </si>
  <si>
    <t>203-398-6</t>
  </si>
  <si>
    <t>harmonizálthoz a reg. Hozzáadja a Chronic 3-at</t>
  </si>
  <si>
    <t>m-cresol</t>
  </si>
  <si>
    <t>108-39-4</t>
  </si>
  <si>
    <t>203-577-9</t>
  </si>
  <si>
    <t>2-ethylphenol</t>
  </si>
  <si>
    <t>90-00-6</t>
  </si>
  <si>
    <t>xylenol</t>
  </si>
  <si>
    <t>1300-71-6</t>
  </si>
  <si>
    <t>215-089-3</t>
  </si>
  <si>
    <t>hamonizált</t>
  </si>
  <si>
    <t>3,5-xylenol</t>
  </si>
  <si>
    <t>108-68-9</t>
  </si>
  <si>
    <t>203-606-5</t>
  </si>
  <si>
    <t>2,5-xylenol</t>
  </si>
  <si>
    <t>95-87-4</t>
  </si>
  <si>
    <t>202-461-5</t>
  </si>
  <si>
    <t>harmonizált</t>
  </si>
  <si>
    <t>2,4-xylenol</t>
  </si>
  <si>
    <t>105-67-9</t>
  </si>
  <si>
    <t>203-321-6</t>
  </si>
  <si>
    <t>harmonizál a reg. Hozzáadja az érzékenyítést</t>
  </si>
  <si>
    <t>2-isopropylphenol</t>
  </si>
  <si>
    <t>201-852-8</t>
  </si>
  <si>
    <t>88-69-7</t>
  </si>
  <si>
    <t>bejelentők többsége szerint nem veszélyes</t>
  </si>
  <si>
    <t>99-89-8</t>
  </si>
  <si>
    <t>202-798-8</t>
  </si>
  <si>
    <t>618-45-1</t>
  </si>
  <si>
    <t>210-551-0</t>
  </si>
  <si>
    <t>bejelentés, nem túl határozott</t>
  </si>
  <si>
    <t>201-658-4</t>
  </si>
  <si>
    <t>bejelentések zöme</t>
  </si>
  <si>
    <t>3-ethylphenol</t>
  </si>
  <si>
    <t>620-17-7</t>
  </si>
  <si>
    <t>210-627-3</t>
  </si>
  <si>
    <t>a bejelentések átlaga</t>
  </si>
  <si>
    <t>4-ethylphenol</t>
  </si>
  <si>
    <t>123-07-9</t>
  </si>
  <si>
    <t>204-598-6</t>
  </si>
  <si>
    <t>carvacrol</t>
  </si>
  <si>
    <t>499-75-2</t>
  </si>
  <si>
    <t>207-889-6</t>
  </si>
  <si>
    <t>2,6-diethylphenol</t>
  </si>
  <si>
    <t>1006-59-3</t>
  </si>
  <si>
    <t>213-744-8</t>
  </si>
  <si>
    <t>egy bejelentésé, szerinte nem veszélyes</t>
  </si>
  <si>
    <t>origanum heracleuricum ext.</t>
  </si>
  <si>
    <t>91721-63-0</t>
  </si>
  <si>
    <t>294-363-4</t>
  </si>
  <si>
    <t>2 bejelentő</t>
  </si>
  <si>
    <t>236-675-5</t>
  </si>
  <si>
    <t xml:space="preserve">  </t>
  </si>
  <si>
    <t>919-446-0</t>
  </si>
  <si>
    <t>Flam. Liquid 3</t>
  </si>
  <si>
    <t>regisztrációban igen sokféle osztályozás a benzol, toluol és hexántartalom függvényében +Lp.</t>
  </si>
  <si>
    <t>regisztráció, a rákkeltő elmarad a CLP00-ból. A Mol-ost adom meg, ahol a STOT RE 1 és a Chronic 2 is hiányzik</t>
  </si>
  <si>
    <t>64742-54-7</t>
  </si>
  <si>
    <t>265-157-1</t>
  </si>
  <si>
    <t>szemben a CLP-vel nem veszélyes, ha az extrakt 3% alatt van és a viszkozitás 20.5 felett</t>
  </si>
  <si>
    <t>72623-87-1</t>
  </si>
  <si>
    <t>Lubricating oils (petroleum), C20-50, hydrotreated neutral oil-based</t>
  </si>
  <si>
    <t>276-738-4</t>
  </si>
  <si>
    <t>CLP00 helyett nem rákkeltő, mert nincs benne DMSO extrakt elég</t>
  </si>
  <si>
    <t>64742-43-4</t>
  </si>
  <si>
    <t>265-145-6</t>
  </si>
  <si>
    <t>64742-42-3</t>
  </si>
  <si>
    <t>265-144-0</t>
  </si>
  <si>
    <t>92045-12-0</t>
  </si>
  <si>
    <t>92045-77-7</t>
  </si>
  <si>
    <t>295-459-9</t>
  </si>
  <si>
    <t>64742-60-5</t>
  </si>
  <si>
    <t>265-163-4</t>
  </si>
  <si>
    <t>regisztrációt</t>
  </si>
  <si>
    <t>918-481-9</t>
  </si>
  <si>
    <t>adatlap</t>
  </si>
  <si>
    <t>104-54-1</t>
  </si>
  <si>
    <t>CLP000</t>
  </si>
  <si>
    <t>2-hexyldecan-1-ol, ethoxylated</t>
  </si>
  <si>
    <t>231-639-5</t>
  </si>
  <si>
    <t>231-820-9</t>
  </si>
  <si>
    <t>231-892-1</t>
  </si>
  <si>
    <t>233-118-8</t>
  </si>
  <si>
    <t>215-647-6</t>
  </si>
  <si>
    <t>Residual oils (petroleum), solvent deasphalted</t>
  </si>
  <si>
    <t>265-096-0</t>
  </si>
  <si>
    <t>regisztráció, de nagyon függ a DMSO tartalomtól és a viszkozitástól</t>
  </si>
  <si>
    <t>regisztráció, de nagyon függ az összetételtől</t>
  </si>
  <si>
    <t>(±)-3,7-dimetil-okt-6-en-1-ol</t>
  </si>
  <si>
    <r>
      <t>200-338-0</t>
    </r>
    <r>
      <rPr>
        <sz val="11"/>
        <color rgb="FF000000"/>
        <rFont val="Times New Roman"/>
        <family val="1"/>
        <charset val="238"/>
      </rPr>
      <t xml:space="preserve"> </t>
    </r>
  </si>
  <si>
    <t>Index No</t>
  </si>
  <si>
    <t>International Chemical Identification</t>
  </si>
  <si>
    <t>EC No</t>
  </si>
  <si>
    <t>CAS No</t>
  </si>
  <si>
    <t>Classification</t>
  </si>
  <si>
    <t>Labelling</t>
  </si>
  <si>
    <t>Specific Conc. Limits, M-factors</t>
  </si>
  <si>
    <t>Notes</t>
  </si>
  <si>
    <t>ATP inserted/ATP Updated</t>
  </si>
  <si>
    <t>Hazard Statement Code(s)</t>
  </si>
  <si>
    <t>Pictogram, Signal Word Code(s)</t>
  </si>
  <si>
    <t>Hazard statement Code(s)</t>
  </si>
  <si>
    <t>Suppl. Hazard statement Code(s)</t>
  </si>
  <si>
    <t>001-001-00-9</t>
  </si>
  <si>
    <t>hydrogen</t>
  </si>
  <si>
    <t>215-605-7</t>
  </si>
  <si>
    <t>1333-74-0</t>
  </si>
  <si>
    <t xml:space="preserve">Flam. Gas 1
Press. Gas
</t>
  </si>
  <si>
    <t xml:space="preserve">H220
</t>
  </si>
  <si>
    <t>GHS02
GHS04
Dgr</t>
  </si>
  <si>
    <t xml:space="preserve">H220
</t>
  </si>
  <si>
    <t xml:space="preserve">EUH001
</t>
  </si>
  <si>
    <t/>
  </si>
  <si>
    <t>U</t>
  </si>
  <si>
    <t>001-002-00-4</t>
  </si>
  <si>
    <t>aluminium lithium hydride</t>
  </si>
  <si>
    <t>240-877-9</t>
  </si>
  <si>
    <t>16853-85-3</t>
  </si>
  <si>
    <t xml:space="preserve">Water-react. 1
Skin Corr. 1A
</t>
  </si>
  <si>
    <t xml:space="preserve">H260
H314
</t>
  </si>
  <si>
    <t>GHS02
GHS05
Dgr</t>
  </si>
  <si>
    <t>CLP00/ATP01</t>
  </si>
  <si>
    <t>001-003-00-X</t>
  </si>
  <si>
    <t>sodium hydride</t>
  </si>
  <si>
    <t>231-587-3</t>
  </si>
  <si>
    <t>7646-69-7</t>
  </si>
  <si>
    <t xml:space="preserve">Water-react. 1
</t>
  </si>
  <si>
    <t xml:space="preserve">H260
</t>
  </si>
  <si>
    <t>GHS02
Dgr</t>
  </si>
  <si>
    <t>001-004-00-5</t>
  </si>
  <si>
    <t>calcium hydride</t>
  </si>
  <si>
    <t>232-189-2</t>
  </si>
  <si>
    <t>7789-78-8</t>
  </si>
  <si>
    <t>003-001-00-4</t>
  </si>
  <si>
    <t>lithium</t>
  </si>
  <si>
    <t>231-102-5</t>
  </si>
  <si>
    <t>7439-93-2</t>
  </si>
  <si>
    <t xml:space="preserve">Water-react. 1
Skin Corr. 1B
</t>
  </si>
  <si>
    <t xml:space="preserve">EUH014
</t>
  </si>
  <si>
    <t>003-002-00-X</t>
  </si>
  <si>
    <t>n-hexyllithium</t>
  </si>
  <si>
    <t>404-950-0</t>
  </si>
  <si>
    <t>21369-64-2</t>
  </si>
  <si>
    <t xml:space="preserve">Pyr. Sol. 1
Water-react. 1
Skin Corr. 1A
</t>
  </si>
  <si>
    <t xml:space="preserve">H250
H260
H314
</t>
  </si>
  <si>
    <t xml:space="preserve">H260
H250
H314
</t>
  </si>
  <si>
    <t>003-003-00-5</t>
  </si>
  <si>
    <t>(2-methylpropyl)lithium; isobutyllithium</t>
  </si>
  <si>
    <t>440-620-2</t>
  </si>
  <si>
    <t>920-36-5</t>
  </si>
  <si>
    <t xml:space="preserve">Pyr. Liq. 1
Water-react. 1
STOT SE 3
Skin Corr. 1A
Aquatic Acute 1
Aquatic Chronic 1
</t>
  </si>
  <si>
    <t xml:space="preserve">H250
H260
H336
H314
H400
H410
</t>
  </si>
  <si>
    <t>GHS02
GHS05
GHS07
GHS09
Dgr</t>
  </si>
  <si>
    <t xml:space="preserve">H260
H250
H314
H336
H410
</t>
  </si>
  <si>
    <t>ATP01</t>
  </si>
  <si>
    <t>004-001-00-7</t>
  </si>
  <si>
    <t>beryllium</t>
  </si>
  <si>
    <t>231-150-7</t>
  </si>
  <si>
    <t xml:space="preserve">Carc. 1B
Acute Tox. 2 *
Acute Tox. 3 *
STOT SE 3
STOT RE 1
Skin Irrit. 2
Eye Irrit. 2
Skin Sens. 1
</t>
  </si>
  <si>
    <t xml:space="preserve">H350i
H330
H301
H335
H372 **
H315
H319
H317
</t>
  </si>
  <si>
    <t>GHS06
GHS08
Dgr</t>
  </si>
  <si>
    <t xml:space="preserve">H350i
H330
H301
H372 **
H319
H335
H315
H317
</t>
  </si>
  <si>
    <t>004-002-00-2</t>
  </si>
  <si>
    <t>beryllium compounds with the exception of aluminium beryllium silicates, and with those specified elsewhere in this Annex</t>
  </si>
  <si>
    <t xml:space="preserve">Carc. 1B
Acute Tox. 2 *
Acute Tox. 3 *
STOT SE 3
STOT RE 1
Skin Irrit. 2
Eye Irrit. 2
Skin Sens. 1
Aquatic Chronic 2
</t>
  </si>
  <si>
    <t xml:space="preserve">H350i
H330
H301
H335
H372 **
H315
H319
H317
H411
</t>
  </si>
  <si>
    <t>GHS06
GHS08
GHS09
Dgr</t>
  </si>
  <si>
    <t xml:space="preserve">H350i
H330
H301
H372 **
H319
H335
H315
H317
H411
</t>
  </si>
  <si>
    <t>A</t>
  </si>
  <si>
    <t>004-003-00-8</t>
  </si>
  <si>
    <t>beryllium oxide</t>
  </si>
  <si>
    <t>215-133-1</t>
  </si>
  <si>
    <t>1304-56-9</t>
  </si>
  <si>
    <t>005-001-00-X</t>
  </si>
  <si>
    <t>boron trifluoride</t>
  </si>
  <si>
    <t>231-569-5</t>
  </si>
  <si>
    <t>7637-07-2</t>
  </si>
  <si>
    <t xml:space="preserve">Press. Gas
Acute Tox. 2 *
Skin Corr. 1A
</t>
  </si>
  <si>
    <t xml:space="preserve">
H330
H314
</t>
  </si>
  <si>
    <t>GHS04
GHS06
GHS05
Dgr</t>
  </si>
  <si>
    <t xml:space="preserve">H330
H314
</t>
  </si>
  <si>
    <t>005-002-00-5</t>
  </si>
  <si>
    <t>boron trichloride</t>
  </si>
  <si>
    <t>233-658-4</t>
  </si>
  <si>
    <t>10294-34-5</t>
  </si>
  <si>
    <t xml:space="preserve">Press. Gas
Acute Tox. 2 *
Acute Tox. 2 *
Skin Corr. 1B
</t>
  </si>
  <si>
    <t xml:space="preserve">
H330
H300
H314
</t>
  </si>
  <si>
    <t xml:space="preserve">H330
H300
H314
</t>
  </si>
  <si>
    <t>005-003-00-0</t>
  </si>
  <si>
    <t>boron tribromide</t>
  </si>
  <si>
    <t>233-657-9</t>
  </si>
  <si>
    <t>10294-33-4</t>
  </si>
  <si>
    <t xml:space="preserve">Acute Tox. 2 *
Acute Tox. 2 *
Skin Corr. 1A
</t>
  </si>
  <si>
    <t>GHS06
GHS05
Dgr</t>
  </si>
  <si>
    <t>005-004-00-6</t>
  </si>
  <si>
    <t>trialkylboranes</t>
  </si>
  <si>
    <t xml:space="preserve">Pyr. Sol. 1
Skin Corr. 1B
</t>
  </si>
  <si>
    <t xml:space="preserve">H250
H314
</t>
  </si>
  <si>
    <t>005-004-01-3</t>
  </si>
  <si>
    <t>trialkylboranes, liquid</t>
  </si>
  <si>
    <t xml:space="preserve">Pyr. Liq. 1
Skin Corr. 1B
</t>
  </si>
  <si>
    <t>005-005-00-1</t>
  </si>
  <si>
    <t>trimethyl borate</t>
  </si>
  <si>
    <t>204-468-9</t>
  </si>
  <si>
    <t>121-43-7</t>
  </si>
  <si>
    <t xml:space="preserve">Flam. Liq. 3
Acute Tox. 4 *
</t>
  </si>
  <si>
    <t xml:space="preserve">H226
H312
</t>
  </si>
  <si>
    <t>GHS02
GHS07
Wng</t>
  </si>
  <si>
    <t>005-006-00-7</t>
  </si>
  <si>
    <t>dibutyltin hydrogen borate</t>
  </si>
  <si>
    <t xml:space="preserve">Muta. 2
Repr. 1B
Acute Tox. 4 *
Acute Tox. 4 *
STOT RE 1
Eye Dam. 1
Skin Sens. 1
Aquatic Acute 1
Aquatic Chronic 1
</t>
  </si>
  <si>
    <t xml:space="preserve">H341
H360FD
H312
H302
H372 **
H318
H317
H400
H410
</t>
  </si>
  <si>
    <t>GHS05
GHS08
GHS07
GHS09
Dgr</t>
  </si>
  <si>
    <t xml:space="preserve">H302
H312
H318
H317
H341
H360FD
H372 **
H410
</t>
  </si>
  <si>
    <t>CLP00/ATP01corr</t>
  </si>
  <si>
    <t>005-007-00-2</t>
  </si>
  <si>
    <t xml:space="preserve">Repr. 1B
</t>
  </si>
  <si>
    <t xml:space="preserve">H360FD
</t>
  </si>
  <si>
    <t>GHS08
Dgr</t>
  </si>
  <si>
    <t xml:space="preserve">H360FD
</t>
  </si>
  <si>
    <t xml:space="preserve">Repr. 1B; H360FD: C = 5,5 %
</t>
  </si>
  <si>
    <t>ATP01/ATP01corr</t>
  </si>
  <si>
    <t>005-008-00-8</t>
  </si>
  <si>
    <t>diboron trioxide; boric oxide</t>
  </si>
  <si>
    <t xml:space="preserve">Repr. 1B; H360FD: C ≥ 3,1 %
</t>
  </si>
  <si>
    <t>005-009-00-3</t>
  </si>
  <si>
    <t>tetrabutylammonium butyltriphenylborate</t>
  </si>
  <si>
    <t>418-080-4</t>
  </si>
  <si>
    <t>120307-06-4</t>
  </si>
  <si>
    <t xml:space="preserve">Skin Sens. 1
Aquatic Acute 1
Aquatic Chronic 1
</t>
  </si>
  <si>
    <t xml:space="preserve">H317
H400
H410
</t>
  </si>
  <si>
    <t>GHS07
GHS09
Wng</t>
  </si>
  <si>
    <t xml:space="preserve">H317
H410
</t>
  </si>
  <si>
    <t>005-010-00-9</t>
  </si>
  <si>
    <t>N,N-dimethylanilinium tetrakis(pentafluorophenyl)borate</t>
  </si>
  <si>
    <t>422-050-6</t>
  </si>
  <si>
    <t>118612-00-3</t>
  </si>
  <si>
    <t xml:space="preserve">Carc. 2
Acute Tox. 4 *
Skin Irrit. 2
Eye Dam. 1
</t>
  </si>
  <si>
    <t xml:space="preserve">H351
H302
H315
H318
</t>
  </si>
  <si>
    <t>GHS08
GHS05
GHS07
Dgr</t>
  </si>
  <si>
    <t>005-011-00-4</t>
  </si>
  <si>
    <t xml:space="preserve">Repr. 1B; H360FD: C ≥ 4,5 %
</t>
  </si>
  <si>
    <t>005-011-01-1</t>
  </si>
  <si>
    <t>disodium tetraborate decahydrate; borax decahydrate</t>
  </si>
  <si>
    <t xml:space="preserve">Repr. 1B; H360FD: C ≥ 8,5 %
</t>
  </si>
  <si>
    <t>005-011-02-9</t>
  </si>
  <si>
    <t>disodium tetraborate pentahydrate; borax pentahydrate</t>
  </si>
  <si>
    <t xml:space="preserve">Repr. 1B; H360FD: C ≥ 6,5 %
</t>
  </si>
  <si>
    <t>005-012-00-X</t>
  </si>
  <si>
    <t>diethyl{}{4-[1,5,5-tris(4-diethylaminophenyl)penta-2,4-dienylidene]cyclohexa-2,5-dienylidene}}ammonium butyltriphenylborate</t>
  </si>
  <si>
    <t>418-070-1</t>
  </si>
  <si>
    <t>141714-54-7</t>
  </si>
  <si>
    <t>005-013-00-5</t>
  </si>
  <si>
    <t>diethylmethoxyborane</t>
  </si>
  <si>
    <t>425-380-9</t>
  </si>
  <si>
    <t>7397-46-8</t>
  </si>
  <si>
    <t xml:space="preserve">Pyr. Liq. 1
Acute Tox. 4 *
Acute Tox. 4 *
Acute Tox. 4 *
STOT RE 2 *
Skin Corr. 1B
Skin Sens. 1
Aquatic Chronic 4
</t>
  </si>
  <si>
    <t xml:space="preserve">H250
H332
H312
H302
H373 **
H314
H317
H413
</t>
  </si>
  <si>
    <t>GHS02
GHS05
GHS08
GHS07
Dgr</t>
  </si>
  <si>
    <t>005-014-00-0</t>
  </si>
  <si>
    <t>4-formylphenylboronic acid</t>
  </si>
  <si>
    <t>438-670-5</t>
  </si>
  <si>
    <t>87199-17-5</t>
  </si>
  <si>
    <t xml:space="preserve">Skin Sens. 1
</t>
  </si>
  <si>
    <t xml:space="preserve">H317
</t>
  </si>
  <si>
    <t>GHS07
Wng</t>
  </si>
  <si>
    <t>005-015-00-6</t>
  </si>
  <si>
    <t>1-chloromethyl-4-fluoro-1,4-diazoniabicyclo[2.2.2]octane bis(tetrafluoroborate)</t>
  </si>
  <si>
    <t>414-380-4</t>
  </si>
  <si>
    <t>140681-55-6</t>
  </si>
  <si>
    <t xml:space="preserve">Acute Tox. 4 *
Eye Dam. 1
Skin Sens. 1
Aquatic Chronic 3
</t>
  </si>
  <si>
    <t xml:space="preserve">H302
H318
H317
H412
</t>
  </si>
  <si>
    <t>GHS05
GHS07
Dgr</t>
  </si>
  <si>
    <t>005-016-00-1</t>
  </si>
  <si>
    <t>tetrabutylammonium butyl tris-(4-tert-butylphenyl)borate</t>
  </si>
  <si>
    <t>431-370-5</t>
  </si>
  <si>
    <t xml:space="preserve">Aquatic Chronic 4
</t>
  </si>
  <si>
    <t xml:space="preserve">H413
</t>
  </si>
  <si>
    <t xml:space="preserve">-
</t>
  </si>
  <si>
    <t>005-017-00-7</t>
  </si>
  <si>
    <t xml:space="preserve">Ox. Sol. 2
Repr. 1B
Acute Tox. 4 *
STOT SE 3
Eye Dam. 1
</t>
  </si>
  <si>
    <t xml:space="preserve">H272
H360Df
H302
H335
H318
</t>
  </si>
  <si>
    <t>GHS03
GHS05
GHS08
GHS07
Dgr</t>
  </si>
  <si>
    <t xml:space="preserve">H272
H302
H318
H360Df
H335
</t>
  </si>
  <si>
    <t xml:space="preserve">Repr. 1B; H360Df: C = 9 %
Repr. 1B; H360D: 6,5 % = C &lt; 9 %
Eye Dam. 1; H318: C = 22 %
Eye Irrit. 2; H319: 14 % = C &lt; 22 %
</t>
  </si>
  <si>
    <t>005-017-01-4</t>
  </si>
  <si>
    <t xml:space="preserve">Ox. Sol. 2
Repr. 1B
Acute Tox. 3 *
Acute Tox. 4 *
STOT SE 3
Eye Dam. 1
</t>
  </si>
  <si>
    <t xml:space="preserve">H272
H360Df
H331
H302
H335
H318
</t>
  </si>
  <si>
    <t>GHS03
GHS06
GHS05
GHS08
Dgr</t>
  </si>
  <si>
    <t xml:space="preserve">H272
H302
H331
H318
H360Df
H335
</t>
  </si>
  <si>
    <t>005-018-00-2</t>
  </si>
  <si>
    <t xml:space="preserve">Repr. 1B
STOT SE 3
Eye Dam. 1
</t>
  </si>
  <si>
    <t xml:space="preserve">H360Df
H335
H318
</t>
  </si>
  <si>
    <t>GHS05
GHS08
GHS07
Dgr</t>
  </si>
  <si>
    <t xml:space="preserve">H318
H360Df
H335
</t>
  </si>
  <si>
    <t xml:space="preserve">Repr. 1B; H360Df: C = 14 %
Repr. 1B; H360D: 10 % = C &lt; 14 %
Eye Dam. 1; H318: C = 36 %
Eye Irrit. 2; H319: 22 % = C &lt; 36 %
</t>
  </si>
  <si>
    <t>005-018-01-X</t>
  </si>
  <si>
    <t xml:space="preserve">Repr. 1B
Acute Tox. 4 *
STOT SE 3
Eye Dam. 1
</t>
  </si>
  <si>
    <t xml:space="preserve">H360Df
H332
H335
H318
</t>
  </si>
  <si>
    <t xml:space="preserve">H360Df
H332
H335
H318
</t>
  </si>
  <si>
    <t xml:space="preserve">Repr. 1B; H360 Df: C ≥ 14 %
Repr. 1B; H360D: 10 % ≤ C &lt; 14 %
Eye Dam. 1; H318: C ≥ 36 %
Eye Irrit. 2; H319: 22 % ≤ C &lt; 36 %
</t>
  </si>
  <si>
    <t>005-019-00-8</t>
  </si>
  <si>
    <t xml:space="preserve">Ox. Sol. 3
Repr. 1B
Acute Tox. 4 *
STOT SE 3
Eye Dam. 1
</t>
  </si>
  <si>
    <t>005-019-01-5</t>
  </si>
  <si>
    <t xml:space="preserve">Ox. Sol. 3
Repr. 1B
Acute Tox. 3 *
Acute Tox. 4 *
STOT SE 3
Eye Dam. 1
</t>
  </si>
  <si>
    <t>006-001-00-2</t>
  </si>
  <si>
    <t>carbon monoxide</t>
  </si>
  <si>
    <t>211-128-3</t>
  </si>
  <si>
    <t xml:space="preserve">Flam. Gas 1
Press. Gas
Repr. 1A
Acute Tox. 3 *
STOT RE 1
</t>
  </si>
  <si>
    <t xml:space="preserve">H220
H360D ***
H331
H372 **
</t>
  </si>
  <si>
    <t>GHS02
GHS04
GHS06
GHS08
Dgr</t>
  </si>
  <si>
    <t xml:space="preserve">H220
H360D ***
H331
H372 **
</t>
  </si>
  <si>
    <t>006-002-00-8</t>
  </si>
  <si>
    <t>phosgene; carbonyl chloride</t>
  </si>
  <si>
    <t>200-870-3</t>
  </si>
  <si>
    <t xml:space="preserve">Press. Gas
Acute Tox. 2 *
Skin Corr. 1B
</t>
  </si>
  <si>
    <t xml:space="preserve">H330
H314
</t>
  </si>
  <si>
    <t>006-003-00-3</t>
  </si>
  <si>
    <t>carbon disulphide</t>
  </si>
  <si>
    <t>200-843-6</t>
  </si>
  <si>
    <t xml:space="preserve">Flam. Liq. 2
Repr. 2
STOT RE 1
Skin Irrit. 2
Eye Irrit. 2
</t>
  </si>
  <si>
    <t xml:space="preserve">H225
H361fd
H372 **
H315
H319
</t>
  </si>
  <si>
    <t>GHS02
GHS08
GHS07
Dgr</t>
  </si>
  <si>
    <t xml:space="preserve">H225
H361fd
H372 **
H319
H315
</t>
  </si>
  <si>
    <t xml:space="preserve">Repr. 2; H361fd: C ≥ 1 %
STOT RE 1; H372: C ≥ 1 %
STOT RE 2; H373: 0,2 % ≤C &lt; 1 %
</t>
  </si>
  <si>
    <t>006-004-00-9</t>
  </si>
  <si>
    <t>calcium carbide</t>
  </si>
  <si>
    <t>200-848-3</t>
  </si>
  <si>
    <t>75-20-7</t>
  </si>
  <si>
    <t>T</t>
  </si>
  <si>
    <t>006-005-00-4</t>
  </si>
  <si>
    <t>thiram (ISO); tetramethylthiuram disulphide</t>
  </si>
  <si>
    <t xml:space="preserve">Acute Tox. 4 *
Acute Tox. 4 *
STOT RE 2 *
Skin Irrit. 2
Eye Irrit. 2
Skin Sens. 1
Aquatic Acute 1
Aquatic Chronic 1
</t>
  </si>
  <si>
    <t xml:space="preserve">H332
H302
H373 **
H315
H319
H317
H400
H410
</t>
  </si>
  <si>
    <t>GHS08
GHS07
GHS09
Wng</t>
  </si>
  <si>
    <t xml:space="preserve">H332
H302
H373 **
H319
H315
H317
H410
</t>
  </si>
  <si>
    <t xml:space="preserve">M=10
</t>
  </si>
  <si>
    <t>006-006-00-X</t>
  </si>
  <si>
    <t>hydrogen cyanide; hydrocyanic acid</t>
  </si>
  <si>
    <t>200-821-6</t>
  </si>
  <si>
    <t xml:space="preserve">Flam. Liq. 1
Acute Tox. 2 *
Aquatic Acute 1
Aquatic Chronic 1
</t>
  </si>
  <si>
    <t xml:space="preserve">H224
H330
H400
H410
</t>
  </si>
  <si>
    <t>GHS02
GHS06
GHS09
Dgr</t>
  </si>
  <si>
    <t xml:space="preserve">H224
H330
H410
</t>
  </si>
  <si>
    <t>006-006-01-7</t>
  </si>
  <si>
    <t>hydrogen cyanide ...%; hydrocyanic acid ...%</t>
  </si>
  <si>
    <t xml:space="preserve">Acute Tox. 1
Acute Tox. 2 *
Acute Tox. 2 *
Aquatic Acute 1
Aquatic Chronic 1
</t>
  </si>
  <si>
    <t xml:space="preserve">H310
H330
H300
H400
H410
</t>
  </si>
  <si>
    <t>GHS06
GHS09
Dgr</t>
  </si>
  <si>
    <t xml:space="preserve">H330
H310
H300
H410
</t>
  </si>
  <si>
    <t>B</t>
  </si>
  <si>
    <t>006-007-00-5</t>
  </si>
  <si>
    <t>salts of hydrogen cyanide with the exception of complex cyanides such as ferrocyanides, ferricyanides and mercuric oxycyanide and those specified elsewhere in this Annex</t>
  </si>
  <si>
    <t xml:space="preserve">EUH032
</t>
  </si>
  <si>
    <t>006-008-00-0</t>
  </si>
  <si>
    <t>antu (ISO); 1-(1-naphthyl)-2-thiourea</t>
  </si>
  <si>
    <t>201-706-3</t>
  </si>
  <si>
    <t>86-88-4</t>
  </si>
  <si>
    <t xml:space="preserve">Carc. 2
Acute Tox. 2 *
</t>
  </si>
  <si>
    <t xml:space="preserve">H351
H300
</t>
  </si>
  <si>
    <t xml:space="preserve">H300
H351
</t>
  </si>
  <si>
    <t>006-009-00-6</t>
  </si>
  <si>
    <t>1-isopropyl-3-methylpyrazol-5-yl dimethylcarbamate; Isolan</t>
  </si>
  <si>
    <t>204-318-2</t>
  </si>
  <si>
    <t>119-38-0</t>
  </si>
  <si>
    <t xml:space="preserve">Acute Tox. 1
Acute Tox. 2 *
</t>
  </si>
  <si>
    <t xml:space="preserve">H310
H300
</t>
  </si>
  <si>
    <t>GHS06
Dgr</t>
  </si>
  <si>
    <t>006-010-00-1</t>
  </si>
  <si>
    <t>5,5-dimethyl-3-oxocyclohex-1-enyl dimethylcarbamate 5,5-dimethyldihydroresorcinol dimethylcarbamate; Dimetan</t>
  </si>
  <si>
    <t>204-525-8</t>
  </si>
  <si>
    <t>122-15-6</t>
  </si>
  <si>
    <t xml:space="preserve">Acute Tox. 3 *
</t>
  </si>
  <si>
    <t xml:space="preserve">H301
</t>
  </si>
  <si>
    <t>006-011-00-7</t>
  </si>
  <si>
    <t>carbaryl (ISO); 1-naphthyl methylcarbamate</t>
  </si>
  <si>
    <t xml:space="preserve">Carc. 2
Acute Tox. 4 *
Acute Tox. 4 *
Aquatic Acute 1
</t>
  </si>
  <si>
    <t xml:space="preserve">H351
H332
H302
H400
</t>
  </si>
  <si>
    <t xml:space="preserve">M=100
</t>
  </si>
  <si>
    <t>006-012-00-2</t>
  </si>
  <si>
    <t>ziram (ISO); zinc bis dimethyldithiocarbamate</t>
  </si>
  <si>
    <t xml:space="preserve">Acute Tox. 2 *
Acute Tox. 4 *
STOT SE 3
STOT RE 2 *
Eye Dam. 1
Skin Sens. 1
Aquatic Acute 1
Aquatic Chronic 1
</t>
  </si>
  <si>
    <t xml:space="preserve">H330
H302
H335
H373 **
H318
H317
H400
H410
</t>
  </si>
  <si>
    <t>GHS06
GHS08
GHS05
GHS09
Dgr</t>
  </si>
  <si>
    <t xml:space="preserve">H330
H302
H373 **
H335
H318
H317
H410
</t>
  </si>
  <si>
    <t>006-013-00-8</t>
  </si>
  <si>
    <t>metam-sodium (ISO); sodium methyldithiocarbamate</t>
  </si>
  <si>
    <t>205-293-0</t>
  </si>
  <si>
    <t>137-42-8</t>
  </si>
  <si>
    <t xml:space="preserve">Acute Tox. 4 *
Skin Corr. 1B
Skin Sens. 1
Aquatic Acute 1
Aquatic Chronic 1
</t>
  </si>
  <si>
    <t xml:space="preserve">H302
H314
H317
H400
H410
</t>
  </si>
  <si>
    <t>GHS05
GHS07
GHS09
Dgr</t>
  </si>
  <si>
    <t xml:space="preserve">H302
H314
H317
H410
</t>
  </si>
  <si>
    <t xml:space="preserve">EUH031
</t>
  </si>
  <si>
    <t>006-014-00-3</t>
  </si>
  <si>
    <t>nabam (ISO); disodium ethylenebis(N,N'-dithiocarbamate)</t>
  </si>
  <si>
    <t>205-547-0</t>
  </si>
  <si>
    <t>142-59-6</t>
  </si>
  <si>
    <t xml:space="preserve">Acute Tox. 4 *
STOT SE 3
Skin Sens. 1
Aquatic Acute 1
Aquatic Chronic 1
</t>
  </si>
  <si>
    <t xml:space="preserve">H302
H335
H317
H400
H410
</t>
  </si>
  <si>
    <t xml:space="preserve">H302
H335
H317
H410
</t>
  </si>
  <si>
    <t>006-015-00-9</t>
  </si>
  <si>
    <t>diuron (ISO); 3-(3,4-dichlorophenyl)-1,1-dimethylurea</t>
  </si>
  <si>
    <t>206-354-4</t>
  </si>
  <si>
    <t>330-54-1</t>
  </si>
  <si>
    <t xml:space="preserve">Carc. 2
Acute Tox. 4 *
STOT RE 2 *
Aquatic Acute 1
Aquatic Chronic 1
</t>
  </si>
  <si>
    <t xml:space="preserve">H351
H302
H373 **
H400
H410
</t>
  </si>
  <si>
    <t xml:space="preserve">H302
H351
H373 **
H410
</t>
  </si>
  <si>
    <t>006-016-00-4</t>
  </si>
  <si>
    <t>propoxur (ISO); 2-isopropyloxyphenyl N-methylcarbamate; 2-isopropoxyphenyl methylcarbamate</t>
  </si>
  <si>
    <t>204-043-8</t>
  </si>
  <si>
    <t>114-26-1</t>
  </si>
  <si>
    <t xml:space="preserve">Acute Tox. 3 *
Aquatic Acute 1
Aquatic Chronic 1
</t>
  </si>
  <si>
    <t xml:space="preserve">H301
H400
H410
</t>
  </si>
  <si>
    <t xml:space="preserve">H301
H410
</t>
  </si>
  <si>
    <t>006-017-00-X</t>
  </si>
  <si>
    <t>aldicarb (ISO); 2-methyl-2-(methylthio)propanal-O-(N-methylcarbamoyl)oxime</t>
  </si>
  <si>
    <t xml:space="preserve">Acute Tox. 2 *
Acute Tox. 2 *
Acute Tox. 3 *
Aquatic Acute 1
Aquatic Chronic 1
</t>
  </si>
  <si>
    <t xml:space="preserve">H330
H300
H311
H400
H410
</t>
  </si>
  <si>
    <t xml:space="preserve">H330
H300
H311
H410
</t>
  </si>
  <si>
    <t>006-018-00-5</t>
  </si>
  <si>
    <t>aminocarb (ISO); 4-dimethylamino-3-tolyl methylcarbamate</t>
  </si>
  <si>
    <t>217-990-7</t>
  </si>
  <si>
    <t>2032-59-9</t>
  </si>
  <si>
    <t xml:space="preserve">Acute Tox. 3 *
Acute Tox. 3 *
Aquatic Acute 1
Aquatic Chronic 1
</t>
  </si>
  <si>
    <t xml:space="preserve">H311
H301
H400
H410
</t>
  </si>
  <si>
    <t xml:space="preserve">H311
H301
H410
</t>
  </si>
  <si>
    <t>006-019-00-0</t>
  </si>
  <si>
    <t>di-allate (ISO); S-(2,3-dichloroallyl)-N,N-diisopropylthiocarbamate</t>
  </si>
  <si>
    <t>218-961-1</t>
  </si>
  <si>
    <t>2303-16-4</t>
  </si>
  <si>
    <t xml:space="preserve">Carc. 2
Acute Tox. 4 *
Aquatic Acute 1
Aquatic Chronic 1
</t>
  </si>
  <si>
    <t xml:space="preserve">H351
H302
H400
H410
</t>
  </si>
  <si>
    <t xml:space="preserve">H351
H302
H410
</t>
  </si>
  <si>
    <t>006-020-00-6</t>
  </si>
  <si>
    <t>barban (ISO); 4-chlorbut-2-ynyl N-(3-chlorophenyl)carbamate</t>
  </si>
  <si>
    <t>202-930-4</t>
  </si>
  <si>
    <t>101-27-9</t>
  </si>
  <si>
    <t xml:space="preserve">Acute Tox. 4 *
Skin Sens. 1
Aquatic Acute 1
Aquatic Chronic 1
</t>
  </si>
  <si>
    <t xml:space="preserve">H302
H317
H400
H410
</t>
  </si>
  <si>
    <t xml:space="preserve">H302
H317
H410
</t>
  </si>
  <si>
    <t>006-021-00-1</t>
  </si>
  <si>
    <t>linuron (ISO); 3-(3,4-dichlorophenyl)-1-methoxy-1-methylurea</t>
  </si>
  <si>
    <t>206-356-5</t>
  </si>
  <si>
    <t>330-55-2</t>
  </si>
  <si>
    <t xml:space="preserve">Carc. 2
Repr. 1B
Acute Tox. 4 *
STOT RE 2 *
Aquatic Acute 1
Aquatic Chronic 1
</t>
  </si>
  <si>
    <t xml:space="preserve">H351
H360Df
H302
H373 **
H400
H410
</t>
  </si>
  <si>
    <t>GHS08
GHS07
GHS09
Dgr</t>
  </si>
  <si>
    <t xml:space="preserve">H360Df
H351
H302
H373 **
H410
</t>
  </si>
  <si>
    <t>006-022-00-7</t>
  </si>
  <si>
    <t>decarbofuran (ISO); 2,3-dihydro-2-methylbenzofuran-7-yl methylcarbamate</t>
  </si>
  <si>
    <t>1563-67-3</t>
  </si>
  <si>
    <t xml:space="preserve">Acute Tox. 3 *
Acute Tox. 3 *
Acute Tox. 3 *
</t>
  </si>
  <si>
    <t xml:space="preserve">H331
H311
H301
</t>
  </si>
  <si>
    <t>006-023-00-2</t>
  </si>
  <si>
    <t>mercaptodimethur (ISO); methiocarb (ISO); 3,5-dimethyl-4-methylthiophenyl N-methylcarbamate</t>
  </si>
  <si>
    <t>217-991-2</t>
  </si>
  <si>
    <t>2032-65-7</t>
  </si>
  <si>
    <t>006-024-00-8</t>
  </si>
  <si>
    <t>proxan-sodium (ISO); sodium O-isopropyldithiocarbonate</t>
  </si>
  <si>
    <t>205-443-5</t>
  </si>
  <si>
    <t>140-93-2</t>
  </si>
  <si>
    <t xml:space="preserve">Acute Tox. 4 *
Skin Irrit. 2
Aquatic Chronic 2
</t>
  </si>
  <si>
    <t xml:space="preserve">H302
H315
H411
</t>
  </si>
  <si>
    <t>006-025-00-3</t>
  </si>
  <si>
    <t xml:space="preserve">Acute Tox. 4 *
Acute Tox. 4 *
Aquatic Acute 1
Aquatic Chronic 1
</t>
  </si>
  <si>
    <t xml:space="preserve">H332
H302
H400
H410
</t>
  </si>
  <si>
    <t xml:space="preserve">H332
H302
H410
</t>
  </si>
  <si>
    <t>C</t>
  </si>
  <si>
    <t>006-026-00-9</t>
  </si>
  <si>
    <t>carbofuran (ISO); 2,3-dihydro-2,2-dimethylbenzofuran-7-yl N-methylcarbamate</t>
  </si>
  <si>
    <t xml:space="preserve">Acute Tox. 2 *
Acute Tox. 2 *
Aquatic Acute 1
Aquatic Chronic 1
</t>
  </si>
  <si>
    <t xml:space="preserve">H330
H300
H400
H410
</t>
  </si>
  <si>
    <t xml:space="preserve">H330
H300
H410
</t>
  </si>
  <si>
    <t>006-028-00-X</t>
  </si>
  <si>
    <t>dinobuton (ISO); 2-(1-methylpropyl)-4,6-dinitrophenyl isopropyl carbonate</t>
  </si>
  <si>
    <t>006-029-00-5</t>
  </si>
  <si>
    <t>dioxacarb (ISO); 2-(1,3-dioxolan-2-yl)phenyl N-methylcarbamate</t>
  </si>
  <si>
    <t>230-253-4</t>
  </si>
  <si>
    <t>6988-21-2</t>
  </si>
  <si>
    <t xml:space="preserve">Acute Tox. 3 *
Aquatic Chronic 2
</t>
  </si>
  <si>
    <t xml:space="preserve">H301
H411
</t>
  </si>
  <si>
    <t>006-030-00-0</t>
  </si>
  <si>
    <t>EPTC (ISO); S-ethyl dipropylthiocarbamate</t>
  </si>
  <si>
    <t>212-073-8</t>
  </si>
  <si>
    <t>759-94-4</t>
  </si>
  <si>
    <t xml:space="preserve">Acute Tox. 4 *
</t>
  </si>
  <si>
    <t xml:space="preserve">H302
</t>
  </si>
  <si>
    <t>006-031-00-6</t>
  </si>
  <si>
    <t>formetanate (ISO); 3-[(EZ)-dimethylaminomethyleneamino]phenyl methylcarbamate</t>
  </si>
  <si>
    <t>244-879-0</t>
  </si>
  <si>
    <t>22259-30-9</t>
  </si>
  <si>
    <t xml:space="preserve">Acute Tox. 2 *
Acute Tox. 2 *
Skin Sens. 1
Aquatic Acute 1
Aquatic Chronic 1
</t>
  </si>
  <si>
    <t xml:space="preserve">H330
H300
H317
H400
H410
</t>
  </si>
  <si>
    <t xml:space="preserve">H330
H300
H317
H410
</t>
  </si>
  <si>
    <t>006-032-00-1</t>
  </si>
  <si>
    <t>monolinuron (ISO); 3-(4-chlorophenyl)-1-methoxy-1-methylurea</t>
  </si>
  <si>
    <t xml:space="preserve">Acute Tox. 4 *
STOT RE 2 *
Aquatic Acute 1
Aquatic Chronic 1
</t>
  </si>
  <si>
    <t xml:space="preserve">H302
H373 **
H400
H410
</t>
  </si>
  <si>
    <t xml:space="preserve">H302
H373 **
H410
</t>
  </si>
  <si>
    <t>006-033-00-7</t>
  </si>
  <si>
    <t>metoxuron (ISO); 3-(3-chloro-4-methoxyphenyl)-1,1-dimethylurea</t>
  </si>
  <si>
    <t xml:space="preserve">Aquatic Acute 1
Aquatic Chronic 1
</t>
  </si>
  <si>
    <t xml:space="preserve">H400
H410
</t>
  </si>
  <si>
    <t>GHS09
Wng</t>
  </si>
  <si>
    <t xml:space="preserve">H410
</t>
  </si>
  <si>
    <t>006-034-00-2</t>
  </si>
  <si>
    <t>pebulate (ISO); N-butyl-N-ethyl-S-propylthiocarbamate</t>
  </si>
  <si>
    <t xml:space="preserve">Acute Tox. 4 *
Aquatic Chronic 2
</t>
  </si>
  <si>
    <t xml:space="preserve">H302
H411
</t>
  </si>
  <si>
    <t>006-035-00-8</t>
  </si>
  <si>
    <t>pirimicarb (ISO); 5,6-dimethyl-2-dimethylamino-pyrimidin-4-yl N,N-dimethylcarbamate</t>
  </si>
  <si>
    <t>245-430-1</t>
  </si>
  <si>
    <t>23103-98-2</t>
  </si>
  <si>
    <t>006-036-00-3</t>
  </si>
  <si>
    <t>benzthiazuron (ISO); 1-benzothiazol-2-yl-3-methylurea</t>
  </si>
  <si>
    <t>217-685-9</t>
  </si>
  <si>
    <t>1929-88-0</t>
  </si>
  <si>
    <t>006-037-00-9</t>
  </si>
  <si>
    <t>promecarb (ISO); 3-isopropyl-5-methylphenyl N-methylcarbamate</t>
  </si>
  <si>
    <t>220-113-0</t>
  </si>
  <si>
    <t>2631-37-0</t>
  </si>
  <si>
    <t>006-038-00-4</t>
  </si>
  <si>
    <t>sulfallate (ISO); 2-chloroallyl N,N-dimethyldithiocarbamate</t>
  </si>
  <si>
    <t>202-388-9</t>
  </si>
  <si>
    <t>95-06-7</t>
  </si>
  <si>
    <t xml:space="preserve">Carc. 1B
Acute Tox. 4 *
Aquatic Acute 1
Aquatic Chronic 1
</t>
  </si>
  <si>
    <t xml:space="preserve">H350
H302
H400
H410
</t>
  </si>
  <si>
    <t xml:space="preserve">H350
H302
H410
</t>
  </si>
  <si>
    <t>006-039-00-X</t>
  </si>
  <si>
    <t>tri-allate (ISO); S-2,3,3-trichloroallyl diisopropylthiocarbamate</t>
  </si>
  <si>
    <t>218-962-7</t>
  </si>
  <si>
    <t>2303-17-5</t>
  </si>
  <si>
    <t xml:space="preserve">Acute Tox. 4 *
STOT RE 2 *
Skin Sens. 1
Aquatic Acute 1
Aquatic Chronic 1
</t>
  </si>
  <si>
    <t xml:space="preserve">H302
H373 **
H317
H400
H410
</t>
  </si>
  <si>
    <t xml:space="preserve">H302
H373 **
H317
H410
</t>
  </si>
  <si>
    <t>006-040-00-5</t>
  </si>
  <si>
    <t>3-methylpyrazol-5-yl-dimethylcarbamate; monometilan</t>
  </si>
  <si>
    <t>2532-43-6</t>
  </si>
  <si>
    <t>006-041-00-0</t>
  </si>
  <si>
    <t>dimethylcarbamoyl chloride</t>
  </si>
  <si>
    <t>201-208-6</t>
  </si>
  <si>
    <t>79-44-7</t>
  </si>
  <si>
    <t xml:space="preserve">Carc. 1B
Acute Tox. 3 *
Acute Tox. 4 *
STOT SE 3
Skin Irrit. 2
Eye Irrit. 2
</t>
  </si>
  <si>
    <t xml:space="preserve">H350
H331
H302
H335
H315
H319
</t>
  </si>
  <si>
    <t xml:space="preserve">H350
H331
H302
H319
H335
H315
</t>
  </si>
  <si>
    <t xml:space="preserve">Carc. 1B; H350: C ≥ 0,001 %
</t>
  </si>
  <si>
    <t>006-042-00-6</t>
  </si>
  <si>
    <t>monuron (ISO); 3-(4-chlorophenyl)-1,1-dimethylurea</t>
  </si>
  <si>
    <t>006-043-00-1</t>
  </si>
  <si>
    <t>3-(4-chlorophenyl)-1,1-dimethyluronium trichloroacetate; monuron-TCA</t>
  </si>
  <si>
    <t>140-41-0</t>
  </si>
  <si>
    <t xml:space="preserve">Carc. 2
Skin Irrit. 2
Eye Irrit. 2
Aquatic Acute 1
Aquatic Chronic 1
</t>
  </si>
  <si>
    <t xml:space="preserve">H351
H315
H319
H400
H410
</t>
  </si>
  <si>
    <t xml:space="preserve">H351
H319
H315
H410
</t>
  </si>
  <si>
    <t>006-044-00-7</t>
  </si>
  <si>
    <t>isoproturon (ISO); 3-(4-isopropylphenyl)-1,1-dimethylurea</t>
  </si>
  <si>
    <t>251-835-4</t>
  </si>
  <si>
    <t>34123-59-6</t>
  </si>
  <si>
    <t xml:space="preserve">Carc. 2
Aquatic Acute 1
Aquatic Chronic 1
</t>
  </si>
  <si>
    <t xml:space="preserve">H351
H400
H410
</t>
  </si>
  <si>
    <t>GHS08
GHS09
Wng</t>
  </si>
  <si>
    <t xml:space="preserve">H351
H410
</t>
  </si>
  <si>
    <t>006-045-00-2</t>
  </si>
  <si>
    <t>methomyl (ISO); 1-(methylthio)ethylideneamino N-methylcarbamate</t>
  </si>
  <si>
    <t xml:space="preserve">Acute Tox. 2 *
Aquatic Acute 1
Aquatic Chronic 1
</t>
  </si>
  <si>
    <t xml:space="preserve">H300
H400
H410
</t>
  </si>
  <si>
    <t xml:space="preserve">H300
H410
</t>
  </si>
  <si>
    <t>006-046-00-8</t>
  </si>
  <si>
    <t>bendiocarb (ISO); 2,2-dimethyl-1,3-benzodioxol-4-yl N-methylcarbamate</t>
  </si>
  <si>
    <t>245-216-8</t>
  </si>
  <si>
    <t>22781-23-3</t>
  </si>
  <si>
    <t xml:space="preserve">Acute Tox. 3 *
Acute Tox. 3 *
Acute Tox. 4 *
Aquatic Acute 1
Aquatic Chronic 1
</t>
  </si>
  <si>
    <t xml:space="preserve">H331
H301
H312
H400
H410
</t>
  </si>
  <si>
    <t xml:space="preserve">H331
H301
H312
H410
</t>
  </si>
  <si>
    <t>006-047-00-3</t>
  </si>
  <si>
    <t>bufencarb (ISO); reaction mass of 3-(1-methylbutyl)phenyl N-methylcarbamate and 3-(1-ethylpropyl)phenyl N-methylcarbamate</t>
  </si>
  <si>
    <t>8065-36-9</t>
  </si>
  <si>
    <t>006-048-00-9</t>
  </si>
  <si>
    <t>ethiofencarb (ISO); 2-(ethylthiomethyl)phenyl N-methylcarbamate</t>
  </si>
  <si>
    <t>249-981-9</t>
  </si>
  <si>
    <t>29973-13-5</t>
  </si>
  <si>
    <t xml:space="preserve">Acute Tox. 4 *
Aquatic Acute 1
Aquatic Chronic 1
</t>
  </si>
  <si>
    <t xml:space="preserve">H302
H400
H410
</t>
  </si>
  <si>
    <t xml:space="preserve">H302
H410
</t>
  </si>
  <si>
    <t>006-049-00-4</t>
  </si>
  <si>
    <t>dixanthogen; O,O-diethyl dithiobis(thioformate)</t>
  </si>
  <si>
    <t>207-944-4</t>
  </si>
  <si>
    <t>502-55-6</t>
  </si>
  <si>
    <t>006-050-00-X</t>
  </si>
  <si>
    <t>1,1-dimethyl-3-phenyluronium trichloroacetate; fenuron-TCA</t>
  </si>
  <si>
    <t>4482-55-7</t>
  </si>
  <si>
    <t xml:space="preserve">Skin Irrit. 2
Aquatic Acute 1
Aquatic Chronic 1
</t>
  </si>
  <si>
    <t xml:space="preserve">H315
H400
H410
</t>
  </si>
  <si>
    <t xml:space="preserve">H315
H410
</t>
  </si>
  <si>
    <t>006-051-00-5</t>
  </si>
  <si>
    <t>ferbam (ISO); iron tris(dimethyldithiocarbamate)</t>
  </si>
  <si>
    <t xml:space="preserve">STOT SE 3
Skin Irrit. 2
Eye Irrit. 2
Aquatic Acute 1
Aquatic Chronic 1
</t>
  </si>
  <si>
    <t xml:space="preserve">H335
H315
H319
H400
H410
</t>
  </si>
  <si>
    <t xml:space="preserve">H319
H335
H315
H410
</t>
  </si>
  <si>
    <t>006-052-00-0</t>
  </si>
  <si>
    <t>formetanate hydrochloride; 3-(N,N-dimethylaminomethyleneamino)phenyl N-methylcarbamate</t>
  </si>
  <si>
    <t>245-656-0</t>
  </si>
  <si>
    <t>23422-53-9</t>
  </si>
  <si>
    <t>006-053-00-6</t>
  </si>
  <si>
    <t>isoprocarb (ISO); 2-isopropylphenyl N-methylcarbamate</t>
  </si>
  <si>
    <t>220-114-6</t>
  </si>
  <si>
    <t>2631-40-5</t>
  </si>
  <si>
    <t>006-054-00-1</t>
  </si>
  <si>
    <t>mexacarbate (ISO); 3,5-dimethyl-4-dimethylaminophenyl N-methylcarbamate</t>
  </si>
  <si>
    <t>206-249-3</t>
  </si>
  <si>
    <t>315-18-4</t>
  </si>
  <si>
    <t xml:space="preserve">Acute Tox. 2 *
Acute Tox. 4 *
Aquatic Acute 1
Aquatic Chronic 1
</t>
  </si>
  <si>
    <t xml:space="preserve">H300
H312
H400
H410
</t>
  </si>
  <si>
    <t xml:space="preserve">H300
H312
H410
</t>
  </si>
  <si>
    <t>006-055-00-7</t>
  </si>
  <si>
    <t>xylylcarb (ISO); 3,4-dimethylphenyl N-methylcarbamate; 3,4-xylyl methylcarbamate; MPMC</t>
  </si>
  <si>
    <t>219-364-9</t>
  </si>
  <si>
    <t>2425-10-7</t>
  </si>
  <si>
    <t>006-056-00-2</t>
  </si>
  <si>
    <t>metolcarb (ISO); m-tolyl methylcarbamate; MTMC</t>
  </si>
  <si>
    <t>214-446-0</t>
  </si>
  <si>
    <t>1129-41-5</t>
  </si>
  <si>
    <t>006-057-00-8</t>
  </si>
  <si>
    <t>nitrapyrin (ISO); 2-chloro-6-trichloromethylpyridine</t>
  </si>
  <si>
    <t>217-682-2</t>
  </si>
  <si>
    <t>1929-82-4</t>
  </si>
  <si>
    <t>006-058-00-3</t>
  </si>
  <si>
    <t>noruron (ISO); 1,1-dimethyl-3-(perhydro-4,7-methanoinden-5-yl)urea</t>
  </si>
  <si>
    <t>2163-79-3</t>
  </si>
  <si>
    <t>006-059-00-9</t>
  </si>
  <si>
    <t>oxamyl (ISO); N',N'-dimethylcarbamoyl(methylthio)methylenamine N-methylcarbamate</t>
  </si>
  <si>
    <t>245-445-3</t>
  </si>
  <si>
    <t>23135-22-0</t>
  </si>
  <si>
    <t xml:space="preserve">Acute Tox. 2 *
Acute Tox. 2 *
Acute Tox. 4 *
Aquatic Chronic 2
</t>
  </si>
  <si>
    <t xml:space="preserve">H330
H300
H312
H411
</t>
  </si>
  <si>
    <t>006-060-00-4</t>
  </si>
  <si>
    <t>oxycarboxin (ISO); 2,3-dihydro-6-methyl-5-(N-phenylcarbamoyl)-1,4-oxothiine 4,4-dioxide</t>
  </si>
  <si>
    <t>226-066-2</t>
  </si>
  <si>
    <t>5259-88-1</t>
  </si>
  <si>
    <t xml:space="preserve">Acute Tox. 4 *
Aquatic Chronic 3
</t>
  </si>
  <si>
    <t xml:space="preserve">H302
H412
</t>
  </si>
  <si>
    <t>006-061-00-X</t>
  </si>
  <si>
    <t>S-ethyl N-(dimethylaminopropyl)thiocarbamatehydrochloride; prothiocarb hydrochloride</t>
  </si>
  <si>
    <t>243-193-9</t>
  </si>
  <si>
    <t>19622-19-6</t>
  </si>
  <si>
    <t>006-062-00-5</t>
  </si>
  <si>
    <t>methyl 3,4-dichlorophenylcarbanilate; SWEP.</t>
  </si>
  <si>
    <t>1918-18-9</t>
  </si>
  <si>
    <t>006-063-00-0</t>
  </si>
  <si>
    <t>thiobencarb (ISO); S-4-chlorobenzyl diethylthiocarbamate</t>
  </si>
  <si>
    <t>006-064-00-6</t>
  </si>
  <si>
    <t>thiofanox (ISO); 3,3-dimethyl-1-(methylthio)butanone-O-(N-methylcarbamoyl)oxime</t>
  </si>
  <si>
    <t>254-346-4</t>
  </si>
  <si>
    <t>39196-18-4</t>
  </si>
  <si>
    <t xml:space="preserve">Acute Tox. 1
Acute Tox. 2 *
Aquatic Acute 1
Aquatic Chronic 1
</t>
  </si>
  <si>
    <t xml:space="preserve">H310
H300
H400
H410
</t>
  </si>
  <si>
    <t xml:space="preserve">H310
H300
H410
</t>
  </si>
  <si>
    <t>006-065-00-1</t>
  </si>
  <si>
    <t>3-chloro-6-cyano-bicyclo(2,2,1)heptan-2-one-O-(N-methylcarbamoyl)oxime; triamid</t>
  </si>
  <si>
    <t>15271-41-7</t>
  </si>
  <si>
    <t xml:space="preserve">Acute Tox. 2 *
Acute Tox. 3 *
Aquatic Chronic 2
</t>
  </si>
  <si>
    <t xml:space="preserve">H300
H311
H411
</t>
  </si>
  <si>
    <t>006-066-00-7</t>
  </si>
  <si>
    <t>vernolate (ISO); S-propyl dipropylthiocarbamate</t>
  </si>
  <si>
    <t>217-681-7</t>
  </si>
  <si>
    <t>1929-77-7</t>
  </si>
  <si>
    <t>006-067-00-2</t>
  </si>
  <si>
    <t>XMC; 3,5-xylyl methylcarbamate</t>
  </si>
  <si>
    <t>2655-14-3</t>
  </si>
  <si>
    <t>006-068-00-8</t>
  </si>
  <si>
    <t>diazomethane</t>
  </si>
  <si>
    <t>206-382-7</t>
  </si>
  <si>
    <t xml:space="preserve">Carc. 1B
</t>
  </si>
  <si>
    <t xml:space="preserve">H350
</t>
  </si>
  <si>
    <t>006-069-00-3</t>
  </si>
  <si>
    <t>thiophanate-methyl (ISO); 1,2-di-(3-methoxycarbonyl-2-thioureido)benzene</t>
  </si>
  <si>
    <t>245-740-7</t>
  </si>
  <si>
    <t>23564-05-8</t>
  </si>
  <si>
    <t xml:space="preserve">Muta. 2
Acute Tox. 4 *
Skin Sens. 1
Aquatic Acute 1
Aquatic Chronic 1
</t>
  </si>
  <si>
    <t xml:space="preserve">H341
H332
H317
H400
H410
</t>
  </si>
  <si>
    <t xml:space="preserve">H341
H332
H317
H410
</t>
  </si>
  <si>
    <t>006-070-00-9</t>
  </si>
  <si>
    <t>furmecyclox (ISO); N-cyclohexyl-N-methoxy-2,5-dimethyl-3-furamide</t>
  </si>
  <si>
    <t>262-302-0</t>
  </si>
  <si>
    <t>60568-05-0</t>
  </si>
  <si>
    <t>006-071-00-4</t>
  </si>
  <si>
    <t>cyclooct-4-en-1-yl methyl carbonate</t>
  </si>
  <si>
    <t>401-620-8</t>
  </si>
  <si>
    <t>87731-18-8</t>
  </si>
  <si>
    <t>006-072-00-X</t>
  </si>
  <si>
    <t>prosulfocarb(ISO); S-benzyl N,N-dipropylthiocarbamate</t>
  </si>
  <si>
    <t>401-730-6</t>
  </si>
  <si>
    <t>52888-80-9</t>
  </si>
  <si>
    <t xml:space="preserve">Acute Tox. 4 *
Skin Sens. 1
Aquatic Chronic 2
</t>
  </si>
  <si>
    <t xml:space="preserve">H302
H317
H411
</t>
  </si>
  <si>
    <t>006-073-00-5</t>
  </si>
  <si>
    <t>3-(dimethylamino)propylurea</t>
  </si>
  <si>
    <t>401-950-2</t>
  </si>
  <si>
    <t>31506-43-1</t>
  </si>
  <si>
    <t xml:space="preserve">Eye Dam. 1
</t>
  </si>
  <si>
    <t xml:space="preserve">H318
</t>
  </si>
  <si>
    <t>GHS05
Dgr</t>
  </si>
  <si>
    <t>006-074-00-0</t>
  </si>
  <si>
    <t>2-(3-(prop-1-en-2-yl)phenyl)prop-2-yl isocyanate</t>
  </si>
  <si>
    <t>402-440-2</t>
  </si>
  <si>
    <t>2094-99-7</t>
  </si>
  <si>
    <t xml:space="preserve">Acute Tox. 2 *
STOT RE 2 *
Skin Corr. 1B
Resp. Sens. 1
Skin Sens. 1
Aquatic Acute 1
Aquatic Chronic 1
</t>
  </si>
  <si>
    <t xml:space="preserve">H330
H373 **
H314
H334
H317
H400
H410
</t>
  </si>
  <si>
    <t xml:space="preserve">H330
H314
H373 **
H334
H317
H410
</t>
  </si>
  <si>
    <t>006-076-00-1</t>
  </si>
  <si>
    <t>mancozeb (ISO); manganese ethylenebis(dithiocarbamate) (polymeric) complex with zinc salt</t>
  </si>
  <si>
    <t>8018-01-7</t>
  </si>
  <si>
    <t xml:space="preserve">Repr. 2
Skin Sens. 1
Aquatic Acute 1
</t>
  </si>
  <si>
    <t xml:space="preserve">H361d ***
H317
H400
</t>
  </si>
  <si>
    <t>006-077-00-7</t>
  </si>
  <si>
    <t>maneb (ISO); manganese ethylenebis(dithiocarbamate) (polymeric)</t>
  </si>
  <si>
    <t>235-654-8</t>
  </si>
  <si>
    <t>12427-38-2</t>
  </si>
  <si>
    <t xml:space="preserve">Repr. 2
Acute Tox. 4 *
Eye Irrit. 2
Skin Sens. 1
Aquatic Acute 1
Aquatic Chronic 1
</t>
  </si>
  <si>
    <t xml:space="preserve">H361d ***
H332
H319
H317
H400
H410
</t>
  </si>
  <si>
    <t xml:space="preserve">H361d ***
H332
H319
H317
H410
</t>
  </si>
  <si>
    <t>006-078-00-2</t>
  </si>
  <si>
    <t>zineb (ISO); zinc ethylenebis(dithiocarbamate) (polymeric)</t>
  </si>
  <si>
    <t xml:space="preserve">STOT SE 3
Skin Sens. 1
</t>
  </si>
  <si>
    <t xml:space="preserve">H335
H317
</t>
  </si>
  <si>
    <t>006-079-00-8</t>
  </si>
  <si>
    <t>disulfiram; tetraethylthiuramdisulfide</t>
  </si>
  <si>
    <t>006-080-00-3</t>
  </si>
  <si>
    <t>tetramethylthiuram monosulphide</t>
  </si>
  <si>
    <t>006-081-00-9</t>
  </si>
  <si>
    <t>zinc bis(dibutyldithiocarbamate)</t>
  </si>
  <si>
    <t>205-232-8</t>
  </si>
  <si>
    <t xml:space="preserve">STOT SE 3
Skin Irrit. 2
Eye Irrit. 2
Skin Sens. 1
Aquatic Acute 1
Aquatic Chronic 1
</t>
  </si>
  <si>
    <t xml:space="preserve">H335
H315
H319
H317
H400
H410
</t>
  </si>
  <si>
    <t xml:space="preserve">H319
H335
H315
H317
H410
</t>
  </si>
  <si>
    <t>006-082-00-4</t>
  </si>
  <si>
    <t>zinc bis(diethyldithiocarbamate)</t>
  </si>
  <si>
    <t xml:space="preserve">Acute Tox. 4 *
STOT SE 3
Skin Irrit. 2
Eye Irrit. 2
Skin Sens. 1
Aquatic Acute 1
Aquatic Chronic 1
</t>
  </si>
  <si>
    <t xml:space="preserve">H302
H335
H315
H319
H317
H400
H410
</t>
  </si>
  <si>
    <t xml:space="preserve">H302
H319
H335
H315
H317
H410
</t>
  </si>
  <si>
    <t>006-083-00-X</t>
  </si>
  <si>
    <t>butocarboxim (ISO); 3-(methylthio)-2-butanone O-[(methylamino)carbonyl]oxime</t>
  </si>
  <si>
    <t>252-139-3</t>
  </si>
  <si>
    <t>34681-10-2</t>
  </si>
  <si>
    <t xml:space="preserve">Flam. Liq. 3
Acute Tox. 3 *
Acute Tox. 3 *
Acute Tox. 3 *
Eye Irrit. 2
Aquatic Acute 1
Aquatic Chronic 1
</t>
  </si>
  <si>
    <t xml:space="preserve">H226
H331
H311
H301
H319
H400
H410
</t>
  </si>
  <si>
    <t xml:space="preserve">H226
H331
H311
H301
H319
H410
</t>
  </si>
  <si>
    <t>006-084-00-5</t>
  </si>
  <si>
    <t>carbosulfan (ISO); 2,3-dihydro-2,2-dimethyl-7-benzofuryl [(dibutylamino)thio]methylcarbamate</t>
  </si>
  <si>
    <t xml:space="preserve">Acute Tox. 2 *
Acute Tox. 3 *
Skin Sens. 1
Aquatic Acute 1
Aquatic Chronic 1
</t>
  </si>
  <si>
    <t xml:space="preserve">H330
H301
H317
H400
H410
</t>
  </si>
  <si>
    <t xml:space="preserve">H330
H301
H317
H410
</t>
  </si>
  <si>
    <t>006-085-00-0</t>
  </si>
  <si>
    <t>fenobucarb (ISO); 2-butylphenyl methylcarbamate</t>
  </si>
  <si>
    <t>223-188-8</t>
  </si>
  <si>
    <t>3766-81-2</t>
  </si>
  <si>
    <t>006-086-00-6</t>
  </si>
  <si>
    <t>fenoxycarb (ISO); ethyl [2-(4-phenoxyphenoxy)ethyl]carbamate</t>
  </si>
  <si>
    <t>276-696-7</t>
  </si>
  <si>
    <t>72490-01-8</t>
  </si>
  <si>
    <t xml:space="preserve">M=1
M=10000
</t>
  </si>
  <si>
    <t>CLP00/ATP06</t>
  </si>
  <si>
    <t>006-087-00-1</t>
  </si>
  <si>
    <t>furathiocarb (ISO); 2,3-dihydro-2,2-dimethyl-7-benzofuryl 2,4-dimethyl-6-oxa-5-oxo-3-thia-2,4-diazadecanoate</t>
  </si>
  <si>
    <t xml:space="preserve">Acute Tox. 2 *
Acute Tox. 3 *
STOT RE 2 *
Skin Irrit. 2
Eye Irrit. 2
Skin Sens. 1
Aquatic Acute 1
Aquatic Chronic 1
</t>
  </si>
  <si>
    <t xml:space="preserve">H330
H301
H373 **
H315
H319
H317
H400
H410
</t>
  </si>
  <si>
    <t xml:space="preserve">H301
H330
H315
H319
H317
H373 **
H410
</t>
  </si>
  <si>
    <t>006-088-00-7</t>
  </si>
  <si>
    <t>benfuracarb (ISO); ethyl N-[2,3-dihydro-2,2-dimethylbenzofuran-7-yloxycarbonyl(methyl)aminothio]-N-isopropyl- β-alaninate</t>
  </si>
  <si>
    <t xml:space="preserve">Repr. 2
Acute Tox. 3 *
Acute Tox. 4 *
Aquatic Acute 1
Aquatic Chronic 1
</t>
  </si>
  <si>
    <t xml:space="preserve">H361f ***
H331
H302
H400
H410
</t>
  </si>
  <si>
    <t xml:space="preserve">H361f ***
H331
H302
H410
</t>
  </si>
  <si>
    <t>006-090-00-8</t>
  </si>
  <si>
    <t>2-(3-iodoprop-2-yn-1-yloxy)ethyl phenylcarbamate</t>
  </si>
  <si>
    <t>408-010-0</t>
  </si>
  <si>
    <t>88558-41-2</t>
  </si>
  <si>
    <t xml:space="preserve">Acute Tox. 4 *
Eye Dam. 1
Aquatic Chronic 3
</t>
  </si>
  <si>
    <t xml:space="preserve">H332
H318
H412
</t>
  </si>
  <si>
    <t>006-091-00-3</t>
  </si>
  <si>
    <t>propineb (ISO); polymeric zinc propylenebis(dithiocarbamate)</t>
  </si>
  <si>
    <t>9016-72-2</t>
  </si>
  <si>
    <t xml:space="preserve">Acute Tox. 4 *
STOT RE 2 *
Skin Sens. 1
Aquatic Acute 1
</t>
  </si>
  <si>
    <t xml:space="preserve">H332
H373 **
H317
H400
</t>
  </si>
  <si>
    <t>006-092-00-9</t>
  </si>
  <si>
    <t>tert-butyl (1S)-N-[1-((2S)-2-oxiranyl)-2-phenylethyl]carbamate</t>
  </si>
  <si>
    <t>425-420-5</t>
  </si>
  <si>
    <t>98737-29-2</t>
  </si>
  <si>
    <t>006-093-00-4</t>
  </si>
  <si>
    <t>2,2'-dithio di(ethylammonium)-bis(dibenzyldithiocarbamate)</t>
  </si>
  <si>
    <t>427-180-7</t>
  </si>
  <si>
    <t>006-094-00-X</t>
  </si>
  <si>
    <t>O-isobutyl-N-ethoxy carbonylthiocarbamate</t>
  </si>
  <si>
    <t>434-350-4</t>
  </si>
  <si>
    <t>103122-66-3</t>
  </si>
  <si>
    <t xml:space="preserve">Flam. Liq. 3
Carc. 1B
Muta. 1B
Acute Tox. 4 *
STOT RE 2 *
Skin Sens. 1
Aquatic Chronic 2
</t>
  </si>
  <si>
    <t xml:space="preserve">H226
H350
H340
H302
H373 **
H317
H411
</t>
  </si>
  <si>
    <t>GHS02
GHS08
GHS07
GHS09
Dgr</t>
  </si>
  <si>
    <t>006-095-00-5</t>
  </si>
  <si>
    <t>fosetyl-aluminium (ISO); aluminium triethyl triphosphonate</t>
  </si>
  <si>
    <t>254-320-2</t>
  </si>
  <si>
    <t>39148-24-8</t>
  </si>
  <si>
    <t>006-096-00-0</t>
  </si>
  <si>
    <t>chlorpropham (ISO); isopropyl 3-chlorocarbanilate</t>
  </si>
  <si>
    <t>202-925-7</t>
  </si>
  <si>
    <t>101-21-3</t>
  </si>
  <si>
    <t xml:space="preserve">Carc. 2
STOT RE 2 *
Aquatic Chronic 2
</t>
  </si>
  <si>
    <t xml:space="preserve">H351
H373 **
H411
</t>
  </si>
  <si>
    <t>006-097-00-6</t>
  </si>
  <si>
    <t>1-phenyl-3-(p-toluenesulfonyl)urea</t>
  </si>
  <si>
    <t>424-620-1</t>
  </si>
  <si>
    <t>13909-63-2</t>
  </si>
  <si>
    <t xml:space="preserve">Acute Tox. 4 *
STOT RE 2 *
Aquatic Chronic 3
</t>
  </si>
  <si>
    <t xml:space="preserve">H302
H373 **
H412
</t>
  </si>
  <si>
    <t>GHS08
GHS07
Wng</t>
  </si>
  <si>
    <t>006-098-00-1</t>
  </si>
  <si>
    <t>tert-butyl (1R,5S)-3-azabicyclo[3.1.0]hex-6-ylcarbamate</t>
  </si>
  <si>
    <t>429-170-8</t>
  </si>
  <si>
    <t>134575-17-0</t>
  </si>
  <si>
    <t xml:space="preserve">Acute Tox. 4 *
STOT RE 2 *
Eye Dam. 1
Skin Sens. 1
</t>
  </si>
  <si>
    <t xml:space="preserve">H302
H373 **
H318
H317
</t>
  </si>
  <si>
    <t xml:space="preserve">H302
H318
H317
H373 **
</t>
  </si>
  <si>
    <t>006-099-00-7</t>
  </si>
  <si>
    <t>N-(p-toluenesulfonyl)-N'-(3-(p-toluenesulfonyloxy)phenyl)urea; 3-({[(4-methylphenyl)sulfonyl]carbamoyl}amino)phenyl 4-methylbenzenesulfonate</t>
  </si>
  <si>
    <t>432-520-2</t>
  </si>
  <si>
    <t>232938-43-1</t>
  </si>
  <si>
    <t xml:space="preserve">Aquatic Chronic 2
</t>
  </si>
  <si>
    <t xml:space="preserve">H411
</t>
  </si>
  <si>
    <t xml:space="preserve">GHS09
</t>
  </si>
  <si>
    <t>006-101-00-6</t>
  </si>
  <si>
    <t>reaction mass of: N,N''-(methylenedi-4,1-phenylene)bis[N'-phenylurea]; N-(4-[[4-[[(phenylamino)carbonyl]amino]phenylmethyl]phenyl]-N'-cyclohexylurea; N,N''-(methylenedi-4,1-phenylene)bis[N'-cyclohexylurea]</t>
  </si>
  <si>
    <t>423-070-8</t>
  </si>
  <si>
    <t>006-102-00-1</t>
  </si>
  <si>
    <t>O-hexyl-N-ethoxycarbonylthiocarbamate</t>
  </si>
  <si>
    <t>432-750-3</t>
  </si>
  <si>
    <t xml:space="preserve">Carc. 1B
Muta. 1B
Acute Tox. 4 *
STOT RE 2 *
Skin Sens. 1
Aquatic Chronic 2
</t>
  </si>
  <si>
    <t xml:space="preserve">H350
H340
H302
H373 **
H317
H411
</t>
  </si>
  <si>
    <t>006-103-00-7</t>
  </si>
  <si>
    <t>N,N''-(methylenedi-4,1-phenylene)bis[N'-octyl]urea</t>
  </si>
  <si>
    <t>445-760-8</t>
  </si>
  <si>
    <t xml:space="preserve">Eye Dam. 1
Resp. Sens. 1
Aquatic Acute 1
Aquatic Chronic 1
</t>
  </si>
  <si>
    <t xml:space="preserve">H318
H334
H400
H410
</t>
  </si>
  <si>
    <t>GHS05
GHS08
GHS09
Dgr</t>
  </si>
  <si>
    <t xml:space="preserve">H318
H334
H410
</t>
  </si>
  <si>
    <t>007-001-00-5</t>
  </si>
  <si>
    <t>ammonia, anhydrous</t>
  </si>
  <si>
    <t>231-635-3</t>
  </si>
  <si>
    <t xml:space="preserve">Flam. Gas 2
Press. Gas
Acute Tox. 3 *
Skin Corr. 1B
Aquatic Acute 1
</t>
  </si>
  <si>
    <t xml:space="preserve">H221
H331
H314
H400
</t>
  </si>
  <si>
    <t>GHS04
GHS06
GHS05
GHS09
Dgr</t>
  </si>
  <si>
    <t xml:space="preserve">H221
H331
H314
H400
</t>
  </si>
  <si>
    <t>007-001-01-2</t>
  </si>
  <si>
    <t>ammonia ....%</t>
  </si>
  <si>
    <t xml:space="preserve">Skin Corr. 1B
Aquatic Acute 1
</t>
  </si>
  <si>
    <t xml:space="preserve">H314
H400
</t>
  </si>
  <si>
    <t>GHS05
GHS09
Dgr</t>
  </si>
  <si>
    <t xml:space="preserve">STOT SE 3; H335: C ≥ 5 %
</t>
  </si>
  <si>
    <t>007-002-00-0</t>
  </si>
  <si>
    <t xml:space="preserve">nitrogen dioxide [1]
dinitrogen tetraoxide  [2]
</t>
  </si>
  <si>
    <t xml:space="preserve">233-272-6 [1]
234-126-4 [2]
</t>
  </si>
  <si>
    <t xml:space="preserve">10102-44-0 [1]
10544-72-6 [2]
</t>
  </si>
  <si>
    <t xml:space="preserve">Ox. Gas 1
Press. Gas
Acute Tox. 2 *
Skin Corr. 1B
</t>
  </si>
  <si>
    <t xml:space="preserve">H270
H330
H314
</t>
  </si>
  <si>
    <t>GHS04
GHS03
GHS06
GHS05
Dgr</t>
  </si>
  <si>
    <t xml:space="preserve">H270
H330
H314
</t>
  </si>
  <si>
    <t xml:space="preserve">*
STOT SE 3; H335: C ≥ 0,5 %
</t>
  </si>
  <si>
    <t xml:space="preserve">5 </t>
  </si>
  <si>
    <t>007-003-00-6</t>
  </si>
  <si>
    <t>chlormequat chloride (ISO); 2-chloroethyltrimethylammonium chloride</t>
  </si>
  <si>
    <t>213-666-4</t>
  </si>
  <si>
    <t>999-81-5</t>
  </si>
  <si>
    <t xml:space="preserve">Acute Tox. 4 *
Acute Tox. 4 *
</t>
  </si>
  <si>
    <t xml:space="preserve">H312
H302
</t>
  </si>
  <si>
    <t>007-004-00-1</t>
  </si>
  <si>
    <t>nitric acid ... %</t>
  </si>
  <si>
    <t xml:space="preserve">Ox. Liq. 2
Skin Corr. 1A
</t>
  </si>
  <si>
    <t xml:space="preserve">H272
H314
</t>
  </si>
  <si>
    <t>GHS03
GHS05
Dgr</t>
  </si>
  <si>
    <t xml:space="preserve">EUH071
</t>
  </si>
  <si>
    <t xml:space="preserve">Ox. Liq. 2; H272: C ≥ 99 %
Ox. Liq. 3; H272: 65 % ≤ C &lt; 99 %
Skin Corr. 1A; H314: C ≥ 20 %
Skin Corr. 1B; H314: 5 % ≤ C &lt; 20 %
</t>
  </si>
  <si>
    <t>CLP00/ATP07</t>
  </si>
  <si>
    <t>007-006-00-2</t>
  </si>
  <si>
    <t>ethyl nitrite</t>
  </si>
  <si>
    <t>203-722-6</t>
  </si>
  <si>
    <t>109-95-5</t>
  </si>
  <si>
    <t xml:space="preserve">Flam. Gas 1
Press. Gas
Acute Tox. 4 *
Acute Tox. 4 *
Acute Tox. 4 *
</t>
  </si>
  <si>
    <t xml:space="preserve">H220
H332
H312
H302
</t>
  </si>
  <si>
    <t>GHS02
GHS04
GHS07
Dgr</t>
  </si>
  <si>
    <t xml:space="preserve">H220
H332
H312
H302
</t>
  </si>
  <si>
    <t>007-007-00-8</t>
  </si>
  <si>
    <t>ethyl nitrate</t>
  </si>
  <si>
    <t>210-903-3</t>
  </si>
  <si>
    <t>625-58-1</t>
  </si>
  <si>
    <t xml:space="preserve">Unst. Expl.
</t>
  </si>
  <si>
    <t xml:space="preserve">H200
</t>
  </si>
  <si>
    <t>GHS01
Dgr</t>
  </si>
  <si>
    <t>007-008-00-3</t>
  </si>
  <si>
    <t>hydrazine</t>
  </si>
  <si>
    <t xml:space="preserve">Flam. Liq. 3
Carc. 1B
Acute Tox. 3 *
Acute Tox. 3 *
Acute Tox. 3 *
Skin Corr. 1B
Skin Sens. 1
Aquatic Acute 1
Aquatic Chronic 1
</t>
  </si>
  <si>
    <t xml:space="preserve">H226
H350
H331
H311
H301
H314
H317
H400
H410
</t>
  </si>
  <si>
    <t>GHS02
GHS06
GHS08
GHS05
GHS09
Dgr</t>
  </si>
  <si>
    <t xml:space="preserve">H226
H350
H331
H311
H301
H314
H317
H410
</t>
  </si>
  <si>
    <t xml:space="preserve">Skin Corr. 1B; H314: C ≥ 10 %
Skin Irrit. 2; H315: 3 % ≤ C &lt; 10 %
Eye Irrit. 2; H319: 3 % ≤ C &lt; 10 %
</t>
  </si>
  <si>
    <t>007-009-00-9</t>
  </si>
  <si>
    <t>dicyclohexylammonium nitrite</t>
  </si>
  <si>
    <t>221-515-9</t>
  </si>
  <si>
    <t>3129-91-7</t>
  </si>
  <si>
    <t xml:space="preserve">H332
H302
</t>
  </si>
  <si>
    <t xml:space="preserve">*
</t>
  </si>
  <si>
    <t>007-010-00-4</t>
  </si>
  <si>
    <t>sodium nitrite</t>
  </si>
  <si>
    <t xml:space="preserve">Ox. Sol. 3
Acute Tox. 3 *
Aquatic Acute 1
</t>
  </si>
  <si>
    <t xml:space="preserve">H272
H301
H400
</t>
  </si>
  <si>
    <t>GHS03
GHS06
GHS09
Dgr</t>
  </si>
  <si>
    <t>007-011-00-X</t>
  </si>
  <si>
    <t>potassium nitrite</t>
  </si>
  <si>
    <t xml:space="preserve">Ox. Sol. 2
Acute Tox. 3 *
Aquatic Acute 1
</t>
  </si>
  <si>
    <t>007-012-00-5</t>
  </si>
  <si>
    <t>N,N-dimethylhydrazine</t>
  </si>
  <si>
    <t>200-316-0</t>
  </si>
  <si>
    <t xml:space="preserve">Flam. Liq. 2
Carc. 1B
Acute Tox. 3 *
Acute Tox. 3 *
Skin Corr. 1B
Aquatic Chronic 2
</t>
  </si>
  <si>
    <t xml:space="preserve">H225
H350
H331
H301
H314
H411
</t>
  </si>
  <si>
    <t>007-013-00-0</t>
  </si>
  <si>
    <t>1,2-dimethylhydrazine</t>
  </si>
  <si>
    <t xml:space="preserve">Carc. 1B
Acute Tox. 3 *
Acute Tox. 3 *
Acute Tox. 3 *
Aquatic Chronic 2
</t>
  </si>
  <si>
    <t xml:space="preserve">H350
H331
H311
H301
H411
</t>
  </si>
  <si>
    <t xml:space="preserve">Carc. 1B; H350: C ≥ 0,01 %
</t>
  </si>
  <si>
    <t>007-014-00-6</t>
  </si>
  <si>
    <t>salts of hydrazine</t>
  </si>
  <si>
    <t xml:space="preserve">Carc. 1B
Acute Tox. 3 *
Acute Tox. 3 *
Acute Tox. 3 *
Skin Sens. 1
Aquatic Acute 1
Aquatic Chronic 1
</t>
  </si>
  <si>
    <t xml:space="preserve">H350
H331
H311
H301
H317
H400
H410
</t>
  </si>
  <si>
    <t xml:space="preserve">H350
H331
H311
H301
H317
H410
</t>
  </si>
  <si>
    <t>007-015-00-1</t>
  </si>
  <si>
    <t>O-ethylhydroxylamine</t>
  </si>
  <si>
    <t>402-030-3</t>
  </si>
  <si>
    <t>624-86-2</t>
  </si>
  <si>
    <t xml:space="preserve">Flam. Liq. 2
Acute Tox. 3 *
Acute Tox. 3 *
Acute Tox. 3 *
STOT RE 1
Eye Irrit. 2
Skin Sens. 1
Aquatic Acute 1
</t>
  </si>
  <si>
    <t xml:space="preserve">H225
H331
H311
H301
H372 **
H319
H317
H400
</t>
  </si>
  <si>
    <t>GHS02
GHS06
GHS08
GHS09
Dgr</t>
  </si>
  <si>
    <t>007-016-00-7</t>
  </si>
  <si>
    <t>butyl nitrite</t>
  </si>
  <si>
    <t>208-862-1</t>
  </si>
  <si>
    <t>544-16-1</t>
  </si>
  <si>
    <t xml:space="preserve">Flam. Liq. 2
Acute Tox. 3 *
Acute Tox. 3 *
</t>
  </si>
  <si>
    <t xml:space="preserve">H225
H331
H301
</t>
  </si>
  <si>
    <t>GHS02
GHS06
Dgr</t>
  </si>
  <si>
    <t>007-017-00-2</t>
  </si>
  <si>
    <t>isobutyl nitrite</t>
  </si>
  <si>
    <t>208-819-7</t>
  </si>
  <si>
    <t>542-56-3</t>
  </si>
  <si>
    <t xml:space="preserve">Flam. Liq. 2
Carc. 1B
Muta. 2
Acute Tox. 4 *
Acute Tox. 4 *
</t>
  </si>
  <si>
    <t xml:space="preserve">H225
H350
H341
H332
H302
</t>
  </si>
  <si>
    <t>007-018-00-8</t>
  </si>
  <si>
    <t>sec-butyl nitrite</t>
  </si>
  <si>
    <t>213-104-8</t>
  </si>
  <si>
    <t>924-43-6</t>
  </si>
  <si>
    <t xml:space="preserve">Flam. Liq. 2
Acute Tox. 4 *
Acute Tox. 4 *
</t>
  </si>
  <si>
    <t xml:space="preserve">H225
H332
H302
</t>
  </si>
  <si>
    <t>GHS02
GHS07
Dgr</t>
  </si>
  <si>
    <t>007-019-00-3</t>
  </si>
  <si>
    <t>tert-butyl nitrite</t>
  </si>
  <si>
    <t>208-757-0</t>
  </si>
  <si>
    <t>540-80-7</t>
  </si>
  <si>
    <t>007-020-00-9</t>
  </si>
  <si>
    <t xml:space="preserve">pentyl nitrite [1]
‘amyl nitrite’, mixed isomers  [2]
</t>
  </si>
  <si>
    <t xml:space="preserve">207-332-7 [1]
203-770-8 [2]
</t>
  </si>
  <si>
    <t xml:space="preserve">463-04-7 [1]
110-46-3 [2]
</t>
  </si>
  <si>
    <t>007-021-00-4</t>
  </si>
  <si>
    <t>hydrazobenzene; 1,2-diphenylhydrazine</t>
  </si>
  <si>
    <t>204-563-5</t>
  </si>
  <si>
    <t>122-66-7</t>
  </si>
  <si>
    <t>007-022-00-X</t>
  </si>
  <si>
    <t>hydrazine bis(3-carboxy-4-hydroxybenzensulfonate)</t>
  </si>
  <si>
    <t>405-030-1</t>
  </si>
  <si>
    <t xml:space="preserve">Carc. 1B
Acute Tox. 4 *
Skin Corr. 1B
Skin Sens. 1
Aquatic Chronic 3
</t>
  </si>
  <si>
    <t xml:space="preserve">H350
H302
H314
H317
H412
</t>
  </si>
  <si>
    <t>007-023-00-5</t>
  </si>
  <si>
    <t>sodium 3,5-bis(3-(2,4-di-tert-pentylphenoxy)propylcarbamoyl)benzenesulfonate</t>
  </si>
  <si>
    <t>405-510-0</t>
  </si>
  <si>
    <t xml:space="preserve">Skin Irrit. 2
Skin Sens. 1
</t>
  </si>
  <si>
    <t xml:space="preserve">H315
H317
</t>
  </si>
  <si>
    <t>007-024-00-0</t>
  </si>
  <si>
    <t>2-(decylthio)ethylammonium chloride</t>
  </si>
  <si>
    <t>405-640-8</t>
  </si>
  <si>
    <t>36362-09-1</t>
  </si>
  <si>
    <t xml:space="preserve">STOT RE 2 *
Skin Irrit. 2
Eye Dam. 1
Aquatic Acute 1
Aquatic Chronic 1
</t>
  </si>
  <si>
    <t xml:space="preserve">H373 **
H315
H318
H400
H410
</t>
  </si>
  <si>
    <t>GHS08
GHS05
GHS09
Dgr</t>
  </si>
  <si>
    <t xml:space="preserve">H373 **
H315
H318
H410
</t>
  </si>
  <si>
    <t>007-025-00-6</t>
  </si>
  <si>
    <t>(4-hydrazinophenyl)-N-methylmethanesulfonamide hydrochloride</t>
  </si>
  <si>
    <t>406-090-1</t>
  </si>
  <si>
    <t>81880-96-8</t>
  </si>
  <si>
    <t xml:space="preserve">Muta. 2
Acute Tox. 3 *
STOT RE 1
Skin Sens. 1
Aquatic Acute 1
Aquatic Chronic 1
</t>
  </si>
  <si>
    <t xml:space="preserve">H341
H301
H372 **
H317
H400
H410
</t>
  </si>
  <si>
    <t xml:space="preserve">H341
H301
H372 **
H317
H410
</t>
  </si>
  <si>
    <t>007-026-00-1</t>
  </si>
  <si>
    <t>oxo-((2,2,6,6-tetramethylpiperidin-4-yl)amino)carbonylacetohydrazide</t>
  </si>
  <si>
    <t>413-230-5</t>
  </si>
  <si>
    <t>122035-71-6</t>
  </si>
  <si>
    <t xml:space="preserve">Eye Dam. 1
Skin Sens. 1
</t>
  </si>
  <si>
    <t xml:space="preserve">H318
H317
</t>
  </si>
  <si>
    <t>007-027-00-7</t>
  </si>
  <si>
    <t>1,6-bis(3,3-bis((1-methylpentylidenimino)propyl)ureido)hexane</t>
  </si>
  <si>
    <t>420-190-2</t>
  </si>
  <si>
    <t>771478-66-1</t>
  </si>
  <si>
    <t xml:space="preserve">Acute Tox. 4 *
Acute Tox. 4 *
STOT RE 2 *
Skin Corr. 1B
Skin Sens. 1
Aquatic Acute 1
Aquatic Chronic 1
</t>
  </si>
  <si>
    <t xml:space="preserve">H312
H302
H373 **
H314
H317
H400
H410
</t>
  </si>
  <si>
    <t>GHS08
GHS05
GHS07
GHS09
Dgr</t>
  </si>
  <si>
    <t xml:space="preserve">H312
H302
H373 **
H314
H317
H410
</t>
  </si>
  <si>
    <t>007-028-00-2</t>
  </si>
  <si>
    <t>hydroxylammonium nitrate</t>
  </si>
  <si>
    <t>236-691-2</t>
  </si>
  <si>
    <t>13465-08-2</t>
  </si>
  <si>
    <t xml:space="preserve">Expl. 1.1 ****
Carc. 2
Acute Tox. 3 *
Acute Tox. 4 *
STOT RE 2 *
Skin Irrit. 2
Eye Irrit. 2
Skin Sens. 1
Aquatic Acute 1
</t>
  </si>
  <si>
    <t xml:space="preserve">H201
H351
H311
H302
H373 **
H315
H319
H317
H400
</t>
  </si>
  <si>
    <t>GHS01
GHS06
GHS08
GHS09
Dgr</t>
  </si>
  <si>
    <t xml:space="preserve">H201
H351
H311
H302
H373 **
H319
H315
H317
H400
</t>
  </si>
  <si>
    <t>007-029-00-8</t>
  </si>
  <si>
    <t>diethyldimethylammonium hydroxide</t>
  </si>
  <si>
    <t>419-400-5</t>
  </si>
  <si>
    <t>95500-19-9</t>
  </si>
  <si>
    <t xml:space="preserve">Acute Tox. 4 *
Acute Tox. 4 *
Skin Corr. 1A
</t>
  </si>
  <si>
    <t xml:space="preserve">H312
H302
H314
</t>
  </si>
  <si>
    <t>008-001-00-8</t>
  </si>
  <si>
    <t>oxygen</t>
  </si>
  <si>
    <t>231-956-9</t>
  </si>
  <si>
    <t>7782-44-7</t>
  </si>
  <si>
    <t xml:space="preserve">Ox. Gas 1
Press. Gas
</t>
  </si>
  <si>
    <t xml:space="preserve">H270
</t>
  </si>
  <si>
    <t>GHS03
GHS04
Dgr</t>
  </si>
  <si>
    <t xml:space="preserve">H270
</t>
  </si>
  <si>
    <t>008-003-00-9</t>
  </si>
  <si>
    <t>hydrogen peroxide solution ...%</t>
  </si>
  <si>
    <t>231-765-0</t>
  </si>
  <si>
    <t xml:space="preserve">Ox. Liq. 1
Acute Tox. 4 *
Acute Tox. 4 *
Skin Corr. 1A
</t>
  </si>
  <si>
    <t xml:space="preserve">H271
H332
H302
H314
</t>
  </si>
  <si>
    <t>GHS03
GHS05
GHS07
Dgr</t>
  </si>
  <si>
    <t xml:space="preserve">Ox. Liq. 1; H271: C ≥ 70 %****
Ox. Liq. 2; H272: 50 % ≤ C &lt; 70 % ****
*
Skin Corr. 1A; H314: C ≥ 70 %
Skin Corr. 1B; H314: 50 % ≤ C &lt; 70 %
Skin Irrit. 2; H315: 35 % ≤ C &lt; 50 %
Eye Dam. 1; H318: 8 % ≤ C &lt; 50 %
Eye Irrit. 2; H319: 5 % ≤ C &lt; 8 %
STOT SE 3; H335; C ≥ 35 %
</t>
  </si>
  <si>
    <t>009-001-00-0</t>
  </si>
  <si>
    <t>fluorine</t>
  </si>
  <si>
    <t>231-954-8</t>
  </si>
  <si>
    <t xml:space="preserve">Ox. Gas 1
Press. Gas
Acute Tox. 2 *
Skin Corr. 1A
</t>
  </si>
  <si>
    <t>009-002-00-6</t>
  </si>
  <si>
    <t>hydrogen fluoride</t>
  </si>
  <si>
    <t xml:space="preserve">Acute Tox. 1
Acute Tox. 2 *
Acute Tox. 2 *
Skin Corr. 1A
</t>
  </si>
  <si>
    <t xml:space="preserve">H310
H330
H300
H314
</t>
  </si>
  <si>
    <t xml:space="preserve">H330
H310
H300
H314
</t>
  </si>
  <si>
    <t>009-003-00-1</t>
  </si>
  <si>
    <t>hydrofluoric acid ... %</t>
  </si>
  <si>
    <t xml:space="preserve">Skin Corr. 1A; H314: C ≥ 7 %
Skin Corr. 1B; H314: 1 % ≤ C &lt; 7 %
Eye Irrit. 2; H319: 0,1 % ≤ C &lt; 1 %
</t>
  </si>
  <si>
    <t>009-004-00-7</t>
  </si>
  <si>
    <t>sodium fluoride</t>
  </si>
  <si>
    <t>231-667-8</t>
  </si>
  <si>
    <t>7681-49-4</t>
  </si>
  <si>
    <t xml:space="preserve">Acute Tox. 3 *
Skin Irrit. 2
Eye Irrit. 2
</t>
  </si>
  <si>
    <t xml:space="preserve">H301
H315
H319
</t>
  </si>
  <si>
    <t xml:space="preserve">H301
H319
H315
</t>
  </si>
  <si>
    <t>009-005-00-2</t>
  </si>
  <si>
    <t>potassium fluoride</t>
  </si>
  <si>
    <t>232-151-5</t>
  </si>
  <si>
    <t>7789-23-3</t>
  </si>
  <si>
    <t>009-006-00-8</t>
  </si>
  <si>
    <t>ammonium fluoride</t>
  </si>
  <si>
    <t>235-185-9</t>
  </si>
  <si>
    <t>12125-01-8</t>
  </si>
  <si>
    <t>009-007-00-3</t>
  </si>
  <si>
    <t>sodium bifluoride; sodium hydrogen difluoride</t>
  </si>
  <si>
    <t>215-608-3</t>
  </si>
  <si>
    <t>1333-83-1</t>
  </si>
  <si>
    <t xml:space="preserve">Acute Tox. 3 *
Skin Corr. 1B
</t>
  </si>
  <si>
    <t xml:space="preserve">H301
H314
</t>
  </si>
  <si>
    <t xml:space="preserve">*
Skin Corr. 1B; H314: C ≥ 1 %
Skin Irrit. 2; H315: 0,1 % ≤ C &lt; 1 %
Eye Irrit. 2; H319: 0,1 % ≤ C &lt; 1 %
</t>
  </si>
  <si>
    <t>009-008-00-9</t>
  </si>
  <si>
    <t>potassium bifluoride; potassium hydrogen difluoride</t>
  </si>
  <si>
    <t>232-156-2</t>
  </si>
  <si>
    <t>7789-29-9</t>
  </si>
  <si>
    <t>009-009-00-4</t>
  </si>
  <si>
    <t>ammonium bifluoride; ammonium hydrogen difluoride</t>
  </si>
  <si>
    <t>215-676-4</t>
  </si>
  <si>
    <t>1341-49-7</t>
  </si>
  <si>
    <t>009-010-00-X</t>
  </si>
  <si>
    <t>fluoroboric acid ... %</t>
  </si>
  <si>
    <t>240-898-3</t>
  </si>
  <si>
    <t>16872-11-0</t>
  </si>
  <si>
    <t xml:space="preserve">Skin Corr. 1B
</t>
  </si>
  <si>
    <t xml:space="preserve">H314
</t>
  </si>
  <si>
    <t xml:space="preserve">Skin Corr. 1B; H314: C ≥ 25 %
Skin Irrit. 2; H315: 10 % ≤ C &lt; 25 %
Eye Irrit. 2; H319: 10 % ≤ C &lt; 25 %
</t>
  </si>
  <si>
    <t>009-011-00-5</t>
  </si>
  <si>
    <t>fluorosilicic acid ... %</t>
  </si>
  <si>
    <t>241-034-8</t>
  </si>
  <si>
    <t>16961-83-4</t>
  </si>
  <si>
    <t>009-012-00-0</t>
  </si>
  <si>
    <t xml:space="preserve">alkali fluorosilicates(Na) [1]
alkali fluorosilicates(K) [2]
alkali fluorosilicates(NH4)  [3]
</t>
  </si>
  <si>
    <t xml:space="preserve">240-934-8 [1]
240-896-2 [2]
240-968-3 [3]
</t>
  </si>
  <si>
    <t xml:space="preserve">16893-85-9 [1]
16871-90-2 [2]
16919-19-0 [3]
</t>
  </si>
  <si>
    <t>009-013-00-6</t>
  </si>
  <si>
    <t>fluorosilicates, with the exception of those specified elsewhere in this annex</t>
  </si>
  <si>
    <t>009-014-00-1</t>
  </si>
  <si>
    <t>lead hexafluorosilicate</t>
  </si>
  <si>
    <t>247-278-1</t>
  </si>
  <si>
    <t>25808-74-6</t>
  </si>
  <si>
    <t xml:space="preserve">Repr. 1A
Acute Tox. 4 *
Acute Tox. 4 *
STOT RE 2 *
Aquatic Acute 1
Aquatic Chronic 1
</t>
  </si>
  <si>
    <t xml:space="preserve">H360Df
H332
H302
H373 **
H400
H410
</t>
  </si>
  <si>
    <t xml:space="preserve">H360Df
H332
H302
H373 **
H410
</t>
  </si>
  <si>
    <t xml:space="preserve">1 </t>
  </si>
  <si>
    <t>009-015-00-7</t>
  </si>
  <si>
    <t>sulphuryl difluoride</t>
  </si>
  <si>
    <t>220-281-5</t>
  </si>
  <si>
    <t>2699-79-8</t>
  </si>
  <si>
    <t xml:space="preserve">Press. Gas
Acute Tox. 3 *
STOT RE 2 *
Aquatic Acute 1
</t>
  </si>
  <si>
    <t xml:space="preserve">
H331
H373 **
H400
</t>
  </si>
  <si>
    <t>GHS04
GHS06
GHS08
GHS09
Dgr</t>
  </si>
  <si>
    <t xml:space="preserve">H331
H373 **
H400
</t>
  </si>
  <si>
    <t>009-016-00-2</t>
  </si>
  <si>
    <t xml:space="preserve">Acute Tox. 4
STOT RE 1
Aquatic Chronic 2
</t>
  </si>
  <si>
    <t xml:space="preserve">H332
H372
H411
</t>
  </si>
  <si>
    <t>GHS07
GHS08
GHS09
Dgr</t>
  </si>
  <si>
    <t xml:space="preserve">H372
H332
H411
</t>
  </si>
  <si>
    <t>CLP00/ATP03</t>
  </si>
  <si>
    <t>009-017-00-8</t>
  </si>
  <si>
    <t>potassium mu-fluoro-bis(triethylaluminium)</t>
  </si>
  <si>
    <t>400-040-2</t>
  </si>
  <si>
    <t>12091-08-6</t>
  </si>
  <si>
    <t xml:space="preserve">Flam. Sol. 1
Water-react. 1
Acute Tox. 4 *
Skin Corr. 1A
</t>
  </si>
  <si>
    <t xml:space="preserve">H228
H260
H332
H314
</t>
  </si>
  <si>
    <t>GHS02
GHS05
GHS07
Dgr</t>
  </si>
  <si>
    <t>009-018-00-3</t>
  </si>
  <si>
    <t>magnesium hexafluorosilicate</t>
  </si>
  <si>
    <t>241-022-2</t>
  </si>
  <si>
    <t>16949-65-8</t>
  </si>
  <si>
    <t>011-001-00-0</t>
  </si>
  <si>
    <t>sodium</t>
  </si>
  <si>
    <t>231-132-9</t>
  </si>
  <si>
    <t>7440-23-5</t>
  </si>
  <si>
    <t>011-002-00-6</t>
  </si>
  <si>
    <t>sodium hydroxide; caustic soda</t>
  </si>
  <si>
    <t>215-185-5</t>
  </si>
  <si>
    <t xml:space="preserve">Skin Corr. 1A
</t>
  </si>
  <si>
    <t xml:space="preserve">Skin Corr. 1A; H314: C ≥ 5 %
Skin Corr. 1B; H314: 2 % ≤ C &lt; 5 %
Skin Irrit. 2; H315: 0,5 % ≤ C &lt; 2 %
Eye Irrit. 2; H319: 0,5 % ≤ C &lt; 2 %
</t>
  </si>
  <si>
    <t>011-003-00-1</t>
  </si>
  <si>
    <t>sodium peroxide</t>
  </si>
  <si>
    <t>215-209-4</t>
  </si>
  <si>
    <t>1313-60-6</t>
  </si>
  <si>
    <t xml:space="preserve">Ox. Sol. 1
Skin Corr. 1A
</t>
  </si>
  <si>
    <t xml:space="preserve">H271
H314
</t>
  </si>
  <si>
    <t>011-004-00-7</t>
  </si>
  <si>
    <t>sodium azide</t>
  </si>
  <si>
    <t>247-852-1</t>
  </si>
  <si>
    <t>011-005-00-2</t>
  </si>
  <si>
    <t>sodium carbonate</t>
  </si>
  <si>
    <t xml:space="preserve">Eye Irrit. 2
</t>
  </si>
  <si>
    <t xml:space="preserve">H319
</t>
  </si>
  <si>
    <t>011-006-00-8</t>
  </si>
  <si>
    <t>sodium cyanate</t>
  </si>
  <si>
    <t>213-030-6</t>
  </si>
  <si>
    <t>917-61-3</t>
  </si>
  <si>
    <t>011-007-00-3</t>
  </si>
  <si>
    <t>propoxycarbazone-sodium</t>
  </si>
  <si>
    <t>181274-15-7</t>
  </si>
  <si>
    <t>012-001-00-3</t>
  </si>
  <si>
    <t>magnesium powder (pyrophoric)</t>
  </si>
  <si>
    <t>231-104-6</t>
  </si>
  <si>
    <t>7439-95-4</t>
  </si>
  <si>
    <t xml:space="preserve">Pyr. Sol. 1
Water-react. 1
</t>
  </si>
  <si>
    <t xml:space="preserve">H250
H260
</t>
  </si>
  <si>
    <t xml:space="preserve">H260
H250
</t>
  </si>
  <si>
    <t>012-002-00-9</t>
  </si>
  <si>
    <t>magnesium, powder or turnings</t>
  </si>
  <si>
    <t xml:space="preserve">Flam. Sol. 1
Self-heat. 1
Water-react. 2
</t>
  </si>
  <si>
    <t xml:space="preserve">H228
H252
H261
</t>
  </si>
  <si>
    <t xml:space="preserve">H228
H261
H252
</t>
  </si>
  <si>
    <t>012-003-00-4</t>
  </si>
  <si>
    <t>magnesium alkyls</t>
  </si>
  <si>
    <t xml:space="preserve">Pyr. Liq. 1
Water-react. 1
Skin Corr. 1B
</t>
  </si>
  <si>
    <t>012-004-00-X</t>
  </si>
  <si>
    <t>aluminium-magnesium-carbonate-hydroxide-perchlorate-hydrate</t>
  </si>
  <si>
    <t>422-150-1</t>
  </si>
  <si>
    <t>013-001-00-6</t>
  </si>
  <si>
    <t>aluminium powder (pyrophoric)</t>
  </si>
  <si>
    <t>231-072-3</t>
  </si>
  <si>
    <t xml:space="preserve">Pyr. Sol. 1
Water-react. 2
</t>
  </si>
  <si>
    <t xml:space="preserve">H250
H261
</t>
  </si>
  <si>
    <t xml:space="preserve">H261
H250
</t>
  </si>
  <si>
    <t>013-002-00-1</t>
  </si>
  <si>
    <t>aluminium powder (stabilised)</t>
  </si>
  <si>
    <t xml:space="preserve">Flam. Sol. 1
Water-react. 2
</t>
  </si>
  <si>
    <t xml:space="preserve">H228
H261
</t>
  </si>
  <si>
    <t xml:space="preserve">H261
H228
</t>
  </si>
  <si>
    <t>013-003-00-7</t>
  </si>
  <si>
    <t>aluminium chloride, anhydrous</t>
  </si>
  <si>
    <t>231-208-1</t>
  </si>
  <si>
    <t>7446-70-0</t>
  </si>
  <si>
    <t>013-004-00-2</t>
  </si>
  <si>
    <t>aluminium alkyls</t>
  </si>
  <si>
    <t>013-005-00-8</t>
  </si>
  <si>
    <t>diethyl(ethyldimethylsilanolato)aluminium</t>
  </si>
  <si>
    <t>401-160-8</t>
  </si>
  <si>
    <t>55426-95-4</t>
  </si>
  <si>
    <t xml:space="preserve">Pyr. Liq. 1
Water-react. 1
Skin Corr. 1A
</t>
  </si>
  <si>
    <t>013-006-00-3</t>
  </si>
  <si>
    <t>(ethyl-3-oxobutanoato-O'1,O'3)(2-dimethylaminoethanolato)(1-methoxypropan-2-olato)aluminium(III), dimerised</t>
  </si>
  <si>
    <t>402-370-2</t>
  </si>
  <si>
    <t xml:space="preserve">Flam. Liq. 3
Eye Dam. 1
</t>
  </si>
  <si>
    <t xml:space="preserve">H226
H318
</t>
  </si>
  <si>
    <t>013-007-00-9</t>
  </si>
  <si>
    <t>poly(oxo(2-butoxyethyl-3-oxobutanoato-O'1,O'3)aluminium)</t>
  </si>
  <si>
    <t>403-430-0</t>
  </si>
  <si>
    <t>013-008-00-4</t>
  </si>
  <si>
    <t>di-n-octylaluminium iodide</t>
  </si>
  <si>
    <t>408-190-0</t>
  </si>
  <si>
    <t>7585-14-0</t>
  </si>
  <si>
    <t xml:space="preserve">Pyr. Liq. 1
Skin Corr. 1B
Aquatic Acute 1
Aquatic Chronic 1
</t>
  </si>
  <si>
    <t xml:space="preserve">H250
H314
H400
H410
</t>
  </si>
  <si>
    <t>GHS02
GHS05
GHS09
Dgr</t>
  </si>
  <si>
    <t xml:space="preserve">H250
H314
H410
</t>
  </si>
  <si>
    <t>013-009-00-X</t>
  </si>
  <si>
    <t>sodium((n-butyl)x(ethyl)y-1,5-dihydro)aluminate) x = 0,5, y = 1,5</t>
  </si>
  <si>
    <t>418-720-2</t>
  </si>
  <si>
    <t xml:space="preserve">Flam. Sol. 1
Pyr. Sol. 1
Water-react. 1
Acute Tox. 4 *
Skin Corr. 1A
</t>
  </si>
  <si>
    <t xml:space="preserve">H228
H250
H260
H332
H314
</t>
  </si>
  <si>
    <t xml:space="preserve">H228
H260
H250
H332
H314
</t>
  </si>
  <si>
    <t>013-010-00-5</t>
  </si>
  <si>
    <t>hydroxy aluminium bis(2,4,8,10-tetra-tert-butyl-6-hydroxy-12H-dibenzo[d,g][1.3.2]dioxaphosphocin-6-oxide)</t>
  </si>
  <si>
    <t>430-650-4</t>
  </si>
  <si>
    <t>151841-65-5</t>
  </si>
  <si>
    <t>014-001-00-9</t>
  </si>
  <si>
    <t>trichlorosilane</t>
  </si>
  <si>
    <t>233-042-5</t>
  </si>
  <si>
    <t>10025-78-2</t>
  </si>
  <si>
    <t xml:space="preserve">Flam. Liq. 1
Pyr. Liq. 1
Acute Tox. 4 *
Acute Tox. 4 *
Skin Corr. 1A
</t>
  </si>
  <si>
    <t xml:space="preserve">H224
H250
H332
H302
H314
</t>
  </si>
  <si>
    <t xml:space="preserve">H224
H250
H332
H302
H314
</t>
  </si>
  <si>
    <t xml:space="preserve">EUH014
EUH029
</t>
  </si>
  <si>
    <t xml:space="preserve">*
STOT SE 3; H335: C ≥ 1 %
</t>
  </si>
  <si>
    <t>014-002-00-4</t>
  </si>
  <si>
    <t>silicon tetrachloride</t>
  </si>
  <si>
    <t>233-054-0</t>
  </si>
  <si>
    <t>10026-04-7</t>
  </si>
  <si>
    <t xml:space="preserve">STOT SE 3
Skin Irrit. 2
Eye Irrit. 2
</t>
  </si>
  <si>
    <t xml:space="preserve">H335
H315
H319
</t>
  </si>
  <si>
    <t xml:space="preserve">H319
H335
H315
</t>
  </si>
  <si>
    <t>014-003-00-X</t>
  </si>
  <si>
    <t>dimethyldichlorosilane</t>
  </si>
  <si>
    <t>200-901-0</t>
  </si>
  <si>
    <t>75-78-5</t>
  </si>
  <si>
    <t xml:space="preserve">Flam. Liq. 2
STOT SE 3
Skin Irrit. 2
Eye Irrit. 2
</t>
  </si>
  <si>
    <t xml:space="preserve">H225
H335
H315
H319
</t>
  </si>
  <si>
    <t xml:space="preserve">H225
H319
H335
H315
</t>
  </si>
  <si>
    <t>014-004-00-5</t>
  </si>
  <si>
    <t>trichloro(methyl)silane; methyltrichlorosilane</t>
  </si>
  <si>
    <t>200-902-6</t>
  </si>
  <si>
    <t>75-79-6</t>
  </si>
  <si>
    <t xml:space="preserve">Skin Irrit. 2; H315: C ≥ 1 %
Eye Irrit. 2; H319: C ≥ 1 %
STOT SE 3; H335: C ≥ 1 %
</t>
  </si>
  <si>
    <t>014-005-00-0</t>
  </si>
  <si>
    <t>tetraethyl silicate; ethyl silicate</t>
  </si>
  <si>
    <t>201-083-8</t>
  </si>
  <si>
    <t>78-10-4</t>
  </si>
  <si>
    <t xml:space="preserve">Flam. Liq. 3
Acute Tox. 4 *
STOT SE 3
Eye Irrit. 2
</t>
  </si>
  <si>
    <t xml:space="preserve">H226
H332
H335
H319
</t>
  </si>
  <si>
    <t xml:space="preserve">H226
H332
H319
H335
</t>
  </si>
  <si>
    <t>014-006-00-6</t>
  </si>
  <si>
    <t>bis(4-fluorophenyl)-methyl-(1,2,4-triazol-4-ylmethyl)silane hydrochloride</t>
  </si>
  <si>
    <t>401-380-4</t>
  </si>
  <si>
    <t xml:space="preserve">Eye Irrit. 2
Aquatic Chronic 2
</t>
  </si>
  <si>
    <t xml:space="preserve">H319
H411
</t>
  </si>
  <si>
    <t>014-007-00-1</t>
  </si>
  <si>
    <t>triethoxyisobutylsilane</t>
  </si>
  <si>
    <t>402-810-3</t>
  </si>
  <si>
    <t>17980-47-1</t>
  </si>
  <si>
    <t xml:space="preserve">Skin Irrit. 2
</t>
  </si>
  <si>
    <t xml:space="preserve">H315
</t>
  </si>
  <si>
    <t>014-008-00-7</t>
  </si>
  <si>
    <t>(chloromethyl)bis(4-fluorophenyl)methylsilane</t>
  </si>
  <si>
    <t>401-200-4</t>
  </si>
  <si>
    <t>85491-26-5</t>
  </si>
  <si>
    <t>014-009-00-2</t>
  </si>
  <si>
    <t>isobutylisopropyldimethoxysilane</t>
  </si>
  <si>
    <t>402-580-4</t>
  </si>
  <si>
    <t>111439-76-0</t>
  </si>
  <si>
    <t xml:space="preserve">Flam. Liq. 3
Acute Tox. 4 *
Skin Irrit. 2
</t>
  </si>
  <si>
    <t xml:space="preserve">H226
H332
H315
</t>
  </si>
  <si>
    <t>014-010-00-8</t>
  </si>
  <si>
    <t>disodium metasilicate</t>
  </si>
  <si>
    <t>229-912-9</t>
  </si>
  <si>
    <t>6834-92-0</t>
  </si>
  <si>
    <t xml:space="preserve">STOT SE 3
Skin Corr. 1B
</t>
  </si>
  <si>
    <t xml:space="preserve">H335
H314
</t>
  </si>
  <si>
    <t xml:space="preserve">H314
H335
</t>
  </si>
  <si>
    <t>014-011-00-3</t>
  </si>
  <si>
    <t>cyclohexyldimethoxymethylsilane</t>
  </si>
  <si>
    <t>402-140-1</t>
  </si>
  <si>
    <t>17865-32-6</t>
  </si>
  <si>
    <t xml:space="preserve">Skin Irrit. 2
Aquatic Chronic 2
</t>
  </si>
  <si>
    <t xml:space="preserve">H315
H411
</t>
  </si>
  <si>
    <t>014-012-00-9</t>
  </si>
  <si>
    <t>bis(3-(trimethoxysilyl)propyl)amine</t>
  </si>
  <si>
    <t>403-480-3</t>
  </si>
  <si>
    <t xml:space="preserve">Eye Dam. 1
Aquatic Chronic 2
</t>
  </si>
  <si>
    <t xml:space="preserve">H318
H411
</t>
  </si>
  <si>
    <t>014-013-00-4</t>
  </si>
  <si>
    <t>α-hydroxypoly(methyl-(3-(2,2,6,6-tetramethylpiperidin-4-yloxy)propyl)siloxane)</t>
  </si>
  <si>
    <t>404-920-7</t>
  </si>
  <si>
    <t xml:space="preserve">Acute Tox. 4 *
Acute Tox. 4 *
Skin Corr. 1B
Aquatic Chronic 2
</t>
  </si>
  <si>
    <t xml:space="preserve">H312
H302
H314
H411
</t>
  </si>
  <si>
    <t>014-014-00-X</t>
  </si>
  <si>
    <t>etacelasil (ISO); 6-(2-chloroethyl)-6-(2-methoxyethoxy)-2,5,7,10-tetraoxa-6-silaundecane</t>
  </si>
  <si>
    <t>253-704-7</t>
  </si>
  <si>
    <t>37894-46-5</t>
  </si>
  <si>
    <t xml:space="preserve">Repr. 1B
Acute Tox. 4 *
STOT RE 2 *
</t>
  </si>
  <si>
    <t xml:space="preserve">H360D ***
H302
H373 **
</t>
  </si>
  <si>
    <t>GHS08
GHS07
Dgr</t>
  </si>
  <si>
    <t>014-015-00-5</t>
  </si>
  <si>
    <t>α-trimethylsilanyl-ω-trimethylsiloxypoly[oxy(methyl-3-(2-(2-methoxypropoxy)propoxy)propylsilanediyl]-co-oxy(dimethylsilane))</t>
  </si>
  <si>
    <t>406-420-4</t>
  </si>
  <si>
    <t>69430-40-6</t>
  </si>
  <si>
    <t>014-016-00-0</t>
  </si>
  <si>
    <t>reaction mass of: 1,3-dihex-5-en-1-yl-1,1,3,3-tetramethyldisiloxane; 1,3-dihex-n-en-1-yl-1,1,3,3-tetramethyldisiloxane</t>
  </si>
  <si>
    <t>406-490-6</t>
  </si>
  <si>
    <t>014-017-00-6</t>
  </si>
  <si>
    <t>flusilazole (ISO); bis(4-fluorophenyl)(methyl)(1H-1,2,4-triazol-1-ylmethyl)silane</t>
  </si>
  <si>
    <t>85509-19-9</t>
  </si>
  <si>
    <t xml:space="preserve">Carc. 2
Repr. 1B
Acute Tox. 4 *
Aquatic Chronic 2
</t>
  </si>
  <si>
    <t xml:space="preserve">H351
H360D ***
H302
H411
</t>
  </si>
  <si>
    <t>014-018-00-1</t>
  </si>
  <si>
    <t>octamethylcyclotetrasiloxane</t>
  </si>
  <si>
    <t xml:space="preserve">Repr. 2
Aquatic Chronic 4
</t>
  </si>
  <si>
    <t xml:space="preserve">H361f ***
H413
</t>
  </si>
  <si>
    <t>GHS08
Wng</t>
  </si>
  <si>
    <t>014-019-00-7</t>
  </si>
  <si>
    <t>reaction mass of: 4-[[bis-(4-fluorophenyl)methylsilyl]methyl]-4H-1,2,4-triazole; 1-[[bis-(4-fluorophenyl)methylsilyl]methyl]-1H-1,2,4-triazole</t>
  </si>
  <si>
    <t>403-250-2</t>
  </si>
  <si>
    <t>014-020-00-2</t>
  </si>
  <si>
    <t>bis(1,1-dimethyl-2-propynyloxy)dimethylsilane</t>
  </si>
  <si>
    <t>414-960-7</t>
  </si>
  <si>
    <t>53863-99-3</t>
  </si>
  <si>
    <t xml:space="preserve">H332
</t>
  </si>
  <si>
    <t>014-021-00-8</t>
  </si>
  <si>
    <t>tris(isopropenyloxy)phenyl silane</t>
  </si>
  <si>
    <t>411-340-8</t>
  </si>
  <si>
    <t>52301-18-5</t>
  </si>
  <si>
    <t>014-022-00-3</t>
  </si>
  <si>
    <t>reaction product of: (2-hydroxy-4-(3-propenoxy)benzophenone and triethoxysilane) with (hydrolysis product of silica and methyltrimethoxysilane)</t>
  </si>
  <si>
    <t>401-530-9</t>
  </si>
  <si>
    <t xml:space="preserve">Flam. Sol. 1
Acute Tox. 4 *
Acute Tox. 4 *
Acute Tox. 4 *
STOT SE 1
</t>
  </si>
  <si>
    <t xml:space="preserve">H228
H332
H312
H302
H370 **
</t>
  </si>
  <si>
    <t xml:space="preserve">H228
H370 **
H332
H312
H302
</t>
  </si>
  <si>
    <t>014-023-00-9</t>
  </si>
  <si>
    <t>α, ω-dihydroxypoly(hex-5-en-1-ylmethylsiloxane)hoxysilane with (hydrolysis product of silica and methyltrimethoxysilane)iazole</t>
  </si>
  <si>
    <t>408-160-7</t>
  </si>
  <si>
    <t>125613-45-8</t>
  </si>
  <si>
    <t>014-024-00-4</t>
  </si>
  <si>
    <t>1-((3-(3-chloro-4-fluorophenyl)propyl)dimethylsilanyl)-4-ethoxybenzene</t>
  </si>
  <si>
    <t>412-620-2</t>
  </si>
  <si>
    <t>121626-74-2</t>
  </si>
  <si>
    <t>014-025-00-X</t>
  </si>
  <si>
    <t>4-[3-(diethoxymethylsilylpropoxy)-2,2,6,6-tetramethyl]piperidine</t>
  </si>
  <si>
    <t>411-400-3</t>
  </si>
  <si>
    <t>102089-33-8</t>
  </si>
  <si>
    <t xml:space="preserve">Acute Tox. 4 *
STOT RE 2 *
Skin Irrit. 2
Eye Dam. 1
Aquatic Chronic 3
</t>
  </si>
  <si>
    <t xml:space="preserve">H302
H373 **
H315
H318
H412
</t>
  </si>
  <si>
    <t>014-026-00-5</t>
  </si>
  <si>
    <t>dichloro-(3-(3-chloro-4-fluorophenyl)propyl)methylsilane</t>
  </si>
  <si>
    <t>407-180-3</t>
  </si>
  <si>
    <t>770722-36-6</t>
  </si>
  <si>
    <t>014-027-00-0</t>
  </si>
  <si>
    <t>chloro(3-(3-chloro-4-fluorophenyl)propyl)dimethylsilane</t>
  </si>
  <si>
    <t>410-270-5</t>
  </si>
  <si>
    <t>770722-46-8</t>
  </si>
  <si>
    <t>014-028-00-6</t>
  </si>
  <si>
    <t>α-[3-(1-oxoprop-2-eny)l-1-oxypropyl]dimethoxysilyloxy-ω-[3(1-oxoprop-2-enyl)-1-oxypropyl]dimethoxysilyl poly(dimethylsiloxane)</t>
  </si>
  <si>
    <t>415-290-8</t>
  </si>
  <si>
    <t>193159-06-7</t>
  </si>
  <si>
    <t>014-029-00-1</t>
  </si>
  <si>
    <t>O,O'-(ethenylmethylsilylene)di[(4-methylpentan-2-one)oxime]</t>
  </si>
  <si>
    <t>421-870-1</t>
  </si>
  <si>
    <t>156145-66-3</t>
  </si>
  <si>
    <t xml:space="preserve">Repr. 2
Acute Tox. 4 *
STOT RE 2 *
</t>
  </si>
  <si>
    <t xml:space="preserve">H361f ***
H302
H373 **
</t>
  </si>
  <si>
    <t>014-030-00-7</t>
  </si>
  <si>
    <t>[(dimethylsilylene)bis((1,2,3,3a,7a-η)-1H-inden-1-ylidene)dimethyl]hafnium</t>
  </si>
  <si>
    <t>422-060-0</t>
  </si>
  <si>
    <t>137390-08-0</t>
  </si>
  <si>
    <t xml:space="preserve">Acute Tox. 2 *
</t>
  </si>
  <si>
    <t xml:space="preserve">H300
</t>
  </si>
  <si>
    <t>014-031-00-2</t>
  </si>
  <si>
    <t>bis(1-methylethyl)-dimethoxysilane</t>
  </si>
  <si>
    <t>421-540-7</t>
  </si>
  <si>
    <t>18230-61-0</t>
  </si>
  <si>
    <t xml:space="preserve">Flam. Liq. 3
Skin Irrit. 2
Skin Sens. 1
Aquatic Chronic 3
</t>
  </si>
  <si>
    <t xml:space="preserve">H226
H315
H317
H412
</t>
  </si>
  <si>
    <t>014-032-00-8</t>
  </si>
  <si>
    <t>dicyclopentyldimethoxysilane</t>
  </si>
  <si>
    <t>404-370-8</t>
  </si>
  <si>
    <t>126990-35-0</t>
  </si>
  <si>
    <t xml:space="preserve">Skin Irrit. 2
Eye Dam. 1
Aquatic Acute 1
Aquatic Chronic 1
</t>
  </si>
  <si>
    <t xml:space="preserve">H315
H318
H400
H410
</t>
  </si>
  <si>
    <t xml:space="preserve">H315
H318
H410
</t>
  </si>
  <si>
    <t>014-033-00-3</t>
  </si>
  <si>
    <t>2-methyl-3-(trimethoxysilyl)propyl-2-propenoate hydrolysis product with silica</t>
  </si>
  <si>
    <t>419-030-4</t>
  </si>
  <si>
    <t>125804-20-8</t>
  </si>
  <si>
    <t xml:space="preserve">Flam. Liq. 2
STOT SE 3
Eye Irrit. 2
</t>
  </si>
  <si>
    <t xml:space="preserve">H225
H336
H319
</t>
  </si>
  <si>
    <t xml:space="preserve">H225
H319
H336
</t>
  </si>
  <si>
    <t>014-034-00-9</t>
  </si>
  <si>
    <t>3-hexylheptamethyltrisiloxane</t>
  </si>
  <si>
    <t>428-700-5</t>
  </si>
  <si>
    <t>1873-90-1</t>
  </si>
  <si>
    <t xml:space="preserve">Acute Tox. 4 *
Aquatic Chronic 4
</t>
  </si>
  <si>
    <t xml:space="preserve">H332
H413
</t>
  </si>
  <si>
    <t>014-035-00-4</t>
  </si>
  <si>
    <t>2-(3,4-epoxycyclohexyl)ethyltriethoxy silane</t>
  </si>
  <si>
    <t>425-050-4</t>
  </si>
  <si>
    <t>10217-34-2</t>
  </si>
  <si>
    <t xml:space="preserve">Skin Sens. 1
Aquatic Chronic 3
</t>
  </si>
  <si>
    <t xml:space="preserve">H317
H412
</t>
  </si>
  <si>
    <t>014-036-00-X</t>
  </si>
  <si>
    <t>(4-ethoxyphenyl)(3-(4-fluoro-3-phenoxyphenyl)propyl)dimethylsilane</t>
  </si>
  <si>
    <t>405-020-7</t>
  </si>
  <si>
    <t>105024-66-6</t>
  </si>
  <si>
    <t xml:space="preserve">Repr. 1B
Aquatic Acute 1
Aquatic Chronic 1
</t>
  </si>
  <si>
    <t xml:space="preserve">H360F ***
H400
H410
</t>
  </si>
  <si>
    <t>GHS08
GHS09
Dgr</t>
  </si>
  <si>
    <t xml:space="preserve">H360F ***
H410
</t>
  </si>
  <si>
    <t xml:space="preserve">M=1000
</t>
  </si>
  <si>
    <t>014-037-00-5</t>
  </si>
  <si>
    <t>2-butanone-O,O',O''-(phenylsilylidyne)trioxime</t>
  </si>
  <si>
    <t>433-360-6</t>
  </si>
  <si>
    <t>34036-80-1</t>
  </si>
  <si>
    <t xml:space="preserve">STOT RE 2 *
Skin Sens. 1
Aquatic Chronic 3
</t>
  </si>
  <si>
    <t xml:space="preserve">H373 **
H317
H412
</t>
  </si>
  <si>
    <t>014-038-00-0</t>
  </si>
  <si>
    <t>S-(3-(triethoxysilyl)propyl)octanethioate</t>
  </si>
  <si>
    <t>436-690-9</t>
  </si>
  <si>
    <t>220727-26-4</t>
  </si>
  <si>
    <t>014-039-00-6</t>
  </si>
  <si>
    <t>(2,3-dimethylbut-2-yl)-trimethoxysilane</t>
  </si>
  <si>
    <t>439-360-2</t>
  </si>
  <si>
    <t>142877-45-0</t>
  </si>
  <si>
    <t xml:space="preserve">Skin Irrit. 2
Eye Dam. 1
Aquatic Chronic 3
</t>
  </si>
  <si>
    <t xml:space="preserve">H315
H318
H412
</t>
  </si>
  <si>
    <t>014-041-00-7</t>
  </si>
  <si>
    <t>N,N-bis(trimethylsilyl)aminopropylmethyldiethoxysilane</t>
  </si>
  <si>
    <t>445-890-5</t>
  </si>
  <si>
    <t>201290-01-9</t>
  </si>
  <si>
    <t xml:space="preserve">Acute Tox. 4 *
Skin Sens. 1
</t>
  </si>
  <si>
    <t xml:space="preserve">H302
H317
</t>
  </si>
  <si>
    <t>014-042-00-2</t>
  </si>
  <si>
    <t>reaction mass of: O,O',O'',O'''-silanetetrayl tetrakis(4-methyl-2-pentanone oxime) (3 stereoisomers)</t>
  </si>
  <si>
    <t>423-010-0</t>
  </si>
  <si>
    <t>014-043-00-8</t>
  </si>
  <si>
    <t>reaction product of amorphous silica (50-85 %), butyl (1-methylpropyl) magnesium (3-15 %), tetraethyl orthosilicate (5-15 %) and titanium tetrachloride (5-20 %)</t>
  </si>
  <si>
    <t>432-200-2</t>
  </si>
  <si>
    <t xml:space="preserve">STOT SE 3
Skin Irrit. 2
Eye Dam. 1
Aquatic Chronic 3
</t>
  </si>
  <si>
    <t xml:space="preserve">H335
H315
H318
H412
</t>
  </si>
  <si>
    <t xml:space="preserve">H315
H318
H335
H412
</t>
  </si>
  <si>
    <t>014-044-00-3</t>
  </si>
  <si>
    <t>3-[(4'-acetoxy-3'-methoxyphenyl) propyl]trimethoxysilane</t>
  </si>
  <si>
    <t>433-050-0</t>
  </si>
  <si>
    <t>014-045-00-9</t>
  </si>
  <si>
    <t>magnesium sodium fluoride silicate</t>
  </si>
  <si>
    <t>442-650-1</t>
  </si>
  <si>
    <t xml:space="preserve">STOT RE 2 *
</t>
  </si>
  <si>
    <t xml:space="preserve">H373 **
</t>
  </si>
  <si>
    <t>015-001-00-1</t>
  </si>
  <si>
    <t>white phosphorus</t>
  </si>
  <si>
    <t>231-768-7</t>
  </si>
  <si>
    <t>12185-10-3</t>
  </si>
  <si>
    <t xml:space="preserve">Pyr. Sol. 1
Acute Tox. 2 *
Acute Tox. 2 *
Skin Corr. 1A
Aquatic Acute 1
</t>
  </si>
  <si>
    <t xml:space="preserve">H250
H330
H300
H314
H400
</t>
  </si>
  <si>
    <t>GHS02
GHS06
GHS05
GHS09
Dgr</t>
  </si>
  <si>
    <t>015-002-00-7</t>
  </si>
  <si>
    <t>red phosphorus</t>
  </si>
  <si>
    <t xml:space="preserve">Flam. Sol. 1
Aquatic Chronic 3
</t>
  </si>
  <si>
    <t xml:space="preserve">H228
H412
</t>
  </si>
  <si>
    <t xml:space="preserve">H228
H412
</t>
  </si>
  <si>
    <t>015-003-00-2</t>
  </si>
  <si>
    <t>calcium phosphide; tricalcium diphosphide</t>
  </si>
  <si>
    <t>215-142-0</t>
  </si>
  <si>
    <t>1305-99-3</t>
  </si>
  <si>
    <t xml:space="preserve">Water-react. 1
Acute Tox. 1
Acute Tox. 2
Acute Tox. 3
Eye Dam. 1
Aquatic Acute 1
</t>
  </si>
  <si>
    <t xml:space="preserve">H260
H330
H300
H311
H318
H400
</t>
  </si>
  <si>
    <t xml:space="preserve">H260
H300
H311
H330
H318
H400
</t>
  </si>
  <si>
    <t xml:space="preserve">EUH029
EUH032
</t>
  </si>
  <si>
    <t>015-004-00-8</t>
  </si>
  <si>
    <t>aluminium phosphide</t>
  </si>
  <si>
    <t>244-088-0</t>
  </si>
  <si>
    <t>20859-73-8</t>
  </si>
  <si>
    <t xml:space="preserve">Water-react. 1
Acute Tox. 1
Acute Tox. 2
Acute Tox. 3
Aquatic Acute 1
</t>
  </si>
  <si>
    <t xml:space="preserve">H260
H330
H300
H311
H400
</t>
  </si>
  <si>
    <t xml:space="preserve">H260
H300
H311
H330
H400
</t>
  </si>
  <si>
    <t>CLP00/ATP05</t>
  </si>
  <si>
    <t>015-005-00-3</t>
  </si>
  <si>
    <t>magnesium phosphide; trimagnesium diphosphide</t>
  </si>
  <si>
    <t>235-023-7</t>
  </si>
  <si>
    <t>12057-74-8</t>
  </si>
  <si>
    <t>015-006-00-9</t>
  </si>
  <si>
    <t>trizinc diphosphide; zinc phosphide</t>
  </si>
  <si>
    <t>215-244-5</t>
  </si>
  <si>
    <t>1314-84-7</t>
  </si>
  <si>
    <t xml:space="preserve">Water-react. 1
Acute Tox. 2 *
Aquatic Acute 1
Aquatic Chronic 1
</t>
  </si>
  <si>
    <t xml:space="preserve">H260
H300
H400
H410
</t>
  </si>
  <si>
    <t xml:space="preserve">H260
H300
H410
</t>
  </si>
  <si>
    <t>015-007-00-4</t>
  </si>
  <si>
    <t>phosphorus trichloride</t>
  </si>
  <si>
    <t>231-749-3</t>
  </si>
  <si>
    <t xml:space="preserve">Acute Tox. 2 *
Acute Tox. 2 *
STOT RE 2 *
Skin Corr. 1A
</t>
  </si>
  <si>
    <t xml:space="preserve">H330
H300
H373 **
H314
</t>
  </si>
  <si>
    <t>GHS06
GHS08
GHS05
Dgr</t>
  </si>
  <si>
    <t>015-008-00-X</t>
  </si>
  <si>
    <t>phosphorus pentachloride</t>
  </si>
  <si>
    <t>233-060-3</t>
  </si>
  <si>
    <t xml:space="preserve">Acute Tox. 2 *
Acute Tox. 4 *
STOT RE 2 *
Skin Corr. 1B
</t>
  </si>
  <si>
    <t xml:space="preserve">H330
H302
H373 **
H314
</t>
  </si>
  <si>
    <t xml:space="preserve">H330
H302
H373 **
H314
</t>
  </si>
  <si>
    <t>015-009-00-5</t>
  </si>
  <si>
    <t>phosphoryl trichloride</t>
  </si>
  <si>
    <t>233-046-7</t>
  </si>
  <si>
    <t>10025-87-3</t>
  </si>
  <si>
    <t xml:space="preserve">Acute Tox. 2 *
Acute Tox. 4 *
STOT RE 1
Skin Corr. 1A
</t>
  </si>
  <si>
    <t xml:space="preserve">H330
H302
H372 **
H314
</t>
  </si>
  <si>
    <t xml:space="preserve">H330
H372 **
H302
H314
</t>
  </si>
  <si>
    <t>015-010-00-0</t>
  </si>
  <si>
    <t>phosphorus pentoxide</t>
  </si>
  <si>
    <t>215-236-1</t>
  </si>
  <si>
    <t>015-011-00-6</t>
  </si>
  <si>
    <t>phosphoric acid ... %, orthophosphoric acid ... %</t>
  </si>
  <si>
    <t>015-012-00-1</t>
  </si>
  <si>
    <t>tetraphosphorus trisulphide; phosphorus sesquisulphid</t>
  </si>
  <si>
    <t>215-245-0</t>
  </si>
  <si>
    <t>1314-85-8</t>
  </si>
  <si>
    <t xml:space="preserve">Flam. Sol. 2
Water-react. 1
Acute Tox. 4 *
Aquatic Acute 1
</t>
  </si>
  <si>
    <t xml:space="preserve">H228
H260
H302
H400
</t>
  </si>
  <si>
    <t>GHS02
GHS07
GHS09
Dgr</t>
  </si>
  <si>
    <t>015-013-00-7</t>
  </si>
  <si>
    <t>015-014-00-2</t>
  </si>
  <si>
    <t xml:space="preserve">Carc. 2
Acute Tox. 4 *
Skin Irrit. 2
</t>
  </si>
  <si>
    <t xml:space="preserve">H351
H302
H315
</t>
  </si>
  <si>
    <t>015-015-00-8</t>
  </si>
  <si>
    <t>tricresyl phosphate (o-o-o-, o-o-m-, o-o-p-, o-m-m-, o-m-p-, o-p-p-); tritolyl phosphate (o-o-o-, o-o-m-, o-o-p-, o-m-m-, o-m-p-, o-p-p-)</t>
  </si>
  <si>
    <t xml:space="preserve">STOT SE 1
Aquatic Chronic 2
</t>
  </si>
  <si>
    <t xml:space="preserve">H370 **
H411
</t>
  </si>
  <si>
    <t xml:space="preserve">STOT SE 1; H370: C ≥ 1 %
STOT SE 2; H371: 0,2 % ≤ C &lt; 1 %
</t>
  </si>
  <si>
    <t>015-016-00-3</t>
  </si>
  <si>
    <t>tricresyl phosphate (m-m-m-, m-m-p-, m-p-p-, p-p-p-); tritolyl phosphate (m-m-m-, m-m-p-, m-p-p-, p-p-p-)</t>
  </si>
  <si>
    <t xml:space="preserve">Acute Tox. 4 *
Acute Tox. 4 *
Aquatic Chronic 2
</t>
  </si>
  <si>
    <t xml:space="preserve">H312
H302
H411
</t>
  </si>
  <si>
    <t>015-019-00-X</t>
  </si>
  <si>
    <t>dichlorvos (ISO); 2,2-dichlorovinyl dimethyl phosphate</t>
  </si>
  <si>
    <t xml:space="preserve">Acute Tox. 2 *
Acute Tox. 3 *
Acute Tox. 3 *
Skin Sens. 1
Aquatic Acute 1
</t>
  </si>
  <si>
    <t xml:space="preserve">H330
H311
H301
H317
H400
</t>
  </si>
  <si>
    <t>015-020-00-5</t>
  </si>
  <si>
    <t>mevinphos (ISO); 2-methoxycarbonyl-1-methylvinyl dimethyl phosphate</t>
  </si>
  <si>
    <t>232-095-1</t>
  </si>
  <si>
    <t>7786-34-7</t>
  </si>
  <si>
    <t xml:space="preserve">M=10000
</t>
  </si>
  <si>
    <t>015-021-00-0</t>
  </si>
  <si>
    <t>trichlorfon (ISO); dimethyl 2,2,2-trichloro-1-hydroxyethylphosphonate</t>
  </si>
  <si>
    <t>015-022-00-6</t>
  </si>
  <si>
    <t>phosphamidon (ISO); 2-chloro-2-diethylcarbamoyl-1-methylvinyl dimethyl phosphate</t>
  </si>
  <si>
    <t xml:space="preserve">Muta. 2
Acute Tox. 2 *
Acute Tox. 3 *
Aquatic Acute 1
Aquatic Chronic 1
</t>
  </si>
  <si>
    <t xml:space="preserve">H341
H300
H311
H400
H410
</t>
  </si>
  <si>
    <t xml:space="preserve">H341
H300
H311
H410
</t>
  </si>
  <si>
    <t>015-023-00-1</t>
  </si>
  <si>
    <t>pyrazoxon; diethyl 3-methylpyrazol-5-yl phosphate</t>
  </si>
  <si>
    <t>108-34-9</t>
  </si>
  <si>
    <t xml:space="preserve">Acute Tox. 1
Acute Tox. 2 *
Acute Tox. 2 *
</t>
  </si>
  <si>
    <t xml:space="preserve">H310
H330
H300
</t>
  </si>
  <si>
    <t xml:space="preserve">H330
H310
H300
</t>
  </si>
  <si>
    <t>015-024-00-7</t>
  </si>
  <si>
    <t>triamiphos (ISO); 5-amino-3-phenyl-1,2,4-triazol-1-yl-N,N,N',N'-tetramethylphosphonic diamide</t>
  </si>
  <si>
    <t>1031-47-6</t>
  </si>
  <si>
    <t>015-025-00-2</t>
  </si>
  <si>
    <t>TEPP (ISO); tetraethyl pyrophosphate</t>
  </si>
  <si>
    <t>203-495-3</t>
  </si>
  <si>
    <t>107-49-3</t>
  </si>
  <si>
    <t xml:space="preserve">Acute Tox. 1
Acute Tox. 2 *
Aquatic Acute 1
</t>
  </si>
  <si>
    <t xml:space="preserve">H310
H300
H400
</t>
  </si>
  <si>
    <t>015-026-00-8</t>
  </si>
  <si>
    <t>schradan (ISO); octamethylpyrophosphoramide</t>
  </si>
  <si>
    <t>205-801-0</t>
  </si>
  <si>
    <t>152-16-9</t>
  </si>
  <si>
    <t>015-027-00-3</t>
  </si>
  <si>
    <t>sulfotep (ISO); O,O,O,O-tetraethyl dithiopyrophosphate</t>
  </si>
  <si>
    <t>222-995-2</t>
  </si>
  <si>
    <t>015-028-00-9</t>
  </si>
  <si>
    <t>demeton-O (ISO); O,O-diethyl-O-2-ethylthioethyl phosphorothioate</t>
  </si>
  <si>
    <t>206-053-8</t>
  </si>
  <si>
    <t>298-03-3</t>
  </si>
  <si>
    <t>015-029-00-4</t>
  </si>
  <si>
    <t>demeton-S (ISO); diethyl-S-2-ethylthioethyl phosphorothioate</t>
  </si>
  <si>
    <t>204-801-8</t>
  </si>
  <si>
    <t>126-75-0</t>
  </si>
  <si>
    <t>015-030-00-X</t>
  </si>
  <si>
    <t>demeton-O-methyl (ISO); O-2-ethylthioethyl O,O-dimethyl phosphorothioate</t>
  </si>
  <si>
    <t>212-758-1</t>
  </si>
  <si>
    <t>867-27-6</t>
  </si>
  <si>
    <t>015-031-00-5</t>
  </si>
  <si>
    <t>demeton-S-methyl (ISO); S-2-ethylthioethyl dimethyl phosphorothioate</t>
  </si>
  <si>
    <t>213-052-6</t>
  </si>
  <si>
    <t>919-86-8</t>
  </si>
  <si>
    <t xml:space="preserve">Acute Tox. 3 *
Acute Tox. 3 *
Aquatic Chronic 2
</t>
  </si>
  <si>
    <t xml:space="preserve">H311
H301
H411
</t>
  </si>
  <si>
    <t>015-032-00-0</t>
  </si>
  <si>
    <t>prothoate (ISO); O,O-diethyl isopropylcarbamoylmethyl phosphorodithioate</t>
  </si>
  <si>
    <t>218-893-2</t>
  </si>
  <si>
    <t>2275-18-5</t>
  </si>
  <si>
    <t xml:space="preserve">Acute Tox. 1
Acute Tox. 2 *
Aquatic Chronic 3
</t>
  </si>
  <si>
    <t xml:space="preserve">H310
H300
H412
</t>
  </si>
  <si>
    <t>015-033-00-6</t>
  </si>
  <si>
    <t>phorate (ISO); O,O-diethyl ethylthiomethyl phosphorodithioate</t>
  </si>
  <si>
    <t>206-052-2</t>
  </si>
  <si>
    <t>298-02-2</t>
  </si>
  <si>
    <t>015-034-00-1</t>
  </si>
  <si>
    <t>parathion (ISO); O,O-diethyl O-4-nitrophenyl phosphorothioate</t>
  </si>
  <si>
    <t xml:space="preserve">Acute Tox. 2 *
Acute Tox. 2 *
Acute Tox. 3 *
STOT RE 1
Aquatic Acute 1
Aquatic Chronic 1
</t>
  </si>
  <si>
    <t xml:space="preserve">H330
H300
H311
H372 **
H400
H410
</t>
  </si>
  <si>
    <t xml:space="preserve">H330
H300
H311
H372 **
H410
</t>
  </si>
  <si>
    <t>015-035-00-7</t>
  </si>
  <si>
    <t>parathion - methyl (ISO); O,O-dimethyl O-4-nitrophenyl phosphorothioate</t>
  </si>
  <si>
    <t xml:space="preserve">Flam. Liq. 3
Acute Tox. 2 *
Acute Tox. 2 *
Acute Tox. 3 *
STOT RE 2 *
Aquatic Acute 1
Aquatic Chronic 1
</t>
  </si>
  <si>
    <t xml:space="preserve">H226
H330
H300
H311
H373 **
H400
H410
</t>
  </si>
  <si>
    <t xml:space="preserve">H226
H330
H300
H311
H373 **
H410
</t>
  </si>
  <si>
    <t>015-036-00-2</t>
  </si>
  <si>
    <t>O-ethyl O-4-nitrophenyl phenylphosphonothioate; EPN</t>
  </si>
  <si>
    <t>218-276-8</t>
  </si>
  <si>
    <t>2104-64-5</t>
  </si>
  <si>
    <t>015-037-00-8</t>
  </si>
  <si>
    <t>phenkapton (ISO); S-(2,5-dichlorophenylthiomethyl) O,O-diethyl phosphorodithioate</t>
  </si>
  <si>
    <t>218-892-7</t>
  </si>
  <si>
    <t>2275-14-1</t>
  </si>
  <si>
    <t xml:space="preserve">Acute Tox. 3 *
Acute Tox. 3 *
Acute Tox. 3 *
Aquatic Acute 1
Aquatic Chronic 1
</t>
  </si>
  <si>
    <t xml:space="preserve">H331
H311
H301
H400
H410
</t>
  </si>
  <si>
    <t xml:space="preserve">H331
H311
H301
H410
</t>
  </si>
  <si>
    <t>015-038-00-3</t>
  </si>
  <si>
    <t>coumaphos (ISO); O-3-chloro-4-methylcoumarin-7-yl O,O-diethyl phosphorothioate</t>
  </si>
  <si>
    <t>200-285-3</t>
  </si>
  <si>
    <t>56-72-4</t>
  </si>
  <si>
    <t>015-039-00-9</t>
  </si>
  <si>
    <t>azinphos-methyl (ISO); O,O-dimethyl-4-oxobenzotriazin-3-ylmethyl phosphorodithioate</t>
  </si>
  <si>
    <t xml:space="preserve">Acute Tox. 2 *
Acute Tox. 2 *
Acute Tox. 3 *
Skin Sens. 1
Aquatic Acute 1
Aquatic Chronic 1
</t>
  </si>
  <si>
    <t xml:space="preserve">H330
H300
H311
H317
H400
H410
</t>
  </si>
  <si>
    <t xml:space="preserve">H330
H300
H311
H317
H410
</t>
  </si>
  <si>
    <t>015-040-00-4</t>
  </si>
  <si>
    <t>diazinon (ISO); O,O-diethyl O-2-isopropyl-6-methylpyrimidin-4-yl phosphorothioate</t>
  </si>
  <si>
    <t>015-041-00-X</t>
  </si>
  <si>
    <t>malathion (ISO); 1,2-bis(ethoxycarbonyl)ethyl O,O-dimethyl phosphorodithioate; [containing ≤ 0.03 % isomalathion]</t>
  </si>
  <si>
    <t>015-042-00-5</t>
  </si>
  <si>
    <t>chlorthion; O-(3-chloro-4-nitrophenyl) O,O-dimethyl phosphorothioate</t>
  </si>
  <si>
    <t>207-902-5</t>
  </si>
  <si>
    <t>500-28-7</t>
  </si>
  <si>
    <t xml:space="preserve">Acute Tox. 4 *
Acute Tox. 4 *
Acute Tox. 4 *
Aquatic Acute 1
Aquatic Chronic 1
</t>
  </si>
  <si>
    <t xml:space="preserve">H332
H312
H302
H400
H410
</t>
  </si>
  <si>
    <t xml:space="preserve">H332
H312
H302
H410
</t>
  </si>
  <si>
    <t>015-043-00-0</t>
  </si>
  <si>
    <t>phosnichlor (ISO); O-4-chloro-3-nitrophenyl O,O-dimethyl phosphorothioate</t>
  </si>
  <si>
    <t>5826-76-6</t>
  </si>
  <si>
    <t xml:space="preserve">Acute Tox. 4 *
Acute Tox. 4 *
Acute Tox. 4 *
</t>
  </si>
  <si>
    <t xml:space="preserve">H332
H312
H302
</t>
  </si>
  <si>
    <t>015-044-00-6</t>
  </si>
  <si>
    <t>carbophenothion (ISO); 4-chlorophenylthiomethyl O,O-diethyl phosphorodithioate</t>
  </si>
  <si>
    <t>212-324-1</t>
  </si>
  <si>
    <t>786-19-6</t>
  </si>
  <si>
    <t>015-045-00-1</t>
  </si>
  <si>
    <t>mecarbam (ISO); N-ethoxycarbonyl-N-methylcarbamoylmethyl O,O-diethyl phosphorodithioate</t>
  </si>
  <si>
    <t>219-993-9</t>
  </si>
  <si>
    <t>2595-54-2</t>
  </si>
  <si>
    <t>015-046-00-7</t>
  </si>
  <si>
    <t>oxydemeton-methyl; S-2-(ethylsulphinyl)ethyl O,O-dimethyl phosphorothioate</t>
  </si>
  <si>
    <t xml:space="preserve">Acute Tox. 3 *
Acute Tox. 3 *
Aquatic Acute 1
</t>
  </si>
  <si>
    <t xml:space="preserve">H311
H301
H400
</t>
  </si>
  <si>
    <t>015-047-00-2</t>
  </si>
  <si>
    <t>ethion (ISO); O,O,O',O'-tetraethyl S,S'-methylenedi (phosphorodithioate); diethion</t>
  </si>
  <si>
    <t xml:space="preserve">Acute Tox. 3 *
Acute Tox. 4 *
Aquatic Acute 1
Aquatic Chronic 1
</t>
  </si>
  <si>
    <t xml:space="preserve">H301
H312
H400
H410
</t>
  </si>
  <si>
    <t xml:space="preserve">H301
H312
H410
</t>
  </si>
  <si>
    <t>015-048-00-8</t>
  </si>
  <si>
    <t>fenthion (ISO); O,O-dimethyl-O-(4-methylthion-m-tolyl) phosphorothioate</t>
  </si>
  <si>
    <t xml:space="preserve">Muta. 2
Acute Tox. 3 *
Acute Tox. 4 *
Acute Tox. 4 *
STOT RE 1
Aquatic Acute 1
Aquatic Chronic 1
</t>
  </si>
  <si>
    <t xml:space="preserve">H341
H331
H312
H302
H372 **
H400
H410
</t>
  </si>
  <si>
    <t xml:space="preserve">H341
H331
H312
H302
H372 **
H410
</t>
  </si>
  <si>
    <t>015-049-00-3</t>
  </si>
  <si>
    <t>endothion (ISO); S-5-methoxy-4-oxopyran-2-ylmethyl dimethyl phosphorothioate</t>
  </si>
  <si>
    <t>220-472-3</t>
  </si>
  <si>
    <t>2778-04-3</t>
  </si>
  <si>
    <t xml:space="preserve">Acute Tox. 3 *
Acute Tox. 3 *
</t>
  </si>
  <si>
    <t xml:space="preserve">H311
H301
</t>
  </si>
  <si>
    <t>015-050-00-9</t>
  </si>
  <si>
    <t>thiometon (ISO); S-2-ethylthioethyl O,O-dimethyl phosphorodithioate</t>
  </si>
  <si>
    <t>211-362-6</t>
  </si>
  <si>
    <t>640-15-3</t>
  </si>
  <si>
    <t xml:space="preserve">Acute Tox. 3 *
Acute Tox. 4 *
</t>
  </si>
  <si>
    <t xml:space="preserve">H301
H312
</t>
  </si>
  <si>
    <t>015-051-00-4</t>
  </si>
  <si>
    <t>dimethoate (ISO); O,O-dimethyl methylcarbamoylmethyl phosphorodithioate</t>
  </si>
  <si>
    <t>200-480-3</t>
  </si>
  <si>
    <t>60-51-5</t>
  </si>
  <si>
    <t>015-052-00-X</t>
  </si>
  <si>
    <t>fenchlorphos (ISO); O,O-dimethyl O-2,4,5-trichlorophenyl phosphorothioate</t>
  </si>
  <si>
    <t>206-082-6</t>
  </si>
  <si>
    <t>299-84-3</t>
  </si>
  <si>
    <t xml:space="preserve">H312
H302
H400
H410
</t>
  </si>
  <si>
    <t xml:space="preserve">H312
H302
H410
</t>
  </si>
  <si>
    <t>015-053-00-5</t>
  </si>
  <si>
    <t>menazon (ISO); S-[(4,6-diamino-1,3,5-triazin-2-yl)methyl] O,O-dimethyl phosphorodithioate</t>
  </si>
  <si>
    <t>201-123-4</t>
  </si>
  <si>
    <t>78-57-9</t>
  </si>
  <si>
    <t>015-054-00-0</t>
  </si>
  <si>
    <t>fenitrothion (ISO); O,O-dimethyl O-4-nitro-m-tolyl phosphorothioate</t>
  </si>
  <si>
    <t>015-055-00-6</t>
  </si>
  <si>
    <t>naled (ISO); 1,2-dibromo-2,2-dichloroethyl dimethyl phosphate</t>
  </si>
  <si>
    <t xml:space="preserve">Acute Tox. 4 *
Acute Tox. 4 *
Skin Irrit. 2
Eye Irrit. 2
Aquatic Acute 1
</t>
  </si>
  <si>
    <t xml:space="preserve">H312
H302
H315
H319
H400
</t>
  </si>
  <si>
    <t xml:space="preserve">H312
H302
H319
H315
H400
</t>
  </si>
  <si>
    <t>015-056-00-1</t>
  </si>
  <si>
    <t>azinphos-ethyl (ISO); O,O-diethyl 4-oxobenzotriazin-3-ylmethyl phosphorodithioate</t>
  </si>
  <si>
    <t xml:space="preserve">Acute Tox. 2 *
Acute Tox. 3 *
Aquatic Acute 1
Aquatic Chronic 1
</t>
  </si>
  <si>
    <t xml:space="preserve">H300
H311
H400
H410
</t>
  </si>
  <si>
    <t xml:space="preserve">H300
H311
H410
</t>
  </si>
  <si>
    <t>015-057-00-7</t>
  </si>
  <si>
    <t>formothion (ISO); N-formyl-N-methylcarbamoylmethyl O,O-dimethyl phosphorodithioate</t>
  </si>
  <si>
    <t>219-818-6</t>
  </si>
  <si>
    <t>2540-82-1</t>
  </si>
  <si>
    <t>015-058-00-2</t>
  </si>
  <si>
    <t>morphothion (ISO); O,O-dimethyl-S-(morpholinocarbonylmethyl) phosphorodithioate</t>
  </si>
  <si>
    <t>205-628-0</t>
  </si>
  <si>
    <t>144-41-2</t>
  </si>
  <si>
    <t>015-059-00-8</t>
  </si>
  <si>
    <t>vamidothion (ISO); O,O-dimethyl S-2-(1-methylcarbamoylethylthio) ethyl phosphorothioate</t>
  </si>
  <si>
    <t xml:space="preserve">Acute Tox. 3 *
Acute Tox. 4 *
Aquatic Acute 1
</t>
  </si>
  <si>
    <t xml:space="preserve">H301
H312
H400
</t>
  </si>
  <si>
    <t>015-060-00-3</t>
  </si>
  <si>
    <t>disulfoton (ISO); O,O-diethyl 2-ethylthioethyl phosphorodithioate</t>
  </si>
  <si>
    <t>206-054-3</t>
  </si>
  <si>
    <t>298-04-4</t>
  </si>
  <si>
    <t>015-061-00-9</t>
  </si>
  <si>
    <t>dimefox (ISO); tetramethylphosphorodiamidic fluoride</t>
  </si>
  <si>
    <t>204-076-8</t>
  </si>
  <si>
    <t>115-26-4</t>
  </si>
  <si>
    <t>015-062-00-4</t>
  </si>
  <si>
    <t>mipafox (ISO); N,N'- di-isopropylphosphorodiamidic fluoride</t>
  </si>
  <si>
    <t>206-742-3</t>
  </si>
  <si>
    <t>371-86-8</t>
  </si>
  <si>
    <t xml:space="preserve">STOT SE 1
</t>
  </si>
  <si>
    <t xml:space="preserve">H370 **
</t>
  </si>
  <si>
    <t>015-063-00-X</t>
  </si>
  <si>
    <t>dioxathion (ISO); 1,4-dioxan-2,3-diyl-O,O,O',O'-tetraethyl di(phosphorodithioate)</t>
  </si>
  <si>
    <t>201-107-7</t>
  </si>
  <si>
    <t>78-34-2</t>
  </si>
  <si>
    <t>015-064-00-5</t>
  </si>
  <si>
    <t>bromophos-ethyl (ISO); O-4-bromo-2,5-dichlorophenyl O,O-diethyl phosphorothioate</t>
  </si>
  <si>
    <t>225-399-0</t>
  </si>
  <si>
    <t>4824-78-6</t>
  </si>
  <si>
    <t>015-065-00-0</t>
  </si>
  <si>
    <t>S-[2-(ethylsulphinyl)ethyl] O,O-dimethyl phosphorodithioate</t>
  </si>
  <si>
    <t>2703-37-9</t>
  </si>
  <si>
    <t xml:space="preserve">Acute Tox. 1
Acute Tox. 2 *
Acute Tox. 2 *
Aquatic Chronic 2
</t>
  </si>
  <si>
    <t xml:space="preserve">H310
H330
H300
H411
</t>
  </si>
  <si>
    <t xml:space="preserve">H330
H310
H300
H411
</t>
  </si>
  <si>
    <t>015-066-00-6</t>
  </si>
  <si>
    <t>omethoate (ISO); O,O-dimethyl S-methylcarbamoylmethyl phosphorothioate</t>
  </si>
  <si>
    <t>015-067-00-1</t>
  </si>
  <si>
    <t>phosalone (ISO); S-(6-chloro-2-oxobenzoxazolin-3-ylmethyl) O,O-diethyl phosphorodithioate</t>
  </si>
  <si>
    <t xml:space="preserve">Acute Tox. 3 *
Acute Tox. 4 *
Acute Tox. 4 *
Skin Sens. 1
Aquatic Acute 1
Aquatic Chronic 1
</t>
  </si>
  <si>
    <t xml:space="preserve">H301
H332
H312
H317
H400
H410
</t>
  </si>
  <si>
    <t xml:space="preserve">H301
H332
H312
H317
H410
</t>
  </si>
  <si>
    <t>015-068-00-7</t>
  </si>
  <si>
    <t>dichlofenthion (ISO); O-,4-dichlorophenyl O,O-diethyl phosphorothioate</t>
  </si>
  <si>
    <t>202-564-5</t>
  </si>
  <si>
    <t>97-17-6</t>
  </si>
  <si>
    <t>015-069-00-2</t>
  </si>
  <si>
    <t>methidathion (ISO); 2,3-dihydro-5-methoxy-2-oxo-1,3,4-thiadiazol-3-ylmethyl-O,O-dimethylphosphorodithioate</t>
  </si>
  <si>
    <t>015-070-00-8</t>
  </si>
  <si>
    <t>cyanthoate (ISO); S-(N-(1-cyano-1-methylethyl)carbamoylmethyl) O,O-diethyl phosphorothioate</t>
  </si>
  <si>
    <t>223-099-4</t>
  </si>
  <si>
    <t>3734-95-0</t>
  </si>
  <si>
    <t xml:space="preserve">Acute Tox. 2 *
Acute Tox. 3 *
</t>
  </si>
  <si>
    <t xml:space="preserve">H300
H311
</t>
  </si>
  <si>
    <t>015-071-00-3</t>
  </si>
  <si>
    <t>chlorfenvinphos (ISO); 2-chloro-1-(2,4 dichlorophenyl) vinyl diethyl phosphate</t>
  </si>
  <si>
    <t>015-072-00-9</t>
  </si>
  <si>
    <t>monocrotophos (ISO); dimethyl-1-methyl-2-(methylcarbamoyl)vinyl phosphate</t>
  </si>
  <si>
    <t xml:space="preserve">Muta. 2
Acute Tox. 2 *
Acute Tox. 2 *
Acute Tox. 3 *
Aquatic Acute 1
Aquatic Chronic 1
</t>
  </si>
  <si>
    <t xml:space="preserve">H341
H330
H300
H311
H400
H410
</t>
  </si>
  <si>
    <t xml:space="preserve">H341
H330
H300
H311
H410
</t>
  </si>
  <si>
    <t>015-073-00-4</t>
  </si>
  <si>
    <t>dicrotophos (ISO); (Z)-2-dimethylcarbamoyl-1-methylvinyl dimethyl phosphate</t>
  </si>
  <si>
    <t>205-494-3</t>
  </si>
  <si>
    <t>141-66-2</t>
  </si>
  <si>
    <t>015-074-00-X</t>
  </si>
  <si>
    <t>crufomate (ISO); 4-tert-butyl-2-chlorophenyl methyl methylphosphoramidate</t>
  </si>
  <si>
    <t>206-083-1</t>
  </si>
  <si>
    <t>299-86-5</t>
  </si>
  <si>
    <t>015-075-00-5</t>
  </si>
  <si>
    <t>S-[2-(isopropylsulphinyl)ethyl] O,O-dimethyl phosphorothioate</t>
  </si>
  <si>
    <t>2635-50-9</t>
  </si>
  <si>
    <t>015-076-00-0</t>
  </si>
  <si>
    <t>potasan; O,O-diethyl O-(4-methylcoumarin-7-yl) phosphorothioate</t>
  </si>
  <si>
    <t>299-45-6</t>
  </si>
  <si>
    <t>015-077-00-6</t>
  </si>
  <si>
    <t>2,2-dichlorovinyl 2-ethylsulphinylethyl methyl phosphate</t>
  </si>
  <si>
    <t>7076-53-1</t>
  </si>
  <si>
    <t>015-078-00-1</t>
  </si>
  <si>
    <t>demeton-S-methylsulphon (ISO); S-2-ethylsulphonylethyl dimethyl phosphorothioate</t>
  </si>
  <si>
    <t>241-109-5</t>
  </si>
  <si>
    <t>17040-19-6</t>
  </si>
  <si>
    <t xml:space="preserve">Acute Tox. 3 *
Acute Tox. 4 *
Aquatic Chronic 2
</t>
  </si>
  <si>
    <t xml:space="preserve">H301
H312
H411
</t>
  </si>
  <si>
    <t>015-079-00-7</t>
  </si>
  <si>
    <t>acephate (ISO); O,S-dimethyl acetylphosphoramidothioate</t>
  </si>
  <si>
    <t>015-080-00-2</t>
  </si>
  <si>
    <t>amidithion (ISO); 2-methoxyethylcarbamoylmethyl O,O-dimethyl phosphorodithioate</t>
  </si>
  <si>
    <t>919-76-6</t>
  </si>
  <si>
    <t>015-081-00-8</t>
  </si>
  <si>
    <t>O,O,O',O'-tetrapropyl dithiopyrophosphate</t>
  </si>
  <si>
    <t>221-817-0</t>
  </si>
  <si>
    <t>3244-90-4</t>
  </si>
  <si>
    <t>015-082-00-3</t>
  </si>
  <si>
    <t>azothoate (ISO); O-4-(4-chlorophenylazo)phenyl O,O-dimethyl phosphorothioate</t>
  </si>
  <si>
    <t>227-419-3</t>
  </si>
  <si>
    <t>5834-96-8</t>
  </si>
  <si>
    <t>015-083-00-9</t>
  </si>
  <si>
    <t>bensulide (ISO); O,O-diisopropyl 2-phenylsulphonylaminoethyl phosphorodithioate</t>
  </si>
  <si>
    <t>212-010-4</t>
  </si>
  <si>
    <t>741-58-2</t>
  </si>
  <si>
    <t>015-084-00-4</t>
  </si>
  <si>
    <t>chlorpyrifos (ISO); O,O-diethyl O-3,5,6-trichloro-2-pyridyl phosphorothioate</t>
  </si>
  <si>
    <t>220-864-4</t>
  </si>
  <si>
    <t>2921-88-2</t>
  </si>
  <si>
    <t>015-085-00-X</t>
  </si>
  <si>
    <t>chlorphonium chloride (ISO); tributyl (2,4-dichlorobenzyl) phosphonium chloride</t>
  </si>
  <si>
    <t>204-105-4</t>
  </si>
  <si>
    <t>115-78-6</t>
  </si>
  <si>
    <t xml:space="preserve">Acute Tox. 3 *
Acute Tox. 4 *
Skin Irrit. 2
Eye Irrit. 2
</t>
  </si>
  <si>
    <t xml:space="preserve">H301
H312
H315
H319
</t>
  </si>
  <si>
    <t xml:space="preserve">H301
H312
H319
H315
</t>
  </si>
  <si>
    <t>015-086-00-5</t>
  </si>
  <si>
    <t>coumithoate (ISO); O,O-diethyl O-,8,9,10-tetrahydro-6-oxo-benzo(c)chromen-3-yl phosphorothioate</t>
  </si>
  <si>
    <t>572-48-5</t>
  </si>
  <si>
    <t>015-087-00-0</t>
  </si>
  <si>
    <t>cyanophos (ISO); O-4-cyanophenyl O,O-dimethyl phosphorothioate</t>
  </si>
  <si>
    <t>220-130-3</t>
  </si>
  <si>
    <t>2636-26-2</t>
  </si>
  <si>
    <t>015-088-00-6</t>
  </si>
  <si>
    <t>dialifos (ISO); 2-chloro-1-phthalimidoethyl O,O-diethyl phosphorodithioate</t>
  </si>
  <si>
    <t>233-689-3</t>
  </si>
  <si>
    <t>10311-84-9</t>
  </si>
  <si>
    <t>015-089-00-1</t>
  </si>
  <si>
    <t>ethoate-methyl (ISO); ethylcarbamoylmethyl O,O-dimethyl phosphorodithioate</t>
  </si>
  <si>
    <t>204-121-1</t>
  </si>
  <si>
    <t>116-01-8</t>
  </si>
  <si>
    <t>015-090-00-7</t>
  </si>
  <si>
    <t>fensulfothion (ISO); O,O-diethyl O-4-methylsulfinylphenyl phosphorothioate</t>
  </si>
  <si>
    <t>204-114-3</t>
  </si>
  <si>
    <t>115-90-2</t>
  </si>
  <si>
    <t>015-091-00-2</t>
  </si>
  <si>
    <t>fonofos (ISO); O-ethyl phenyl ethylphosphonodithioate</t>
  </si>
  <si>
    <t>213-408-0</t>
  </si>
  <si>
    <t>944-22-9</t>
  </si>
  <si>
    <t>015-092-00-8</t>
  </si>
  <si>
    <t>phosacetim (ISO); O,O-bis(4-chlorophenyl) N-acetimidoylphosphoramidothioate</t>
  </si>
  <si>
    <t>223-874-7</t>
  </si>
  <si>
    <t>4104-14-7</t>
  </si>
  <si>
    <t>015-093-00-3</t>
  </si>
  <si>
    <t>leptophos (ISO); O-4-bromo-2,5-dichlorophenyl O-methyl phenylphosphorothioate</t>
  </si>
  <si>
    <t>244-472-8</t>
  </si>
  <si>
    <t>21609-90-5</t>
  </si>
  <si>
    <t xml:space="preserve">Acute Tox. 3 *
Acute Tox. 4 *
STOT SE 1
Aquatic Acute 1
Aquatic Chronic 1
</t>
  </si>
  <si>
    <t xml:space="preserve">H301
H312
H370 **
H400
H410
</t>
  </si>
  <si>
    <t xml:space="preserve">H301
H370 **
H312
H410
</t>
  </si>
  <si>
    <t>015-094-00-9</t>
  </si>
  <si>
    <t>mephosfolan (ISO); diethyl 4-methyl-1,3-dithiolan-2-ylidenephosphoramidate</t>
  </si>
  <si>
    <t>213-447-3</t>
  </si>
  <si>
    <t>950-10-7</t>
  </si>
  <si>
    <t xml:space="preserve">Acute Tox. 1
Acute Tox. 2 *
Aquatic Chronic 2
</t>
  </si>
  <si>
    <t xml:space="preserve">H310
H300
H411
</t>
  </si>
  <si>
    <t>015-095-00-4</t>
  </si>
  <si>
    <t>methamidophos (ISO); O,S-dimethyl phosphoramidothioate</t>
  </si>
  <si>
    <t xml:space="preserve">Acute Tox. 2 *
Acute Tox. 2 *
Acute Tox. 3 *
Aquatic Acute 1
</t>
  </si>
  <si>
    <t xml:space="preserve">H330
H300
H311
H400
</t>
  </si>
  <si>
    <t>015-096-00-X</t>
  </si>
  <si>
    <t>oxydisulfoton (ISO); O, O-diethyl S-2-ethylsulphinylethyl phosphorodithioate</t>
  </si>
  <si>
    <t>219-679-1</t>
  </si>
  <si>
    <t>2497-07-6</t>
  </si>
  <si>
    <t>015-097-00-5</t>
  </si>
  <si>
    <t>phenthoate (ISO); ethyl 2-(dimethoxyphosphinothioylthio)-2-phenylacetate</t>
  </si>
  <si>
    <t>219-997-0</t>
  </si>
  <si>
    <t>2597-03-7</t>
  </si>
  <si>
    <t>015-098-00-0</t>
  </si>
  <si>
    <t>trichloronate (ISO); O-ethyl O-2,4,5-trichlorophenyl ethylphosphonothioate</t>
  </si>
  <si>
    <t>206-326-1</t>
  </si>
  <si>
    <t>327-98-0</t>
  </si>
  <si>
    <t>015-099-00-6</t>
  </si>
  <si>
    <t>pirimiphos-ethyl (ISO); O,O-diethyl O-2-diethylamino-6-methylpyrimidin-4-yl phosphorothioate</t>
  </si>
  <si>
    <t>245-704-0</t>
  </si>
  <si>
    <t>23505-41-1</t>
  </si>
  <si>
    <t>015-100-00-X</t>
  </si>
  <si>
    <t>phoxim (ISO); α-(diethoxyphosphinothioylimino) phenylacetonitrile</t>
  </si>
  <si>
    <t>238-887-3</t>
  </si>
  <si>
    <t>14816-18-3</t>
  </si>
  <si>
    <t xml:space="preserve">Repr. 2
Acute Tox. 4 *
Skin Sens. 1
Aquatic Acute 1
Aquatic Chronic 1
</t>
  </si>
  <si>
    <t xml:space="preserve">H361f ***
H302
H317
H400
H410
</t>
  </si>
  <si>
    <t xml:space="preserve">H361f ***
H302
H317
H410
</t>
  </si>
  <si>
    <t>015-101-00-5</t>
  </si>
  <si>
    <t>phosmet (ISO); O,O-dimethyl phthalimidomethyl S-phosphorodithioate</t>
  </si>
  <si>
    <t>211-987-4</t>
  </si>
  <si>
    <t>732-11-6</t>
  </si>
  <si>
    <t>015-102-00-0</t>
  </si>
  <si>
    <t>tris(2-chloroethyl)phosphate</t>
  </si>
  <si>
    <t xml:space="preserve">H351
H360F ***
H302
H411
</t>
  </si>
  <si>
    <t>015-103-00-6</t>
  </si>
  <si>
    <t>phosphorus tribromide</t>
  </si>
  <si>
    <t>232-178-2</t>
  </si>
  <si>
    <t>7789-60-8</t>
  </si>
  <si>
    <t xml:space="preserve">H314
H335
</t>
  </si>
  <si>
    <t>015-104-00-1</t>
  </si>
  <si>
    <t>diphosphorus pentasulphide; phosphorus pentasulphide</t>
  </si>
  <si>
    <t>215-242-4</t>
  </si>
  <si>
    <t xml:space="preserve">Flam. Sol. 1
Water-react. 1
Acute Tox. 4 *
Acute Tox. 4 *
Aquatic Acute 1
</t>
  </si>
  <si>
    <t xml:space="preserve">H228
H260
H332
H302
H400
</t>
  </si>
  <si>
    <t xml:space="preserve">EUH029
</t>
  </si>
  <si>
    <t>015-105-00-7</t>
  </si>
  <si>
    <t>triphenyl phosphite</t>
  </si>
  <si>
    <t>202-908-4</t>
  </si>
  <si>
    <t>101-02-0</t>
  </si>
  <si>
    <t xml:space="preserve">Skin Irrit. 2
Eye Irrit. 2
Aquatic Acute 1
Aquatic Chronic 1
</t>
  </si>
  <si>
    <t xml:space="preserve">H315
H319
H400
H410
</t>
  </si>
  <si>
    <t xml:space="preserve">H319
H315
H410
</t>
  </si>
  <si>
    <t xml:space="preserve">Skin Irrit. 2; H315: C ≥ 5 %
Eye Irrit. 2; H319: C ≥ 5 %
</t>
  </si>
  <si>
    <t>015-106-00-2</t>
  </si>
  <si>
    <t>hexamethylphosphoric triamide; hexamethylphosphoramide</t>
  </si>
  <si>
    <t>211-653-8</t>
  </si>
  <si>
    <t>680-31-9</t>
  </si>
  <si>
    <t xml:space="preserve">Carc. 1B
Muta. 1B
</t>
  </si>
  <si>
    <t xml:space="preserve">H350
H340
</t>
  </si>
  <si>
    <t>015-107-00-8</t>
  </si>
  <si>
    <t>ethoprophos (ISO); ethyl-S,S-dipropyl phosphorodithioate</t>
  </si>
  <si>
    <t>236-152-1</t>
  </si>
  <si>
    <t>13194-48-4</t>
  </si>
  <si>
    <t xml:space="preserve">Acute Tox. 1
Acute Tox. 2 *
Acute Tox. 3 *
Skin Sens. 1
Aquatic Acute 1
Aquatic Chronic 1
</t>
  </si>
  <si>
    <t xml:space="preserve">H310
H330
H301
H317
H400
H410
</t>
  </si>
  <si>
    <t xml:space="preserve">H330
H310
H301
H317
H410
</t>
  </si>
  <si>
    <t>015-108-00-3</t>
  </si>
  <si>
    <t>bromophos (ISO); O-4-bromo-2,5-dichlorophenyl O,O-dimethyl phosphorothioate</t>
  </si>
  <si>
    <t>218-277-3</t>
  </si>
  <si>
    <t>2104-96-3</t>
  </si>
  <si>
    <t>015-109-00-9</t>
  </si>
  <si>
    <t>crotoxyphos (ISO); 1-phenylethyl 3-(dimethoxyphosphinyloxy) isocrotonate</t>
  </si>
  <si>
    <t>231-720-5</t>
  </si>
  <si>
    <t>7700-17-6</t>
  </si>
  <si>
    <t>015-110-00-4</t>
  </si>
  <si>
    <t>cyanofenphos (ISO); O-4-cyanophenyl O-ethyl phenylphosphonothioate</t>
  </si>
  <si>
    <t>13067-93-1</t>
  </si>
  <si>
    <t xml:space="preserve">Acute Tox. 3 *
Acute Tox. 4 *
STOT SE 1
Eye Irrit. 2
Aquatic Chronic 2
</t>
  </si>
  <si>
    <t xml:space="preserve">H301
H312
H370 **
H319
H411
</t>
  </si>
  <si>
    <t xml:space="preserve">H301
H370 **
H312
H319
H411
</t>
  </si>
  <si>
    <t>015-111-00-X</t>
  </si>
  <si>
    <t>phosfolan (ISO); diethyl 1,3-dithiolan-2-ylidenephosphoramidate</t>
  </si>
  <si>
    <t>213-423-2</t>
  </si>
  <si>
    <t>947-02-4</t>
  </si>
  <si>
    <t>015-112-00-5</t>
  </si>
  <si>
    <t>thionazin (ISO); O,O-diethyl O-pyrazin-2-yl phosphorothioate</t>
  </si>
  <si>
    <t>206-049-6</t>
  </si>
  <si>
    <t>297-97-2</t>
  </si>
  <si>
    <t>015-113-00-0</t>
  </si>
  <si>
    <t>tolclofos-methyl (ISO); O-(2,6-dichloro-p-tolyl)-O,O-dimethyl thiophosphate</t>
  </si>
  <si>
    <t>260-515-3</t>
  </si>
  <si>
    <t>57018-04-9</t>
  </si>
  <si>
    <t>015-114-00-6</t>
  </si>
  <si>
    <t>chlormephos (ISO); S-chloromethyl O,O-diethyl phosphorodithioate</t>
  </si>
  <si>
    <t xml:space="preserve">H300
H310
H410
</t>
  </si>
  <si>
    <t>015-115-00-1</t>
  </si>
  <si>
    <t>chlorthiophos (ISO); [isomeric reaction mass in which O-2,5-dichlorophenyl-4-methylthiophenyl O,O-diethyl phosphorothioate predominates]</t>
  </si>
  <si>
    <t>244-663-6</t>
  </si>
  <si>
    <t>21923-23-9</t>
  </si>
  <si>
    <t>015-116-00-7</t>
  </si>
  <si>
    <t>demephion-O (ISO); O,O-dimethyl O-2-methylthioethyl phosphorothioate</t>
  </si>
  <si>
    <t>211-666-9</t>
  </si>
  <si>
    <t>682-80-4</t>
  </si>
  <si>
    <t>015-117-00-2</t>
  </si>
  <si>
    <t>demephion-S (ISO); O,O-dimethyl S-2-methylthioethyl phosphorothioate</t>
  </si>
  <si>
    <t>219-971-9</t>
  </si>
  <si>
    <t>2587-90-8</t>
  </si>
  <si>
    <t>015-118-00-8</t>
  </si>
  <si>
    <t>demeton</t>
  </si>
  <si>
    <t>8065-48-3</t>
  </si>
  <si>
    <t>015-119-00-3</t>
  </si>
  <si>
    <t>dimethyl 4-(methylthio)phenyl phosphate</t>
  </si>
  <si>
    <t>3254-63-5</t>
  </si>
  <si>
    <t>015-120-00-9</t>
  </si>
  <si>
    <t>ditalimfos (ISO); O,O-diethyl phthalimidophosphonothioate</t>
  </si>
  <si>
    <t>225-875-8</t>
  </si>
  <si>
    <t>5131-24-8</t>
  </si>
  <si>
    <t>015-121-00-4</t>
  </si>
  <si>
    <t>edifenphos (ISO); O-ethyl S,S-diphenyl phosphorodithioate</t>
  </si>
  <si>
    <t>241-178-1</t>
  </si>
  <si>
    <t>17109-49-8</t>
  </si>
  <si>
    <t xml:space="preserve">Acute Tox. 3 *
Acute Tox. 3 *
Acute Tox. 4 *
Skin Sens. 1
Aquatic Acute 1
Aquatic Chronic 1
</t>
  </si>
  <si>
    <t xml:space="preserve">H331
H301
H312
H317
H400
H410
</t>
  </si>
  <si>
    <t xml:space="preserve">H331
H301
H312
H317
H410
</t>
  </si>
  <si>
    <t>015-122-00-X</t>
  </si>
  <si>
    <t>etrimfos (ISO); O-6-ethoxy-2-ethylpyrimidin-4-yl O,O-dimethylphosphorothioate</t>
  </si>
  <si>
    <t>253-855-9</t>
  </si>
  <si>
    <t>38260-54-7</t>
  </si>
  <si>
    <t>015-123-00-5</t>
  </si>
  <si>
    <t>fenamiphos (ISO); ethyl-4-methylthio-m-tolyl isopropyl phosphoramidate</t>
  </si>
  <si>
    <t>244-848-1</t>
  </si>
  <si>
    <t>22224-92-6</t>
  </si>
  <si>
    <t xml:space="preserve">Acute Tox. 2
Acute Tox. 2
Acute Tox. 2
Eye Irrit. 2
Aquatic Acute 1
Aquatic Chronic 1
</t>
  </si>
  <si>
    <t xml:space="preserve">H330
H310
H300
H319
H400
H410
</t>
  </si>
  <si>
    <t xml:space="preserve">H300
H310
H330
H319
H410
</t>
  </si>
  <si>
    <t xml:space="preserve">M=100
M=100
</t>
  </si>
  <si>
    <t>015-124-00-0</t>
  </si>
  <si>
    <t>fosthietan (ISO); diethyl 1,3-dithietan-2-ylidenephosphoramidate</t>
  </si>
  <si>
    <t>244-437-7</t>
  </si>
  <si>
    <t>21548-32-3</t>
  </si>
  <si>
    <t>015-125-00-6</t>
  </si>
  <si>
    <t>glyphosine (ISO); N,N-bis(phosphonomethyl)glycine</t>
  </si>
  <si>
    <t>219-468-4</t>
  </si>
  <si>
    <t>2439-99-8</t>
  </si>
  <si>
    <t>015-126-00-1</t>
  </si>
  <si>
    <t>heptenophos (ISO); 7-chlorobicyclo(3.2.0)hepta-2,6-dien-6-yl dimethyl phosphate</t>
  </si>
  <si>
    <t>245-737-0</t>
  </si>
  <si>
    <t>23560-59-0</t>
  </si>
  <si>
    <t>015-127-00-7</t>
  </si>
  <si>
    <t>iprobenfos (ISO); S-benzyl diisopropyl phosphorothioate</t>
  </si>
  <si>
    <t>247-449-0</t>
  </si>
  <si>
    <t>26087-47-8</t>
  </si>
  <si>
    <t>015-128-00-2</t>
  </si>
  <si>
    <t>IPSP; S-ethylsulphinylmethyl O,O-diisopropylphosphorodithioate</t>
  </si>
  <si>
    <t>5827-05-4</t>
  </si>
  <si>
    <t xml:space="preserve">Acute Tox. 1
Acute Tox. 3 *
Aquatic Acute 1
Aquatic Chronic 1
</t>
  </si>
  <si>
    <t xml:space="preserve">H310
H301
H400
H410
</t>
  </si>
  <si>
    <t xml:space="preserve">H310
H301
H410
</t>
  </si>
  <si>
    <t>015-129-00-8</t>
  </si>
  <si>
    <t>isofenphos (ISO); O-ethyl O-2-isopropoxycarbonylphenyl-isopropylphosphoramidothioate</t>
  </si>
  <si>
    <t>246-814-1</t>
  </si>
  <si>
    <t>25311-71-1</t>
  </si>
  <si>
    <t>015-130-00-3</t>
  </si>
  <si>
    <t>isothioate (ISO); S-2-isopropylthioethyl O,O-dimethyl phosphorodithioate</t>
  </si>
  <si>
    <t>36614-38-7</t>
  </si>
  <si>
    <t>015-131-00-9</t>
  </si>
  <si>
    <t>isoxathion (ISO); O,O-diethyl O-5-phenylisoxazol-3-ylphosphorothioate</t>
  </si>
  <si>
    <t>015-132-00-4</t>
  </si>
  <si>
    <t>S-(chlorophenylthiomethyl) O,O-dimethylphosphorodithioate; methylcarbophenothione</t>
  </si>
  <si>
    <t>953-17-3</t>
  </si>
  <si>
    <t>015-133-00-X</t>
  </si>
  <si>
    <t>piperophos (ISO); S-2-methylpiperidinocarbonylmethyl-O,O-dipropyl phosphorodithioate</t>
  </si>
  <si>
    <t>24151-93-7</t>
  </si>
  <si>
    <t>015-134-00-5</t>
  </si>
  <si>
    <t>pirimiphos-methyl (ISO); O-(2-diethylamino-6-methylpyrimidin-4-yl) O,O-dimethyl phosphorothioate</t>
  </si>
  <si>
    <t>249-528-5</t>
  </si>
  <si>
    <t>29232-93-7</t>
  </si>
  <si>
    <t>015-135-00-0</t>
  </si>
  <si>
    <t>profenofos (ISO); O-(4-bromo-2-chlorophenyl) O-ethyl S-propyl phosphorothioate</t>
  </si>
  <si>
    <t>255-255-2</t>
  </si>
  <si>
    <t>41198-08-7</t>
  </si>
  <si>
    <t>015-136-00-6</t>
  </si>
  <si>
    <t>trans-isopropyl-3-[[(ethylamino)methoxyfosfinothioyl]oxy]crotonate; isopropyl 3-[[(ethylamino)methoxyphosphinothioyl]oxy]isocrotonate; propetamphos (ISO)</t>
  </si>
  <si>
    <t>250-517-2</t>
  </si>
  <si>
    <t>31218-83-4</t>
  </si>
  <si>
    <t>015-137-00-1</t>
  </si>
  <si>
    <t>pyrazophos (ISO); O,O-diethyl O-(6-ethoxycarbonyl-5-methylpyrazolo[2,3-a]pyrimidin-2-yl) phosphorothioate</t>
  </si>
  <si>
    <t>015-138-00-7</t>
  </si>
  <si>
    <t>quinalphos (ISO); O,O-diethyl-O-quinoxalin-2-yl phosphorothioate</t>
  </si>
  <si>
    <t>237-031-6</t>
  </si>
  <si>
    <t>13593-03-8</t>
  </si>
  <si>
    <t>015-139-00-2</t>
  </si>
  <si>
    <t>terbufos (ISO); S-tert-butylthiomethyl O,O-diethylphosphorodithioate</t>
  </si>
  <si>
    <t>015-140-00-8</t>
  </si>
  <si>
    <t>triazophos (ISO); O,O-diethyl-O-1-phenyl-1H-1,2,4-triazol-3-yl phosphorothioate</t>
  </si>
  <si>
    <t>015-141-00-3</t>
  </si>
  <si>
    <t>ethylenediammonium O,O-bis(octyl) phosphorodithioate, mixed isomers</t>
  </si>
  <si>
    <t>400-520-1</t>
  </si>
  <si>
    <t xml:space="preserve">Acute Tox. 4 *
Skin Corr. 1B
Aquatic Acute 1
Aquatic Chronic 1
</t>
  </si>
  <si>
    <t xml:space="preserve">H302
H314
H400
H410
</t>
  </si>
  <si>
    <t xml:space="preserve">H314
H302
H410
</t>
  </si>
  <si>
    <t>015-142-00-9</t>
  </si>
  <si>
    <t>butyl (dialkyloxy(dibutoxyphosphoryloxy))titanium (trialkyloxy)titanium phosphate</t>
  </si>
  <si>
    <t>401-100-0</t>
  </si>
  <si>
    <t xml:space="preserve">Flam. Liq. 2
Eye Irrit. 2
Aquatic Chronic 2
</t>
  </si>
  <si>
    <t xml:space="preserve">H225
H319
H411
</t>
  </si>
  <si>
    <t>015-143-00-4</t>
  </si>
  <si>
    <t>reaction mass of 2-chloroethyl chloropropyl 2-chloroethylphosphonate, mixture reaction mass of isomers and 2-chloroethyl chloropropyl 2-chloropropylphosphonate, reaction mass of isomers</t>
  </si>
  <si>
    <t>401-740-0</t>
  </si>
  <si>
    <t>015-144-00-X</t>
  </si>
  <si>
    <t>reaction mass of pentyl methylphosphinate and 2-methylbutyl methylphosphinate</t>
  </si>
  <si>
    <t>402-090-0</t>
  </si>
  <si>
    <t>87025-52-3</t>
  </si>
  <si>
    <t>015-145-00-5</t>
  </si>
  <si>
    <t>reaction mass of copper(I) O,O-diisopropyl phosphorodithioate and copper(I) O-isopropyl O-(4-methylpent-2-yl) phosphorodithioate and copper(I) O,O-bis(4-methylpent-2-yl) phosphorodithioate</t>
  </si>
  <si>
    <t>401-520-4</t>
  </si>
  <si>
    <t>015-146-00-0</t>
  </si>
  <si>
    <t>S-(tricyclo(5.2.1.02,6)deca-3-en-8(or 9)-yl O-(isopropyl or isobutyl or 2-ethylhexyl) O-(isopropyl or isobutyl or 2-ethylhexyl) phosphorodithioate</t>
  </si>
  <si>
    <t>401-850-9</t>
  </si>
  <si>
    <t>015-147-00-6</t>
  </si>
  <si>
    <t>reaction mass of C12-14-tert-alkylammonium diphenyl phosphorothioate and dinonyl sulphide (or disulphide)</t>
  </si>
  <si>
    <t>400-930-0</t>
  </si>
  <si>
    <t xml:space="preserve">Skin Irrit. 2
Eye Dam. 1
Skin Sens. 1
Aquatic Chronic 2
</t>
  </si>
  <si>
    <t xml:space="preserve">H315
H318
H317
H411
</t>
  </si>
  <si>
    <t>015-148-00-1</t>
  </si>
  <si>
    <t>2-(diphosphonomethyl)succinic acid</t>
  </si>
  <si>
    <t>403-070-4</t>
  </si>
  <si>
    <t>51395-42-7</t>
  </si>
  <si>
    <t xml:space="preserve">Skin Corr. 1B
Skin Sens. 1
</t>
  </si>
  <si>
    <t xml:space="preserve">H314
H317
</t>
  </si>
  <si>
    <t>015-149-00-7</t>
  </si>
  <si>
    <t>reaction mass of: hexyldioctylphosphineoxide; dihexyloctylphosphineoxide; trioctylphosphineoxide</t>
  </si>
  <si>
    <t>403-470-9</t>
  </si>
  <si>
    <t xml:space="preserve">Skin Corr. 1B
Aquatic Acute 1
Aquatic Chronic 1
</t>
  </si>
  <si>
    <t xml:space="preserve">H314
H400
H410
</t>
  </si>
  <si>
    <t xml:space="preserve">H314
H410
</t>
  </si>
  <si>
    <t>015-150-00-2</t>
  </si>
  <si>
    <t>(2-(1,3-dioxolan-2-yl)ethyl)triphenylphosphonium bromide</t>
  </si>
  <si>
    <t>404-940-6</t>
  </si>
  <si>
    <t>86608-70-0</t>
  </si>
  <si>
    <t xml:space="preserve">Acute Tox. 4 *
STOT RE 2 *
Eye Dam. 1
Aquatic Chronic 3
</t>
  </si>
  <si>
    <t xml:space="preserve">H302
H373 **
H318
H412
</t>
  </si>
  <si>
    <t xml:space="preserve">H302
H318
H373 **
H412
</t>
  </si>
  <si>
    <t>015-151-00-8</t>
  </si>
  <si>
    <t>tris(isopropyl/tert-butylphenyl) phosphate</t>
  </si>
  <si>
    <t>405-010-2</t>
  </si>
  <si>
    <t>015-152-00-3</t>
  </si>
  <si>
    <t>dioxabenzofos (ISO); 2-methoxy-4H-1,3,2-benzodioxaphosphorin 2-sulphide</t>
  </si>
  <si>
    <t>223-292-3</t>
  </si>
  <si>
    <t>3811-49-2</t>
  </si>
  <si>
    <t xml:space="preserve">Acute Tox. 3 *
Acute Tox. 3 *
STOT SE 1
Aquatic Chronic 2
</t>
  </si>
  <si>
    <t xml:space="preserve">H311
H301
H370 **
H411
</t>
  </si>
  <si>
    <t>015-153-00-9</t>
  </si>
  <si>
    <t>isazofos (ISO); O-(5-chloro-1-isopropyl-1,2,4-triazol-3-yl) O,O-diethyl phosphorothioate</t>
  </si>
  <si>
    <t>255-863-8</t>
  </si>
  <si>
    <t>42509-80-8</t>
  </si>
  <si>
    <t xml:space="preserve">Acute Tox. 2 *
Acute Tox. 3 *
Acute Tox. 3 *
STOT RE 2 *
Skin Sens. 1
Aquatic Acute 1
Aquatic Chronic 1
</t>
  </si>
  <si>
    <t xml:space="preserve">H330
H311
H301
H373 **
H317
H400
H410
</t>
  </si>
  <si>
    <t xml:space="preserve">H330
H311
H301
H373 **
H317
H410
</t>
  </si>
  <si>
    <t>015-154-00-4</t>
  </si>
  <si>
    <t>ethephon; 2-chloroethylphosphonic acid</t>
  </si>
  <si>
    <t>240-718-3</t>
  </si>
  <si>
    <t>16672-87-0</t>
  </si>
  <si>
    <t xml:space="preserve">Acute Tox. 3
Acute Tox. 4
Acute Tox. 4
Skin Corr. 1C
Aquatic Chronic 2
</t>
  </si>
  <si>
    <t xml:space="preserve">H311
H332
H302
H314
H411
</t>
  </si>
  <si>
    <t>GHS06
GHS05
GHS09
Dgr</t>
  </si>
  <si>
    <t xml:space="preserve">H302
H311
H332
H314
H411
</t>
  </si>
  <si>
    <t>015-155-00-X</t>
  </si>
  <si>
    <t>glufosinate ammonium (ISO); ammonium 2-amino-4-(hydroxymethylphosphinyl)butyrate</t>
  </si>
  <si>
    <t>278-636-5</t>
  </si>
  <si>
    <t>77182-82-2</t>
  </si>
  <si>
    <t xml:space="preserve">Repr. 1B
Acute Tox. 4 *
Acute Tox. 4 *
Acute Tox. 4 *
STOT RE 2 *
</t>
  </si>
  <si>
    <t xml:space="preserve">H360Fd
H332
H312
H302
H373 **
</t>
  </si>
  <si>
    <t>015-156-00-5</t>
  </si>
  <si>
    <t>015-157-00-0</t>
  </si>
  <si>
    <t xml:space="preserve">Acute Tox. 4 *
Skin Corr. 1A
</t>
  </si>
  <si>
    <t xml:space="preserve">H302
H314
</t>
  </si>
  <si>
    <t>015-158-00-6</t>
  </si>
  <si>
    <t>(η-cyclopentadienyl)(η-cumenyl)iron(1+)hexafluorophosphate(1-)</t>
  </si>
  <si>
    <t>402-340-9</t>
  </si>
  <si>
    <t>32760-80-8</t>
  </si>
  <si>
    <t xml:space="preserve">Aquatic Chronic 3
</t>
  </si>
  <si>
    <t xml:space="preserve">H412
</t>
  </si>
  <si>
    <t>015-159-00-1</t>
  </si>
  <si>
    <t>hydroxyphosphonoacetic acid</t>
  </si>
  <si>
    <t>405-710-8</t>
  </si>
  <si>
    <t>23783-26-8</t>
  </si>
  <si>
    <t xml:space="preserve">Acute Tox. 4 *
STOT RE 2 *
Skin Corr. 1B
Skin Sens. 1
</t>
  </si>
  <si>
    <t xml:space="preserve">H302
H373 **
H314
H317
</t>
  </si>
  <si>
    <t>015-160-00-7</t>
  </si>
  <si>
    <t>vanadyl pyrophosphate</t>
  </si>
  <si>
    <t>406-260-5</t>
  </si>
  <si>
    <t>58834-75-6</t>
  </si>
  <si>
    <t xml:space="preserve">Eye Irrit. 2
Skin Sens. 1
Aquatic Chronic 3
</t>
  </si>
  <si>
    <t xml:space="preserve">H319
H317
H412
</t>
  </si>
  <si>
    <t>015-161-00-2</t>
  </si>
  <si>
    <t>divanadyl pyrophosphate</t>
  </si>
  <si>
    <t>407-130-0</t>
  </si>
  <si>
    <t>65232-89-5</t>
  </si>
  <si>
    <t xml:space="preserve">Acute Tox. 4 *
Eye Dam. 1
Skin Sens. 1
Aquatic Chronic 2
</t>
  </si>
  <si>
    <t xml:space="preserve">H302
H318
H317
H411
</t>
  </si>
  <si>
    <t>015-162-00-8</t>
  </si>
  <si>
    <t>vanadium(IV) oxide hydrogen phosphate hemihydrate, lithium, zinc, molybdenum, iron and chlorine-doped</t>
  </si>
  <si>
    <t>407-350-7</t>
  </si>
  <si>
    <t xml:space="preserve">Acute Tox. 4 *
STOT RE 2 *
Eye Dam. 1
Aquatic Chronic 2
</t>
  </si>
  <si>
    <t xml:space="preserve">H332
H373 **
H318
H411
</t>
  </si>
  <si>
    <t>015-163-00-3</t>
  </si>
  <si>
    <t>bis(2,6-dimethoxybenzoyl)-2,4,4-trimethylpentylphosphinoxide</t>
  </si>
  <si>
    <t>412-010-6</t>
  </si>
  <si>
    <t>145052-34-2</t>
  </si>
  <si>
    <t>015-164-00-9</t>
  </si>
  <si>
    <t>calcium P,P'-(1-hydroxyethylene)bis(hydrogen phosphonate)dihydrate</t>
  </si>
  <si>
    <t>400-480-5</t>
  </si>
  <si>
    <t>36669-85-9</t>
  </si>
  <si>
    <t>015-165-00-4</t>
  </si>
  <si>
    <t>reaction mass of: thiobis(4,1-phenylene)-S,S,S',S'-tetraphenyldisulfonium bishexafluorophosphate; diphenyl(4-phenylthiophenyl)sulfonium hexafluorophosphate</t>
  </si>
  <si>
    <t>404-986-7</t>
  </si>
  <si>
    <t xml:space="preserve">Eye Dam. 1
Aquatic Acute 1
Aquatic Chronic 1
</t>
  </si>
  <si>
    <t xml:space="preserve">H318
H400
H410
</t>
  </si>
  <si>
    <t xml:space="preserve">H318
H410
</t>
  </si>
  <si>
    <t>015-166-00-X</t>
  </si>
  <si>
    <t>3,9-bis(2,6-di-tert-butyl-4-methylphenoxy)-2,4,8,10-tetraoxa-3,9-diphosphaspiro[5.5]undecane</t>
  </si>
  <si>
    <t>410-290-4</t>
  </si>
  <si>
    <t>80693-00-1</t>
  </si>
  <si>
    <t>015-167-00-5</t>
  </si>
  <si>
    <t>3-(hydroxyphenylphosphinyl)propanoic acid</t>
  </si>
  <si>
    <t>411-200-6</t>
  </si>
  <si>
    <t>14657-64-8</t>
  </si>
  <si>
    <t>015-168-00-0</t>
  </si>
  <si>
    <t>fosthiazate (ISO); (RS)-S-sec-butyl-O-ethyl-2-oxo-1,3-thiazolidin-3-ylphosphonothioate</t>
  </si>
  <si>
    <t>98886-44-3</t>
  </si>
  <si>
    <t xml:space="preserve">H331
H301
H312
H317
H410
</t>
  </si>
  <si>
    <t xml:space="preserve">EUH070
</t>
  </si>
  <si>
    <t>015-169-00-6</t>
  </si>
  <si>
    <t>tributyltetradecylphosphonium tetrafluoroborate</t>
  </si>
  <si>
    <t>413-520-1</t>
  </si>
  <si>
    <t xml:space="preserve">Acute Tox. 4 *
STOT RE 2 *
Skin Corr. 1B
Skin Sens. 1
Aquatic Acute 1
Aquatic Chronic 1
</t>
  </si>
  <si>
    <t xml:space="preserve">H302
H373 **
H314
H317
H400
H410
</t>
  </si>
  <si>
    <t xml:space="preserve">H302
H373 **
H314
H317
H410
</t>
  </si>
  <si>
    <t>015-170-00-1</t>
  </si>
  <si>
    <t>reaction mass of: di-(1-octane-N,N,N-trimethylammonium) octylphosphate; 1-octane-N,N,N-trimethylammonium di-octylphosphate; 1-octane-N,N,N-trimethylammonium octylphosphate</t>
  </si>
  <si>
    <t>407-490-9</t>
  </si>
  <si>
    <t xml:space="preserve">Acute Tox. 4 *
Acute Tox. 4 *
Skin Corr. 1B
</t>
  </si>
  <si>
    <t>015-171-00-7</t>
  </si>
  <si>
    <t>O,O,O-tris(2(or 4)-C9-10-isoalkylphenyl) phosphorothioate</t>
  </si>
  <si>
    <t>406-940-1</t>
  </si>
  <si>
    <t>015-172-00-2</t>
  </si>
  <si>
    <t>reaction mass of: bis(isotridecylammonium)mono(di-(4-methylpent-2-yloxy)thiophosphorothionylisopropyl)phosphate; isotridecylammonium bis(di-(4-methylpent-2-yloxy)thiophosphorothionylisopropyl)phosphate</t>
  </si>
  <si>
    <t>406-240-6</t>
  </si>
  <si>
    <t xml:space="preserve">Flam. Liq. 3
Skin Corr. 1B
Aquatic Chronic 2
</t>
  </si>
  <si>
    <t xml:space="preserve">H226
H314
H411
</t>
  </si>
  <si>
    <t>015-173-00-8</t>
  </si>
  <si>
    <t>methyl [2-(1,1-dimethylethyl)-6-methoxypyrimidin-4-yl]ethylphosphonothioate</t>
  </si>
  <si>
    <t>414-080-3</t>
  </si>
  <si>
    <t>117291-73-3</t>
  </si>
  <si>
    <t>015-174-00-3</t>
  </si>
  <si>
    <t>1-chloro-N,N-diethyl-1,1-diphenyl-1-(phenylmethyl)phosphoramine</t>
  </si>
  <si>
    <t>411-370-1</t>
  </si>
  <si>
    <t>82857-68-9</t>
  </si>
  <si>
    <t xml:space="preserve">Acute Tox. 3 *
Eye Dam. 1
Aquatic Chronic 2
</t>
  </si>
  <si>
    <t xml:space="preserve">H301
H318
H411
</t>
  </si>
  <si>
    <t>015-175-00-9</t>
  </si>
  <si>
    <t>tert-butyl (triphenylphosphoranylidene) acetate</t>
  </si>
  <si>
    <t>412-880-7</t>
  </si>
  <si>
    <t>35000-38-5</t>
  </si>
  <si>
    <t xml:space="preserve">Acute Tox. 3 *
STOT RE 2 *
Eye Irrit. 2
Skin Sens. 1
Aquatic Chronic 2
</t>
  </si>
  <si>
    <t xml:space="preserve">H301
H373 **
H319
H317
H411
</t>
  </si>
  <si>
    <t>015-176-00-4</t>
  </si>
  <si>
    <t>P,P,P',P'-tetrakis-(o-methoxyphenyl)propane-1,3-diphosphine</t>
  </si>
  <si>
    <t>413-430-2</t>
  </si>
  <si>
    <t>116163-96-3</t>
  </si>
  <si>
    <t>015-177-00-X</t>
  </si>
  <si>
    <t>((4-phenylbutyl)hydroxyphosphoryl)acetic acid</t>
  </si>
  <si>
    <t>412-170-7</t>
  </si>
  <si>
    <t>83623-61-4</t>
  </si>
  <si>
    <t xml:space="preserve">STOT RE 2 *
Eye Dam. 1
Skin Sens. 1
</t>
  </si>
  <si>
    <t xml:space="preserve">H373 **
H318
H317
</t>
  </si>
  <si>
    <t>GHS08
GHS05
Dgr</t>
  </si>
  <si>
    <t>015-178-00-5</t>
  </si>
  <si>
    <t>(R)-α-phenylethylammonium (-)-(1R, 2S)-(1,2-epoxypropyl)phosphonate monohydrate</t>
  </si>
  <si>
    <t>418-570-8</t>
  </si>
  <si>
    <t>25383-07-7</t>
  </si>
  <si>
    <t xml:space="preserve">Repr. 2
Aquatic Chronic 2
</t>
  </si>
  <si>
    <t xml:space="preserve">H361f ***
H411
</t>
  </si>
  <si>
    <t>015-179-00-0</t>
  </si>
  <si>
    <t>UVCB condensation product of: tetrakis-hydroxymethylphosphonium chloride, urea and distilled hydrogenated C16-18 tallow alkylamine</t>
  </si>
  <si>
    <t>422-720-8</t>
  </si>
  <si>
    <t>166242-53-1</t>
  </si>
  <si>
    <t xml:space="preserve">Carc. 2
Acute Tox. 4 *
STOT RE 2 *
Skin Corr. 1B
Skin Sens. 1
Aquatic Acute 1
Aquatic Chronic 1
</t>
  </si>
  <si>
    <t xml:space="preserve">H351
H302
H373 **
H314
H317
H400
H410
</t>
  </si>
  <si>
    <t xml:space="preserve">H351
H302
H373 **
H314
H317
H410
</t>
  </si>
  <si>
    <t>015-180-00-6</t>
  </si>
  <si>
    <t>[R-(R*,S*)]-[[2-methyl-1-(1-oxopropoxy)propoxy]-(4-phenylbutyl)phosphinyl] acetic acid, (-)-cinchonidine (1:1) salt</t>
  </si>
  <si>
    <t>415-820-8</t>
  </si>
  <si>
    <t>137590-32-0</t>
  </si>
  <si>
    <t xml:space="preserve">Eye Dam. 1
Skin Sens. 1
Aquatic Chronic 3
</t>
  </si>
  <si>
    <t xml:space="preserve">H318
H317
H412
</t>
  </si>
  <si>
    <t>015-181-00-1</t>
  </si>
  <si>
    <t>phosphine</t>
  </si>
  <si>
    <t>232-260-8</t>
  </si>
  <si>
    <t xml:space="preserve">Flam. Gas 1
Press. Gas
Acute Tox. 2 *
Skin Corr. 1B
Aquatic Acute 1
</t>
  </si>
  <si>
    <t xml:space="preserve">H220
H330
H314
H400
</t>
  </si>
  <si>
    <t>GHS02
GHS04
GHS06
GHS05
GHS09
Dgr</t>
  </si>
  <si>
    <t xml:space="preserve">H220
H330
H314
H400
</t>
  </si>
  <si>
    <t>015-182-00-7</t>
  </si>
  <si>
    <t>tetrapropan-2-yl (dichloromethanediyl)bis(phosphonate)</t>
  </si>
  <si>
    <t>430-630-5</t>
  </si>
  <si>
    <t>10596-22-2</t>
  </si>
  <si>
    <t xml:space="preserve">Acute Tox. 4 *
Eye Irrit. 2
Skin Sens. 1
</t>
  </si>
  <si>
    <t xml:space="preserve">H302
H319
H317
</t>
  </si>
  <si>
    <t>015-183-00-2</t>
  </si>
  <si>
    <t>(1-hydroxydodecylidene)diphosphonic acid</t>
  </si>
  <si>
    <t>425-230-2</t>
  </si>
  <si>
    <t>16610-63-2</t>
  </si>
  <si>
    <t>015-184-00-8</t>
  </si>
  <si>
    <t>Salts of glyphosate, with the exception of those specified elsewhere in this Annex</t>
  </si>
  <si>
    <t>015-186-00-9</t>
  </si>
  <si>
    <t>chlorpyrifos-methyl (ISO),; O, O-dimethyl O-3,5,6-trichloro-2-pyridyl phosphorothioate</t>
  </si>
  <si>
    <t>227-011-5</t>
  </si>
  <si>
    <t>5598-13-0</t>
  </si>
  <si>
    <t>015-187-00-4</t>
  </si>
  <si>
    <t>reaction mass of: tetrasodium(((2-hydroxyethyl)imino)bis(methylene))bisphosphonate, N-oxide; trisodium ((tetrahydro-2-hydroxy-4H-1,4,2-oxazaphosphorin-4-yl)-methyl)phosphonate, N-oxide, P-oxide</t>
  </si>
  <si>
    <t>417-540-1</t>
  </si>
  <si>
    <t>015-189-00-5</t>
  </si>
  <si>
    <t>phenyl bis(2,4,6-trimethylbenzoyl)-phosphine oxide</t>
  </si>
  <si>
    <t>423-340-5</t>
  </si>
  <si>
    <t>162881-26-7</t>
  </si>
  <si>
    <t xml:space="preserve">Skin Sens. 1
Aquatic Chronic 4
</t>
  </si>
  <si>
    <t xml:space="preserve">H317
H413
</t>
  </si>
  <si>
    <t>015-190-00-0</t>
  </si>
  <si>
    <t>bis(2,4-dicumylphenyl) neopentyl diphosphite; 3,9-bis[2,4-bis(1-methyl-1-phenylethyl)phenoxy]-2,4,8,10-tetraoxa-3,9-diphosphaspiro[5.5]undecane</t>
  </si>
  <si>
    <t>421-920-2</t>
  </si>
  <si>
    <t>154862-43-8</t>
  </si>
  <si>
    <t>015-191-00-6</t>
  </si>
  <si>
    <t xml:space="preserve">Skin Irrit. 2
Aquatic Chronic 3
</t>
  </si>
  <si>
    <t xml:space="preserve">H315
H412
</t>
  </si>
  <si>
    <t>015-192-00-1</t>
  </si>
  <si>
    <t>tetrakis(2,6-dimethylphenyl)-m-phenylene biphosphate</t>
  </si>
  <si>
    <t>432-770-2</t>
  </si>
  <si>
    <t>139189-30-3</t>
  </si>
  <si>
    <t>ATP01/ATP06</t>
  </si>
  <si>
    <t>015-193-00-7</t>
  </si>
  <si>
    <t>triphenyl(phenylmethyl)phosphonium 1,1,2,2,3,3,4,4,4-nonafluoro-N-methyl-1-butanesulfonamide (1:1)</t>
  </si>
  <si>
    <t>442-960-7</t>
  </si>
  <si>
    <t>332350-93-3</t>
  </si>
  <si>
    <t xml:space="preserve">Acute Tox. 3 *
Eye Dam. 1
Aquatic Acute 1
Aquatic Chronic 1
</t>
  </si>
  <si>
    <t xml:space="preserve">H301
H318
H400
H410
</t>
  </si>
  <si>
    <t>GHS05
GHS06
GHS09
Dgr</t>
  </si>
  <si>
    <t xml:space="preserve">H301
H318
H410
</t>
  </si>
  <si>
    <t>015-194-00-2</t>
  </si>
  <si>
    <t>tetrabutyl-phosphonium nonafluoro-butane-1-sulfonate</t>
  </si>
  <si>
    <t>444-440-5</t>
  </si>
  <si>
    <t>220689-12-3</t>
  </si>
  <si>
    <t>015-195-00-8</t>
  </si>
  <si>
    <t>reaction mass of: potassium o-toluenephosphonate; potassium m-toluenephosphonate; potassium p-toluenephosphonate</t>
  </si>
  <si>
    <t>433-860-4</t>
  </si>
  <si>
    <t>015-196-00-3</t>
  </si>
  <si>
    <t>reaction mass of: dimethyl (2-(hydroxymethylcarbamoyl)ethyl)phosphonate; diethyl (2-(hydroxymethylcarbamoyl)ethyl)phosphonate; methyl ethyl (2-(hydroxymethylcarbamoyl)ethyl)phosphonate</t>
  </si>
  <si>
    <t>435-960-3</t>
  </si>
  <si>
    <t xml:space="preserve">Carc. 1B
Muta. 1B
Skin Sens. 1
</t>
  </si>
  <si>
    <t xml:space="preserve">H350
H340
H317
</t>
  </si>
  <si>
    <t>015-197-00-9</t>
  </si>
  <si>
    <t>bis(2,4,4-trimethylpentyl)dithiophosphonic acid</t>
  </si>
  <si>
    <t>420-160-9</t>
  </si>
  <si>
    <t>107667-02-7</t>
  </si>
  <si>
    <t xml:space="preserve">Flam. Liq. 3
Acute Tox. 3 *
Acute Tox. 4 *
Skin Corr. 1B
Aquatic Chronic 2
</t>
  </si>
  <si>
    <t xml:space="preserve">H226
H331
H302
H314
H411
</t>
  </si>
  <si>
    <t>015-198-00-4</t>
  </si>
  <si>
    <t>(4-phenylbutyl)phosphinic acid</t>
  </si>
  <si>
    <t>420-450-5</t>
  </si>
  <si>
    <t>86552-32-1</t>
  </si>
  <si>
    <t xml:space="preserve">Carc. 2
Eye Dam. 1
</t>
  </si>
  <si>
    <t xml:space="preserve">H351
H318
</t>
  </si>
  <si>
    <t>GHS05
GHS08
Dgr</t>
  </si>
  <si>
    <t>015-199-00-X</t>
  </si>
  <si>
    <t xml:space="preserve">Carc. 2
</t>
  </si>
  <si>
    <t xml:space="preserve">H351
</t>
  </si>
  <si>
    <t>GSH08
Wng</t>
  </si>
  <si>
    <t>ATP03</t>
  </si>
  <si>
    <t>015-200-00-3</t>
  </si>
  <si>
    <t>indium phosphide</t>
  </si>
  <si>
    <t>244-959-5</t>
  </si>
  <si>
    <t>22398-80-7</t>
  </si>
  <si>
    <t xml:space="preserve">Carc. 1B
Repr. 2
STOT RE 1
</t>
  </si>
  <si>
    <t xml:space="preserve">H350
H361f
H372 (lungs)
</t>
  </si>
  <si>
    <t xml:space="preserve">STOT RE 1; H372:  C ≥0,1 %
Carc 1B; H350:  C ≥0,01 %
STOT RE 2; H373:  0,01 % ≤ C &lt; 0,1 %
</t>
  </si>
  <si>
    <t>015-201-00-9</t>
  </si>
  <si>
    <t xml:space="preserve">H360F
</t>
  </si>
  <si>
    <t>015-202-00-4</t>
  </si>
  <si>
    <t>tris(nonylphenyl) phosphite</t>
  </si>
  <si>
    <t>247-759-6</t>
  </si>
  <si>
    <t>26523-78-4</t>
  </si>
  <si>
    <t>015-203-00-X</t>
  </si>
  <si>
    <t>diphenyl(2,4,6-trimethylbenzoyl)phosphine oxide</t>
  </si>
  <si>
    <t>278-355-8</t>
  </si>
  <si>
    <t>75980-60-8</t>
  </si>
  <si>
    <t xml:space="preserve">Repr. 2
</t>
  </si>
  <si>
    <t xml:space="preserve">H361f (causing atrophy of the testes)
</t>
  </si>
  <si>
    <t>016-001-00-4</t>
  </si>
  <si>
    <t>hydrogen sulphide</t>
  </si>
  <si>
    <t>231-977-3</t>
  </si>
  <si>
    <t xml:space="preserve">Flam. Gas 1
Press. Gas
Acute Tox. 2 *
Aquatic Acute 1
</t>
  </si>
  <si>
    <t xml:space="preserve">H220
H330
H400
</t>
  </si>
  <si>
    <t>GHS02
GHS04
GHS06
GHS09
Dgr</t>
  </si>
  <si>
    <t xml:space="preserve">H220
H330
H400
</t>
  </si>
  <si>
    <t>016-002-00-X</t>
  </si>
  <si>
    <t>barium sulphide</t>
  </si>
  <si>
    <t>244-214-4</t>
  </si>
  <si>
    <t>21109-95-5</t>
  </si>
  <si>
    <t xml:space="preserve">Acute Tox. 4 *
Acute Tox. 4 *
Aquatic Acute 1
</t>
  </si>
  <si>
    <t xml:space="preserve">H332
H302
H400
</t>
  </si>
  <si>
    <t>016-003-00-5</t>
  </si>
  <si>
    <t>barium polysulphides</t>
  </si>
  <si>
    <t>256-814-3</t>
  </si>
  <si>
    <t>50864-67-0</t>
  </si>
  <si>
    <t xml:space="preserve">STOT SE 3
Skin Irrit. 2
Eye Irrit. 2
Aquatic Acute 1
</t>
  </si>
  <si>
    <t xml:space="preserve">H335
H315
H319
H400
</t>
  </si>
  <si>
    <t xml:space="preserve">H319
H335
H315
H400
</t>
  </si>
  <si>
    <t>016-004-00-0</t>
  </si>
  <si>
    <t>calcium sulphide</t>
  </si>
  <si>
    <t>243-873-5</t>
  </si>
  <si>
    <t>20548-54-3</t>
  </si>
  <si>
    <t>016-005-00-6</t>
  </si>
  <si>
    <t>calcium polysulphides</t>
  </si>
  <si>
    <t>215-709-2</t>
  </si>
  <si>
    <t>1344-81-6</t>
  </si>
  <si>
    <t>016-006-00-1</t>
  </si>
  <si>
    <t>dipotassium sulphide; potassium sulphide</t>
  </si>
  <si>
    <t>215-197-0</t>
  </si>
  <si>
    <t>1312-73-8</t>
  </si>
  <si>
    <t xml:space="preserve">H314
H400
</t>
  </si>
  <si>
    <t>016-007-00-7</t>
  </si>
  <si>
    <t>potassium polysulphides</t>
  </si>
  <si>
    <t>253-390-1</t>
  </si>
  <si>
    <t>37199-66-9</t>
  </si>
  <si>
    <t>016-008-00-2</t>
  </si>
  <si>
    <t>ammonium polysulphides</t>
  </si>
  <si>
    <t>232-989-1</t>
  </si>
  <si>
    <t>9080-17-5</t>
  </si>
  <si>
    <t xml:space="preserve">EUH031: C ≥ 1 %
</t>
  </si>
  <si>
    <t>016-009-00-8</t>
  </si>
  <si>
    <t>disodium sulfide; sodium sulfide</t>
  </si>
  <si>
    <t>215-211-5</t>
  </si>
  <si>
    <t>1313-82-2</t>
  </si>
  <si>
    <t xml:space="preserve">Acute Tox. 3 *
Acute Tox. 4 *
Skin Corr. 1B
Aquatic Acute 1
</t>
  </si>
  <si>
    <t xml:space="preserve">H311
H302
H314
H400
</t>
  </si>
  <si>
    <t xml:space="preserve">H311
H302
H314
H400
</t>
  </si>
  <si>
    <t>016-010-00-3</t>
  </si>
  <si>
    <t>sodium polysulphides</t>
  </si>
  <si>
    <t>215-686-9</t>
  </si>
  <si>
    <t>1344-08-7</t>
  </si>
  <si>
    <t xml:space="preserve">Acute Tox. 3 *
Skin Corr. 1B
Aquatic Acute 1
</t>
  </si>
  <si>
    <t xml:space="preserve">H301
H314
H400
</t>
  </si>
  <si>
    <t xml:space="preserve">H301
H314
H400
</t>
  </si>
  <si>
    <t>016-011-00-9</t>
  </si>
  <si>
    <t>sulphur dioxide</t>
  </si>
  <si>
    <t>231-195-2</t>
  </si>
  <si>
    <t xml:space="preserve">Press. Gas
Acute Tox. 3 *
Skin Corr. 1B
</t>
  </si>
  <si>
    <t xml:space="preserve">
H331
H314
</t>
  </si>
  <si>
    <t xml:space="preserve">H331
H314
</t>
  </si>
  <si>
    <t>5 U</t>
  </si>
  <si>
    <t>016-012-00-4</t>
  </si>
  <si>
    <t>disulphur dichloride; sulfur monochloride</t>
  </si>
  <si>
    <t>233-036-2</t>
  </si>
  <si>
    <t xml:space="preserve">Acute Tox. 3 *
Acute Tox. 4 *
Skin Corr. 1A
Aquatic Acute 1
</t>
  </si>
  <si>
    <t xml:space="preserve">H301
H332
H314
H400
</t>
  </si>
  <si>
    <t xml:space="preserve">H301
H332
H314
H400
</t>
  </si>
  <si>
    <t xml:space="preserve">STOT SE 3; H335: C ≥ 1 %
</t>
  </si>
  <si>
    <t>016-013-00-X</t>
  </si>
  <si>
    <t>sulphur dichloride</t>
  </si>
  <si>
    <t>234-129-0</t>
  </si>
  <si>
    <t>10545-99-0</t>
  </si>
  <si>
    <t xml:space="preserve">STOT SE 3
Skin Corr. 1B
Aquatic Acute 1
</t>
  </si>
  <si>
    <t xml:space="preserve">H335
H314
H400
</t>
  </si>
  <si>
    <t xml:space="preserve">H314
H335
H400
</t>
  </si>
  <si>
    <t>016-014-00-5</t>
  </si>
  <si>
    <t>sulphur tetrachloride</t>
  </si>
  <si>
    <t>13451-08-6</t>
  </si>
  <si>
    <t>016-015-00-0</t>
  </si>
  <si>
    <t>thionyl dichloride; thionyl chloride</t>
  </si>
  <si>
    <t>231-748-8</t>
  </si>
  <si>
    <t>7719-09-7</t>
  </si>
  <si>
    <t xml:space="preserve">H332
H302
H314
</t>
  </si>
  <si>
    <t xml:space="preserve">H332
H302
H314
</t>
  </si>
  <si>
    <t>016-016-00-6</t>
  </si>
  <si>
    <t>sulphuryl chloride</t>
  </si>
  <si>
    <t>232-245-6</t>
  </si>
  <si>
    <t>7791-25-5</t>
  </si>
  <si>
    <t>016-017-00-1</t>
  </si>
  <si>
    <t>chlorosulphonic acid</t>
  </si>
  <si>
    <t>232-234-6</t>
  </si>
  <si>
    <t>7790-94-5</t>
  </si>
  <si>
    <t xml:space="preserve">STOT SE 3
Skin Corr. 1A
</t>
  </si>
  <si>
    <t>016-018-00-7</t>
  </si>
  <si>
    <t>fluorosulphonic acid</t>
  </si>
  <si>
    <t>232-149-4</t>
  </si>
  <si>
    <t>7789-21-1</t>
  </si>
  <si>
    <t xml:space="preserve">H332
H314
</t>
  </si>
  <si>
    <t>016-019-00-2</t>
  </si>
  <si>
    <t>oleum ... % SO3</t>
  </si>
  <si>
    <t>016-020-00-8</t>
  </si>
  <si>
    <t>sulphuric acid ... %</t>
  </si>
  <si>
    <t xml:space="preserve">Skin Corr. 1A; H314: C ≥ 15 %
Skin Irrit. 2; H315: 5 % ≤ C &lt; 15 %
Eye Irrit. 2; H319: 5 % ≤ C &lt; 15 %
</t>
  </si>
  <si>
    <t>016-021-00-3</t>
  </si>
  <si>
    <t>methanethiol; methyl mercaptan</t>
  </si>
  <si>
    <t>200-822-1</t>
  </si>
  <si>
    <t xml:space="preserve">Flam. Gas 1
Press. Gas
Acute Tox. 3 *
Aquatic Acute 1
Aquatic Chronic 1
</t>
  </si>
  <si>
    <t xml:space="preserve">H220
H331
H400
H410
</t>
  </si>
  <si>
    <t xml:space="preserve">H220
H331
H410
</t>
  </si>
  <si>
    <t>016-022-00-9</t>
  </si>
  <si>
    <t>ethanethiol; ethyl mercaptan</t>
  </si>
  <si>
    <t>200-837-3</t>
  </si>
  <si>
    <t xml:space="preserve">Flam. Liq. 2
Acute Tox. 4 *
Aquatic Acute 1
Aquatic Chronic 1
</t>
  </si>
  <si>
    <t xml:space="preserve">H225
H332
H400
H410
</t>
  </si>
  <si>
    <t xml:space="preserve">H225
H332
H410
</t>
  </si>
  <si>
    <t>016-023-00-4</t>
  </si>
  <si>
    <t>dimethyl sulphate</t>
  </si>
  <si>
    <t xml:space="preserve">Carc. 1B
Muta. 2
Acute Tox. 2 *
Acute Tox. 3 *
Skin Corr. 1B
Skin Sens. 1
</t>
  </si>
  <si>
    <t xml:space="preserve">H350
H341
H330
H301
H314
H317
</t>
  </si>
  <si>
    <t xml:space="preserve">Carc. 1B; H350: C ≥ 0,01 %
Muta. 2; H341: C ≥ 0,01 %
STOT SE 3; H335: C ≥ 5 %
</t>
  </si>
  <si>
    <t>016-024-00-X</t>
  </si>
  <si>
    <t>dimexano (ISO); bis(methoxythiocarbonyl) disulphide</t>
  </si>
  <si>
    <t>215-993-8</t>
  </si>
  <si>
    <t>1468-37-7</t>
  </si>
  <si>
    <t>016-025-00-5</t>
  </si>
  <si>
    <t>disul (ISO); 2-(2,4-dichlorophenoxy)ethyl hydrogensulphate; 2,4-DES</t>
  </si>
  <si>
    <t>205-259-5</t>
  </si>
  <si>
    <t>149-26-8</t>
  </si>
  <si>
    <t xml:space="preserve">Acute Tox. 4 *
Skin Irrit. 2
Eye Dam. 1
</t>
  </si>
  <si>
    <t xml:space="preserve">H302
H315
H318
</t>
  </si>
  <si>
    <t>016-026-00-0</t>
  </si>
  <si>
    <t>sulphamidic acid; sulphamic acid; sulfamic acid</t>
  </si>
  <si>
    <t>226-218-8</t>
  </si>
  <si>
    <t>5329-14-6</t>
  </si>
  <si>
    <t xml:space="preserve">Skin Irrit. 2
Eye Irrit. 2
Aquatic Chronic 3
</t>
  </si>
  <si>
    <t xml:space="preserve">H315
H319
H412
</t>
  </si>
  <si>
    <t xml:space="preserve">H319
H315
H412
</t>
  </si>
  <si>
    <t>016-027-00-6</t>
  </si>
  <si>
    <t>diethyl sulphate</t>
  </si>
  <si>
    <t xml:space="preserve">Carc. 1B
Muta. 1B
Acute Tox. 4 *
Acute Tox. 4 *
Acute Tox. 4 *
Skin Corr. 1B
</t>
  </si>
  <si>
    <t xml:space="preserve">H350
H340
H332
H312
H302
H314
</t>
  </si>
  <si>
    <t>016-028-00-1</t>
  </si>
  <si>
    <t>sodium dithionite; sodium hydrosulphite</t>
  </si>
  <si>
    <t>231-890-0</t>
  </si>
  <si>
    <t>7775-14-6</t>
  </si>
  <si>
    <t xml:space="preserve">Self-heat. 1
Acute Tox. 4 *
</t>
  </si>
  <si>
    <t xml:space="preserve">H251
H302
</t>
  </si>
  <si>
    <t xml:space="preserve">H251
H302
</t>
  </si>
  <si>
    <t>016-029-00-7</t>
  </si>
  <si>
    <t>p-toluenesulphonic acid, containing more than 5 % H2SO4</t>
  </si>
  <si>
    <t>016-030-00-2</t>
  </si>
  <si>
    <t>p-toluenesulphonic acid (containing a maximum of 5 % H2SO4)</t>
  </si>
  <si>
    <t>203-180-0</t>
  </si>
  <si>
    <t>104-15-4</t>
  </si>
  <si>
    <t xml:space="preserve">STOT SE 3; H335: C ≥ 20 %
</t>
  </si>
  <si>
    <t>016-031-00-8</t>
  </si>
  <si>
    <t>tetrahydrothiophene-1,1-dioxide; sulpholane</t>
  </si>
  <si>
    <t>204-783-1</t>
  </si>
  <si>
    <t>126-33-0</t>
  </si>
  <si>
    <t>016-032-00-3</t>
  </si>
  <si>
    <t>1,3-propanesultone; 1,2-oxathiolane 2,2-dioxide</t>
  </si>
  <si>
    <t>214-317-9</t>
  </si>
  <si>
    <t>1120-71-4</t>
  </si>
  <si>
    <t xml:space="preserve">Carc. 1B
Acute Tox. 4 *
Acute Tox. 4 *
</t>
  </si>
  <si>
    <t xml:space="preserve">H350
H312
H302
</t>
  </si>
  <si>
    <t>016-033-00-9</t>
  </si>
  <si>
    <t>dimethylsulfamoylchloride</t>
  </si>
  <si>
    <t>236-412-4</t>
  </si>
  <si>
    <t>13360-57-1</t>
  </si>
  <si>
    <t xml:space="preserve">Carc. 1B
Acute Tox. 2 *
Acute Tox. 4 *
Acute Tox. 4 *
Skin Corr. 1B
</t>
  </si>
  <si>
    <t xml:space="preserve">H350
H330
H312
H302
H314
</t>
  </si>
  <si>
    <t>GHS06
GHS05
GHS08
Dgr</t>
  </si>
  <si>
    <t>016-034-00-4</t>
  </si>
  <si>
    <t>tetrasodium 3,3'-(piperazine-1,4-diylbis((6-chloro-1,3,5-triazine-2,4-diyl)imino(2-acetamido)-4,1-phenyleneazo))bis(naphthalene-1,5-disulphonate)</t>
  </si>
  <si>
    <t>400-010-9</t>
  </si>
  <si>
    <t>81898-60-4</t>
  </si>
  <si>
    <t>016-035-00-X</t>
  </si>
  <si>
    <t>pentasodium 5-anilino-3-(4-(4-(6-chloro-4-(3-sulphonatoanilino)-1,3,5-triazin-2-ylamino)-2,5-dimethylphenylazo)-2,5-disulphonatophenylazo)-4-hydroxynaphthalene-2,7-disulphonate</t>
  </si>
  <si>
    <t>400-120-7</t>
  </si>
  <si>
    <t>016-036-00-5</t>
  </si>
  <si>
    <t>tetrasodium 5-(4,6-dichloro-5-cyanopyrimidin-2-ylamino)-4-hydroxy-2,3-azodinaphthalene-1,2,5,7-disulphonate</t>
  </si>
  <si>
    <t>400-130-1</t>
  </si>
  <si>
    <t xml:space="preserve">Resp. Sens. 1
Aquatic Chronic 2
</t>
  </si>
  <si>
    <t xml:space="preserve">H334
H411
</t>
  </si>
  <si>
    <t>016-037-00-0</t>
  </si>
  <si>
    <t>disodium 1-amino-4-(4-benzenesulphonamido-3-sulphonatoanilino)anthraquinone-2-sulphonate</t>
  </si>
  <si>
    <t>400-350-8</t>
  </si>
  <si>
    <t>85153-93-1</t>
  </si>
  <si>
    <t xml:space="preserve">Eye Dam. 1
Aquatic Chronic 3
</t>
  </si>
  <si>
    <t xml:space="preserve">H318
H412
</t>
  </si>
  <si>
    <t>016-038-00-6</t>
  </si>
  <si>
    <t>disodium 6-((4-chloro-6-(N-methyl)-2-toluidino)-1,3,5-triazin-2-ylamino)-1-hydroxy-2-(4-methoxy-2-sulphonatophenylazo)naphthalene-3-sulphonate</t>
  </si>
  <si>
    <t>400-380-1</t>
  </si>
  <si>
    <t>86393-35-3</t>
  </si>
  <si>
    <t>016-039-00-1</t>
  </si>
  <si>
    <t>tetrasodium 2-(6-chloro-4-(4-(2,5-dimethyl-4-(2,5-disulphonatophenylazo)phenylazo)-3-ureidoanilino)-1,3,5-triazin-2-ylamino)benzene-1,4-disulphonate</t>
  </si>
  <si>
    <t>400-430-2</t>
  </si>
  <si>
    <t>016-040-00-7</t>
  </si>
  <si>
    <t>reaction mass of disodium 6-(2,4-dihydroxyphenylazo)-3-(4-(4-(2,4-dihydroxyphenylazo)anilino)-3-sulphonatophenylazo)-4-hydroxynaphthalene-2-sulphonate and disodium 6-(2,4-diaminophenylazo)-3-(4-(4-(2,4-diaminophenylazo)anilino)-3-sulphonatophenylazo)-4-hydroxynaphthalene-2-sulphonate and trisodium 6-(2,4-dihydroxyphenylazo)-3-(4-(4-(7-(2,4-dihydroxyphenylazo)-1-hydroxy-3-sulphonato-2-naphthylazo)anilino)-3-sulphonatophenylazo)-4-hydroxynaphthalene-2-sulphonate</t>
  </si>
  <si>
    <t>400-570-4</t>
  </si>
  <si>
    <t>016-041-00-2</t>
  </si>
  <si>
    <t>calcium 2,5-dichloro-4-(4-((5-chloro-4-methyl-2-sulphonatophenyl)azo)-5-hydroxy-3-methylpyrazol-1-yl)benzenesulphonate</t>
  </si>
  <si>
    <t>400-710-4</t>
  </si>
  <si>
    <t>016-042-00-8</t>
  </si>
  <si>
    <t>tetrasodium 5-benzamido-3-(5-(4-fluoro-6-(1-sulphonato-2-naphthylamino)-1,3,5-triazin-2-ylamino)-2-sulphonatophenylazo)-4-hydroxynaphthalene-2,7- disulphonate</t>
  </si>
  <si>
    <t>400-790-0</t>
  </si>
  <si>
    <t>85665-97-0</t>
  </si>
  <si>
    <t xml:space="preserve">Skin Irrit. 2
Eye Irrit. 2
Skin Sens. 1
</t>
  </si>
  <si>
    <t xml:space="preserve">H315
H319
H317
</t>
  </si>
  <si>
    <t xml:space="preserve">H319
H315
H317
</t>
  </si>
  <si>
    <t>016-043-00-3</t>
  </si>
  <si>
    <t>dilithium 6-acetamido-4-hydroxy-3-(4-((2-sulphonatooxy)ethylsulphonyl)phenylazo)naphthalene-2-sulphonate</t>
  </si>
  <si>
    <t>401-010-1</t>
  </si>
  <si>
    <t>016-044-00-9</t>
  </si>
  <si>
    <t>disodium S,S-hexane-1,6-diyldi(thiosulphate) dihydrate</t>
  </si>
  <si>
    <t>401-320-7</t>
  </si>
  <si>
    <t>016-045-00-4</t>
  </si>
  <si>
    <t>lithium sodium hydrogen 4-amino-6-(5-(5-chloro-2,6-difluoropyrimidin-4-ylamino)-2-sulphonatophenylazo)-5-hydroxy-3-(4-(2-(sulphonatooxy)ethylsulphonyl)phenylazo)naphthalene-2,7-disulphonate</t>
  </si>
  <si>
    <t>401-560-2</t>
  </si>
  <si>
    <t>108624-00-6</t>
  </si>
  <si>
    <t>016-046-00-X</t>
  </si>
  <si>
    <t>sodium hydrogensulphate</t>
  </si>
  <si>
    <t>231-665-7</t>
  </si>
  <si>
    <t>7681-38-1</t>
  </si>
  <si>
    <t>016-047-00-5</t>
  </si>
  <si>
    <t>hexasodium 7-(4-(4-(4-(2,5-disulphonatoanilino)-6-fluoro-1,3,5-triazin-2-ylamino)-2-methylphenylazo)-7-sulphonatonaphthylazo)naphthalene-1,3,5- trisulphonate</t>
  </si>
  <si>
    <t>401-650-1</t>
  </si>
  <si>
    <t>85665-96-9</t>
  </si>
  <si>
    <t>016-048-00-0</t>
  </si>
  <si>
    <t>sodium 3,5-dichloro-2-(5-cyano-2,6-bis(3-hydroxypropylamino)-4-methylpyridin-3-ylazo)benzenesulphonate</t>
  </si>
  <si>
    <t>401-870-8</t>
  </si>
  <si>
    <t>016-049-00-6</t>
  </si>
  <si>
    <t>calcium octadecylxylenesulphonate</t>
  </si>
  <si>
    <t>402-040-8</t>
  </si>
  <si>
    <t xml:space="preserve">Skin Corr. 1B
Aquatic Chronic 2
</t>
  </si>
  <si>
    <t xml:space="preserve">H314
H411
</t>
  </si>
  <si>
    <t>016-050-00-1</t>
  </si>
  <si>
    <t>potassium sodium 5-(4-chloro-6-(N-(4-(4-chloro-6-(5-hydroxy-2,7-disulphonato-6-(2-sulphonatophenylazo)-4-naphthylamino)-1,3,5-triazin-2-ylamino) phenyl-N-methyl)amino)-1,3,5-triazin-2-ylamino)-4-hydroxy-3-(2-sulphonatophenylazo)naphthalene-2,7-disulphonat</t>
  </si>
  <si>
    <t>402-150-6</t>
  </si>
  <si>
    <t xml:space="preserve">Eye Irrit. 2
Skin Sens. 1
</t>
  </si>
  <si>
    <t xml:space="preserve">H319
H317
</t>
  </si>
  <si>
    <t>016-051-00-7</t>
  </si>
  <si>
    <t>trisodium 7-(4-(6-fluoro-4-(2-(2-vinylsulphonylethoxy)ethylamino)-1,3,5-triazin-2-ylamino)-2-ureidophenylazo)naphthalene-1,3,6- trisulphonate</t>
  </si>
  <si>
    <t>402-170-5</t>
  </si>
  <si>
    <t>106359-91-5</t>
  </si>
  <si>
    <t>016-052-00-2</t>
  </si>
  <si>
    <t>benzyltributylammonium 4-hydroxynaphthalene-1-sulphonate</t>
  </si>
  <si>
    <t>402-240-5</t>
  </si>
  <si>
    <t>102561-46-6</t>
  </si>
  <si>
    <t xml:space="preserve">H332
H411
</t>
  </si>
  <si>
    <t>016-053-00-8</t>
  </si>
  <si>
    <t>(C16 or C18-n-alkyl)(C16 or C18-n-alkyl)ammonium 2-((C16 or C18-n-alkyl)(C16 or C18-n-alkyl)carbamoyl)benzenesulphonate</t>
  </si>
  <si>
    <t>402-460-1</t>
  </si>
  <si>
    <t xml:space="preserve">Skin Irrit. 2
Skin Sens. 1
Aquatic Chronic 4
</t>
  </si>
  <si>
    <t xml:space="preserve">H315
H317
H413
</t>
  </si>
  <si>
    <t>016-054-00-3</t>
  </si>
  <si>
    <t>sodium 4-(2,4,4-trimethylpentylcarbonyloxy)benzenesulfonate</t>
  </si>
  <si>
    <t>400-030-8</t>
  </si>
  <si>
    <t xml:space="preserve">Acute Tox. 3 *
Acute Tox. 4 *
STOT SE 3
STOT RE 1
Eye Irrit. 2
Skin Sens. 1
</t>
  </si>
  <si>
    <t xml:space="preserve">H331
H302
H335
H372 **
H319
H317
</t>
  </si>
  <si>
    <t xml:space="preserve">H331
H372 **
H302
H319
H335
H317
</t>
  </si>
  <si>
    <t>016-055-00-9</t>
  </si>
  <si>
    <t>tetrasodium 4-amino-3,6-bis(5-(6-chloro-4-(2-hydroxyethylamino)-1,3,5-triazin-2-ylamino)-2-sulfonatophenylazo)-5-hydroxynaphthalene-2,7-sulfonate (containing &gt; 35 % sodium chloride and sodium acetate)</t>
  </si>
  <si>
    <t>400-510-7</t>
  </si>
  <si>
    <t>016-056-00-4</t>
  </si>
  <si>
    <t>potassium hydrogensulphate</t>
  </si>
  <si>
    <t>231-594-1</t>
  </si>
  <si>
    <t>7646-93-7</t>
  </si>
  <si>
    <t>016-057-00-X</t>
  </si>
  <si>
    <t>styrene-4-sulfonyl chloride</t>
  </si>
  <si>
    <t>404-770-2</t>
  </si>
  <si>
    <t>2633-67-2</t>
  </si>
  <si>
    <t xml:space="preserve">Skin Irrit. 2
Eye Dam. 1
Skin Sens. 1
</t>
  </si>
  <si>
    <t xml:space="preserve">H315
H318
H317
</t>
  </si>
  <si>
    <t>016-058-00-5</t>
  </si>
  <si>
    <t>thionyl chloride, reaction products with 1,3,4-thiadiazol-2,5-dithiol, tert-nonanethiol and C12-14-tert-alkylamine</t>
  </si>
  <si>
    <t>404-820-3</t>
  </si>
  <si>
    <t xml:space="preserve">Skin Irrit. 2
Skin Sens. 1
Aquatic Chronic 3
</t>
  </si>
  <si>
    <t xml:space="preserve">H315
H317
H412
</t>
  </si>
  <si>
    <t>016-059-00-0</t>
  </si>
  <si>
    <t>N,N,N',N'-tetramethyldithiobis(ethylene)diamine dihydrochloride</t>
  </si>
  <si>
    <t>405-300-9</t>
  </si>
  <si>
    <t>17339-60-5</t>
  </si>
  <si>
    <t xml:space="preserve">Acute Tox. 4 *
Eye Irrit. 2
Skin Sens. 1
Aquatic Acute 1
Aquatic Chronic 1
</t>
  </si>
  <si>
    <t xml:space="preserve">H302
H319
H317
H400
H410
</t>
  </si>
  <si>
    <t xml:space="preserve">H302
H319
H317
H410
</t>
  </si>
  <si>
    <t>016-060-00-6</t>
  </si>
  <si>
    <t>diammonium peroxodisulphate; ammonium persulphate</t>
  </si>
  <si>
    <t>231-786-5</t>
  </si>
  <si>
    <t>7727-54-0</t>
  </si>
  <si>
    <t xml:space="preserve">Ox. Sol. 3
Acute Tox. 4 *
STOT SE 3
Skin Irrit. 2
Eye Irrit. 2
Resp. Sens. 1
Skin Sens. 1
</t>
  </si>
  <si>
    <t xml:space="preserve">H272
H302
H335
H315
H319
H334
H317
</t>
  </si>
  <si>
    <t>GHS03
GHS08
GHS07
Dgr</t>
  </si>
  <si>
    <t xml:space="preserve">H272
H302
H319
H335
H315
H334
H317
</t>
  </si>
  <si>
    <t>016-061-00-1</t>
  </si>
  <si>
    <t>dipotassium peroxodisulphate; potassium persulphate</t>
  </si>
  <si>
    <t>231-781-8</t>
  </si>
  <si>
    <t>7727-21-1</t>
  </si>
  <si>
    <t>016-062-00-7</t>
  </si>
  <si>
    <t>bensultap (ISO); 1,3-bis(phenylsulfonylthio)-2-(N,N-dimethylamino)propane</t>
  </si>
  <si>
    <t>016-063-00-2</t>
  </si>
  <si>
    <t>sodium metabisulphite</t>
  </si>
  <si>
    <t>231-673-0</t>
  </si>
  <si>
    <t>7681-57-4</t>
  </si>
  <si>
    <t xml:space="preserve">Acute Tox. 4 *
Eye Dam. 1
</t>
  </si>
  <si>
    <t xml:space="preserve">H302
H318
</t>
  </si>
  <si>
    <t xml:space="preserve">H302
H318
</t>
  </si>
  <si>
    <t>016-064-00-8</t>
  </si>
  <si>
    <t>sodium hydrogensulphite … %; sodium bisulphite … %</t>
  </si>
  <si>
    <t>231-548-0</t>
  </si>
  <si>
    <t>7631-90-5</t>
  </si>
  <si>
    <t xml:space="preserve">H302
</t>
  </si>
  <si>
    <t>016-065-00-3</t>
  </si>
  <si>
    <t>sodium 1-amino-4-[2-methyl-5-(4-methylphenylsulfonylamino)phenylamino]anthraquinone-2-sulfonate</t>
  </si>
  <si>
    <t>400-100-8</t>
  </si>
  <si>
    <t>84057-97-6</t>
  </si>
  <si>
    <t>016-066-00-9</t>
  </si>
  <si>
    <t>tetrasodium [5-((4-amino-6-chloro-1,3,5-triazin-2-yl)amino)-2-((2-hydroxy-3,5-disulfonatophenylazo)-2- sulfonatobenzylidenehydrazino)benzoate]copper(II)</t>
  </si>
  <si>
    <t>404-070-7</t>
  </si>
  <si>
    <t>116912-62-0</t>
  </si>
  <si>
    <t>016-067-00-4</t>
  </si>
  <si>
    <t>(4-methylphenyl)mesitylene sulfonate</t>
  </si>
  <si>
    <t>407-530-5</t>
  </si>
  <si>
    <t>67811-06-7</t>
  </si>
  <si>
    <t>016-068-00-X</t>
  </si>
  <si>
    <t>sodium 3,5-bis(tetradecyloxycarbonyl)benzenesulfinate</t>
  </si>
  <si>
    <t>407-720-8</t>
  </si>
  <si>
    <t>155160-86-4</t>
  </si>
  <si>
    <t xml:space="preserve">Skin Sens. 1
Aquatic Chronic 2
</t>
  </si>
  <si>
    <t xml:space="preserve">H317
H411
</t>
  </si>
  <si>
    <t>016-069-00-5</t>
  </si>
  <si>
    <t>3,5-bis-(tetradecyloxycarbonyl)benzenesulfinic acid</t>
  </si>
  <si>
    <t>407-990-7</t>
  </si>
  <si>
    <t>141915-64-2</t>
  </si>
  <si>
    <t>016-070-00-0</t>
  </si>
  <si>
    <t>4-benzyloxy-4'-(2,3-epoxy-2-methylprop-1-yloxy)diphenylsulfone</t>
  </si>
  <si>
    <t>408-220-2</t>
  </si>
  <si>
    <t>016-071-00-6</t>
  </si>
  <si>
    <t>trisodium 3-amino-6,13-dichloro-10-((3-((4-chloro-6-(2-sulfophenylamino)-1,3,5-triazin-2-yl)amino)propyl) amino)-4,11-triphenoxydioxazinedisulfonate</t>
  </si>
  <si>
    <t>410-130-3</t>
  </si>
  <si>
    <t>136248-03-8</t>
  </si>
  <si>
    <t>016-072-00-1</t>
  </si>
  <si>
    <t>3-amino-4-hydroxy-N-(2-methoxyethyl)-benzenesulfonamide</t>
  </si>
  <si>
    <t>411-520-6</t>
  </si>
  <si>
    <t>112195-27-4</t>
  </si>
  <si>
    <t xml:space="preserve">Eye Dam. 1
Skin Sens. 1
Aquatic Chronic 2
</t>
  </si>
  <si>
    <t xml:space="preserve">H318
H317
H411
</t>
  </si>
  <si>
    <t>016-073-00-7</t>
  </si>
  <si>
    <t>tetrakis(phenylmethyl)thioperoxydi(carbothioamide)</t>
  </si>
  <si>
    <t>404-310-0</t>
  </si>
  <si>
    <t>10591-85-2</t>
  </si>
  <si>
    <t>016-074-00-2</t>
  </si>
  <si>
    <t>6-fluoro-2-methyl-3-(4-methylthiobenzyl)indene</t>
  </si>
  <si>
    <t>405-410-7</t>
  </si>
  <si>
    <t>016-075-00-8</t>
  </si>
  <si>
    <t>2,2'-diallyl-4,4'-sulfonyldiphenol</t>
  </si>
  <si>
    <t>411-570-9</t>
  </si>
  <si>
    <t>41481-66-7</t>
  </si>
  <si>
    <t>016-076-00-3</t>
  </si>
  <si>
    <t>2,3-bis((2-mercaptoethyl)thio)-1-propanethiol</t>
  </si>
  <si>
    <t>411-290-7</t>
  </si>
  <si>
    <t>131538-00-6</t>
  </si>
  <si>
    <t>016-077-00-9</t>
  </si>
  <si>
    <t>2-chloro-p-toluenesulfochloride</t>
  </si>
  <si>
    <t>412-890-1</t>
  </si>
  <si>
    <t>42413-03-6</t>
  </si>
  <si>
    <t xml:space="preserve">Skin Corr. 1B
Skin Sens. 1
Aquatic Chronic 3
</t>
  </si>
  <si>
    <t xml:space="preserve">H314
H317
H412
</t>
  </si>
  <si>
    <t>016-078-00-4</t>
  </si>
  <si>
    <t>4-methyl-N,N-bis(2-(((4-methylphenyl)sulfonyl)amino)ethyl)benzenesulfonamide</t>
  </si>
  <si>
    <t>413-300-5</t>
  </si>
  <si>
    <t>56187-04-3</t>
  </si>
  <si>
    <t>016-079-00-X</t>
  </si>
  <si>
    <t>N,N-bis(2-(p-toluenesulfonyloxy)ethyl)-p-toluenesulfonamide</t>
  </si>
  <si>
    <t>412-920-3</t>
  </si>
  <si>
    <t>16695-22-0</t>
  </si>
  <si>
    <t>016-080-00-5</t>
  </si>
  <si>
    <t>sodium 2-anilino-5-(2-nitro-4-(N-phenylsulfamoyl))anilinobenzenesulfonate</t>
  </si>
  <si>
    <t>412-320-1</t>
  </si>
  <si>
    <t>31361-99-6</t>
  </si>
  <si>
    <t>016-081-00-0</t>
  </si>
  <si>
    <t>hexahydrocyclopenta[c]pyrrole-1-(1H)-ammonium N-ethoxycarbonyl-N-(p-tolylsulfonyl)azanide</t>
  </si>
  <si>
    <t>418-350-1</t>
  </si>
  <si>
    <t xml:space="preserve">Muta. 2
Acute Tox. 4 *
Eye Irrit. 2
Skin Sens. 1
Aquatic Chronic 2
</t>
  </si>
  <si>
    <t xml:space="preserve">H341
H302
H319
H317
H411
</t>
  </si>
  <si>
    <t>016-082-00-6</t>
  </si>
  <si>
    <t>ethoxysulfuron (ISO); 1-(4,6-dimethoxypyrimidin-2-yl)-3-(2-ethoxyphenoxysulfonyl)urea</t>
  </si>
  <si>
    <t>016-083-00-1</t>
  </si>
  <si>
    <t>acibenzolar-S-methyl; benzo[1,2,3]thiadiazole-7-carbothioic acid S-methyl ester</t>
  </si>
  <si>
    <t>420-050-0</t>
  </si>
  <si>
    <t>135158-54-2</t>
  </si>
  <si>
    <t>016-084-00-7</t>
  </si>
  <si>
    <t>prosulfuron (ISO); 1-(4-methoxy-6-methyl-1,3,5-triazin-2-yl)-3-[2-(3,3,3-trifluoropropyl)phenylsulfonyl]urea</t>
  </si>
  <si>
    <t>94125-34-5</t>
  </si>
  <si>
    <t>016-085-00-2</t>
  </si>
  <si>
    <t>flazasulfuron (ISO); 1-(4,6-dimethoxypyrimidin-2-yl)-3-(3-trifluoromethyl-2-pyridylsulfonyl)urea</t>
  </si>
  <si>
    <t>104040-78-0</t>
  </si>
  <si>
    <t>016-086-00-8</t>
  </si>
  <si>
    <t>tetrasodium 10-amino-6,13-dichloro-3-(3-(4-(2,5-disulfonatoanilino)-6-fluoro-1,3,5-triazin-2-ylamino)prop-3-ylamino)-5,12-dioxa-7,14-diazapentacene-4,11-disulfonate</t>
  </si>
  <si>
    <t>402-590-9</t>
  </si>
  <si>
    <t>109125-56-6</t>
  </si>
  <si>
    <t>016-087-00-3</t>
  </si>
  <si>
    <t>reaction mass of: thiobis(4,1-phenylene)-S,S,S',S'-tetraphenyldisulfonium bishexafluorophosphate; diphenyl(4-phenylthiophenyl)sulfonium hexafluorophosphate; propylene carbonate</t>
  </si>
  <si>
    <t>403-490-8</t>
  </si>
  <si>
    <t>104558-95-4</t>
  </si>
  <si>
    <t xml:space="preserve">Eye Irrit. 2
Skin Sens. 1
Aquatic Acute 1
Aquatic Chronic 1
</t>
  </si>
  <si>
    <t xml:space="preserve">H319
H317
H400
H410
</t>
  </si>
  <si>
    <t xml:space="preserve">H319
H317
H410
</t>
  </si>
  <si>
    <t>016-088-00-9</t>
  </si>
  <si>
    <t>4-(bis(4-(diethylamino)phenyl)methyl)benzene-1,2-dimethanesulfonic acid</t>
  </si>
  <si>
    <t>407-280-7</t>
  </si>
  <si>
    <t>71297-11-5</t>
  </si>
  <si>
    <t>016-089-00-4</t>
  </si>
  <si>
    <t>reaction mass of esters of 5,5',6,6',7,7'-hexahydroxy-3,3,3',3'-tetramethyl-1,1'-spirobiindan and 2-diazo-1,2-dihydro-1-oxo-5-sulfonaphthalene</t>
  </si>
  <si>
    <t>413-840-1</t>
  </si>
  <si>
    <t xml:space="preserve">Self-react. C ****
Aquatic Chronic 4
</t>
  </si>
  <si>
    <t xml:space="preserve">H242
H413
</t>
  </si>
  <si>
    <t xml:space="preserve">H242
H413
</t>
  </si>
  <si>
    <t>016-090-00-X</t>
  </si>
  <si>
    <t>4-methyl-N-(methylsulfonyl)benzenesulfonamide</t>
  </si>
  <si>
    <t>415-040-8</t>
  </si>
  <si>
    <t>14653-91-9</t>
  </si>
  <si>
    <t xml:space="preserve">Acute Tox. 4 *
STOT SE 3
Eye Dam. 1
</t>
  </si>
  <si>
    <t xml:space="preserve">H302
H335
H318
</t>
  </si>
  <si>
    <t>016-091-00-5</t>
  </si>
  <si>
    <t>C12-14-tert-alkyl ammonium 1-amino-9,10-dihydro-9,10-dioxo-4-(2,4,6-trimethylanilino)-anthracen-2-sulfonate</t>
  </si>
  <si>
    <t>414-110-5</t>
  </si>
  <si>
    <t>016-092-00-0</t>
  </si>
  <si>
    <t>reaction mass of: 4,7-bis(mercaptomethyl)-3,6,9-trithia-1,11-undecanedithiol; 4,8-bis(mercaptomethyl)-3,6,9-trithia-1,11-undecanedithiol; 5,7-bis(mercaptomethyl)-3,6,9-trithia-1,11-undecanedithiol</t>
  </si>
  <si>
    <t>427-050-1</t>
  </si>
  <si>
    <t xml:space="preserve">Repr. 2
Skin Irrit. 2
Skin Sens. 1
Aquatic Acute 1
Aquatic Chronic 1
</t>
  </si>
  <si>
    <t xml:space="preserve">H361f
H315
H317
H400
H410
</t>
  </si>
  <si>
    <t xml:space="preserve">H315
H317
H361f
H410
</t>
  </si>
  <si>
    <t>016-093-00-6</t>
  </si>
  <si>
    <t>reaction mass of: 4-(7-hydroxy-2,4,4-trimethyl-2-chromanyl)resorcinol-4-yl-tris(6-diazo-5,6-dihydro-5-oxonaphthalen-1-sulfonate); 4-(7-hydroxy-2,4,4-trimethyl-2-chromanyl)resorcinolbis(6-diazo-5,6-dihydro-5-oxonaphthalen-1-sulfonate) (2:1)</t>
  </si>
  <si>
    <t>414-770-4</t>
  </si>
  <si>
    <t>140698-96-0</t>
  </si>
  <si>
    <t xml:space="preserve">Self-react. C ****
Carc. 2
</t>
  </si>
  <si>
    <t xml:space="preserve">H242
H351
</t>
  </si>
  <si>
    <t>GHS02
GHS08
Dgr</t>
  </si>
  <si>
    <t>016-094-00-1</t>
  </si>
  <si>
    <t>sulfur</t>
  </si>
  <si>
    <t>016-095-00-7</t>
  </si>
  <si>
    <t>reaction mass of: reaction product of 4,4'-methylenebis[2-(4-hydroxybenzyl)-3,6-dimethylphenol] and 6-diazo-5,6-dihydro-5-oxo-naphthalenesulfonate (1:2); Reaction product of 4,4'-methylenebis[2-(4-hydroxybenzyl)-3,6-dimethylphenol] and 6-diazo-5,6-dihydro-5-oxo-naphthalenesulfonate (1:3)</t>
  </si>
  <si>
    <t>417-980-4</t>
  </si>
  <si>
    <t>016-096-00-2</t>
  </si>
  <si>
    <t>thifensulfuron-methyl (ISO); methyl 3-(4-methoxy-6-methyl-1,3,5-triazin-2-ylcarbamoylsulfamoyl)thiophene-2-carboxylate</t>
  </si>
  <si>
    <t>79277-27-3</t>
  </si>
  <si>
    <t>016-097-00-8</t>
  </si>
  <si>
    <t>1-amino-2-methyl-2-propanethiol hydrochloride</t>
  </si>
  <si>
    <t>434-480-1</t>
  </si>
  <si>
    <t>32047-53-3</t>
  </si>
  <si>
    <t xml:space="preserve">Acute Tox. 4 *
Skin Corr. 1B
Skin Sens. 1
Aquatic Chronic 3
</t>
  </si>
  <si>
    <t xml:space="preserve">H302
H314
H317
H412
</t>
  </si>
  <si>
    <t>017-001-00-7</t>
  </si>
  <si>
    <t>chlorine</t>
  </si>
  <si>
    <t>231-959-5</t>
  </si>
  <si>
    <t xml:space="preserve">Ox. Gas 1
Press. Gas
Acute Tox. 3 *
STOT SE 3
Skin Irrit. 2
Eye Irrit. 2
Aquatic Acute 1
</t>
  </si>
  <si>
    <t xml:space="preserve">H270
H331
H335
H315
H319
H400
</t>
  </si>
  <si>
    <t>GHS03
GHS04
GHS06
GHS09
Dgr</t>
  </si>
  <si>
    <t xml:space="preserve">H270
H331
H315
H319
H335
H400
</t>
  </si>
  <si>
    <t>017-002-00-2</t>
  </si>
  <si>
    <t>hydrogen chloride</t>
  </si>
  <si>
    <t xml:space="preserve">Press. Gas
Acute Tox. 3 *
Skin Corr. 1A
</t>
  </si>
  <si>
    <t>017-002-01-X</t>
  </si>
  <si>
    <t>hydrochloric acid ... %</t>
  </si>
  <si>
    <t xml:space="preserve">Skin Corr. 1B; H314: C ≥ 25 %
Skin Irrit. 2; H315: 10 % ≤ C &lt; 25 %
Eye Irrit. 2; H319: 10 % ≤ C &lt; 25 %
STOT SE 3; H335: C ≥ 10 %
</t>
  </si>
  <si>
    <t>017-003-00-8</t>
  </si>
  <si>
    <t>barium chlorate</t>
  </si>
  <si>
    <t xml:space="preserve">Ox. Sol. 1
Acute Tox. 4 *
Acute Tox. 4 *
Aquatic Chronic 2
</t>
  </si>
  <si>
    <t xml:space="preserve">H271
H332
H302
H411
</t>
  </si>
  <si>
    <t>GHS03
GHS07
GHS09
Dgr</t>
  </si>
  <si>
    <t>017-004-00-3</t>
  </si>
  <si>
    <t>potassium chlorate</t>
  </si>
  <si>
    <t>017-005-00-9</t>
  </si>
  <si>
    <t>sodium chlorate</t>
  </si>
  <si>
    <t xml:space="preserve">Ox. Sol. 1
Acute Tox. 4 *
Aquatic Chronic 2
</t>
  </si>
  <si>
    <t xml:space="preserve">H271
H302
H411
</t>
  </si>
  <si>
    <t>017-006-00-4</t>
  </si>
  <si>
    <t>perchloric acid ... %</t>
  </si>
  <si>
    <t xml:space="preserve">Ox. Liq. 1
Skin Corr. 1A
</t>
  </si>
  <si>
    <t xml:space="preserve">H271
H314
</t>
  </si>
  <si>
    <t xml:space="preserve">Skin Corr. 1A; H314: C ≥ 50 %
Skin Corr. 1B; H314: 10 % ≤ C &lt; 50 %
Skin Irrit. 2; H315: 1 % ≤ C &lt; 10 %
Eye Irrit. 2; H319: 1 % ≤ C &lt; 10 %
Ox. Liq. 1; H271: C &gt; 50 %
Ox. Liq. 2; H272: C ≤ 50 %
</t>
  </si>
  <si>
    <t>017-007-00-X</t>
  </si>
  <si>
    <t>barium perchlorate</t>
  </si>
  <si>
    <t>236-710-4</t>
  </si>
  <si>
    <t>13465-95-7</t>
  </si>
  <si>
    <t xml:space="preserve">Ox. Sol. 1
Acute Tox. 4 *
Acute Tox. 4 *
</t>
  </si>
  <si>
    <t xml:space="preserve">H271
H332
H302
</t>
  </si>
  <si>
    <t>GHS03
GHS07
Dgr</t>
  </si>
  <si>
    <t>017-008-00-5</t>
  </si>
  <si>
    <t>potassium perchlorate</t>
  </si>
  <si>
    <t>231-912-9</t>
  </si>
  <si>
    <t>7778-74-7</t>
  </si>
  <si>
    <t xml:space="preserve">Ox. Sol. 1
Acute Tox. 4 *
</t>
  </si>
  <si>
    <t xml:space="preserve">H271
H302
</t>
  </si>
  <si>
    <t>017-009-00-0</t>
  </si>
  <si>
    <t>ammonium perchlorate; [containing ≥ 80 % of 0-30 µm particles]</t>
  </si>
  <si>
    <t>232-235-1</t>
  </si>
  <si>
    <t>7790-98-9</t>
  </si>
  <si>
    <t xml:space="preserve">Expl. 1.1
Ox. Sol. 1
</t>
  </si>
  <si>
    <t xml:space="preserve">H201
H271
</t>
  </si>
  <si>
    <t>017-010-00-6</t>
  </si>
  <si>
    <t>sodium perchlorate</t>
  </si>
  <si>
    <t>231-511-9</t>
  </si>
  <si>
    <t>7601-89-0</t>
  </si>
  <si>
    <t>017-011-00-1</t>
  </si>
  <si>
    <t>sodium hypochlorite, solution ... % Cl active</t>
  </si>
  <si>
    <t>231-668-3</t>
  </si>
  <si>
    <t xml:space="preserve">EUH031: C ≥ 5 %
</t>
  </si>
  <si>
    <t>017-012-00-7</t>
  </si>
  <si>
    <t>calcium hypochlorite</t>
  </si>
  <si>
    <t>7778-54-3</t>
  </si>
  <si>
    <t xml:space="preserve">Ox. Sol. 2
Acute Tox. 4 *
Skin Corr. 1B
Aquatic Acute 1
</t>
  </si>
  <si>
    <t xml:space="preserve">H272
H302
H314
H400
</t>
  </si>
  <si>
    <t>GHS03
GHS05
GHS07
GHS09
Dgr</t>
  </si>
  <si>
    <t xml:space="preserve">Skin Corr. 1B; H314: C = 5 %
Skin Irrit. 2; H315: 1 % = C &lt; 5 %
Eye Dam. 1; H318: 3 % = C &lt; 5 %
Eye Irrit. 2; H319: 0,5 % = C &lt; 3 %
M=10
</t>
  </si>
  <si>
    <t>017-013-00-2</t>
  </si>
  <si>
    <t>calcium chloride</t>
  </si>
  <si>
    <t>233-140-8</t>
  </si>
  <si>
    <t>10043-52-4</t>
  </si>
  <si>
    <t>017-014-00-8</t>
  </si>
  <si>
    <t>ammonium chloride</t>
  </si>
  <si>
    <t>235-186-4</t>
  </si>
  <si>
    <t>12125-02-9</t>
  </si>
  <si>
    <t xml:space="preserve">Acute Tox. 4 *
Eye Irrit. 2
</t>
  </si>
  <si>
    <t xml:space="preserve">H302
H319
</t>
  </si>
  <si>
    <t>017-015-00-3</t>
  </si>
  <si>
    <t>(2-(aminomethyl)phenyl)acetylchloride hydrochloride</t>
  </si>
  <si>
    <t>417-410-4</t>
  </si>
  <si>
    <t>61807-67-8</t>
  </si>
  <si>
    <t xml:space="preserve">Acute Tox. 4 *
Skin Corr. 1A
Skin Sens. 1
</t>
  </si>
  <si>
    <t xml:space="preserve">H302
H314
H317
</t>
  </si>
  <si>
    <t>017-016-00-9</t>
  </si>
  <si>
    <t>methyltriphenylphosphonium chloride</t>
  </si>
  <si>
    <t>418-400-2</t>
  </si>
  <si>
    <t>1031-15-8</t>
  </si>
  <si>
    <t xml:space="preserve">Acute Tox. 4 *
Acute Tox. 4 *
Skin Irrit. 2
Eye Dam. 1
Aquatic Chronic 2
</t>
  </si>
  <si>
    <t xml:space="preserve">H312
H302
H315
H318
H411
</t>
  </si>
  <si>
    <t>017-017-00-4</t>
  </si>
  <si>
    <t>(Z)-13-docosenyl-N,N-bis(2-hydroxyethyl)-N-methyl-ammonium-chloride</t>
  </si>
  <si>
    <t>426-210-6</t>
  </si>
  <si>
    <t>120086-58-0</t>
  </si>
  <si>
    <t>017-018-00-X</t>
  </si>
  <si>
    <t>N,N,N-trimethyl-2,3-bis(stearoyloxy)propylammonium chloride</t>
  </si>
  <si>
    <t>405-660-7</t>
  </si>
  <si>
    <t>017-019-00-5</t>
  </si>
  <si>
    <t>(R)-1,2,3,4-tetrahydro-6,7-dimethoxy-1-veratrylisoquinoline hydrochloride</t>
  </si>
  <si>
    <t>415-110-8</t>
  </si>
  <si>
    <t>54417-53-7</t>
  </si>
  <si>
    <t>017-020-00-0</t>
  </si>
  <si>
    <t>ethyl propoxy aluminium chloride</t>
  </si>
  <si>
    <t>421-790-7</t>
  </si>
  <si>
    <t>13014-29-4</t>
  </si>
  <si>
    <t>017-021-00-6</t>
  </si>
  <si>
    <t>behenamidopropyl-dimethyl-(dihydroxypropyl) ammonium chloride</t>
  </si>
  <si>
    <t>423-420-1</t>
  </si>
  <si>
    <t>136920-10-0</t>
  </si>
  <si>
    <t xml:space="preserve">Eye Dam. 1
Skin Sens. 1
Aquatic Acute 1
Aquatic Chronic 1
</t>
  </si>
  <si>
    <t xml:space="preserve">H318
H317
H400
H410
</t>
  </si>
  <si>
    <t xml:space="preserve">H318
H317
H410
</t>
  </si>
  <si>
    <t>017-023-00-7</t>
  </si>
  <si>
    <t>[phosphinyldynetris(oxy)] tris[3-aminopropyl-2-hydroxy-N,N-dimethyl-N-(C6-18)-alkyl] trichlorides</t>
  </si>
  <si>
    <t>425-520-9</t>
  </si>
  <si>
    <t>197179-61-6</t>
  </si>
  <si>
    <t>017-026-00-3</t>
  </si>
  <si>
    <t>chlorine dioxide</t>
  </si>
  <si>
    <t>233-162-8</t>
  </si>
  <si>
    <t>10049-04-4</t>
  </si>
  <si>
    <t xml:space="preserve">Ox. Gas 1
Press. Gas
Acute Tox. 2 *
Skin Corr. 1B
Aquatic Acute 1
</t>
  </si>
  <si>
    <t xml:space="preserve">H270
H330
H314
H400
</t>
  </si>
  <si>
    <t>GHS04
GHS03
GHS06
GHS05
GHS09
Dgr</t>
  </si>
  <si>
    <t xml:space="preserve">H270
H330
H314
H400
</t>
  </si>
  <si>
    <t xml:space="preserve">EUH006
</t>
  </si>
  <si>
    <t>5</t>
  </si>
  <si>
    <t>017-026-01-0</t>
  </si>
  <si>
    <t>chlorine dioxide … %</t>
  </si>
  <si>
    <t xml:space="preserve">Skin Corr. 1B; H314: C = 5 %
Skin Irrit. 2; H315: 1 % = C &lt; 5 %
Eye Dam. 1; H318: 3 % = C &lt; 5 %
Eye Irrit. 2; H319: 0,3 % = C &lt; 3 %
STOT SE 3; H335: C = 3 %
M=10
</t>
  </si>
  <si>
    <t>019-001-00-2</t>
  </si>
  <si>
    <t>potassium</t>
  </si>
  <si>
    <t>231-119-8</t>
  </si>
  <si>
    <t>7440-09-7</t>
  </si>
  <si>
    <t>019-002-00-8</t>
  </si>
  <si>
    <t>potassium hydroxide; caustic potash</t>
  </si>
  <si>
    <t>019-003-00-3</t>
  </si>
  <si>
    <t>potassium (E,E)-hexa-2,4-dienoate</t>
  </si>
  <si>
    <t>246-376-1</t>
  </si>
  <si>
    <t>24634-61-5</t>
  </si>
  <si>
    <t>ATP07</t>
  </si>
  <si>
    <t>020-001-00-X</t>
  </si>
  <si>
    <t>calcium</t>
  </si>
  <si>
    <t>231-179-5</t>
  </si>
  <si>
    <t>7440-70-2</t>
  </si>
  <si>
    <t xml:space="preserve">Water-react. 2
</t>
  </si>
  <si>
    <t xml:space="preserve">H261
</t>
  </si>
  <si>
    <t>020-002-00-5</t>
  </si>
  <si>
    <t>calcium cyanide</t>
  </si>
  <si>
    <t>209-740-0</t>
  </si>
  <si>
    <t>592-01-8</t>
  </si>
  <si>
    <t xml:space="preserve">H300
H410
</t>
  </si>
  <si>
    <t>020-003-00-0</t>
  </si>
  <si>
    <t>reaction mass of: dicalcium (bis(2-hydroxy-5-tetra-propenylphenylmethyl)methylamine)dihydroxide; tri-calcium (tris(2-hydroxy-5-tetra-propenylphenylmethyl)methylamine)tri-hydroxide; poly[calcium ((2-hydroxy-5-tetra-propenyl-phenylmethyl)methylamine)hydroxide]</t>
  </si>
  <si>
    <t>420-470-4</t>
  </si>
  <si>
    <t>022-001-00-5</t>
  </si>
  <si>
    <t>titanium tetrachloride</t>
  </si>
  <si>
    <t>231-441-9</t>
  </si>
  <si>
    <t>7550-45-0</t>
  </si>
  <si>
    <t xml:space="preserve">H314
</t>
  </si>
  <si>
    <t>022-002-00-0</t>
  </si>
  <si>
    <t>titanium(4+) oxalate</t>
  </si>
  <si>
    <t>403-260-7</t>
  </si>
  <si>
    <t>022-003-00-6</t>
  </si>
  <si>
    <t>bis(η5-cyclopentadienyl)-bis(2,6-difluoro-3-[pyrrol-1-yl]-phenyl)titanium</t>
  </si>
  <si>
    <t>412-000-1</t>
  </si>
  <si>
    <t>125051-32-3</t>
  </si>
  <si>
    <t xml:space="preserve">Flam. Sol. 1
Repr. 2
STOT RE 2 *
Aquatic Chronic 2
</t>
  </si>
  <si>
    <t xml:space="preserve">H228
H361f ***
H373 **
H411
</t>
  </si>
  <si>
    <t>GHS02
GHS08
GHS09
Dgr</t>
  </si>
  <si>
    <t>022-004-00-1</t>
  </si>
  <si>
    <t>potassium titanium oxide (K2Ti6O13)</t>
  </si>
  <si>
    <t>432-240-0</t>
  </si>
  <si>
    <t>12056-51-8</t>
  </si>
  <si>
    <t>022-005-00-7</t>
  </si>
  <si>
    <t>[N-(1,1-dimethylethyl)-1,1-dimethyl-1-[(1,2,3,4,5-η)-2,3,4,5-tetramethyl-2,4-cyclopentadien-1-yl]silanaminato(2-)-κN][(1,2,3,4-η)-1,3-pentadiene]-titanium</t>
  </si>
  <si>
    <t>419-840-8</t>
  </si>
  <si>
    <t>169104-71-6</t>
  </si>
  <si>
    <t xml:space="preserve">Flam. Sol. 1 ****
Skin Corr. 1B
Skin Sens. 1
Aquatic Chronic 4
</t>
  </si>
  <si>
    <t xml:space="preserve">H228
H314
H317
H413
</t>
  </si>
  <si>
    <t>023-001-00-8</t>
  </si>
  <si>
    <t>divanadium pentaoxide; vanadium pentoxide</t>
  </si>
  <si>
    <t>215-239-8</t>
  </si>
  <si>
    <t xml:space="preserve">Muta. 2
Repr. 2
Acute Tox. 4 *
Acute Tox. 4 *
STOT SE 3
STOT RE 1
Aquatic Chronic 2
</t>
  </si>
  <si>
    <t xml:space="preserve">H341
H361d ***
H332
H302
H335
H372 **
H411
</t>
  </si>
  <si>
    <t xml:space="preserve">H341
H361d ***
H372 **
H332
H302
H335
H411
</t>
  </si>
  <si>
    <t>024-001-00-0</t>
  </si>
  <si>
    <t>chromium (VI) trioxide</t>
  </si>
  <si>
    <t xml:space="preserve">Ox. Sol. 1
Carc. 1A
Muta. 1B
Repr. 2
Acute Tox. 2 *
Acute Tox. 3 *
Acute Tox. 3 *
STOT RE 1
Skin Corr. 1A
Resp. Sens. 1
Skin Sens. 1
Aquatic Acute 1
Aquatic Chronic 1
</t>
  </si>
  <si>
    <t xml:space="preserve">H271
H350
H340
H361f ***
H330
H311
H301
H372 **
H314
H334
H317
H400
H410
</t>
  </si>
  <si>
    <t>GHS03
GHS06
GHS08
GHS05
GHS09
Dgr</t>
  </si>
  <si>
    <t xml:space="preserve">H271
H350
H340
H361f ***
H330
H311
H301
H372 **
H314
H334
H317
H410
</t>
  </si>
  <si>
    <t>024-002-00-6</t>
  </si>
  <si>
    <t>potassium dichromate</t>
  </si>
  <si>
    <t xml:space="preserve">Ox. Sol. 2
Carc. 1B
Muta. 1B
Repr. 1B
Acute Tox. 2 *
Acute Tox. 3 *
Acute Tox. 4 *
STOT RE 1
Skin Corr. 1B
Resp. Sens. 1
Skin Sens. 1
Aquatic Acute 1
Aquatic Chronic 1
</t>
  </si>
  <si>
    <t xml:space="preserve">H272
H350
H340
H360FD
H330
H301
H312
H372 **
H314
H334
H317
H400
H410
</t>
  </si>
  <si>
    <t xml:space="preserve">H272
H350
H340
H360FD
H330
H301
H372 **
H312
H314
H334
H317
H410
</t>
  </si>
  <si>
    <t xml:space="preserve">3 </t>
  </si>
  <si>
    <t>024-003-00-1</t>
  </si>
  <si>
    <t>ammonium dichromate</t>
  </si>
  <si>
    <t xml:space="preserve">Ox. Sol. 2 ****
Carc. 1B
Muta. 1B
Repr. 1B
Acute Tox. 2 *
Acute Tox. 3 *
Acute Tox. 4 *
STOT RE 1
Skin Corr. 1B
Resp. Sens. 1
Skin Sens. 1
Aquatic Acute 1
Aquatic Chronic 1
</t>
  </si>
  <si>
    <t xml:space="preserve">H272
H350
H340
H360FD
H330
H301
H372 **
H312
H314
H334
H317
H410
</t>
  </si>
  <si>
    <t xml:space="preserve">STOT SE 3; H335: C ≥ 5 %
Resp. Sens.; H334: C ≥ 0,2 %
Skin Sens.; H317: C ≥ 0,2 %
</t>
  </si>
  <si>
    <t>3 G</t>
  </si>
  <si>
    <t>024-004-00-7</t>
  </si>
  <si>
    <t>sodium dichromate</t>
  </si>
  <si>
    <t>GHS03
GHS06
GHS05
GHS08
GHS09
Dgr</t>
  </si>
  <si>
    <t xml:space="preserve">H272
H301
H312
H330
H314
H334
H317
H340
H350
H360FD
H372 **
H410
</t>
  </si>
  <si>
    <t xml:space="preserve">Resp. Sens. 1; H334: C = 0,2 %
Skin Sens. 1; H317: C = 0,2 %
STOT SE 3; H335: C = 5 %
</t>
  </si>
  <si>
    <t>024-005-00-2</t>
  </si>
  <si>
    <t>chromyl dichloride; chromic oxychloride</t>
  </si>
  <si>
    <t>239-056-8</t>
  </si>
  <si>
    <t>14977-61-8</t>
  </si>
  <si>
    <t xml:space="preserve">Ox. Liq. 1
Carc. 1B
Muta. 1B
Skin Corr. 1A
Skin Sens. 1
Aquatic Acute 1
Aquatic Chronic 1
</t>
  </si>
  <si>
    <t xml:space="preserve">H271
H350i
H340
H314
H317
H400
H410
</t>
  </si>
  <si>
    <t>GHS03
GHS08
GHS05
GHS07
GHS09
Dgr</t>
  </si>
  <si>
    <t xml:space="preserve">H271
H350i
H340
H314
H317
H410
</t>
  </si>
  <si>
    <t xml:space="preserve">Skin Corr. 1A; H314: C ≥ 10 %
Skin Corr. 1B; H314: 5 % ≤ C &lt; 10 %
Skin Irrit. 2; H315: 0,5 % ≤ C &lt; 5 %
Eye Irrit. 2; H319: 0,5 % ≤ C &lt; 5 %
STOT SE 3; H335: 0,5 % ≤ C &lt; 5 %
Skin Sens. 1; H317: C ≥ 0,5 %
</t>
  </si>
  <si>
    <t>3 T</t>
  </si>
  <si>
    <t>024-006-00-8</t>
  </si>
  <si>
    <t>potassium chromate</t>
  </si>
  <si>
    <t xml:space="preserve">Carc. 1B
Muta. 1B
STOT SE 3
Skin Irrit. 2
Eye Irrit. 2
Skin Sens. 1
Aquatic Acute 1
Aquatic Chronic 1
</t>
  </si>
  <si>
    <t xml:space="preserve">H350i
H340
H335
H315
H319
H317
H400
H410
</t>
  </si>
  <si>
    <t xml:space="preserve">H350i
H340
H319
H335
H315
H317
H410
</t>
  </si>
  <si>
    <t xml:space="preserve">Skin Sens. 1; H317: C ≥ 0,5 %
</t>
  </si>
  <si>
    <t>024-007-00-3</t>
  </si>
  <si>
    <t>zinc chromates including zinc potassium chromate</t>
  </si>
  <si>
    <t xml:space="preserve">Carc. 1A
Acute Tox. 4 *
Skin Sens. 1
Aquatic Acute 1
Aquatic Chronic 1
</t>
  </si>
  <si>
    <t xml:space="preserve">H350
H302
H317
H400
H410
</t>
  </si>
  <si>
    <t xml:space="preserve">H350
H302
H317
H410
</t>
  </si>
  <si>
    <t>024-008-00-9</t>
  </si>
  <si>
    <t>calcium chromate</t>
  </si>
  <si>
    <t>237-366-8</t>
  </si>
  <si>
    <t>024-009-00-4</t>
  </si>
  <si>
    <t>strontium chromate</t>
  </si>
  <si>
    <t>024-010-00-X</t>
  </si>
  <si>
    <t>dichromium tris(chromate); chromium III chromate; chromic chromate</t>
  </si>
  <si>
    <t xml:space="preserve">Ox. Sol. 1
Carc. 1B
Skin Corr. 1A
Skin Sens. 1
Aquatic Acute 1
Aquatic Chronic 1
</t>
  </si>
  <si>
    <t xml:space="preserve">H271
H350
H314
H317
H400
H410
</t>
  </si>
  <si>
    <t xml:space="preserve">H271
H350
H314
H317
H410
</t>
  </si>
  <si>
    <t>024-011-00-5</t>
  </si>
  <si>
    <t>ammonium bis(1-(3,5-dinitro-2-oxidophenylazo)-3-(N-phenylcarbamoyl)-2-naphtholato)chromate(1-)</t>
  </si>
  <si>
    <t>400-110-2</t>
  </si>
  <si>
    <t>109125-51-1</t>
  </si>
  <si>
    <t xml:space="preserve">Self-react. C ****
Aquatic Acute 1
Aquatic Chronic 1
</t>
  </si>
  <si>
    <t xml:space="preserve">H242
H400
H410
</t>
  </si>
  <si>
    <t>GHS02
GHS09
Dgr</t>
  </si>
  <si>
    <t xml:space="preserve">H242
H410
</t>
  </si>
  <si>
    <t>024-012-00-0</t>
  </si>
  <si>
    <t>trisodium bis(7-acetamido-2-(4-nitro-2-oxidophenylazo)-3-sulphonato-1-naphtholato)chromate(1-)</t>
  </si>
  <si>
    <t>400-810-8</t>
  </si>
  <si>
    <t xml:space="preserve">Muta. 2
</t>
  </si>
  <si>
    <t xml:space="preserve">H341
</t>
  </si>
  <si>
    <t>024-013-00-6</t>
  </si>
  <si>
    <t>trisodium (6-anilino-2-(5-nitro-2-oxidophenylazo)-3-sulphonato-1-naphtholato)(4-sulphonato-1,1'-azodi-2,2'naphtholato)chromate(1-)</t>
  </si>
  <si>
    <t>402-500-8</t>
  </si>
  <si>
    <t>024-014-00-1</t>
  </si>
  <si>
    <t>trisodium bis(2-(5-chloro-4-nitro-2-oxidophenylazo)-5-sulphonato-1-naphtholato)chromate(1-)</t>
  </si>
  <si>
    <t>402-870-0</t>
  </si>
  <si>
    <t>93952-24-0</t>
  </si>
  <si>
    <t>024-015-00-7</t>
  </si>
  <si>
    <t>disodium (3-methyl-4-(5-nitro-2-oxidophenylazo)-1-phenylpyrazololato)(1-(3-nitro-2-oxido-5-sulfonatophenylazo)-2-naphtholato)chromate(1-)</t>
  </si>
  <si>
    <t>404-930-1</t>
  </si>
  <si>
    <t xml:space="preserve">Acute Tox. 4 *
Eye Dam. 1
Aquatic Chronic 2
</t>
  </si>
  <si>
    <t xml:space="preserve">H332
H318
H411
</t>
  </si>
  <si>
    <t>024-016-00-2</t>
  </si>
  <si>
    <t>tetradecylammonium bis(1-(5-chloro-2-oxidophenylazo)-2-naphtholato)chromate(1-)</t>
  </si>
  <si>
    <t>405-110-6</t>
  </si>
  <si>
    <t>88377-66-6</t>
  </si>
  <si>
    <t xml:space="preserve">STOT RE 2 *
Aquatic Chronic 4
</t>
  </si>
  <si>
    <t xml:space="preserve">H373 **
H413
</t>
  </si>
  <si>
    <t>024-017-00-8</t>
  </si>
  <si>
    <t>Chromium (VI) compounds, with the exception of barium chromate and of compounds specified elsewhere in this Annex</t>
  </si>
  <si>
    <t xml:space="preserve">Carc. 1B
Skin Sens. 1
Aquatic Acute 1
Aquatic Chronic 1
</t>
  </si>
  <si>
    <t xml:space="preserve">H350i
H317
H400
H410
</t>
  </si>
  <si>
    <t xml:space="preserve">H350i
H317
H410
</t>
  </si>
  <si>
    <t>024-018-00-3</t>
  </si>
  <si>
    <t>sodium chromate</t>
  </si>
  <si>
    <t>7775-11-3</t>
  </si>
  <si>
    <t xml:space="preserve">Carc. 1B
Muta. 1B
Repr. 1B
Acute Tox. 2 *
Acute Tox. 3 *
Acute Tox. 4 *
STOT RE 1
Skin Corr. 1B
Resp. Sens. 1
Skin Sens. 1
Aquatic Acute 1
Aquatic Chronic 1
</t>
  </si>
  <si>
    <t xml:space="preserve">H350
H340
H360FD
H330
H301
H312
H372 **
H314
H334
H317
H400
H410
</t>
  </si>
  <si>
    <t xml:space="preserve">H350
H340
H360FD
H330
H301
H372 **
H312
H314
H334
H317
H410
</t>
  </si>
  <si>
    <t xml:space="preserve">Resp. Sens.; H334: C ≥ 0,2 %
Skin Sens.; H317: C ≥ 0,2 %
</t>
  </si>
  <si>
    <t>024-019-00-9</t>
  </si>
  <si>
    <t>Main component: acetoacetic acid anilide/3-amino-1-hydroxybenzene (ATAN-MAP): trisodium {}{6-[(2 or 3 or 4)-amino-(4 or 5 or 6)-hydroxyphenylazo]-5'-(phenylsulfamoyl)-3-sulfonatonaphthalene-2-azobenzene-1,2'-diolato}}-{}{6''-[1-(phenylcarbamoyl)ethylazo]-5'''-(phenylsulfamoyl)-3''-sulfonatonaphthalene-2''-azobenzene-1'',2'''-diolato}}chromate (III); by-product 1: acetoacetic acid anilide/acetoacetic acid anilide (ATAN-ATAN): trisodium bis{}{6-[1-(phenylcarbamoyl)ethylazo]-5'-(phenylsulfonyl)-3-sulfonatonaphthalene-2-azobenzene-1,2'-diolato}}chromate (III); by-product 2: 3-amino-1-hydroxybenzene/3-amino-1-hydroxybenzene (MAP-MAP): trisodium bis{}{6-[(2 or 3 or 4)-amino-(4 or 5 or 6)-hydroxyphenylazo]-5'-(phenylsulfamoyl)-3-sulfonatonaphthalene-2-azobenzene-1,2'-diolato}} chromate (III)</t>
  </si>
  <si>
    <t>419-230-1</t>
  </si>
  <si>
    <t>024-020-00-4</t>
  </si>
  <si>
    <t>trisodium bis[(3'-nitro-5'-sulfonato(6-amino-2-[4-(2-hydroxy-1-naphtylazo)phenylsulfonylamino]pyrimidin-5-azo)benzene-2',4-diolato)]chromate (III)</t>
  </si>
  <si>
    <t>418-220-4</t>
  </si>
  <si>
    <t>024-021-00-X</t>
  </si>
  <si>
    <t>potassium tetrasodium bis[(N,N'-n)-1'-(phenylcarbamoyl)-3,5-disulfonatobenzeneazo-1'-prop-1'-ene-2,2'-diolato]chromate(III)</t>
  </si>
  <si>
    <t>425-830-4</t>
  </si>
  <si>
    <t>025-001-00-3</t>
  </si>
  <si>
    <t>manganese dioxide</t>
  </si>
  <si>
    <t>215-202-6</t>
  </si>
  <si>
    <t>1313-13-9</t>
  </si>
  <si>
    <t>025-002-00-9</t>
  </si>
  <si>
    <t>potassium permanganate</t>
  </si>
  <si>
    <t xml:space="preserve">Ox. Sol. 2
Acute Tox. 4 *
Aquatic Acute 1
Aquatic Chronic 1
</t>
  </si>
  <si>
    <t xml:space="preserve">H272
H302
H400
H410
</t>
  </si>
  <si>
    <t xml:space="preserve">H272
H302
H410
</t>
  </si>
  <si>
    <t>025-003-00-4</t>
  </si>
  <si>
    <t>manganese sulphate</t>
  </si>
  <si>
    <t xml:space="preserve">STOT RE 2 *
Aquatic Chronic 2
</t>
  </si>
  <si>
    <t xml:space="preserve">H373 **
H411
</t>
  </si>
  <si>
    <t>025-004-00-X</t>
  </si>
  <si>
    <t>bis(N,N',N''-trimethyl-1,4,7-triazacyclononane)-trioxo-dimanganese (IV) di(hexafluorophosphate) monohydrate</t>
  </si>
  <si>
    <t>411-760-1</t>
  </si>
  <si>
    <t>116633-53-5</t>
  </si>
  <si>
    <t>025-005-00-5</t>
  </si>
  <si>
    <t>reaction mass of: tri-sodium [29H, 31H-phthalocyanine-C,C,C-trisulfonato (6-)-N29,N30,N31,N32] manganate (3-); tetrasodium [29H,31H-phthalocyanine-C,C,C,C-tetrasulfonato (6-)-N29,N30,N31,N32], manganate (3-); pentasodium [29H,31H-phthalocyanine-C,C,C,C,C-pentasulfonato (6-)-N29,N30,N31,N32] manganate (3-)</t>
  </si>
  <si>
    <t>417-660-4</t>
  </si>
  <si>
    <t>026-001-00-6</t>
  </si>
  <si>
    <t>(η-cumene)-(η-cyclopentadienyl)iron(II) hexafluoroantimonate</t>
  </si>
  <si>
    <t>407-840-0</t>
  </si>
  <si>
    <t>100011-37-8</t>
  </si>
  <si>
    <t xml:space="preserve">H302
H318
H412
</t>
  </si>
  <si>
    <t>026-002-00-1</t>
  </si>
  <si>
    <t>(η-cumene)-(η-cyclopentadienyl)iron(II) trifluoromethane-sulfonate</t>
  </si>
  <si>
    <t>407-880-9</t>
  </si>
  <si>
    <t>117549-13-0</t>
  </si>
  <si>
    <t>026-003-00-7</t>
  </si>
  <si>
    <t>iron (II) sulfate</t>
  </si>
  <si>
    <t xml:space="preserve">Acute Tox. 4 *
Skin Irrit. 2
Eye Irrit. 2
</t>
  </si>
  <si>
    <t xml:space="preserve">H302
H315
H319
</t>
  </si>
  <si>
    <t xml:space="preserve">H302
H319
H315
</t>
  </si>
  <si>
    <t>026-003-01-4</t>
  </si>
  <si>
    <t>iron (II) sulfate (1:1) heptahydrate; sulfuric acid, iron(II) salt (1:1), heptahydrate; ferrous sulfate heptahydrate</t>
  </si>
  <si>
    <t>7782-63-0</t>
  </si>
  <si>
    <t xml:space="preserve">Skin Irrit. 2; H315: C ≥ 25 %
</t>
  </si>
  <si>
    <t>026-004-00-2</t>
  </si>
  <si>
    <t>potassium ferrite</t>
  </si>
  <si>
    <t>430-010-4</t>
  </si>
  <si>
    <t>12160-44-0</t>
  </si>
  <si>
    <t>027-001-00-9</t>
  </si>
  <si>
    <t>cobalt</t>
  </si>
  <si>
    <t>231-158-0</t>
  </si>
  <si>
    <t xml:space="preserve">Resp. Sens. 1
Skin Sens. 1
Aquatic Chronic 4
</t>
  </si>
  <si>
    <t xml:space="preserve">H334
H317
H413
</t>
  </si>
  <si>
    <t>027-002-00-4</t>
  </si>
  <si>
    <t>cobalt oxide</t>
  </si>
  <si>
    <t>215-154-6</t>
  </si>
  <si>
    <t>1307-96-6</t>
  </si>
  <si>
    <t>027-003-00-X</t>
  </si>
  <si>
    <t>cobalt sulfide</t>
  </si>
  <si>
    <t>215-273-3</t>
  </si>
  <si>
    <t>1317-42-6</t>
  </si>
  <si>
    <t>027-004-00-5</t>
  </si>
  <si>
    <t>cobalt dichloride</t>
  </si>
  <si>
    <t xml:space="preserve">Carc. 1B
Muta. 2
Repr. 1B
Acute Tox. 4 *
Resp. Sens. 1
Skin Sens. 1
Aquatic Acute 1
Aquatic Chronic 1
</t>
  </si>
  <si>
    <t xml:space="preserve">H350i
H341
H360F ***
H302
H334
H317
H400
H410
</t>
  </si>
  <si>
    <t xml:space="preserve">H350i
H341
H360F ***
H302
H334
H317
H410
</t>
  </si>
  <si>
    <t xml:space="preserve">Carc. 1B; H350i: C ≥ 0,01 %
M=10
</t>
  </si>
  <si>
    <t>027-005-00-0</t>
  </si>
  <si>
    <t>cobalt sulfate</t>
  </si>
  <si>
    <t>027-006-00-6</t>
  </si>
  <si>
    <t>cobalt di(acetate)</t>
  </si>
  <si>
    <t xml:space="preserve">Carc. 1B
Muta. 2
Repr. 1B
Resp. Sens. 1
Skin Sens. 1
Aquatic Acute 1
Aquatic Chronic 1
</t>
  </si>
  <si>
    <t xml:space="preserve">H350i
H341
H360F ***
H334
H317
H400
H410
</t>
  </si>
  <si>
    <t xml:space="preserve">H334
H317
H341
H350i
H360F ***
H410
</t>
  </si>
  <si>
    <t xml:space="preserve">Carc. 1B; H350i: C = 0,01 %
M=10
</t>
  </si>
  <si>
    <t>027-007-00-1</t>
  </si>
  <si>
    <t>zinc hexacyanocobaltate(III), tertiary butyl alcohol/polypropylene glycol complex</t>
  </si>
  <si>
    <t>425-240-7</t>
  </si>
  <si>
    <t>027-008-00-7</t>
  </si>
  <si>
    <t>complex of cobalt(III)-bis(N-phenyl-4-(5-ethylsulfonyl-2-hydroxyphenylazo)-3-hydroxynaphthylamide), hydrated (n H2O, 2</t>
  </si>
  <si>
    <t>427-390-9</t>
  </si>
  <si>
    <t>027-009-00-2</t>
  </si>
  <si>
    <t>cobalt dinitrate</t>
  </si>
  <si>
    <t>027-010-00-8</t>
  </si>
  <si>
    <t>cobalt carbonate</t>
  </si>
  <si>
    <t xml:space="preserve">H350i
H341
H360F ***
H334
H317
H410
</t>
  </si>
  <si>
    <t>028-001-00-1</t>
  </si>
  <si>
    <t>tetracarbonylnickel; nickel tetracarbonyl</t>
  </si>
  <si>
    <t>236-669-2</t>
  </si>
  <si>
    <t xml:space="preserve">Flam. Liq. 2
Carc. 2
Repr. 1B
Acute Tox. 2 *
Aquatic Acute 1
Aquatic Chronic 1
</t>
  </si>
  <si>
    <t xml:space="preserve">H225
H351
H360D ***
H330
H400
H410
</t>
  </si>
  <si>
    <t xml:space="preserve">H225
H351
H360D ***
H330
H410
</t>
  </si>
  <si>
    <t>028-002-00-7</t>
  </si>
  <si>
    <t>nickel</t>
  </si>
  <si>
    <t>231-111-4</t>
  </si>
  <si>
    <t xml:space="preserve">Carc. 2
STOT RE 1
Skin Sens. 1
</t>
  </si>
  <si>
    <t xml:space="preserve">H351
H372 **
H317
</t>
  </si>
  <si>
    <t>7 S</t>
  </si>
  <si>
    <t>028-002-01-4</t>
  </si>
  <si>
    <t>nickel powder; [particle diameter &lt; 1 mm]</t>
  </si>
  <si>
    <t xml:space="preserve">Carc. 2
STOT RE 1
Skin Sens. 1
Aquatic Chronic 3
</t>
  </si>
  <si>
    <t xml:space="preserve">H351
H372 **
H317
H412
</t>
  </si>
  <si>
    <t>028-003-00-2</t>
  </si>
  <si>
    <t xml:space="preserve">nickel monoxide [1]
nickel oxide [2]
bunsenite  [3]
</t>
  </si>
  <si>
    <t xml:space="preserve">215-215-7 [1]
234-323-5 [2]
</t>
  </si>
  <si>
    <t xml:space="preserve">Carc. 1A
STOT RE 1
Skin Sens. 1
Aquatic Chronic 4
</t>
  </si>
  <si>
    <t xml:space="preserve">H350i
H372 **
H317
H413
</t>
  </si>
  <si>
    <t>028-004-00-8</t>
  </si>
  <si>
    <t>nickel dioxide</t>
  </si>
  <si>
    <t>234-823-3</t>
  </si>
  <si>
    <t>12035-36-8</t>
  </si>
  <si>
    <t>028-005-00-3</t>
  </si>
  <si>
    <t>dinickel trioxide</t>
  </si>
  <si>
    <t>215-217-8</t>
  </si>
  <si>
    <t>028-006-00-9</t>
  </si>
  <si>
    <t xml:space="preserve">nickel (II) sulfide [1]
nickel sulfide [2]
millerite  [3]
</t>
  </si>
  <si>
    <t xml:space="preserve">240-841-2 [1]
234-349-7 [2]
</t>
  </si>
  <si>
    <t xml:space="preserve">16812-54-7 [1]
11113-75-0 [2]
1314-04-1 [3]
</t>
  </si>
  <si>
    <t xml:space="preserve">Carc. 1A
Muta. 2
STOT RE 1
Skin Sens. 1
Aquatic Acute 1
Aquatic Chronic 1
</t>
  </si>
  <si>
    <t xml:space="preserve">H350i
H341
H372 **
H317
H400
H410
</t>
  </si>
  <si>
    <t xml:space="preserve">H350i
H341
H372 **
H317
H410
</t>
  </si>
  <si>
    <t>028-007-00-4</t>
  </si>
  <si>
    <t xml:space="preserve">trinickel disulfide; nickel subsulfide [1]
heazlewoodite  [2]
</t>
  </si>
  <si>
    <t xml:space="preserve">234-829-6 [1]
</t>
  </si>
  <si>
    <t xml:space="preserve">12035-72-2 [1]
12035-71-1 [2]
</t>
  </si>
  <si>
    <t>028-008-00-X</t>
  </si>
  <si>
    <t xml:space="preserve">nickel dihydroxide [1]
nickel hydroxide  [2]
</t>
  </si>
  <si>
    <t xml:space="preserve">235-008-5 [1]
234-348-1 [2]
</t>
  </si>
  <si>
    <t xml:space="preserve">12054-48-7 [1]
11113-74-9 [2]
</t>
  </si>
  <si>
    <t xml:space="preserve">Carc. 1A
Muta. 2
Repr. 1B
Acute Tox. 4 *
Acute Tox. 4 *
STOT RE 1
Skin Irrit. 2
Resp. Sens. 1
Skin Sens. 1
Aquatic Acute 1
Aquatic Chronic 1
</t>
  </si>
  <si>
    <t xml:space="preserve">H350i
H341
H360D ***
H332
H302
H372 **
H315
H334
H317
H400
H410
</t>
  </si>
  <si>
    <t xml:space="preserve">H350i
H360D ***
H341
H372 **
H332
H302
H315
H334
H317
H410
</t>
  </si>
  <si>
    <t>028-009-00-5</t>
  </si>
  <si>
    <t>nickel sulfate</t>
  </si>
  <si>
    <t xml:space="preserve">H302
H332
H315
H334
H317
H341
H350i
H360D ***
H372 **
H410
</t>
  </si>
  <si>
    <t xml:space="preserve">STOT RE 1; H372: C = 1 %
STOT RE 2; H373: 0,1 % = C &lt; 1 %
Skin Irrit. 2; H315: C = 20 %
Skin Sens. 1; H317: C = 0,01 %
M=1
</t>
  </si>
  <si>
    <t>028-010-00-0</t>
  </si>
  <si>
    <t xml:space="preserve">nickel carbonate; basic nickel carbonate; carbonic acid, nickel (2+) salt [1]
carbonic acid, nickel salt [2]
[µ-[carbonato(2-)-O:O’]] dihydroxy trinickel [3]
[carbonato(2-)] tetrahydroxytrinickel  [4]
</t>
  </si>
  <si>
    <t xml:space="preserve">222-068-2 [1]
240-408-8 [2]
265-748-4 [3]
235-715-9 [4]
</t>
  </si>
  <si>
    <t xml:space="preserve">3333-67-3 [1]
16337-84-1 [2]
65405-96-1 [3]
12607-70-4 [4]
</t>
  </si>
  <si>
    <t xml:space="preserve">H350i
H341
H360D ***
H372 **
H332
H302
H315
H334
H317
H410
</t>
  </si>
  <si>
    <t>028-011-00-6</t>
  </si>
  <si>
    <t>nickel dichloride</t>
  </si>
  <si>
    <t>231-743-0</t>
  </si>
  <si>
    <t>7718-54-9</t>
  </si>
  <si>
    <t xml:space="preserve">Carc. 1A
Muta. 2
Repr. 1B
Acute Tox. 3 *
Acute Tox. 3 *
STOT RE 1
Skin Irrit. 2
Resp. Sens. 1
Skin Sens. 1
Aquatic Acute 1
Aquatic Chronic 1
</t>
  </si>
  <si>
    <t xml:space="preserve">H350i
H341
H360D ***
H331
H301
H372 **
H315
H334
H317
H400
H410
</t>
  </si>
  <si>
    <t xml:space="preserve">H301
H331
H315
H334
H317
H341
H350i
H360D ***
H372 **
H410
</t>
  </si>
  <si>
    <t xml:space="preserve">STOT RE 1; H372: C = 1 %
STOT RE 2; H373: 0,1 % &lt; C &lt; 1 %
Skin Irrit. 2; H315: C = 20 %
Skin Sens. 1; H317: C = 0,01 %
M=1
</t>
  </si>
  <si>
    <t>028-012-00-1</t>
  </si>
  <si>
    <t xml:space="preserve">nickel dinitrate [1]
nitric acid, nickel salt [2]
</t>
  </si>
  <si>
    <t xml:space="preserve">236-068-5 [1]
238-076-4 [2]
</t>
  </si>
  <si>
    <t xml:space="preserve">13138-45-9 [1]
14216-75-2 [2]
</t>
  </si>
  <si>
    <t xml:space="preserve">Ox. Sol. 2
Carc. 1A
Muta. 2
Repr. 1B
Acute Tox. 4 *
Acute Tox. 4 *
STOT RE 1
Skin Irrit. 2
Eye Dam. 1
Resp. Sens. 1
Skin Sens. 1
Aquatic Acute 1
Aquatic Chronic 1
</t>
  </si>
  <si>
    <t xml:space="preserve">H272
H350i
H341
H360D ***
H332
H302
H372 **
H315
H318
H334
H317
H400
H410
</t>
  </si>
  <si>
    <t>GHS03
GHS05
GHS08
GHS07
GHS09
Dgr</t>
  </si>
  <si>
    <t xml:space="preserve">H272
H302
H332
H315
H318
H334
H317
H341
H350i
H360D ***
H372 **
H410
</t>
  </si>
  <si>
    <t>028-013-00-7</t>
  </si>
  <si>
    <t>nickel matte</t>
  </si>
  <si>
    <t>273-749-6</t>
  </si>
  <si>
    <t>69012-50-6</t>
  </si>
  <si>
    <t xml:space="preserve">Carc. 1A
STOT RE 1
Skin Sens. 1
Aquatic Acute 1
Aquatic Chronic 1
</t>
  </si>
  <si>
    <t xml:space="preserve">H350i
H372 **
H317
H400
H410
</t>
  </si>
  <si>
    <t xml:space="preserve">H350i
H372 **
H317
H410
</t>
  </si>
  <si>
    <t>028-014-00-2</t>
  </si>
  <si>
    <t>slimes and sludges, copper electrolytic refining, decopperised, nickel sulfate</t>
  </si>
  <si>
    <t>295-859-3</t>
  </si>
  <si>
    <t>92129-57-2</t>
  </si>
  <si>
    <t xml:space="preserve">STOT RE 1; H372: C ≥ 1 %
STOT RE 2; H373: 0,1 % ≤ C &lt; 1 %
Skin Sens. 1; H317: C ≥ 0,01 %
M=1
</t>
  </si>
  <si>
    <t>028-015-00-8</t>
  </si>
  <si>
    <t>slimes and sludges, copper electrolyte refining, decopperised</t>
  </si>
  <si>
    <t>305-433-1</t>
  </si>
  <si>
    <t>94551-87-8</t>
  </si>
  <si>
    <t xml:space="preserve">Carc. 1A
Muta. 2
Repr. 1A
STOT RE 1
Resp. Sens. 1
Skin Sens. 1
Aquatic Acute 1
Aquatic Chronic 1
</t>
  </si>
  <si>
    <t xml:space="preserve">H350i
H341
H360D ***
H372 **
H334
H317
H400
H410
</t>
  </si>
  <si>
    <t xml:space="preserve">H350i
H341
H360D ***
H372 **
H334
H317
H410
</t>
  </si>
  <si>
    <t>028-016-00-3</t>
  </si>
  <si>
    <t>nickel diperchlorate; perchloric acid, nickel(II) salt</t>
  </si>
  <si>
    <t>237-124-1</t>
  </si>
  <si>
    <t>13637-71-3</t>
  </si>
  <si>
    <t xml:space="preserve">Carc. 1A
Muta. 2
Repr. 1B
STOT RE 1
Skin Corr. 1B
Resp. Sens. 1
Skin Sens. 1
Aquatic Acute 1
Aquatic Chronic 1
</t>
  </si>
  <si>
    <t xml:space="preserve">H350i
H341
H360D ***
H372 **
H314
H334
H317
H400
H410
</t>
  </si>
  <si>
    <t xml:space="preserve">H350i
H341
H360D ***
H372 **
H314
H334
H317
H410
</t>
  </si>
  <si>
    <t>028-017-00-9</t>
  </si>
  <si>
    <t xml:space="preserve">nickel dipotassium bis(sulfate) [1]
diammonium nickel bis(sulfate)  [2]
</t>
  </si>
  <si>
    <t xml:space="preserve">237-563-9 [1]
239-793-2 [2]
</t>
  </si>
  <si>
    <t xml:space="preserve">13842-46-1 [1]
15699-18-0 [2]
</t>
  </si>
  <si>
    <t xml:space="preserve">Carc. 1A
Muta. 2
Repr. 1B
Acute Tox. 4 *
Acute Tox. 4 *
STOT RE 1
Resp. Sens. 1
Skin Sens. 1
Aquatic Acute 1
Aquatic Chronic 1
</t>
  </si>
  <si>
    <t xml:space="preserve">H350i
H341
H360D ***
H332
H302
H372 **
H334
H317
H400
H410
</t>
  </si>
  <si>
    <t xml:space="preserve">H350i
H341
H360D ***
H372 **
H332
H302
H334
H317
H410
</t>
  </si>
  <si>
    <t>028-018-00-4</t>
  </si>
  <si>
    <t>nickel bis(sulfamidate); nickel sulfamate</t>
  </si>
  <si>
    <t>237-396-1</t>
  </si>
  <si>
    <t>13770-89-3</t>
  </si>
  <si>
    <t xml:space="preserve">Carc. 1A
Muta. 2
Repr. 1B
STOT RE 1
Resp. Sens. 1
Skin Sens. 1
Aquatic Acute 1
Aquatic Chronic 1
</t>
  </si>
  <si>
    <t>028-019-00-X</t>
  </si>
  <si>
    <t>nickel bis(tetrafluoroborate)</t>
  </si>
  <si>
    <t>238-753-4</t>
  </si>
  <si>
    <t>14708-14-6</t>
  </si>
  <si>
    <t>028-021-00-0</t>
  </si>
  <si>
    <t xml:space="preserve">nickel diformate [1]
formic acid, nickel salt [2]
formic acid, copper nickel salt  [3]
</t>
  </si>
  <si>
    <t xml:space="preserve">222-101-0 [1]
239-946-6 [2]
268-755-0 [3]
</t>
  </si>
  <si>
    <t xml:space="preserve">3349-06-2 [1]
15843-02-4 [2]
68134-59-8 [3]
</t>
  </si>
  <si>
    <t>028-022-00-6</t>
  </si>
  <si>
    <t xml:space="preserve">nickel di(acetate) [1]
nickel acetate [2]
</t>
  </si>
  <si>
    <t xml:space="preserve">206-761-7 [1]
239-086-1 [2]
</t>
  </si>
  <si>
    <t xml:space="preserve">373-02-4 [1]
14998-37-9 [2]
</t>
  </si>
  <si>
    <t xml:space="preserve">H302
H332
H334
H317
H341
H350i
H360D ***
H372 **
H410
</t>
  </si>
  <si>
    <t xml:space="preserve">STOT RE 1; H372: C = 1 %
STOT RE 2; H373: 0,1 % = C &lt; 1 %
Skin Sens. 1; H317: C = 0,01 %
M=1
</t>
  </si>
  <si>
    <t>028-024-00-7</t>
  </si>
  <si>
    <t>nickel dibenzoate</t>
  </si>
  <si>
    <t>209-046-8</t>
  </si>
  <si>
    <t>553-71-9</t>
  </si>
  <si>
    <t>028-025-00-2</t>
  </si>
  <si>
    <t>nickel bis(4-cyclohexylbutyrate)</t>
  </si>
  <si>
    <t>223-463-2</t>
  </si>
  <si>
    <t>3906-55-6</t>
  </si>
  <si>
    <t>028-026-00-8</t>
  </si>
  <si>
    <t>nickel(II) stearate; nickel(II) octadecanoate</t>
  </si>
  <si>
    <t>218-744-1</t>
  </si>
  <si>
    <t>2223-95-2</t>
  </si>
  <si>
    <t>028-027-00-3</t>
  </si>
  <si>
    <t>nickel dilactate</t>
  </si>
  <si>
    <t>16039-61-5</t>
  </si>
  <si>
    <t>028-028-00-9</t>
  </si>
  <si>
    <t>nickel(II) octanoate</t>
  </si>
  <si>
    <t>225-656-7</t>
  </si>
  <si>
    <t>4995-91-9</t>
  </si>
  <si>
    <t xml:space="preserve">Carc. 1A
Muta. 2
Repr. 1B
STOT RE 1
Skin Corr. 1A
Resp. Sens. 1
Skin Sens. 1
Aquatic Acute 1
Aquatic Chronic 1
</t>
  </si>
  <si>
    <t>028-029-00-4</t>
  </si>
  <si>
    <t xml:space="preserve">nickel difluoride [1]
nickel dibromide [2]
nickel diiodide [3]
nickel potassium fluoride  [4]
</t>
  </si>
  <si>
    <t xml:space="preserve">233-071-3 [1]
236-665-0 [2]
236-666-6 [3]
</t>
  </si>
  <si>
    <t xml:space="preserve">10028-18-9 [1]
13462-88-9 [2]
13462-90-3 [3]
11132-10-8 [4]
</t>
  </si>
  <si>
    <t>028-030-00-X</t>
  </si>
  <si>
    <t>nickel hexafluorosilicate</t>
  </si>
  <si>
    <t>247-430-7</t>
  </si>
  <si>
    <t>26043-11-8</t>
  </si>
  <si>
    <t>028-031-00-5</t>
  </si>
  <si>
    <t>nickel selenate</t>
  </si>
  <si>
    <t>239-125-2</t>
  </si>
  <si>
    <t>15060-62-5</t>
  </si>
  <si>
    <t>028-032-00-0</t>
  </si>
  <si>
    <t xml:space="preserve">nickel hydrogen phosphate [1]
nickel bis(dihydrogen phosphate) [2]
trinickel bis(orthophosphate) [3]
dinickel diphosphate [4]
nickel bis(phosphinate) [5]
nickel phosphinate [6]
phosphoric acid, calcium nickel salt [7]
diphosphoric acid, nickel(II) salt  [8]
</t>
  </si>
  <si>
    <t xml:space="preserve">238-278-2 [1]
242-522-3 [2]
233-844-5 [3]
238-426-6 [4]
238-511-8 [5]
252-840-4 [6]
</t>
  </si>
  <si>
    <t xml:space="preserve">14332-34-4 [1]
18718-11-1 [2]
10381-36-9 [3]
14448-18-1 [4]
14507-36-9 [5]
36026-88-7 [6]
17169-61-8 [7]
19372-20-4 [8]
</t>
  </si>
  <si>
    <t xml:space="preserve">Carc. 1A
STOT RE 1
Resp. Sens. 1
Skin Sens. 1
Aquatic Acute 1
Aquatic Chronic 1
</t>
  </si>
  <si>
    <t xml:space="preserve">H350i
H372 **
H334
H317
H400
H410
</t>
  </si>
  <si>
    <t xml:space="preserve">H350i
H372 **
H334
H317
H410
</t>
  </si>
  <si>
    <t>028-033-00-6</t>
  </si>
  <si>
    <t>diammonium nickel hexacyanoferrate</t>
  </si>
  <si>
    <t>74195-78-1</t>
  </si>
  <si>
    <t>028-034-00-1</t>
  </si>
  <si>
    <t>nickel dicyanide</t>
  </si>
  <si>
    <t>209-160-8</t>
  </si>
  <si>
    <t>557-19-7</t>
  </si>
  <si>
    <t>028-035-00-7</t>
  </si>
  <si>
    <t>nickel chromate</t>
  </si>
  <si>
    <t>238-766-5</t>
  </si>
  <si>
    <t>14721-18-7</t>
  </si>
  <si>
    <t>028-036-00-2</t>
  </si>
  <si>
    <t xml:space="preserve">nickel(II) silicate [1]
dinickel orthosilicate [2]
nickel silicate (3:4) [3]
silicic acid, nickel salt [4]
trihydrogen hydroxybis[orthosilicato(4-)]trinickelate(3-)  [5]
</t>
  </si>
  <si>
    <t xml:space="preserve">244-578-4 [1]
237-411-1 [2]
250-788-7 [3]
253-461-7 [4]
235-688-3 [5]
</t>
  </si>
  <si>
    <t xml:space="preserve">21784-78-1 [1]
13775-54-7 [2]
31748-25-1 [3]
37321-15-6 [4]
12519-85-6 [5]
</t>
  </si>
  <si>
    <t>028-037-00-8</t>
  </si>
  <si>
    <t>dinickel hexacyanoferrate</t>
  </si>
  <si>
    <t>238-946-3</t>
  </si>
  <si>
    <t>14874-78-3</t>
  </si>
  <si>
    <t>028-038-00-3</t>
  </si>
  <si>
    <t>trinickel bis(arsenate); nickel(II) arsenate</t>
  </si>
  <si>
    <t xml:space="preserve">H350
H372 **
H317
H400
H410
</t>
  </si>
  <si>
    <t xml:space="preserve">H350
H372 **
H317
H410
</t>
  </si>
  <si>
    <t>028-039-00-9</t>
  </si>
  <si>
    <t xml:space="preserve">nickel oxalate [1]
oxalic acid, nickel salt  [2]
</t>
  </si>
  <si>
    <t xml:space="preserve">208-933-7 [1]
243-867-2 [2]
</t>
  </si>
  <si>
    <t xml:space="preserve">547-67-1 [1]
20543-06-0 [2]
</t>
  </si>
  <si>
    <t>028-040-00-4</t>
  </si>
  <si>
    <t>nickel telluride</t>
  </si>
  <si>
    <t>235-260-6</t>
  </si>
  <si>
    <t>12142-88-0</t>
  </si>
  <si>
    <t>028-041-00-X</t>
  </si>
  <si>
    <t>trinickel tetrasulfide</t>
  </si>
  <si>
    <t>12137-12-1</t>
  </si>
  <si>
    <t>028-042-00-5</t>
  </si>
  <si>
    <t>trinickel bis(arsenite)</t>
  </si>
  <si>
    <t>74646-29-0</t>
  </si>
  <si>
    <t>028-043-00-0</t>
  </si>
  <si>
    <t xml:space="preserve">cobalt nickel gray periclase; C.I. Pigment Black 25; C.I. 77332 [1]
cobalt nickel dioxide [2]
cobalt nickel oxide  [3]
</t>
  </si>
  <si>
    <t xml:space="preserve">269-051-6 [1]
261-346-8 [2]
</t>
  </si>
  <si>
    <t xml:space="preserve">68186-89-0 [1]
58591-45-0 [2]
12737-30-3 [3]
</t>
  </si>
  <si>
    <t xml:space="preserve">Carc. 1A
STOT RE 1
Skin Sens. 1
</t>
  </si>
  <si>
    <t xml:space="preserve">H350i
H372 **
H317
</t>
  </si>
  <si>
    <t>028-044-00-6</t>
  </si>
  <si>
    <t>nickel tin trioxide; nickel stannate</t>
  </si>
  <si>
    <t>234-824-9</t>
  </si>
  <si>
    <t>12035-38-0</t>
  </si>
  <si>
    <t>028-045-00-1</t>
  </si>
  <si>
    <t>nickel triuranium decaoxide</t>
  </si>
  <si>
    <t>239-876-6</t>
  </si>
  <si>
    <t>15780-33-3</t>
  </si>
  <si>
    <t>028-046-00-7</t>
  </si>
  <si>
    <t>nickel dithiocyanate</t>
  </si>
  <si>
    <t>237-205-1</t>
  </si>
  <si>
    <t>13689-92-4</t>
  </si>
  <si>
    <t>028-047-00-2</t>
  </si>
  <si>
    <t>nickel dichromate</t>
  </si>
  <si>
    <t>239-646-5</t>
  </si>
  <si>
    <t>15586-38-6</t>
  </si>
  <si>
    <t>028-048-00-8</t>
  </si>
  <si>
    <t>nickel(II) selenite</t>
  </si>
  <si>
    <t>233-263-7</t>
  </si>
  <si>
    <t>10101-96-9</t>
  </si>
  <si>
    <t>028-049-00-3</t>
  </si>
  <si>
    <t>nickel selenide</t>
  </si>
  <si>
    <t>215-216-2</t>
  </si>
  <si>
    <t>1314-05-2</t>
  </si>
  <si>
    <t>028-050-00-9</t>
  </si>
  <si>
    <t>silicic acid, lead nickel salt</t>
  </si>
  <si>
    <t>68130-19-8</t>
  </si>
  <si>
    <t xml:space="preserve">Carc. 1A
Repr. 1A
STOT RE 1
Skin Sens. 1
Aquatic Acute 1
Aquatic Chronic 1
</t>
  </si>
  <si>
    <t xml:space="preserve">H350i
H360Df
H372 **
H317
H400
H410
</t>
  </si>
  <si>
    <t xml:space="preserve">H350i
H360Df
H372 **
H317
H410
</t>
  </si>
  <si>
    <t>028-051-00-4</t>
  </si>
  <si>
    <t xml:space="preserve">nickel diarsenide [1]
nickel arsenide  [2]
</t>
  </si>
  <si>
    <t xml:space="preserve">235-103-1 [1]
248-169-1 [2]
</t>
  </si>
  <si>
    <t xml:space="preserve">12068-61-0 [1]
27016-75-7 [2]
</t>
  </si>
  <si>
    <t>028-052-00-X</t>
  </si>
  <si>
    <t>nickel barium titanium primrose priderite; C.I. Pigment Yellow 157; C.I. 77900</t>
  </si>
  <si>
    <t>271-853-6</t>
  </si>
  <si>
    <t>68610-24-2</t>
  </si>
  <si>
    <t xml:space="preserve">H317
H350i
H372 **
</t>
  </si>
  <si>
    <t>028-053-00-5</t>
  </si>
  <si>
    <t xml:space="preserve">nickel dichlorate [1]
nickel dibromate [2]
ethyl hydrogen sulfate, nickel(II) salt  [3]
</t>
  </si>
  <si>
    <t xml:space="preserve">267-897-0 [1]
238-596-1 [2]
275-897-7 [3]
</t>
  </si>
  <si>
    <t xml:space="preserve">67952-43-6 [1]
14550-87-9 [2]
71720-48-4 [3]
</t>
  </si>
  <si>
    <t xml:space="preserve">STOT RE 1; H372: C ≥ 1 %
STOT RE 2; H373: 0,1 % ≤ C &lt; 1 %
Skin Sens. 1; H317: C ≥ 0,01 %1
M=1
</t>
  </si>
  <si>
    <t>028-054-00-0</t>
  </si>
  <si>
    <t xml:space="preserve">nickel(II) trifluoroacetate [1]
nickel(II) propionate [2]
nickel bis(benzenesulfonate) [3]
nickel(II) hydrogen citrate [4]
citric acid, ammonium nickel salt [5]
citric acid, nickel salt [6]
nickel bis(2-ethylhexanoate) [7]
2-ethylhexanoic acid, nickel salt [8]
dimethylhexanoic acid nickel salt [9]
nickel(II) isooctanoate [10]
nickel isooctanoate [11]
nickel bis(isononanoate) [12]
nickel(II) neononanoate [13]
nickel(II) isodecanoate [14]
nickel(II) neodecanoate [15]
neodecanoic acid, nickel salt [16]
nickel(II) neoundecanoate [17]
bis(.sc.d.sc.-gluconato-O1,O2)nickel [18]
nickel 3,5-bis(tert-butyl)-4-hydroxybenzoate (1:2) [19]
nickel(II) palmitate [20]
(2-ethylhexanoato-O)(isononanoato-O)nickel [21]
(isononanoato-O)(isooctanoato-O)nickel [22]
(isooctanoato-O)(neodecanoato-O)nickel [23]
(2-ethylhexanoato-O)(isodecanoato-O)nickel [24]
(2-ethylhexanoato-O)(neodecanoato-O)nickel [25]
(isodecanoato-O)(isooctanoato-O)nickel [26]
(isodecanoato-O)(isononanoato-O)nickel [27]
(isononanoato-O)(neodecanoato-O)nickel [28]
fatty acids, C6-19-branched, nickel salts [29]
fatty acids, C8-18 and C18-unsaturated, nickel salts [30]
2,7-naphthalenedisulfonic acid, nickel(II) salt [31]
</t>
  </si>
  <si>
    <t xml:space="preserve">240-235-8 [1]
222-102-6 [2]
254-642-3 [3]
242-533-3 [4]
242-161-1 [5]
245-119-0 [6]
224-699-9 [7]
231-480-1 [8]
301-323-2 [9]
249-555-2 [10]
248-585-3 [11]
284-349-6 [12]
300-094-6 [13]
287-468-1 [14]
287-469-7 [15]
257-447-1 [16]
300-093-0 [17]
276-205-6 [18]
258-051-1 [19]
237-138-8 [20]
287-470-2 [21]
287-471-8 [22]
284-347-5 [23]
284-351-7 [24]
285-698-7 [25]
285-909-2 [26]
284-348-0 [27]
287-592-6 [28]
294-302-1 [29]
283-972-0 [30]
</t>
  </si>
  <si>
    <t xml:space="preserve">16083-14-0 [1]
3349-08-4 [2]
39819-65-3 [3]
18721-51-2 [4]
18283-82-4 [5]
22605-92-1 [6]
4454-16-4 [7]
7580-31-6 [8]
93983-68-7 [9]
29317-63-3 [10]
27637-46-3 [11]
84852-37-9 [12]
93920-10-6 [13]
85508-43-6 [14]
85508-44-7 [15]
51818-56-5 [16]
93920-09-3 [17]
71957-07-8 [18]
52625-25-9 [19]
13654-40-5 [20]
85508-45-8 [21]
85508-46-9 [22]
84852-35-7 [23]
84852-39-1 [24]
85135-77-9 [25]
85166-19-4 [26]
84852-36-8 [27]
85551-28-6 [28]
91697-41-5 [29]
84776-45-4 [30]
72319-19-8 [31]
</t>
  </si>
  <si>
    <t>028-055-00-6</t>
  </si>
  <si>
    <t xml:space="preserve">nickel(II) sulfite [1]
nickel tellurium trioxide [2]
nickel tellurium tetraoxide [3]
molybdenum nickel hydroxide oxide phosphate  [4]
</t>
  </si>
  <si>
    <t xml:space="preserve">231-827-7 [1]
239-967-0 [2]
239-974-9 [3]
268-585-7 [4]
</t>
  </si>
  <si>
    <t xml:space="preserve">7757-95-1 [1]
15851-52-2 [2]
15852-21-8 [3]
68130-36-9 [4]
</t>
  </si>
  <si>
    <t>028-056-00-1</t>
  </si>
  <si>
    <t xml:space="preserve">nickel boride (NiB) [1]
dinickel boride [2]
trinickel boride [3]
nickel boride [4]
dinickel silicide [5]
nickel disilicide [6]
dinickel phosphide [7]
nickel boron phosphide  [8]
</t>
  </si>
  <si>
    <t xml:space="preserve">234-493-0 [1]
234-494-6 [2]
234-495-1 [3]
235-723-2 [4]
235-033-1 [5]
235-379-3 [6]
234-828-0 [7]
</t>
  </si>
  <si>
    <t xml:space="preserve">12007-00-0 [1]
12007-01-1 [2]
12007-02-2 [3]
12619-90-8 [4]
12059-14-2 [5]
12201-89-7 [6]
12035-64-2 [7]
65229-23-4 [8]
</t>
  </si>
  <si>
    <t>028-057-00-7</t>
  </si>
  <si>
    <t xml:space="preserve">dialuminium nickel tetraoxide [1]
nickel titanium trioxide [2]
nickel titanium oxide [3]
nickel divanadium hexaoxide [4]
cobalt dimolybdenum nickel octaoxide [5]
nickel zirkonium trioxide [6]
molybdenum nickel tetraoxide [7]
nickel tungsten tetraoxide [8]
olivine, nickel green [9]
lithium nickel dioxide [10]
molybdenum nickel oxide [11]
</t>
  </si>
  <si>
    <t xml:space="preserve">234-454-8 [1]
234-825-4 [2]
235-752-0 [3]
257-970-5 [4]
268-169-5 [5]
274-755-1 [6]
238-034-5 [7]
238-032-4 [8]
271-112-7 [9]
</t>
  </si>
  <si>
    <t xml:space="preserve">12004-35-2 [1]
12035-39-1 [2]
12653-76-8 [3]
52502-12-2 [4]
68016-03-5 [5]
70692-93-2 [6]
14177-55-0 [7]
14177-51-6 [8]
68515-84-4 [9]
12031-65-1 [10]
12673-58-4 [11]
</t>
  </si>
  <si>
    <t>028-058-00-2</t>
  </si>
  <si>
    <t>cobalt lithium nickel oxide</t>
  </si>
  <si>
    <t>442-750-5</t>
  </si>
  <si>
    <t xml:space="preserve">Carc. 1A
Acute Tox. 2 *
STOT RE 1
Skin Sens. 1
Aquatic Acute 1
Aquatic Chronic 1
</t>
  </si>
  <si>
    <t xml:space="preserve">H350i
H330
H372 **
H317
H400
H410
</t>
  </si>
  <si>
    <t xml:space="preserve">H350i
H330
H372 **
H317
H410
</t>
  </si>
  <si>
    <t>029-001-00-4</t>
  </si>
  <si>
    <t>copper chloride; copper (I) chloride; cuprous chloride</t>
  </si>
  <si>
    <t>231-842-9</t>
  </si>
  <si>
    <t>7758-89-6</t>
  </si>
  <si>
    <t>029-002-00-X</t>
  </si>
  <si>
    <t>dicopper oxide; copper (I) oxide</t>
  </si>
  <si>
    <t>215-270-7</t>
  </si>
  <si>
    <t>1317-39-1</t>
  </si>
  <si>
    <t>029-003-00-5</t>
  </si>
  <si>
    <t>Naphthenic acids, copper salts; copper naphthenate</t>
  </si>
  <si>
    <t>215-657-0</t>
  </si>
  <si>
    <t>1338-02-9</t>
  </si>
  <si>
    <t xml:space="preserve">Flam. Liq. 3
Acute Tox. 4 *
Aquatic Acute 1
Aquatic Chronic 1
</t>
  </si>
  <si>
    <t xml:space="preserve">H226
H302
H400
H410
</t>
  </si>
  <si>
    <t>GHS02
GHS07
GHS09
Wng</t>
  </si>
  <si>
    <t xml:space="preserve">H226
H302
H410
</t>
  </si>
  <si>
    <t>029-004-00-0</t>
  </si>
  <si>
    <t>copper sulphate</t>
  </si>
  <si>
    <t>7758-98-7</t>
  </si>
  <si>
    <t xml:space="preserve">Acute Tox. 4 *
Skin Irrit. 2
Eye Irrit. 2
Aquatic Acute 1
Aquatic Chronic 1
</t>
  </si>
  <si>
    <t xml:space="preserve">H302
H315
H319
H400
H410
</t>
  </si>
  <si>
    <t xml:space="preserve">H302
H319
H315
H410
</t>
  </si>
  <si>
    <t>029-005-00-6</t>
  </si>
  <si>
    <t>(tris(chloromethyl)phthalocyaninato)copper(II), reaction products with N-methylpiperazine and methoxyacetic acid</t>
  </si>
  <si>
    <t>401-260-1</t>
  </si>
  <si>
    <t>029-006-00-1</t>
  </si>
  <si>
    <t>tris(octadec-9-enylammonium) (trisulfonatophthalocyaninato)copper(II)</t>
  </si>
  <si>
    <t>403-210-4</t>
  </si>
  <si>
    <t>029-007-00-7</t>
  </si>
  <si>
    <t>(trisodium (2-((3-(6-(2-chloro-5-sulfonato)anilino)-4-(3-carboxypyridinio)-1,3,5-triazin-2-ylamino)-2-oxido-5-sulfonatophenylazo)phenylmethylazo)-4-sulfonatobenzoato)copper(3-)) hydroxide</t>
  </si>
  <si>
    <t>404-670-9</t>
  </si>
  <si>
    <t>89797-01-3</t>
  </si>
  <si>
    <t xml:space="preserve">H317
</t>
  </si>
  <si>
    <t>G</t>
  </si>
  <si>
    <t>029-008-00-2</t>
  </si>
  <si>
    <t>copper(II) methanesulfonate</t>
  </si>
  <si>
    <t>405-400-2</t>
  </si>
  <si>
    <t>54253-62-2</t>
  </si>
  <si>
    <t xml:space="preserve">Acute Tox. 4 *
Eye Dam. 1
Aquatic Acute 1
Aquatic Chronic 1
</t>
  </si>
  <si>
    <t xml:space="preserve">H302
H318
H400
H410
</t>
  </si>
  <si>
    <t xml:space="preserve">H302
H318
H410
</t>
  </si>
  <si>
    <t>029-009-00-8</t>
  </si>
  <si>
    <t>phthalocyanine-N-[3-(diethylamino)propyl]sulfonamide copper complex</t>
  </si>
  <si>
    <t>413-650-9</t>
  </si>
  <si>
    <t>93971-95-0</t>
  </si>
  <si>
    <t>029-010-00-3</t>
  </si>
  <si>
    <t>reaction mass of compounds from (dodecakis(p-tolylthio)phthalocyaninato)copper(II) to (hexadecakis(p-tolylthio)phthalocyaninato)copper(II)</t>
  </si>
  <si>
    <t>407-700-9</t>
  </si>
  <si>
    <t>101408-30-4</t>
  </si>
  <si>
    <t>029-011-00-9</t>
  </si>
  <si>
    <t>sodium [29H,31H-phthalocyaninato-(2-)-N29,N30,N31,N32]-((3-(N-methyl-N-(2-hydroxyethyl)amino)propyl)amino)sulfonyl-sulfonato, copper complex</t>
  </si>
  <si>
    <t>412-730-0</t>
  </si>
  <si>
    <t>150522-10-4</t>
  </si>
  <si>
    <t>029-012-00-4</t>
  </si>
  <si>
    <t>sodium ((N-(3-trimethylammoniopropyl)sulfamoyl)methylsulfonatophthalocyaninato)copper(II)</t>
  </si>
  <si>
    <t>407-340-2</t>
  </si>
  <si>
    <t>124719-24-0</t>
  </si>
  <si>
    <t>029-013-00-X</t>
  </si>
  <si>
    <t>trisodium(2-(α-(3-(4-chloro-6-(2-(2-(vinylsulfonyl)ethoxy)ethylamino)-1,3,5-triazin-2-ylamino)-2-oxido-5-sulfonatophenylazo)benzylidenehydrazino)-4-sulfonatobenzoato)copper(II)</t>
  </si>
  <si>
    <t>407-580-8</t>
  </si>
  <si>
    <t>130201-51-3</t>
  </si>
  <si>
    <t>029-014-00-5</t>
  </si>
  <si>
    <t>reaction mass of:  2,2'-[[cis-1,2-cyclohexanediylbis(nitrilomethylidene)]bis[phenolate]](2-)N,N',O,O'-copper complex; 2,2'-[[trans-1,2-cyclohexanediylbis(nitrilomethylidyne)]bis[phenolate]](2-)N,N',O,O'-copper complex</t>
  </si>
  <si>
    <t>419-610-7</t>
  </si>
  <si>
    <t>171866-24-3</t>
  </si>
  <si>
    <t>030-001-00-1</t>
  </si>
  <si>
    <t>zinc powder - zinc dust (pyrophoric)</t>
  </si>
  <si>
    <t>231-175-3</t>
  </si>
  <si>
    <t>7440-66-6</t>
  </si>
  <si>
    <t xml:space="preserve">Pyr. Sol. 1
Water-react. 1
Aquatic Acute 1
Aquatic Chronic 1
</t>
  </si>
  <si>
    <t xml:space="preserve">H250
H260
H400
H410
</t>
  </si>
  <si>
    <t xml:space="preserve">H260
H250
H410
</t>
  </si>
  <si>
    <t>030-001-01-9</t>
  </si>
  <si>
    <t>zinc powder - zinc dust (stabilised)</t>
  </si>
  <si>
    <t>030-003-00-2</t>
  </si>
  <si>
    <t>zinc chloride</t>
  </si>
  <si>
    <t xml:space="preserve">H302
H314
H410
</t>
  </si>
  <si>
    <t>030-004-00-8</t>
  </si>
  <si>
    <t xml:space="preserve">dimethylzinc [1]
diethylzinc  [2]
</t>
  </si>
  <si>
    <t xml:space="preserve">208-884-1 [1]
209-161-3 [2]
</t>
  </si>
  <si>
    <t xml:space="preserve">544-97-8 [1]
557-20-0 [2]
</t>
  </si>
  <si>
    <t xml:space="preserve">Pyr. Liq. 1
Water-react. 1
Skin Corr. 1B
Aquatic Acute 1
Aquatic Chronic 1
</t>
  </si>
  <si>
    <t xml:space="preserve">H250
H260
H314
H400
H410
</t>
  </si>
  <si>
    <t xml:space="preserve">H250
H260
H314
H410
</t>
  </si>
  <si>
    <t>030-005-00-3</t>
  </si>
  <si>
    <t>diamminediisocyanatozinc</t>
  </si>
  <si>
    <t>401-610-3</t>
  </si>
  <si>
    <t xml:space="preserve">Acute Tox. 4 *
Eye Dam. 1
Resp. Sens. 1
Skin Sens. 1
Aquatic Acute 1
</t>
  </si>
  <si>
    <t xml:space="preserve">H302
H318
H334
H317
H400
</t>
  </si>
  <si>
    <t>030-006-00-9</t>
  </si>
  <si>
    <t xml:space="preserve">zinc sulphate (hydrous) (mono-, hexa- and hepta hydrate) [1]
zinc sulphate (anhydrous)  [2]
</t>
  </si>
  <si>
    <t xml:space="preserve">231-793-3 [1]
231-793-3 [2]
</t>
  </si>
  <si>
    <t xml:space="preserve">7446-19-7 [1]
7733-02-0 [2]
</t>
  </si>
  <si>
    <t>030-007-00-4</t>
  </si>
  <si>
    <t>bis(3,5-di-tert-butylsalicylato-O1,O2)zinc</t>
  </si>
  <si>
    <t>403-360-0</t>
  </si>
  <si>
    <t>42405-40-3</t>
  </si>
  <si>
    <t xml:space="preserve">Flam. Sol. 1
Acute Tox. 4 *
Aquatic Acute 1
Aquatic Chronic 1
</t>
  </si>
  <si>
    <t xml:space="preserve">H228
H302
H400
H410
</t>
  </si>
  <si>
    <t xml:space="preserve">H228
H302
H410
</t>
  </si>
  <si>
    <t>030-008-00-X</t>
  </si>
  <si>
    <t>hydroxo(2-(benzenesulfonamido)benzoato)zinc(II)</t>
  </si>
  <si>
    <t>403-750-0</t>
  </si>
  <si>
    <t>113036-91-2</t>
  </si>
  <si>
    <t>030-009-00-5</t>
  </si>
  <si>
    <t>zinc-bis(4-(n-octyloxycarbonylamino)salicylate) dihydrate</t>
  </si>
  <si>
    <t>417-130-2</t>
  </si>
  <si>
    <t>030-010-00-0</t>
  </si>
  <si>
    <t>2-dodec-1-enylbutanedioic acid, 4-methyl ester zinc salt</t>
  </si>
  <si>
    <t>430-740-3</t>
  </si>
  <si>
    <t>030-011-00-6</t>
  </si>
  <si>
    <t>trizinc bis(orthophosphate)</t>
  </si>
  <si>
    <t>231-944-3</t>
  </si>
  <si>
    <t>7779-90-0</t>
  </si>
  <si>
    <t>030-012-00-1</t>
  </si>
  <si>
    <t>aluminium-magnesium-zinc-carbonate-hydroxide</t>
  </si>
  <si>
    <t>423-570-6</t>
  </si>
  <si>
    <t>169314-88-9</t>
  </si>
  <si>
    <t>ATP01/ATP05</t>
  </si>
  <si>
    <t>030-013-00-7</t>
  </si>
  <si>
    <t>zinc oxide</t>
  </si>
  <si>
    <t>030-015-00-8</t>
  </si>
  <si>
    <t>tetrazinc(2+)bis(hexacyanocobalt(3+))diacetate</t>
  </si>
  <si>
    <t>440-060-9</t>
  </si>
  <si>
    <t>031-001-00-4</t>
  </si>
  <si>
    <t>gallium arsenide</t>
  </si>
  <si>
    <t xml:space="preserve">Carc. 1B
Repr. 1B
STOT RE 1
</t>
  </si>
  <si>
    <t xml:space="preserve">H350
H360F
H372 (respiratory and haematopoietic systems)
</t>
  </si>
  <si>
    <t>ATP05/ATP07</t>
  </si>
  <si>
    <t>033-001-00-X</t>
  </si>
  <si>
    <t>arsenic</t>
  </si>
  <si>
    <t xml:space="preserve">H331
H301
H400
H410
</t>
  </si>
  <si>
    <t xml:space="preserve">H331
H301
H410
</t>
  </si>
  <si>
    <t>033-002-00-5</t>
  </si>
  <si>
    <t>arsenic compounds, with the exception of those specified elsewhere in this Annex</t>
  </si>
  <si>
    <t>1 A</t>
  </si>
  <si>
    <t>033-003-00-0</t>
  </si>
  <si>
    <t>diarsenic trioxide; arsenic trioxide</t>
  </si>
  <si>
    <t xml:space="preserve">Carc. 1A
Acute Tox. 2 *
Skin Corr. 1B
Aquatic Acute 1
Aquatic Chronic 1
</t>
  </si>
  <si>
    <t xml:space="preserve">H350
H300
H314
H400
H410
</t>
  </si>
  <si>
    <t xml:space="preserve">H350
H300
H314
H410
</t>
  </si>
  <si>
    <t>033-004-00-6</t>
  </si>
  <si>
    <t>diarsenic pentaoxide; arsenic pentoxide; arsenic oxide</t>
  </si>
  <si>
    <t xml:space="preserve">Carc. 1A
Acute Tox. 3 *
Acute Tox. 3 *
Aquatic Acute 1
Aquatic Chronic 1
</t>
  </si>
  <si>
    <t xml:space="preserve">H350
H331
H301
H400
H410
</t>
  </si>
  <si>
    <t xml:space="preserve">H350
H331
H301
H410
</t>
  </si>
  <si>
    <t>033-005-00-1</t>
  </si>
  <si>
    <t>arsenic acid and its salts with the exception of those specified elsewhere in this Annex</t>
  </si>
  <si>
    <t>033-006-00-7</t>
  </si>
  <si>
    <t>arsine</t>
  </si>
  <si>
    <t>232-066-3</t>
  </si>
  <si>
    <t xml:space="preserve">Flam. Gas 1
Press. Gas
Acute Tox. 2 *
STOT RE 2 *
Aquatic Acute 1
Aquatic Chronic 1
</t>
  </si>
  <si>
    <t xml:space="preserve">H220
H330
H373 **
H400
H410
</t>
  </si>
  <si>
    <t>GHS02
GHS04
GHS06
GHS08
GHS09
Dgr</t>
  </si>
  <si>
    <t xml:space="preserve">H220
H330
H373 **
H410
</t>
  </si>
  <si>
    <t>033-007-00-2</t>
  </si>
  <si>
    <t>tert-butylarsine</t>
  </si>
  <si>
    <t>423-320-6</t>
  </si>
  <si>
    <t>4262-43-5</t>
  </si>
  <si>
    <t xml:space="preserve">Pyr. Liq. 1
Acute Tox. 2 *
</t>
  </si>
  <si>
    <t xml:space="preserve">H250
H330
</t>
  </si>
  <si>
    <t>034-001-00-2</t>
  </si>
  <si>
    <t>selenium</t>
  </si>
  <si>
    <t>231-957-4</t>
  </si>
  <si>
    <t>7782-49-2</t>
  </si>
  <si>
    <t xml:space="preserve">Acute Tox. 3 *
Acute Tox. 3 *
STOT RE 2 *
Aquatic Chronic 4
</t>
  </si>
  <si>
    <t xml:space="preserve">H331
H301
H373 **
H413
</t>
  </si>
  <si>
    <t>034-002-00-8</t>
  </si>
  <si>
    <t>selenium compounds with the exception of cadmium sulphoselenide and those specified elsewhere in this Annex</t>
  </si>
  <si>
    <t xml:space="preserve">Acute Tox. 3 *
Acute Tox. 3 *
STOT RE 2
Aquatic Acute 1
Aquatic Chronic 1
</t>
  </si>
  <si>
    <t xml:space="preserve">H331
H301
H373 **
H400
H410
</t>
  </si>
  <si>
    <t xml:space="preserve">H331
H301
H373 **
H410
</t>
  </si>
  <si>
    <t>034-003-00-3</t>
  </si>
  <si>
    <t>sodium selenite</t>
  </si>
  <si>
    <t>233-267-9</t>
  </si>
  <si>
    <t>10102-18-8</t>
  </si>
  <si>
    <t xml:space="preserve">Acute Tox. 2 *
Acute Tox. 3 *
Skin Sens. 1
Aquatic Chronic 2
</t>
  </si>
  <si>
    <t xml:space="preserve">H300
H331
H317
H411
</t>
  </si>
  <si>
    <t xml:space="preserve">H300
H331
H317
H411
</t>
  </si>
  <si>
    <t>035-001-00-5</t>
  </si>
  <si>
    <t xml:space="preserve">Acute Tox. 2 *
Skin Corr. 1A
Aquatic Acute 1
</t>
  </si>
  <si>
    <t xml:space="preserve">H330
H314
H400
</t>
  </si>
  <si>
    <t>035-002-00-0</t>
  </si>
  <si>
    <t>hydrogen bromide</t>
  </si>
  <si>
    <t xml:space="preserve">Press. Gas
STOT SE 3
Skin Corr. 1A
</t>
  </si>
  <si>
    <t xml:space="preserve">
H335
H314
</t>
  </si>
  <si>
    <t>GHS04
GHS05
GHS07
Dgr</t>
  </si>
  <si>
    <t>035-002-01-8</t>
  </si>
  <si>
    <t>hydrobromic acid ... %</t>
  </si>
  <si>
    <t xml:space="preserve">Skin Corr. 1B; H314: C ≥ 40 %
Skin Irrit. 2; H315: 10 % ≤ C &lt; 40 %
Eye Irrit. 2; H319: 10 % ≤ C &lt; 40 %
STOT SE 3; H335: C ≥ 10 %
</t>
  </si>
  <si>
    <t>035-003-00-6</t>
  </si>
  <si>
    <t>potassium bromate</t>
  </si>
  <si>
    <t>231-829-8</t>
  </si>
  <si>
    <t>7758-01-2</t>
  </si>
  <si>
    <t xml:space="preserve">Ox. Sol. 1
Carc. 1B
Acute Tox. 3 *
</t>
  </si>
  <si>
    <t xml:space="preserve">H271
H350
H301
</t>
  </si>
  <si>
    <t>GHS03
GHS06
GHS08
Dgr</t>
  </si>
  <si>
    <t>035-004-00-1</t>
  </si>
  <si>
    <t>2-hydroxyethylammonium perbromide</t>
  </si>
  <si>
    <t>407-440-6</t>
  </si>
  <si>
    <t xml:space="preserve">Ox. Sol. 2 ****
Acute Tox. 4 *
Skin Corr. 1A
Skin Sens. 1
Aquatic Acute 1
</t>
  </si>
  <si>
    <t xml:space="preserve">H272
H302
H314
H317
H400
</t>
  </si>
  <si>
    <t>040-001-00-3</t>
  </si>
  <si>
    <t>zirconium powder (pyrophoric)</t>
  </si>
  <si>
    <t>231-176-9</t>
  </si>
  <si>
    <t>7440-67-7</t>
  </si>
  <si>
    <t>040-002-00-9</t>
  </si>
  <si>
    <t>zirconium powder (non pyrophoric)</t>
  </si>
  <si>
    <t xml:space="preserve">Self-heat. 1
</t>
  </si>
  <si>
    <t xml:space="preserve">H251
</t>
  </si>
  <si>
    <t>040-003-00-4</t>
  </si>
  <si>
    <t>reaction product of 3,5-di-tert-butylsalicylic acid and zirconium oxychloride, dehydrated, basic Zr : DTBS = 1.0 : 1.0 to 1.0 : 1.5</t>
  </si>
  <si>
    <t>430-610-6</t>
  </si>
  <si>
    <t>226996-19-6</t>
  </si>
  <si>
    <t>042-001-00-9</t>
  </si>
  <si>
    <t>molybdenum trioxide</t>
  </si>
  <si>
    <t>215-204-7</t>
  </si>
  <si>
    <t>1313-27-5</t>
  </si>
  <si>
    <t xml:space="preserve">Carc. 2
STOT SE 3
Eye Irrit. 2
</t>
  </si>
  <si>
    <t xml:space="preserve">H351
H335
H319
</t>
  </si>
  <si>
    <t xml:space="preserve">H351
H319
H335
</t>
  </si>
  <si>
    <t>042-002-00-4</t>
  </si>
  <si>
    <t>tetrakis(dimethylditetradecylammonium) hexa-μ-oxotetra-μ3-oxodi-μ5-oxotetradecaoxooctamolybdate(4-)</t>
  </si>
  <si>
    <t>404-760-8</t>
  </si>
  <si>
    <t>117342-25-3</t>
  </si>
  <si>
    <t xml:space="preserve">Acute Tox. 3 *
Eye Dam. 1
</t>
  </si>
  <si>
    <t xml:space="preserve">H331
H318
</t>
  </si>
  <si>
    <t>042-003-00-X</t>
  </si>
  <si>
    <t>tetrakis(trimethylhexadecylammonium) hexa-mu-oxotetra-mu3-oxodi-mu5-oxotetradecaoxooctamolybdate(4-)</t>
  </si>
  <si>
    <t>404-860-1</t>
  </si>
  <si>
    <t>116810-46-9</t>
  </si>
  <si>
    <t xml:space="preserve">Flam. Sol. 1
Eye Dam. 1
Aquatic Acute 1
Aquatic Chronic 1
</t>
  </si>
  <si>
    <t xml:space="preserve">H228
H318
H400
H410
</t>
  </si>
  <si>
    <t xml:space="preserve">H228
H318
H410
</t>
  </si>
  <si>
    <t>042-004-00-5</t>
  </si>
  <si>
    <t>Reaction product of ammonium molybdate and C12-C24-diethoxylated alkylamine (1:5-1:3)</t>
  </si>
  <si>
    <t>412-780-3</t>
  </si>
  <si>
    <t xml:space="preserve">Skin Irrit. 2
Skin Sens. 1
Aquatic Chronic 2
</t>
  </si>
  <si>
    <t xml:space="preserve">H315
H317
H411
</t>
  </si>
  <si>
    <t>042-005-00-0</t>
  </si>
  <si>
    <t>reaction mass of: mono- and di-glycerols of canola oil; canola oil acid amide of branched 1,3-propanediamine,N-[3-(tridecyloxy)-propyl]; N,N-diorgano dithiocarbamate molybdenum complex</t>
  </si>
  <si>
    <t>434-240-6</t>
  </si>
  <si>
    <t>046-001-00-X</t>
  </si>
  <si>
    <t>tetraammine palladium (II) hydrogen carbonate</t>
  </si>
  <si>
    <t>425-270-0</t>
  </si>
  <si>
    <t>134620-00-1</t>
  </si>
  <si>
    <t xml:space="preserve">Acute Tox. 4 *
STOT RE 2 *
Eye Dam. 1
Skin Sens. 1
Aquatic Acute 1
Aquatic Chronic 1
</t>
  </si>
  <si>
    <t xml:space="preserve">H302
H373 **
H318
H317
H400
H410
</t>
  </si>
  <si>
    <t xml:space="preserve">H302
H373 **
H318
H317
H410
</t>
  </si>
  <si>
    <t>047-001-00-2</t>
  </si>
  <si>
    <t>silver nitrate</t>
  </si>
  <si>
    <t xml:space="preserve">Ox. Sol. 2
Skin Corr. 1B
Aquatic Acute 1
Aquatic Chronic 1
</t>
  </si>
  <si>
    <t xml:space="preserve">H272
H314
H400
H410
</t>
  </si>
  <si>
    <t>GHS03
GHS05
GHS09
Dgr</t>
  </si>
  <si>
    <t xml:space="preserve">H272
H314
H410
</t>
  </si>
  <si>
    <t>047-002-00-8</t>
  </si>
  <si>
    <t>polyphosphoric acid, copper, sodium, magnesium, calcium, silver and zinc salt</t>
  </si>
  <si>
    <t>416-850-4</t>
  </si>
  <si>
    <t>048-001-00-5</t>
  </si>
  <si>
    <t>cadmium compounds, with the exception of cadmium sulphoselenide (xCdS.yCdSe), reaction mass of cadmium sulphide with zinc sulphide (xCdS.yZnS), reaction mass of cadmium sulphide with mercury sulphide (xCdS.yHgS), and those specified elsewhere in this Annex</t>
  </si>
  <si>
    <t>048-002-00-0</t>
  </si>
  <si>
    <t xml:space="preserve">cadmium (non-pyrophoric) [1]
cadmium oxide (non-pyrophoric)  [2]
</t>
  </si>
  <si>
    <t xml:space="preserve">231-152-8 [1]
215-146-2 [2]
</t>
  </si>
  <si>
    <t xml:space="preserve">7440-43-9 [1]
1306-19-0 [2]
</t>
  </si>
  <si>
    <t xml:space="preserve">Carc. 1B
Muta. 2
Repr. 2
Acute Tox. 2 *
STOT RE 1
Aquatic Acute 1
Aquatic Chronic 1
</t>
  </si>
  <si>
    <t xml:space="preserve">H350
H341
H361fd
H330
H372 **
H400
H410
</t>
  </si>
  <si>
    <t xml:space="preserve">H350
H341
H361fd
H330
H372 **
H410
</t>
  </si>
  <si>
    <t>048-003-00-6</t>
  </si>
  <si>
    <t>cadmium diformate; cadmiumformate</t>
  </si>
  <si>
    <t xml:space="preserve">Carc. 2
Acute Tox. 3 *
Acute Tox. 3 *
STOT RE 2 *
Aquatic Acute 1
Aquatic Chronic 1
</t>
  </si>
  <si>
    <t xml:space="preserve">H351
H331
H301
H373 **
H400
H410
</t>
  </si>
  <si>
    <t xml:space="preserve">H331
H301
H351
H373 **
H410
</t>
  </si>
  <si>
    <t xml:space="preserve">*
STOT RE 2; H373: C ≥ 0,25 %
</t>
  </si>
  <si>
    <t>048-004-00-1</t>
  </si>
  <si>
    <t>cadmium cyanide</t>
  </si>
  <si>
    <t xml:space="preserve">Carc. 2
Acute Tox. 1
Acute Tox. 2 *
Acute Tox. 2 *
STOT RE 2 *
Aquatic Acute 1
Aquatic Chronic 1
</t>
  </si>
  <si>
    <t xml:space="preserve">H351
H310
H330
H300
H373 **
H400
H410
</t>
  </si>
  <si>
    <t xml:space="preserve">H330
H310
H300
H351
H373 **
H410
</t>
  </si>
  <si>
    <t xml:space="preserve">STOT RE 2; H373: C ≥ 0,1 %
EUH032: C ≥ 1 %
</t>
  </si>
  <si>
    <t>048-005-00-7</t>
  </si>
  <si>
    <t>cadmiumhexafluorosilicate(2-); cadmium fluorosilica</t>
  </si>
  <si>
    <t xml:space="preserve">*
STOT RE 2; H373: C ≥ 0,1 %
</t>
  </si>
  <si>
    <t>048-006-00-2</t>
  </si>
  <si>
    <t>cadmium fluoride</t>
  </si>
  <si>
    <t xml:space="preserve">Carc. 1B
Muta. 1B
Repr. 1B
Acute Tox. 2 *
Acute Tox. 3 *
STOT RE 1
Aquatic Acute 1
Aquatic Chronic 1
</t>
  </si>
  <si>
    <t xml:space="preserve">H350
H340
H360FD
H330
H301
H372 **
H400
H410
</t>
  </si>
  <si>
    <t xml:space="preserve">H350
H340
H360FD
H330
H301
H372 **
H410
</t>
  </si>
  <si>
    <t xml:space="preserve">Carc. 1B; H350: C ≥ 0,01 %
* oral
STOT RE 1; H372: C ≥ 7 %
STOT RE 2: 0,1 % ≤ C &lt; 7 %
</t>
  </si>
  <si>
    <t>048-007-00-8</t>
  </si>
  <si>
    <t>cadmium iodide</t>
  </si>
  <si>
    <t>048-008-00-3</t>
  </si>
  <si>
    <t>cadmium chloride</t>
  </si>
  <si>
    <t xml:space="preserve">Carc. 1B; H350: C ≥ 0,01 %
* oral
STOT RE 1; H372: C ≥ 7 %
STOT RE 2; H373: 0,1 % ≤ C &lt; 7 %
</t>
  </si>
  <si>
    <t>048-009-00-9</t>
  </si>
  <si>
    <t>cadmium sulphate</t>
  </si>
  <si>
    <t>048-010-00-4</t>
  </si>
  <si>
    <t>cadmium sulphide</t>
  </si>
  <si>
    <t xml:space="preserve">Carc. 1B
Muta. 2
Repr. 2
Acute Tox. 4 *
STOT RE 1
Aquatic Chronic 4
</t>
  </si>
  <si>
    <t xml:space="preserve">H350
H341
H361fd
H302
H372 **
H413
</t>
  </si>
  <si>
    <t xml:space="preserve">H350
H341
H361fd
H372 **
H302
H413
</t>
  </si>
  <si>
    <t xml:space="preserve">*
STOT RE 1; H372: C ≥ 10 %
STOT RE 2; H373: 0,1 % ≤ C &lt; 10 %
</t>
  </si>
  <si>
    <t>048-011-00-X</t>
  </si>
  <si>
    <t>cadmium (pyrophoric)</t>
  </si>
  <si>
    <t xml:space="preserve">Pyr. Sol. 1
Carc. 1B
Muta. 2
Repr. 2
Acute Tox. 2 *
STOT RE 1
Aquatic Acute 1
Aquatic Chronic 1
</t>
  </si>
  <si>
    <t xml:space="preserve">H250
H350
H341
H361fd
H330
H372 **
H400
H410
</t>
  </si>
  <si>
    <t xml:space="preserve">H250
H350
H341
H361fd
H330
H372 **
H410
</t>
  </si>
  <si>
    <t>050-001-00-5</t>
  </si>
  <si>
    <t>tin tetrachloride; stannic chloride</t>
  </si>
  <si>
    <t>7646-78-8</t>
  </si>
  <si>
    <t xml:space="preserve">Skin Corr. 1B
Aquatic Chronic 3
</t>
  </si>
  <si>
    <t xml:space="preserve">H314
H412
</t>
  </si>
  <si>
    <t>050-002-00-0</t>
  </si>
  <si>
    <t>cyhexatin (ISO); hydroxytricyclohexylstannane; tri(cyclohexyl)tin hydroxide</t>
  </si>
  <si>
    <t>050-003-00-6</t>
  </si>
  <si>
    <t>fentin acetate (ISO); triphenyltin acetate</t>
  </si>
  <si>
    <t xml:space="preserve">Carc. 2
Repr. 2
Acute Tox. 2 *
Acute Tox. 3 *
Acute Tox. 3 *
STOT SE 3
STOT RE 1
Skin Irrit. 2
Eye Dam. 1
Aquatic Acute 1
Aquatic Chronic 1
</t>
  </si>
  <si>
    <t xml:space="preserve">H351
H361d ***
H330
H311
H301
H335
H372 **
H315
H318
H400
H410
</t>
  </si>
  <si>
    <t>GHS06
GHS05
GHS08
GHS09
Dgr</t>
  </si>
  <si>
    <t xml:space="preserve">H351
H361d ***
H330
H311
H301
H372 **
H335
H315
H318
H410
</t>
  </si>
  <si>
    <t>050-004-00-1</t>
  </si>
  <si>
    <t>fentin hydroxide (ISO); triphenyltin hydroxide</t>
  </si>
  <si>
    <t>050-005-00-7</t>
  </si>
  <si>
    <t>trimethyltin compounds, with the exception of those specified elsewhere in this Annex</t>
  </si>
  <si>
    <t>050-006-00-2</t>
  </si>
  <si>
    <t>triethyltin compounds, with the exception of those specified elsewhere in this Annex</t>
  </si>
  <si>
    <t>050-007-00-8</t>
  </si>
  <si>
    <t>tripropyltin compounds, with the exception of those specified elsewhere in this Annex</t>
  </si>
  <si>
    <t>050-008-00-3</t>
  </si>
  <si>
    <t>tributyltin compounds, with the exception of those specified elsewhere in this Annex</t>
  </si>
  <si>
    <t xml:space="preserve">Repr. 1B
Acute Tox. 3
Acute Tox. 4 *
STOT RE 1
Skin Irrit. 2
Eye Irrit. 2
Aquatic Acute 1
Aquatic Chronic 1
</t>
  </si>
  <si>
    <t xml:space="preserve">H360FD
H301
H312
H372 **
H315
H319
H400
H410
</t>
  </si>
  <si>
    <t xml:space="preserve">H312
H301
H315
H319
H360FD
H372 **
H410
</t>
  </si>
  <si>
    <t xml:space="preserve">*
STOT RE 1; H372: C ≥ 1 %
STOT RE 2; H373: 0,25 % ≤ C &lt; 1 %
Skin Irrit. 2; H315: C ≥ 1 %
Eye Irrit. 2; H319: C ≥ 1 %
M=10
</t>
  </si>
  <si>
    <t>050-009-00-9</t>
  </si>
  <si>
    <t xml:space="preserve">fluorotripentylstannane [1]
hexapentyldistannoxane  [2]
</t>
  </si>
  <si>
    <t xml:space="preserve">243-546-7 [1]
247-143-7 [2]
</t>
  </si>
  <si>
    <t xml:space="preserve">20153-49-5 [1]
25637-27-8 [2]
</t>
  </si>
  <si>
    <t>050-010-00-4</t>
  </si>
  <si>
    <t>fluorotrihexylstannane</t>
  </si>
  <si>
    <t>243-547-2</t>
  </si>
  <si>
    <t>20153-50-8</t>
  </si>
  <si>
    <t>050-011-00-X</t>
  </si>
  <si>
    <t>triphenyltin compounds, with the exception of those specified elsewhere in this Annex</t>
  </si>
  <si>
    <t xml:space="preserve">*
M=100
</t>
  </si>
  <si>
    <t>050-012-00-5</t>
  </si>
  <si>
    <t xml:space="preserve">tetracyclohexylstannane [1]
chlorotricyclohexylstannane [2]
butyltricyclohexylstannane  [3]
</t>
  </si>
  <si>
    <t xml:space="preserve">215-910-5 [1]
221-437-5 [2]
230-358-5 [3]
</t>
  </si>
  <si>
    <t xml:space="preserve">1449-55-4 [1]
3091-32-5 [2]
7067-44-9 [3]
</t>
  </si>
  <si>
    <t>050-013-00-0</t>
  </si>
  <si>
    <t>trioctyltin compounds, with the exception of those specified elsewhere in this Annex</t>
  </si>
  <si>
    <t xml:space="preserve">STOT SE 3
Skin Irrit. 2
Eye Irrit. 2
Aquatic Chronic 4
</t>
  </si>
  <si>
    <t xml:space="preserve">H335
H315
H319
H413
</t>
  </si>
  <si>
    <t xml:space="preserve">H319
H335
H315
H413
</t>
  </si>
  <si>
    <t>050-017-00-2</t>
  </si>
  <si>
    <t>fenbutatin oxide (ISO); bis(tris(2-methyl-2-phenylpropyl)tin)oxide</t>
  </si>
  <si>
    <t xml:space="preserve">Acute Tox. 2 *
Skin Irrit. 2
Eye Irrit. 2
Aquatic Acute 1
Aquatic Chronic 1
</t>
  </si>
  <si>
    <t xml:space="preserve">H330
H315
H319
H400
H410
</t>
  </si>
  <si>
    <t xml:space="preserve">H330
H319
H315
H410
</t>
  </si>
  <si>
    <t>050-018-00-8</t>
  </si>
  <si>
    <t>tin(II) methanesulphonate</t>
  </si>
  <si>
    <t>401-640-7</t>
  </si>
  <si>
    <t>53408-94-9</t>
  </si>
  <si>
    <t xml:space="preserve">Acute Tox. 4 *
Skin Corr. 1B
Skin Sens. 1
Aquatic Chronic 2
</t>
  </si>
  <si>
    <t xml:space="preserve">H302
H314
H317
H411
</t>
  </si>
  <si>
    <t xml:space="preserve">H314
H302
H317
H411
</t>
  </si>
  <si>
    <t>050-019-00-3</t>
  </si>
  <si>
    <t>azocyclotin (ISO); 1-(tricyclohexylstannyl)-1H-1,2,4-triazole</t>
  </si>
  <si>
    <t xml:space="preserve">Acute Tox. 2 *
Acute Tox. 3 *
STOT SE 3
Skin Irrit. 2
Eye Dam. 1
Aquatic Acute 1
Aquatic Chronic 1
</t>
  </si>
  <si>
    <t xml:space="preserve">H330
H301
H335
H315
H318
H400
H410
</t>
  </si>
  <si>
    <t xml:space="preserve">H330
H301
H335
H315
H318
H410
</t>
  </si>
  <si>
    <t>050-020-00-9</t>
  </si>
  <si>
    <t>trioctylstannane</t>
  </si>
  <si>
    <t>413-320-4</t>
  </si>
  <si>
    <t>869-59-0</t>
  </si>
  <si>
    <t xml:space="preserve">STOT RE 1
Skin Irrit. 2
Aquatic Chronic 4
</t>
  </si>
  <si>
    <t xml:space="preserve">H372 **
H315
H413
</t>
  </si>
  <si>
    <t>050-021-00-4</t>
  </si>
  <si>
    <t>dichlorodioctyl stannane</t>
  </si>
  <si>
    <t>222-583-2</t>
  </si>
  <si>
    <t>3542-36-7</t>
  </si>
  <si>
    <t xml:space="preserve">Acute Tox. 3 *
STOT RE 1
Aquatic Chronic 3
</t>
  </si>
  <si>
    <t xml:space="preserve">H331
H372 **
H412
</t>
  </si>
  <si>
    <t>050-022-00-X</t>
  </si>
  <si>
    <t>dibutyltin dichloride; (DBTC)</t>
  </si>
  <si>
    <t xml:space="preserve">Muta. 2
Repr. 1B
Acute Tox. 2 *
Acute Tox. 3 *
Acute Tox. 4 *
STOT RE 1
Skin Corr. 1B
Aquatic Acute 1
Aquatic Chronic 1
</t>
  </si>
  <si>
    <t xml:space="preserve">H341
H360FD
H330
H301
H312
H372 **
H314
H400
H410
</t>
  </si>
  <si>
    <t xml:space="preserve">H341
H360FD
H330
H301
H312
H372 **
H314
H410
</t>
  </si>
  <si>
    <t xml:space="preserve">Skin Corr. 1B; H314: C ≥ 5 %
Skin Irrit. 2; H315: 0,01 % ≤ C &lt; 5 %
Eye Dam. 1; H318: 3 % ≤ C &lt; 5 %
Eye Irrit. 2; H319: 0,01 % ≤ C &lt; 3 %
M=10
</t>
  </si>
  <si>
    <t>050-023-00-5</t>
  </si>
  <si>
    <t>reaction mass of: bis[(2-ethyl-1-oxohexyl)oxy]dioctyl stannane; bis[((2-ethyl-1-oxohexyl)oxy)dioctylstannyl]oxide; bis(1-phenyl-1,3-decanedionyl)dioctyl stannane; ((2-ethyl-1-oxohexyl)oxy)-(1-phenyl-1,3-decanedionyl)dioctyl stannane</t>
  </si>
  <si>
    <t>422-920-5</t>
  </si>
  <si>
    <t xml:space="preserve">STOT RE 2 *
Aquatic Acute 1
Aquatic Chronic 1
</t>
  </si>
  <si>
    <t xml:space="preserve">H373 **
H400
H410
</t>
  </si>
  <si>
    <t xml:space="preserve">H373 **
H410
</t>
  </si>
  <si>
    <t>050-024-00-0</t>
  </si>
  <si>
    <t>reaction mass of: tri-p-tolyltin hydroxide; hexa-p-tolyl-distannoxane</t>
  </si>
  <si>
    <t>432-230-6</t>
  </si>
  <si>
    <t xml:space="preserve">Acute Tox. 4 *
STOT RE 1
Skin Irrit. 2
Eye Dam. 1
Skin Sens. 1
Aquatic Acute 1
Aquatic Chronic 1
</t>
  </si>
  <si>
    <t xml:space="preserve">H302
H372 **
H315
H318
H317
H400
H410
</t>
  </si>
  <si>
    <t xml:space="preserve">H372 **
H302
H315
H318
H317
H410
</t>
  </si>
  <si>
    <t>050-025-00-6</t>
  </si>
  <si>
    <t>trichloromethylstannane</t>
  </si>
  <si>
    <t>213-608-8</t>
  </si>
  <si>
    <t>993-16-8</t>
  </si>
  <si>
    <t xml:space="preserve">H361d
</t>
  </si>
  <si>
    <t>050-026-00-1</t>
  </si>
  <si>
    <t>2-ethylhexyl 10-ethyl-4-[[2-[(2-ethylhexyl)oxy]-2-oxoethyl]thio]-4-methyl-7-oxo-8-oxa-3,5-dithia-4-stannatetradecanoate</t>
  </si>
  <si>
    <t>260-828-5</t>
  </si>
  <si>
    <t>57583-34-3</t>
  </si>
  <si>
    <t>050-027-00-7</t>
  </si>
  <si>
    <t>2-ethylhexyl 10-ethyl-4,4-dioctyl-7-oxo-8-oxa-3,5-dithia-4-stannatetradecanoate</t>
  </si>
  <si>
    <t xml:space="preserve">H360D
</t>
  </si>
  <si>
    <t>050-028-00-2</t>
  </si>
  <si>
    <t>2-ethylhexyl 10-ethyl-4,4-dimethyl-7-oxo-8-oxa-3,5-dithia-4-stannatetradecanoate</t>
  </si>
  <si>
    <t>260-829-0</t>
  </si>
  <si>
    <t>57583-35-4</t>
  </si>
  <si>
    <t xml:space="preserve">Repr. 2
Acute Tox. 4
STOT RE 1
Skin Sens. 1A
</t>
  </si>
  <si>
    <t xml:space="preserve">H361d
H302
H372 (nervous system, immune system)
H317
</t>
  </si>
  <si>
    <t xml:space="preserve">H302
H317
H361d
H372 (nervous system, immune system)
</t>
  </si>
  <si>
    <t>ATP06</t>
  </si>
  <si>
    <t>050-029-00-8</t>
  </si>
  <si>
    <t>dimethyltin dichloride</t>
  </si>
  <si>
    <t>212-039-2</t>
  </si>
  <si>
    <t>753-73-1</t>
  </si>
  <si>
    <t xml:space="preserve">Repr. 2
Acute Tox. 2
Acute Tox. 3
Acute Tox. 3
STOT RE 1
Skin Corr. 1B
</t>
  </si>
  <si>
    <t xml:space="preserve">H361d
H330
H311
H301
H372 (nervous system, immune system)
H314
</t>
  </si>
  <si>
    <t>GHS08
GHS06
GHS05
Dgr</t>
  </si>
  <si>
    <t xml:space="preserve">H301
H311
H330
H314
H361d
H372 (nervous system, immune system)
</t>
  </si>
  <si>
    <t>051-001-00-8</t>
  </si>
  <si>
    <t>antimony trichloride</t>
  </si>
  <si>
    <t>233-047-2</t>
  </si>
  <si>
    <t>10025-91-9</t>
  </si>
  <si>
    <t>051-002-00-3</t>
  </si>
  <si>
    <t>antimony pentachloride</t>
  </si>
  <si>
    <t>231-601-8</t>
  </si>
  <si>
    <t>7647-18-9</t>
  </si>
  <si>
    <t>051-003-00-9</t>
  </si>
  <si>
    <t>antimony compounds, with the exception of the tetroxide (Sb2O4), pentoxide (Sb2O5), trisulphide (Sb2S3), pentasulphide (Sb2S5) and those specified elsewhere in this Annex</t>
  </si>
  <si>
    <t xml:space="preserve">H332
H302
H411
</t>
  </si>
  <si>
    <t>051-004-00-4</t>
  </si>
  <si>
    <t>antimony trifluoride</t>
  </si>
  <si>
    <t>232-009-2</t>
  </si>
  <si>
    <t>7783-56-4</t>
  </si>
  <si>
    <t xml:space="preserve">Acute Tox. 3 *
Acute Tox. 3 *
Acute Tox. 3 *
Aquatic Chronic 2
</t>
  </si>
  <si>
    <t xml:space="preserve">H331
H311
H301
H411
</t>
  </si>
  <si>
    <t>051-005-00-X</t>
  </si>
  <si>
    <t>antimony trioxide</t>
  </si>
  <si>
    <t>215-175-0</t>
  </si>
  <si>
    <t>051-006-00-5</t>
  </si>
  <si>
    <t>diphenyl(4-phenylthiophenyl)sulfonium hexafluoroantimonate</t>
  </si>
  <si>
    <t>403-500-0</t>
  </si>
  <si>
    <t>051-007-00-0</t>
  </si>
  <si>
    <t>bis(4-dodecylphenyl)iodonium hexafluoroantimonate</t>
  </si>
  <si>
    <t>404-420-9</t>
  </si>
  <si>
    <t>71786-70-4</t>
  </si>
  <si>
    <t>053-001-00-3</t>
  </si>
  <si>
    <t>iodine</t>
  </si>
  <si>
    <t>231-442-4</t>
  </si>
  <si>
    <t xml:space="preserve">H332
H312
H400
</t>
  </si>
  <si>
    <t>053-002-00-9</t>
  </si>
  <si>
    <t>hydrogen iodide</t>
  </si>
  <si>
    <t>233-109-9</t>
  </si>
  <si>
    <t>10034-85-2</t>
  </si>
  <si>
    <t xml:space="preserve">Press. Gas
Skin Corr. 1A
</t>
  </si>
  <si>
    <t xml:space="preserve">
H314
</t>
  </si>
  <si>
    <t>GHS04
GHS05
Dgr</t>
  </si>
  <si>
    <t xml:space="preserve">Skin Corr. 1A; H314: C ≥ 10 %
Skin Corr. 1B; H314: 0,2 % ≤ C &lt; 10 %
Skin Irrit. 2; H315: 0,02 % ≤ C &lt; 0,2 %
Eye Irrit. 2; H319: 0,02 % ≤ C &lt; 0,2 %
STOT SE 3; H335: C ≥ 0,02 %
</t>
  </si>
  <si>
    <t>053-002-01-6</t>
  </si>
  <si>
    <t>hydriodic acid ... %</t>
  </si>
  <si>
    <t xml:space="preserve">Skin Corr. 1B; H314: C ≥ 25 %
Skin Irrit. 2; H315: 10 % ≤ C &lt; 25 %
Eye Irrit. 2; H319: 10 % ≤ C &lt; 25 %
</t>
  </si>
  <si>
    <t>053-003-00-4</t>
  </si>
  <si>
    <t>iodoxybenzene</t>
  </si>
  <si>
    <t>696-33-3</t>
  </si>
  <si>
    <t xml:space="preserve">Expl. 1.1 ****
</t>
  </si>
  <si>
    <t xml:space="preserve">****
</t>
  </si>
  <si>
    <t>053-004-00-X</t>
  </si>
  <si>
    <t>calcium iodoxybenzoate</t>
  </si>
  <si>
    <t>053-005-00-5</t>
  </si>
  <si>
    <t>(4-(1-methylethyl)phenyl)-(4-methylphenyl)iodonium tetrakis(pentafluorophenyl)borate (1-)</t>
  </si>
  <si>
    <t>422-960-3</t>
  </si>
  <si>
    <t>178233-72-2</t>
  </si>
  <si>
    <t xml:space="preserve">Acute Tox. 4 *
Acute Tox. 4 *
STOT RE 2 *
Aquatic Acute 1
Aquatic Chronic 1
</t>
  </si>
  <si>
    <t xml:space="preserve">H312
H302
H373 **
H400
H410
</t>
  </si>
  <si>
    <t xml:space="preserve">H312
H302
H373 **
H410
</t>
  </si>
  <si>
    <t>056-001-00-1</t>
  </si>
  <si>
    <t>barium peroxide</t>
  </si>
  <si>
    <t>215-128-4</t>
  </si>
  <si>
    <t>1304-29-6</t>
  </si>
  <si>
    <t xml:space="preserve">Ox. Sol. 2
Acute Tox. 4 *
Acute Tox. 4 *
</t>
  </si>
  <si>
    <t xml:space="preserve">H272
H332
H302
</t>
  </si>
  <si>
    <t>056-002-00-7</t>
  </si>
  <si>
    <t>barium salts, with the exception of barium sulphate, salts of 1-azo-2-hydroxynaphthalenyl aryl sulphonic acid, and of salts specified elsewhere in this Annex</t>
  </si>
  <si>
    <t>056-003-00-2</t>
  </si>
  <si>
    <t>barium carbonate</t>
  </si>
  <si>
    <t>208-167-3</t>
  </si>
  <si>
    <t>513-77-9</t>
  </si>
  <si>
    <t>056-004-00-8</t>
  </si>
  <si>
    <t>barium chloride</t>
  </si>
  <si>
    <t>233-788-1</t>
  </si>
  <si>
    <t>10361-37-2</t>
  </si>
  <si>
    <t xml:space="preserve">H301
H332
</t>
  </si>
  <si>
    <t>064-001-00-8</t>
  </si>
  <si>
    <t>gadolinium(III)sulfite trihydrate</t>
  </si>
  <si>
    <t>456-900-2</t>
  </si>
  <si>
    <t>51285-81-5</t>
  </si>
  <si>
    <t>072-001-00-4</t>
  </si>
  <si>
    <t>hafnium tetra-n-butoxide</t>
  </si>
  <si>
    <t>411-740-2</t>
  </si>
  <si>
    <t>22411-22-9</t>
  </si>
  <si>
    <t>074-001-00-X</t>
  </si>
  <si>
    <t>hexasodium tungstate hydrate</t>
  </si>
  <si>
    <t>412-770-9</t>
  </si>
  <si>
    <t>12141-67-2</t>
  </si>
  <si>
    <t>074-002-00-5</t>
  </si>
  <si>
    <t>Reaction products of tungsten hexachloride with 2-methylpropan-2-ol, nonylphenol and pentane-2,4-dione</t>
  </si>
  <si>
    <t>408-250-6</t>
  </si>
  <si>
    <t xml:space="preserve">Flam. Liq. 2
Acute Tox. 4 *
Skin Corr. 1B
Skin Sens. 1
Aquatic Acute 1
Aquatic Chronic 1
</t>
  </si>
  <si>
    <t xml:space="preserve">H225
H332
H314
H317
H400
H410
</t>
  </si>
  <si>
    <t xml:space="preserve">H225
H332
H314
H317
H410
</t>
  </si>
  <si>
    <t>076-001-00-5</t>
  </si>
  <si>
    <t>osmium tetraoxide; osmic acid</t>
  </si>
  <si>
    <t>244-058-7</t>
  </si>
  <si>
    <t xml:space="preserve">Acute Tox. 1
Acute Tox. 2 *
Acute Tox. 2 *
Skin Corr. 1B
</t>
  </si>
  <si>
    <t>078-001-00-0</t>
  </si>
  <si>
    <t>tetrachloroplatinates with the exception of those specified elsewhere in this Annex</t>
  </si>
  <si>
    <t xml:space="preserve">Acute Tox. 3 *
Eye Dam. 1
Resp. Sens. 1
Skin Sens. 1
</t>
  </si>
  <si>
    <t xml:space="preserve">H301
H318
H334
H317
</t>
  </si>
  <si>
    <t>078-002-00-6</t>
  </si>
  <si>
    <t>diammonium tetrachloroplatinate</t>
  </si>
  <si>
    <t>237-499-1</t>
  </si>
  <si>
    <t>13820-41-2</t>
  </si>
  <si>
    <t xml:space="preserve">Acute Tox. 3 *
Skin Irrit. 2
Eye Dam. 1
Resp. Sens. 1
Skin Sens. 1
</t>
  </si>
  <si>
    <t xml:space="preserve">H301
H315
H318
H334
H317
</t>
  </si>
  <si>
    <t>078-003-00-1</t>
  </si>
  <si>
    <t>disodium tetrachloroplatinate</t>
  </si>
  <si>
    <t>233-051-4</t>
  </si>
  <si>
    <t>10026-00-3</t>
  </si>
  <si>
    <t>078-004-00-7</t>
  </si>
  <si>
    <t>dipotassium tetrachloroplatinate</t>
  </si>
  <si>
    <t>233-050-9</t>
  </si>
  <si>
    <t>10025-99-7</t>
  </si>
  <si>
    <t>078-005-00-2</t>
  </si>
  <si>
    <t>hexachloroplatinates with the exception of those specified elsewhere in this Annex</t>
  </si>
  <si>
    <t>078-006-00-8</t>
  </si>
  <si>
    <t>disodium hexachloroplatinate</t>
  </si>
  <si>
    <t>240-983-5</t>
  </si>
  <si>
    <t>16923-58-3</t>
  </si>
  <si>
    <t>078-007-00-3</t>
  </si>
  <si>
    <t>dipotassium hexachloroplatinate</t>
  </si>
  <si>
    <t>240-979-3</t>
  </si>
  <si>
    <t>16921-30-5</t>
  </si>
  <si>
    <t>078-008-00-9</t>
  </si>
  <si>
    <t>diammonium hexachloroplatinate</t>
  </si>
  <si>
    <t>240-973-0</t>
  </si>
  <si>
    <t>16919-58-7</t>
  </si>
  <si>
    <t>078-009-00-4</t>
  </si>
  <si>
    <t>hexachloroplatinic acid</t>
  </si>
  <si>
    <t>241-010-7</t>
  </si>
  <si>
    <t>16941-12-1</t>
  </si>
  <si>
    <t xml:space="preserve">Acute Tox. 3 *
Skin Corr. 1B
Resp. Sens. 1
Skin Sens. 1
</t>
  </si>
  <si>
    <t xml:space="preserve">H301
H314
H334
H317
</t>
  </si>
  <si>
    <t>078-010-00-X</t>
  </si>
  <si>
    <t>tetraammine platinum (II) hydrogen carbonate</t>
  </si>
  <si>
    <t>426-730-3</t>
  </si>
  <si>
    <t>123439-82-7</t>
  </si>
  <si>
    <t>078-011-00-5</t>
  </si>
  <si>
    <t>hydroxydisulfito platinum(II) acid</t>
  </si>
  <si>
    <t>423-310-1</t>
  </si>
  <si>
    <t>61420-92-6</t>
  </si>
  <si>
    <t xml:space="preserve">Acute Tox. 4 *
STOT RE 2 *
Skin Corr. 1A
Resp. Sens. 1
Skin Sens. 1
Aquatic Chronic 3
</t>
  </si>
  <si>
    <t xml:space="preserve">H302
H373
H314
H334
H317
H412
</t>
  </si>
  <si>
    <t>078-012-00-0</t>
  </si>
  <si>
    <t>platinum(IV) nitrate/nitric acid solution</t>
  </si>
  <si>
    <t>432-400-1</t>
  </si>
  <si>
    <t xml:space="preserve">Skin Corr. 1A
Aquatic Acute 1
Aquatic Chronic 1
</t>
  </si>
  <si>
    <t>080-001-00-0</t>
  </si>
  <si>
    <t>mercury</t>
  </si>
  <si>
    <t xml:space="preserve">Repr. 1B
Acute Tox. 2 *
STOT RE 1
Aquatic Acute 1
Aquatic Chronic 1
</t>
  </si>
  <si>
    <t xml:space="preserve">H360D ***
H330
H372 **
H400
H410
</t>
  </si>
  <si>
    <t xml:space="preserve">H360D ***
H330
H372 **
H410
</t>
  </si>
  <si>
    <t>080-002-00-6</t>
  </si>
  <si>
    <t>inorganic compounds of mercury with the exception of mercuric sulphide and those specified elsewhere in this Annex</t>
  </si>
  <si>
    <t xml:space="preserve">Acute Tox. 1
Acute Tox. 2 *
Acute Tox. 2 *
STOT RE 2 *
Aquatic Acute 1
Aquatic Chronic 1
</t>
  </si>
  <si>
    <t xml:space="preserve">H310
H330
H300
H373 **
H400
H410
</t>
  </si>
  <si>
    <t xml:space="preserve">H330
H310
H300
H373 **
H410
</t>
  </si>
  <si>
    <t>080-003-00-1</t>
  </si>
  <si>
    <t>dimercury dichloride; mercurous chloride; calomel</t>
  </si>
  <si>
    <t xml:space="preserve">Acute Tox. 4 *
STOT SE 3
Skin Irrit. 2
Eye Irrit. 2
Aquatic Acute 1
Aquatic Chronic 1
</t>
  </si>
  <si>
    <t xml:space="preserve">H302
H335
H315
H319
H400
H410
</t>
  </si>
  <si>
    <t xml:space="preserve">H302
H319
H335
H315
H410
</t>
  </si>
  <si>
    <t>080-004-00-7</t>
  </si>
  <si>
    <t>organic compounds of mercury with the exception of those specified elsewhere in this Annex</t>
  </si>
  <si>
    <t>080-005-00-2</t>
  </si>
  <si>
    <t>mercury difulminate; mercuric fulminate; fulminate of mercury</t>
  </si>
  <si>
    <t xml:space="preserve">Unst. Expl.
Acute Tox. 3 *
Acute Tox. 3 *
Acute Tox. 3 *
STOT RE 2 *
Aquatic Acute 1
Aquatic Chronic 1
</t>
  </si>
  <si>
    <t xml:space="preserve">H200
H331
H311
H301
H373 **
H400
H410
</t>
  </si>
  <si>
    <t>080-005-01-X</t>
  </si>
  <si>
    <t>mercury difulminate; mercuric fulminate; fulminate of mercury [≥ 20 % phlegmatiser]</t>
  </si>
  <si>
    <t xml:space="preserve">Expl. 1.1
Acute Tox. 3 *
Acute Tox. 3 *
Acute Tox. 3 *
STOT RE 2 *
Aquatic Acute 1
Aquatic Chronic 1
</t>
  </si>
  <si>
    <t xml:space="preserve">H201
H331
H311
H301
H373 **
H400
H410
</t>
  </si>
  <si>
    <t>080-006-00-8</t>
  </si>
  <si>
    <t>dimercury dicyanide oxide; mercuric oxycyanide</t>
  </si>
  <si>
    <t xml:space="preserve">Expl. 1.1
Acute Tox. 3 *
Acute Tox. 3 *
Acute Tox. 3 *
STOT RE 2
Aquatic Acute 1
Aquatic Chronic 1
</t>
  </si>
  <si>
    <t xml:space="preserve">H201
H331
H311
H301
H373 **
H410
</t>
  </si>
  <si>
    <t>080-007-00-3</t>
  </si>
  <si>
    <t xml:space="preserve">dimethylmercury [1]
diethylmercury  [2]
</t>
  </si>
  <si>
    <t xml:space="preserve">209-805-3 [1]
211-000-7 [2]
</t>
  </si>
  <si>
    <t xml:space="preserve">593-74-8 [1]
627-44-1 [2]
</t>
  </si>
  <si>
    <t xml:space="preserve">*
STOT RE 2; H373: C ≥ 0,05 %
</t>
  </si>
  <si>
    <t>080-008-00-9</t>
  </si>
  <si>
    <t xml:space="preserve">phenylmercury nitrate [1]
phenylmercury hydroxide [2]
basic phenylmercury nitrate  [3]
</t>
  </si>
  <si>
    <t xml:space="preserve">200-242-9 [1]
202-866-7 [2]
</t>
  </si>
  <si>
    <t xml:space="preserve">55-68-5 [1]
100-57-2 [2]
8003-05-2 [3]
</t>
  </si>
  <si>
    <t xml:space="preserve">Acute Tox. 3 *
STOT RE 1
Skin Corr. 1B
Aquatic Acute 1
Aquatic Chronic 1
</t>
  </si>
  <si>
    <t xml:space="preserve">H301
H372 **
H314
H400
H410
</t>
  </si>
  <si>
    <t xml:space="preserve">H301
H372 **
H314
H410
</t>
  </si>
  <si>
    <t>080-009-00-4</t>
  </si>
  <si>
    <t>2-methoxyethylmercury chloride</t>
  </si>
  <si>
    <t>080-010-00-X</t>
  </si>
  <si>
    <t>mercury dichloride; mercuric chloride</t>
  </si>
  <si>
    <t xml:space="preserve">Muta. 2
Repr. 2
Acute Tox. 2 *
STOT RE 1
Skin Corr. 1B
Aquatic Acute 1
Aquatic Chronic 1
</t>
  </si>
  <si>
    <t xml:space="preserve">H341
H361f ***
H300
H372 **
H314
H400
H410
</t>
  </si>
  <si>
    <t xml:space="preserve">H341
H361f ***
H300
H372 **
H314
H410
</t>
  </si>
  <si>
    <t>080-011-00-5</t>
  </si>
  <si>
    <t>phenylmercury acetate</t>
  </si>
  <si>
    <t>081-001-00-3</t>
  </si>
  <si>
    <t>thallium</t>
  </si>
  <si>
    <t>231-138-1</t>
  </si>
  <si>
    <t>7440-28-0</t>
  </si>
  <si>
    <t xml:space="preserve">Acute Tox. 2 *
Acute Tox. 2 *
STOT RE 2 *
Aquatic Chronic 4
</t>
  </si>
  <si>
    <t xml:space="preserve">H330
H300
H373 **
H413
</t>
  </si>
  <si>
    <t>081-002-00-9</t>
  </si>
  <si>
    <t>thallium compounds, with the exception of those specified elsewhere in this Annex</t>
  </si>
  <si>
    <t xml:space="preserve">Acute Tox. 2 *
Acute Tox. 2 *
STOT RE 2 *
Aquatic Chronic 2
</t>
  </si>
  <si>
    <t xml:space="preserve">H330
H300
H373 **
H411
</t>
  </si>
  <si>
    <t>081-003-00-4</t>
  </si>
  <si>
    <t>dithallium sulphate; thallic sulphate</t>
  </si>
  <si>
    <t xml:space="preserve">Acute Tox. 2 *
STOT RE 1
Skin Irrit. 2
Aquatic Chronic 2
</t>
  </si>
  <si>
    <t xml:space="preserve">H300
H372 **
H315
H411
</t>
  </si>
  <si>
    <t>082-001-00-6</t>
  </si>
  <si>
    <t>lead compounds with the exception of those specified elsewhere in this Annex</t>
  </si>
  <si>
    <t xml:space="preserve">Repr. 2; H361f: C ≥ 2,5 %
*
STOT RE 2; H373: C ≥ 0,5 %
</t>
  </si>
  <si>
    <t>082-002-00-1</t>
  </si>
  <si>
    <t>lead alkyls</t>
  </si>
  <si>
    <t xml:space="preserve">Repr. 1A
Acute Tox. 1
Acute Tox. 2 *
Acute Tox. 2 *
STOT RE 2 *
Aquatic Acute 1
Aquatic Chronic 1
</t>
  </si>
  <si>
    <t xml:space="preserve">H360Df
H310
H330
H300
H373 **
H400
H410
</t>
  </si>
  <si>
    <t xml:space="preserve">H360Df
H330
H310
H300
H373 **
H410
</t>
  </si>
  <si>
    <t xml:space="preserve">Repr. 1A; H360D: C ≥ 0,1 %
*
STOT RE 2; H373: C ≥ 0,05 %
</t>
  </si>
  <si>
    <t>082-003-00-7</t>
  </si>
  <si>
    <t>lead diazide; lead azide</t>
  </si>
  <si>
    <t xml:space="preserve">Unst. Expl.
Repr. 1A
Acute Tox. 4 *
Acute Tox. 4 *
STOT RE 2 *
Aquatic Acute 1
Aquatic Chronic 1
</t>
  </si>
  <si>
    <t xml:space="preserve">H200
H360Df
H332
H302
H373 **
H400
H410
</t>
  </si>
  <si>
    <t>GHS01
GHS08
GHS07
GHS09
Dgr</t>
  </si>
  <si>
    <t xml:space="preserve">H200
H360Df
H332
H302
H373 **
H410
</t>
  </si>
  <si>
    <t>082-003-01-4</t>
  </si>
  <si>
    <t>lead diazide; lead azide [≥ 20 % phlegmatiser]</t>
  </si>
  <si>
    <t xml:space="preserve">Expl. 1.1
Repr. 1A
Acute Tox. 4 *
Acute Tox. 4 *
STOT RE 2 *
Aquatic Acute 1
Aquatic Chronic 1
</t>
  </si>
  <si>
    <t xml:space="preserve">H201
H360Df
H332
H302
H373 **
H400
H410
</t>
  </si>
  <si>
    <t xml:space="preserve">H201
H360Df
H332
H302
H373 **
H410
</t>
  </si>
  <si>
    <t>082-004-00-2</t>
  </si>
  <si>
    <t>lead chromate</t>
  </si>
  <si>
    <t xml:space="preserve">Carc. 1B
Repr. 1A
STOT RE 2
Aquatic Acute 1
Aquatic Chronic 1
</t>
  </si>
  <si>
    <t xml:space="preserve">H350
H360Df
H373 **
H400
H410
</t>
  </si>
  <si>
    <t xml:space="preserve">H350
H360Df
H373 **
H410
</t>
  </si>
  <si>
    <t>082-005-00-8</t>
  </si>
  <si>
    <t>lead di(acetate)</t>
  </si>
  <si>
    <t xml:space="preserve">Repr. 1A
STOT RE 2 *
Aquatic Acute 1
Aquatic Chronic 1
</t>
  </si>
  <si>
    <t xml:space="preserve">H360Df
H373 **
H400
H410
</t>
  </si>
  <si>
    <t xml:space="preserve">H360Df
H373 **
H410
</t>
  </si>
  <si>
    <t>082-006-00-3</t>
  </si>
  <si>
    <t>trilead bis(orthophosphate)</t>
  </si>
  <si>
    <t>231-205-5</t>
  </si>
  <si>
    <t>7446-27-7</t>
  </si>
  <si>
    <t>082-007-00-9</t>
  </si>
  <si>
    <t>lead acetate, basic</t>
  </si>
  <si>
    <t>215-630-3</t>
  </si>
  <si>
    <t>1335-32-6</t>
  </si>
  <si>
    <t xml:space="preserve">Carc. 2
Repr. 1A
STOT RE 2 *
Aquatic Acute 1
Aquatic Chronic 1
</t>
  </si>
  <si>
    <t xml:space="preserve">H351
H360Df
H373 **
H400
H410
</t>
  </si>
  <si>
    <t xml:space="preserve">H351
H360Df
H373 **
H410
</t>
  </si>
  <si>
    <t>082-008-00-4</t>
  </si>
  <si>
    <t>lead(II) methanesulphonate</t>
  </si>
  <si>
    <t xml:space="preserve">Repr. 1A
Acute Tox. 4 *
Acute Tox. 4 *
STOT RE 2 *
Skin Irrit. 2
Eye Dam. 1
</t>
  </si>
  <si>
    <t xml:space="preserve">H360Df
H332
H302
H373 **
H315
H318
</t>
  </si>
  <si>
    <t xml:space="preserve">H360Df
H332
H302
H373 **
H315
H318
</t>
  </si>
  <si>
    <t>082-009-00-X</t>
  </si>
  <si>
    <t>lead sulfochromate yellow; C.I. Pigment Yellow 34; [This substance is identified in the Colour Index by Colour Index Constitution Number, C.I. 77603.]</t>
  </si>
  <si>
    <t>082-010-00-5</t>
  </si>
  <si>
    <t>lead chromate molybdate sulfate red; C.I. Pigment Red 104; [This substance is identified in the Colour Index by Colour Index Constitution Number, C.I. 77605.]</t>
  </si>
  <si>
    <t>082-011-00-0</t>
  </si>
  <si>
    <t>lead hydrogen arsenate</t>
  </si>
  <si>
    <t xml:space="preserve">Carc. 1A
Repr. 1A
Acute Tox. 3 *
Acute Tox. 3 *
STOT RE 2 *
Aquatic Acute 1
Aquatic Chronic 1
</t>
  </si>
  <si>
    <t xml:space="preserve">H350
H360Df
H331
H301
H373 **
H400
H410
</t>
  </si>
  <si>
    <t xml:space="preserve">H350
H360Df
H331
H301
H373 **
H410
</t>
  </si>
  <si>
    <t>082-012-00-6</t>
  </si>
  <si>
    <t>barium calcium cesium lead samarium strontium bromide chloride fluoride iodide europium doped</t>
  </si>
  <si>
    <t>431-780-4</t>
  </si>
  <si>
    <t>199876-46-5</t>
  </si>
  <si>
    <t xml:space="preserve">Acute Tox. 4 *
STOT RE 2 *
Aquatic Chronic 2
</t>
  </si>
  <si>
    <t xml:space="preserve">H302
H373 **
H411
</t>
  </si>
  <si>
    <t>092-001-00-8</t>
  </si>
  <si>
    <t>uranium</t>
  </si>
  <si>
    <t>231-170-6</t>
  </si>
  <si>
    <t>7440-61-1</t>
  </si>
  <si>
    <t>092-002-00-3</t>
  </si>
  <si>
    <t>uranium compounds with the exception of those specified elsewhere in this Annex</t>
  </si>
  <si>
    <t xml:space="preserve">Acute Tox. 2 *
Acute Tox. 2 *
STOT RE 2
Aquatic Chronic 2
</t>
  </si>
  <si>
    <t>601-001-00-4</t>
  </si>
  <si>
    <t>methane</t>
  </si>
  <si>
    <t>601-002-00-X</t>
  </si>
  <si>
    <t>ethane</t>
  </si>
  <si>
    <t>601-003-00-5</t>
  </si>
  <si>
    <t>propane</t>
  </si>
  <si>
    <t>601-004-00-0</t>
  </si>
  <si>
    <t xml:space="preserve">butane [1]
and isobutane  [2]
</t>
  </si>
  <si>
    <t xml:space="preserve">203-448-7 [1]
200-857-2 [2]
</t>
  </si>
  <si>
    <t xml:space="preserve">106-97-8 [1]
75-28-5 [2]
</t>
  </si>
  <si>
    <t>C U</t>
  </si>
  <si>
    <t>601-004-01-8</t>
  </si>
  <si>
    <t xml:space="preserve">butane (containing ≥ 0,1 % butadiene (203-450-8)) [1]
isobutane (containing ≥ 0,1 % butadiene (203-450-8))  [2]
</t>
  </si>
  <si>
    <t xml:space="preserve">Flam. Gas 1
Press. Gas
Carc. 1A
Muta. 1B
</t>
  </si>
  <si>
    <t xml:space="preserve">H220
H350
H340
</t>
  </si>
  <si>
    <t>GHS02
GHS04
GHS08
Dgr</t>
  </si>
  <si>
    <t xml:space="preserve">H220
H350
H340
</t>
  </si>
  <si>
    <t>C S U</t>
  </si>
  <si>
    <t>601-005-00-6</t>
  </si>
  <si>
    <t>2,2-dimethylpropane; neopentane</t>
  </si>
  <si>
    <t>207-343-7</t>
  </si>
  <si>
    <t xml:space="preserve">Flam. Gas 1
Press. Gas
Aquatic Chronic 2
</t>
  </si>
  <si>
    <t xml:space="preserve">H220
H411
</t>
  </si>
  <si>
    <t>GHS02
GHS04
GHS09
Dgr</t>
  </si>
  <si>
    <t xml:space="preserve">H220
H411
</t>
  </si>
  <si>
    <t>601-006-00-1</t>
  </si>
  <si>
    <t>pentane</t>
  </si>
  <si>
    <t>203-692-4</t>
  </si>
  <si>
    <t xml:space="preserve">Flam. Liq. 2
Asp. Tox. 1
STOT SE 3
Aquatic Chronic 2
</t>
  </si>
  <si>
    <t xml:space="preserve">H225
H304
H336
H411
</t>
  </si>
  <si>
    <t xml:space="preserve">H225
H304
H336
H411
</t>
  </si>
  <si>
    <t xml:space="preserve">EUH066
</t>
  </si>
  <si>
    <t>601-007-00-7</t>
  </si>
  <si>
    <t xml:space="preserve">hexane (containing &lt; 5 % n-hexane (203-777-6)); 2-methylpentane [1]
3-methylpentane [2]
2,2-dimethylbutane [3]
2,3-dimethylbutane  [4]
</t>
  </si>
  <si>
    <t xml:space="preserve">203-523-4 [1]
202-481-4 [2]
200-906-8 [3]
201-193-6 [4]
</t>
  </si>
  <si>
    <t xml:space="preserve">107-83-5 [1]
96-14-0 [2]
75-83-2 [3]
79-29-8 [4]
</t>
  </si>
  <si>
    <t xml:space="preserve">Flam. Liq. 2
Asp. Tox. 1
STOT SE 3
Skin Irrit. 2
Aquatic Chronic 2
</t>
  </si>
  <si>
    <t xml:space="preserve">H225
H304
H336
H315
H411
</t>
  </si>
  <si>
    <t xml:space="preserve">H225
H304
H315
H336
H411
</t>
  </si>
  <si>
    <t>601-008-00-2</t>
  </si>
  <si>
    <t xml:space="preserve">heptane; n-heptane [1]
2,4-dimethylpentane [2]
2,2,3-trimethylbutane [3]
3,3-dimethylpentane [4]
2,3-dimethylpentane [5]
3-methylhexane [6]
2,2-dimethylpentane [7]
2-methylhexane [8]
3-ethylpentane [9]
isoheptane [10]
</t>
  </si>
  <si>
    <t xml:space="preserve">205-563-8 [1]
203-548-0 [2]
207-346-3 [3]
209-230-8 [4]
209-280-0 [5]
209-643-3 [6]
209-680-5 [7]
209-730-6 [8]
210-529-0 [9]
250-610-8 [10]
</t>
  </si>
  <si>
    <t xml:space="preserve">142-82-5 [1]
108-08-7 [2]
464-06-2 [3]
562-49-2 [4]
565-59-3 [5]
589-34-4 [6]
590-35-2 [7]
591-76-4 [8]
617-78-7 [9]
31394-54-4 [10]
</t>
  </si>
  <si>
    <t xml:space="preserve">Flam. Liq. 2
Asp. Tox. 1
STOT SE 3
Skin Irrit. 2
Aquatic Acute 1
Aquatic Chronic 1
</t>
  </si>
  <si>
    <t xml:space="preserve">H225
H304
H336
H315
H400
H410
</t>
  </si>
  <si>
    <t xml:space="preserve">H225
H304
H315
H336
H410
</t>
  </si>
  <si>
    <t>601-009-00-8</t>
  </si>
  <si>
    <t xml:space="preserve">octane; n-octane [1]
2,2,4-trimethylpentane [2]
2,3,3-trimethylpentane [3]
3,3-dimethylhexane [4]
2,2,3-trimethylpentane [5]
2,3,4-trimethylpentane [6]
3,4-dimethylhexane [7]
2,3-dimethylhexane [8]
2,4-dimethylhexane [9]
4-methylheptane [10]
3-methylheptane [11]
2,2-dimethylhexane [12]
2,5-dimethylhexane [13]
2-methylheptane [14]
2,2,3,3-tetramethylbutane [15]
3-ethyl-2-methylpentane [16]
3-ethylhexane [17]
3-ethyl-3-methylpentane [18]
isooctane [19]
</t>
  </si>
  <si>
    <t xml:space="preserve">203-892-1 [1]
208-759-1 [2]
209-207-2 [3]
209-243-9 [4]
209-266-4 [5]
209-292-6 [6]
209-504-7 [7]
209-547-1 [8]
209-649-6 [9]
209-650-1 [10]
209-660-6 [11]
209-689-4 [12]
209-745-8 [13]
209-747-9 [14]
209-855-6 [15]
210-187-2 [16]
210-621-0 [17]
213-923-0 [18]
247-861-0 [19]
</t>
  </si>
  <si>
    <t xml:space="preserve">111-65-9 [1]
540-84-1 [2]
560-21-4 [3]
563-16-6 [4]
564-02-3 [5]
565-75-3 [6]
583-48-2 [7]
584-94-1 [8]
589-43-5 [9]
589-53-7 [10]
589-81-1 [11]
590-73-8 [12]
592-13-2 [13]
592-27-8 [14]
594-82-1 [15]
609-26-7 [16]
619-99-8 [17]
1067-08-9 [18]
26635-64-3 [19]
</t>
  </si>
  <si>
    <t>601-010-00-3</t>
  </si>
  <si>
    <t xml:space="preserve">Flam. Gas 1
Press. Gas
STOT SE 3
</t>
  </si>
  <si>
    <t xml:space="preserve">H220
H336
</t>
  </si>
  <si>
    <t xml:space="preserve">H220
H336
</t>
  </si>
  <si>
    <t>601-011-00-9</t>
  </si>
  <si>
    <t>propene; propylene</t>
  </si>
  <si>
    <t>601-012-00-4</t>
  </si>
  <si>
    <t xml:space="preserve">but-1-ene [1]
butene, mixed-1-and-2-isomers [2]
2-methylpropene [3]
(Z)-but-2-ene [4]
(E)-but-2-ene  [5]
</t>
  </si>
  <si>
    <t xml:space="preserve">203-449-2 [1]
203-452-9 [2]
204-066-3 [3]
209-673-7 [4]
210-855-3 [5]
</t>
  </si>
  <si>
    <t xml:space="preserve">106-98-9 [1]
107-01-7 [2]
115-11-7 [3]
590-18-1 [4]
624-64-6 [5]
</t>
  </si>
  <si>
    <t>601-013-00-X</t>
  </si>
  <si>
    <t>1,3-butadiene; buta-1,3-diene</t>
  </si>
  <si>
    <t>D U</t>
  </si>
  <si>
    <t>601-014-00-5</t>
  </si>
  <si>
    <t>isoprene (stabilised); 2-methyl-1,3-butadiene</t>
  </si>
  <si>
    <t xml:space="preserve">Flam. Liq. 1
Carc. 1B
Muta. 2
Aquatic Chronic 3
</t>
  </si>
  <si>
    <t xml:space="preserve">H224
H350
H341
H412
</t>
  </si>
  <si>
    <t>D</t>
  </si>
  <si>
    <t>601-015-00-0</t>
  </si>
  <si>
    <t>acetylene; ethyne</t>
  </si>
  <si>
    <t>200-816-9</t>
  </si>
  <si>
    <t>74-86-2</t>
  </si>
  <si>
    <t xml:space="preserve">H220
</t>
  </si>
  <si>
    <t>601-016-00-6</t>
  </si>
  <si>
    <t>cyclopropane</t>
  </si>
  <si>
    <t>200-847-8</t>
  </si>
  <si>
    <t>75-19-4</t>
  </si>
  <si>
    <t>601-017-00-1</t>
  </si>
  <si>
    <t>cyclohexane</t>
  </si>
  <si>
    <t>601-018-00-7</t>
  </si>
  <si>
    <t>methylcyclohexane</t>
  </si>
  <si>
    <t>203-624-3</t>
  </si>
  <si>
    <t>108-87-2</t>
  </si>
  <si>
    <t>601-019-00-2</t>
  </si>
  <si>
    <t>1,4-dimethylcyclohexane</t>
  </si>
  <si>
    <t>209-663-2</t>
  </si>
  <si>
    <t>589-90-2</t>
  </si>
  <si>
    <t>601-020-00-8</t>
  </si>
  <si>
    <t>benzene</t>
  </si>
  <si>
    <t xml:space="preserve">Flam. Liq. 2
Carc. 1A
Muta. 1B
Asp. Tox. 1
STOT RE 1
Skin Irrit. 2
Eye Irrit. 2
</t>
  </si>
  <si>
    <t xml:space="preserve">H225
H350
H340
H304
H372 **
H315
H319
</t>
  </si>
  <si>
    <t xml:space="preserve">H225
H350
H340
H372 **
H304
H319
H315
</t>
  </si>
  <si>
    <t>E</t>
  </si>
  <si>
    <t>601-021-00-3</t>
  </si>
  <si>
    <t>toluene</t>
  </si>
  <si>
    <t xml:space="preserve">Flam. Liq. 2
Repr. 2
Asp. Tox. 1
STOT SE 3
STOT RE 2 *
Skin Irrit. 2
</t>
  </si>
  <si>
    <t xml:space="preserve">H225
H361d ***
H304
H336
H373 **
H315
</t>
  </si>
  <si>
    <t xml:space="preserve">H225
H361d ***
H304
H373 **
H315
H336
</t>
  </si>
  <si>
    <t>601-022-00-9</t>
  </si>
  <si>
    <t xml:space="preserve">o-xylene [1]
p-xylene [2]
m-xylene [3]
xylene  [4]
</t>
  </si>
  <si>
    <t xml:space="preserve">202-422-2 [1]
203-396-5 [2]
203-576-3 [3]
215-535-7 [4]
</t>
  </si>
  <si>
    <t xml:space="preserve">95-47-6 [1]
106-42-3 [2]
108-38-3 [3]
1330-20-7 [4]
</t>
  </si>
  <si>
    <t xml:space="preserve">Flam. Liq. 3
Acute Tox. 4 *
Acute Tox. 4 *
Skin Irrit. 2
</t>
  </si>
  <si>
    <t xml:space="preserve">H226
H332
H312
H315
</t>
  </si>
  <si>
    <t>601-023-00-4</t>
  </si>
  <si>
    <t>ethylbenzene</t>
  </si>
  <si>
    <t xml:space="preserve">Flam. Liq. 2
Acute Tox. 4 *
Asp. Tox. 1
STOT RE 2
</t>
  </si>
  <si>
    <t xml:space="preserve">H225
H332
H304
H373 (hearing organs)
</t>
  </si>
  <si>
    <t>GHS02
GHS07
GHS08
Dgr</t>
  </si>
  <si>
    <t xml:space="preserve">H225
H332
H373 (hearing organs)
H304
</t>
  </si>
  <si>
    <t>601-024-00-X</t>
  </si>
  <si>
    <t xml:space="preserve">cumene [1]
propylbenzene  [2]
</t>
  </si>
  <si>
    <t xml:space="preserve">202-704-5 [1]
203-132-9 [2]
</t>
  </si>
  <si>
    <t xml:space="preserve">98-82-8 [1]
103-65-1 [2]
</t>
  </si>
  <si>
    <t xml:space="preserve">Flam. Liq. 3
Asp. Tox. 1
STOT SE 3
Aquatic Chronic 2
</t>
  </si>
  <si>
    <t xml:space="preserve">H226
H304
H335
H411
</t>
  </si>
  <si>
    <t>601-025-00-5</t>
  </si>
  <si>
    <t>mesitylene; 1,3,5-trimethylbenzene</t>
  </si>
  <si>
    <t>203-604-4</t>
  </si>
  <si>
    <t xml:space="preserve">Flam. Liq. 3
STOT SE 3
Aquatic Chronic 2
</t>
  </si>
  <si>
    <t xml:space="preserve">H226
H335
H411
</t>
  </si>
  <si>
    <t xml:space="preserve">STOT SE 3; H335: C ≥ 25 %
</t>
  </si>
  <si>
    <t>601-026-00-0</t>
  </si>
  <si>
    <t>styrene</t>
  </si>
  <si>
    <t xml:space="preserve">Flam. Liq. 3
Repr. 2
Acute Tox. 4 *
STOT RE 1
Skin Irrit. 2
Eye Irrit. 2
</t>
  </si>
  <si>
    <t xml:space="preserve">H226
H361d
H332
H372 (hearing organs)
H315
H319
</t>
  </si>
  <si>
    <t xml:space="preserve">H226
H332
H315
H319
H361d
H372 (hearing organs)
</t>
  </si>
  <si>
    <t>601-027-00-6</t>
  </si>
  <si>
    <t>2-phenylpropene; α-methylstyrene</t>
  </si>
  <si>
    <t>202-705-0</t>
  </si>
  <si>
    <t xml:space="preserve">Flam. Liq. 3
STOT SE 3
Eye Irrit. 2
Aquatic Chronic 2
</t>
  </si>
  <si>
    <t xml:space="preserve">H226
H335
H319
H411
</t>
  </si>
  <si>
    <t xml:space="preserve">H226
H319
H335
H411
</t>
  </si>
  <si>
    <t>601-028-00-1</t>
  </si>
  <si>
    <t>2-methylstyrene; 2-vinyltoluene</t>
  </si>
  <si>
    <t>210-256-7</t>
  </si>
  <si>
    <t>611-15-4</t>
  </si>
  <si>
    <t>601-029-00-7</t>
  </si>
  <si>
    <t xml:space="preserve">dipentene; limonene [1]
(R)-p-mentha-1,8-diene; d-limonene [2]
(S)-p-mentha-1,8-diene; l-limonene [3]
trans-1-methyl-4-(1-methylvinyl)cyclohexene [4]
(±)-1-methyl-4-(1-methylvinyl)cyclohexene  [5]
</t>
  </si>
  <si>
    <t xml:space="preserve">205-341-0 [1]
227-813-5 [2]
227-815-6 [3]
229-977-3 [4]
231-732-0 [5]
</t>
  </si>
  <si>
    <t xml:space="preserve">138-86-3 [1]
5989-27-5 [2]
5989-54-8 [3]
6876-12-6 [4]
7705-14-8 [5]
</t>
  </si>
  <si>
    <t xml:space="preserve">Flam. Liq. 3
Skin Irrit. 2
Skin Sens. 1
Aquatic Acute 1
Aquatic Chronic 1
</t>
  </si>
  <si>
    <t xml:space="preserve">H226
H315
H317
H400
H410
</t>
  </si>
  <si>
    <t xml:space="preserve">H226
H315
H317
H410
</t>
  </si>
  <si>
    <t>601-030-00-2</t>
  </si>
  <si>
    <t>cyclopentane</t>
  </si>
  <si>
    <t>206-016-6</t>
  </si>
  <si>
    <t>287-92-3</t>
  </si>
  <si>
    <t xml:space="preserve">Flam. Liq. 2
Aquatic Chronic 3
</t>
  </si>
  <si>
    <t xml:space="preserve">H225
H412
</t>
  </si>
  <si>
    <t>601-031-00-8</t>
  </si>
  <si>
    <t>2,4,4-trimethylpent-1-ene</t>
  </si>
  <si>
    <t>203-486-4</t>
  </si>
  <si>
    <t>107-39-1</t>
  </si>
  <si>
    <t xml:space="preserve">Flam. Liq. 2
Aquatic Chronic 2
</t>
  </si>
  <si>
    <t xml:space="preserve">H225
H411
</t>
  </si>
  <si>
    <t>601-032-00-3</t>
  </si>
  <si>
    <t>benzo[a]pyrene; benzo[def]chrysene</t>
  </si>
  <si>
    <t>200-028-5</t>
  </si>
  <si>
    <t xml:space="preserve">Carc. 1B
Muta. 1B
Repr. 1B
Skin Sens. 1
Aquatic Acute 1
Aquatic Chronic 1
</t>
  </si>
  <si>
    <t xml:space="preserve">H350
H340
H360FD
H317
H400
H410
</t>
  </si>
  <si>
    <t xml:space="preserve">H350
H340
H360FD
H317
H410
</t>
  </si>
  <si>
    <t>601-033-00-9</t>
  </si>
  <si>
    <t>benz[a]anthracene</t>
  </si>
  <si>
    <t>200-280-6</t>
  </si>
  <si>
    <t>56-55-3</t>
  </si>
  <si>
    <t xml:space="preserve">Carc. 1B
Aquatic Acute 1
Aquatic Chronic 1
</t>
  </si>
  <si>
    <t xml:space="preserve">H350
H400
H410
</t>
  </si>
  <si>
    <t xml:space="preserve">H350
H410
</t>
  </si>
  <si>
    <t>601-034-00-4</t>
  </si>
  <si>
    <t>benz[e]acephenanthrylene</t>
  </si>
  <si>
    <t>205-911-9</t>
  </si>
  <si>
    <t>205-99-2</t>
  </si>
  <si>
    <t>601-035-00-X</t>
  </si>
  <si>
    <t>benzo[j]fluoranthene</t>
  </si>
  <si>
    <t>205-910-3</t>
  </si>
  <si>
    <t>205-82-3</t>
  </si>
  <si>
    <t>601-036-00-5</t>
  </si>
  <si>
    <t>benzo[k]fluoranthene</t>
  </si>
  <si>
    <t>205-916-6</t>
  </si>
  <si>
    <t>207-08-9</t>
  </si>
  <si>
    <t>601-037-00-0</t>
  </si>
  <si>
    <t>n-hexane</t>
  </si>
  <si>
    <t xml:space="preserve">Flam. Liq. 2
Repr. 2
Asp. Tox. 1
STOT SE 3
STOT RE 2 *
Skin Irrit. 2
Aquatic Chronic 2
</t>
  </si>
  <si>
    <t xml:space="preserve">H225
H361f ***
H304
H336
H373 **
H315
H411
</t>
  </si>
  <si>
    <t xml:space="preserve">H225
H361f ***
H304
H373 **
H315
H336
H411
</t>
  </si>
  <si>
    <t xml:space="preserve">STOT RE 2; H373: C ≥ 5 %
</t>
  </si>
  <si>
    <t>601-041-00-2</t>
  </si>
  <si>
    <t>dibenz[a,h]anthracene</t>
  </si>
  <si>
    <t>200-181-8</t>
  </si>
  <si>
    <t>53-70-3</t>
  </si>
  <si>
    <t xml:space="preserve">Carc. 1B; H350: C ≥ 0,01 %
M=100
</t>
  </si>
  <si>
    <t>601-042-00-8</t>
  </si>
  <si>
    <t>biphenyl; diphenyl</t>
  </si>
  <si>
    <t>202-163-5</t>
  </si>
  <si>
    <t>601-043-00-3</t>
  </si>
  <si>
    <t>1,2,4-trimethylbenzene</t>
  </si>
  <si>
    <t>202-436-9</t>
  </si>
  <si>
    <t xml:space="preserve">Flam. Liq. 3
Acute Tox. 4 *
STOT SE 3
Skin Irrit. 2
Eye Irrit. 2
Aquatic Chronic 2
</t>
  </si>
  <si>
    <t xml:space="preserve">H226
H332
H335
H315
H319
H411
</t>
  </si>
  <si>
    <t xml:space="preserve">H226
H332
H319
H335
H315
H411
</t>
  </si>
  <si>
    <t>601-044-00-9</t>
  </si>
  <si>
    <t>3a,4,7,7a-tetrahydro-4,7-methanoindene</t>
  </si>
  <si>
    <t>201-052-9</t>
  </si>
  <si>
    <t>77-73-6</t>
  </si>
  <si>
    <t xml:space="preserve">Flam. Liq. 2
Acute Tox. 4 *
Acute Tox. 4 *
STOT SE 3
Skin Irrit. 2
Eye Irrit. 2
Aquatic Chronic 2
</t>
  </si>
  <si>
    <t xml:space="preserve">H225
H332
H302
H335
H315
H319
H411
</t>
  </si>
  <si>
    <t xml:space="preserve">H225
H332
H302
H319
H335
H315
H411
</t>
  </si>
  <si>
    <t>601-045-00-4</t>
  </si>
  <si>
    <t>1,2,3,4-tetrahydronaphthalene</t>
  </si>
  <si>
    <t>204-340-2</t>
  </si>
  <si>
    <t>119-64-2</t>
  </si>
  <si>
    <t xml:space="preserve">Skin Irrit. 2
Eye Irrit. 2
Aquatic Chronic 2
</t>
  </si>
  <si>
    <t xml:space="preserve">H315
H319
H411
</t>
  </si>
  <si>
    <t xml:space="preserve">H319
H315
H411
</t>
  </si>
  <si>
    <t xml:space="preserve">EUH019
</t>
  </si>
  <si>
    <t>601-046-00-X</t>
  </si>
  <si>
    <t>7-methylocta-1,6-diene</t>
  </si>
  <si>
    <t>404-210-7</t>
  </si>
  <si>
    <t>42152-47-6</t>
  </si>
  <si>
    <t xml:space="preserve">Flam. Liq. 3
Aquatic Acute 1
Aquatic Chronic 1
</t>
  </si>
  <si>
    <t xml:space="preserve">H226
H400
H410
</t>
  </si>
  <si>
    <t>GHS02
GHS09
Wng</t>
  </si>
  <si>
    <t xml:space="preserve">H226
H410
</t>
  </si>
  <si>
    <t>601-047-00-5</t>
  </si>
  <si>
    <t>m-mentha-1,3(8)-diene</t>
  </si>
  <si>
    <t>404-150-1</t>
  </si>
  <si>
    <t>17092-80-7</t>
  </si>
  <si>
    <t>601-048-00-0</t>
  </si>
  <si>
    <t>chrysene</t>
  </si>
  <si>
    <t>205-923-4</t>
  </si>
  <si>
    <t>218-01-9</t>
  </si>
  <si>
    <t xml:space="preserve">Carc. 1B
Muta. 2
Aquatic Acute 1
Aquatic Chronic 1
</t>
  </si>
  <si>
    <t xml:space="preserve">H350
H341
H400
H410
</t>
  </si>
  <si>
    <t xml:space="preserve">H350
H341
H410
</t>
  </si>
  <si>
    <t>601-049-00-6</t>
  </si>
  <si>
    <t>benzo[e]pyrene</t>
  </si>
  <si>
    <t>205-892-7</t>
  </si>
  <si>
    <t>192-97-2</t>
  </si>
  <si>
    <t>601-051-00-7</t>
  </si>
  <si>
    <t>4-phenylbut-1-ene</t>
  </si>
  <si>
    <t>405-980-7</t>
  </si>
  <si>
    <t>768-56-9</t>
  </si>
  <si>
    <t>601-052-00-2</t>
  </si>
  <si>
    <t>naphthalene</t>
  </si>
  <si>
    <t>GHS07
GHS08
GHS09
Wng</t>
  </si>
  <si>
    <t>601-053-00-8</t>
  </si>
  <si>
    <t xml:space="preserve">nonylphenol [1]
4-nonylphenol, branched  [2]
</t>
  </si>
  <si>
    <t xml:space="preserve">246-672-0 [1]
284-325-5 [2]
</t>
  </si>
  <si>
    <t xml:space="preserve">25154-52-3 [1]
84852-15-3 [2]
</t>
  </si>
  <si>
    <t xml:space="preserve">Repr. 2
Acute Tox. 4 *
Skin Corr. 1B
Aquatic Acute 1
Aquatic Chronic 1
</t>
  </si>
  <si>
    <t xml:space="preserve">H361fd
H302
H314
H400
H410
</t>
  </si>
  <si>
    <t xml:space="preserve">H361fd
H302
H314
H410
</t>
  </si>
  <si>
    <t>601-054-00-3</t>
  </si>
  <si>
    <t>reaction mass of isomers of: dibenzylbenzene; dibenzyl(methyl)benzene; dibenzyl(dimethyl)benzene; dibenzyl(trimethyl)benzene</t>
  </si>
  <si>
    <t>405-570-8</t>
  </si>
  <si>
    <t>601-055-00-9</t>
  </si>
  <si>
    <t>reaction mass of isomers of: mono-(2-tetradecyl)naphthalenes; di-(2-tetradecyl)naphthalenes; tri-(2-tetradecyl)naphthalenes</t>
  </si>
  <si>
    <t>410-190-0</t>
  </si>
  <si>
    <t>132983-41-6</t>
  </si>
  <si>
    <t xml:space="preserve">Eye Irrit. 2
Aquatic Chronic 4
</t>
  </si>
  <si>
    <t xml:space="preserve">H319
H413
</t>
  </si>
  <si>
    <t>601-056-00-4</t>
  </si>
  <si>
    <t>reaction mass of isomers of: methyldiphenylmethane; dimethyldiphenylmethane</t>
  </si>
  <si>
    <t>405-470-4</t>
  </si>
  <si>
    <t>73807-39-3</t>
  </si>
  <si>
    <t>601-057-00-X</t>
  </si>
  <si>
    <t>N-dodecyl-[3-(4-(dimethylamino)benzamido)-propyl]dimethylammonium tosylate</t>
  </si>
  <si>
    <t>421-130-8</t>
  </si>
  <si>
    <t>156679-41-3</t>
  </si>
  <si>
    <t>601-058-00-5</t>
  </si>
  <si>
    <t>di-L-para-menthene</t>
  </si>
  <si>
    <t>417-870-6</t>
  </si>
  <si>
    <t>83648-84-4</t>
  </si>
  <si>
    <t xml:space="preserve">Skin Irrit. 2
Skin Sens. 1
Aquatic Acute 1
Aquatic Chronic 1
</t>
  </si>
  <si>
    <t xml:space="preserve">H315
H317
H400
H410
</t>
  </si>
  <si>
    <t xml:space="preserve">H315
H317
H410
</t>
  </si>
  <si>
    <t>601-059-00-0</t>
  </si>
  <si>
    <t>methyl 2-benzylidene-3-oxobutyrate</t>
  </si>
  <si>
    <t>420-940-9</t>
  </si>
  <si>
    <t>15768-07-7</t>
  </si>
  <si>
    <t>601-060-00-6</t>
  </si>
  <si>
    <t>1,2-bis[4-fluoro-6-{}{4-sulfo-5-(2-(4-sulfonaphtalene-3-ylazo)-1-hydroxy-3,6-disulfo-8-aminonaphthalene-7-ylazo)phenylamino}}-1,3,5-triazin-2ylamino]ethane; x-sodium, y-potassium salts x = 7,755 y = 0,245</t>
  </si>
  <si>
    <t>417-610-1</t>
  </si>
  <si>
    <t>155522-09-1</t>
  </si>
  <si>
    <t>601-061-00-1</t>
  </si>
  <si>
    <t>(ethyl-1,2-ethanediyl)[-2-[[[(2-hydroxyethyl)methylamino]acetyl]-propyl]ω-(nonylphenoxy)poly]oxy-(methyl-1,2-ethanediyl)</t>
  </si>
  <si>
    <t>418-960-8</t>
  </si>
  <si>
    <t xml:space="preserve">Skin Corr. 1B
Skin Sens. 1
Aquatic Chronic 2
</t>
  </si>
  <si>
    <t xml:space="preserve">H314
H317
H411
</t>
  </si>
  <si>
    <t>601-062-00-7</t>
  </si>
  <si>
    <t>reaction mass of: branched triacontane; branched dotriacontane; branched tetratriacontane; branched hexatriacontane</t>
  </si>
  <si>
    <t>417-030-9</t>
  </si>
  <si>
    <t>151006-59-6</t>
  </si>
  <si>
    <t>601-063-00-2</t>
  </si>
  <si>
    <t>reaction mass of isomers of branched tetracosane</t>
  </si>
  <si>
    <t>417-060-2</t>
  </si>
  <si>
    <t>151006-61-0</t>
  </si>
  <si>
    <t>601-064-00-8</t>
  </si>
  <si>
    <t>branched hexatriacontane</t>
  </si>
  <si>
    <t>417-070-7</t>
  </si>
  <si>
    <t>151006-62-1</t>
  </si>
  <si>
    <t>601-065-00-3</t>
  </si>
  <si>
    <t>reaction mass of: (1'α,3'α,6'α)-2,2,3',7',7'-pentamethylspiro(1,3-dioxane-5,2'-norcarane); (1'α,3'β,6'α)-2,2,3',7',7'-pentamethylspiro(1,3-dioxane-5,2'-norcarane)</t>
  </si>
  <si>
    <t>416-930-9</t>
  </si>
  <si>
    <t>601-066-00-9</t>
  </si>
  <si>
    <t>1-(4-(trans-4-heptylcyclohexyl)phenyl)ethanone</t>
  </si>
  <si>
    <t>426-820-2</t>
  </si>
  <si>
    <t>78531-60-9</t>
  </si>
  <si>
    <t>601-067-00-4</t>
  </si>
  <si>
    <t>triethyl arsenate</t>
  </si>
  <si>
    <t>601-068-00-X</t>
  </si>
  <si>
    <t>1,2-diacetoxybut-3-ene</t>
  </si>
  <si>
    <t>421-720-5</t>
  </si>
  <si>
    <t>18085-02-4</t>
  </si>
  <si>
    <t>601-069-00-5</t>
  </si>
  <si>
    <t>2-ethyl-1-(2-(1,3-dioxanyl)ethyl)-pyridinium bromide</t>
  </si>
  <si>
    <t>422-680-1</t>
  </si>
  <si>
    <t>287933-44-2</t>
  </si>
  <si>
    <t>601-070-00-0</t>
  </si>
  <si>
    <t>reaction mass of: branched icosane; branched docosane; branched tetracosane</t>
  </si>
  <si>
    <t>417-050-8</t>
  </si>
  <si>
    <t>151006-58-5</t>
  </si>
  <si>
    <t>601-071-00-6</t>
  </si>
  <si>
    <t>1-dimethoxymethyl-2-nitro-benzene</t>
  </si>
  <si>
    <t>423-830-9</t>
  </si>
  <si>
    <t>20627-73-0</t>
  </si>
  <si>
    <t>601-072-00-1</t>
  </si>
  <si>
    <t>reaction mass of: 1-(4-isopropylphenyl)-1-phenylethane; 1-(3-isopropylphenyl)-1-phenylethane; 1-(2-isopropylphenyl)-1-phenylethane</t>
  </si>
  <si>
    <t>430-690-2</t>
  </si>
  <si>
    <t>52783-21-8</t>
  </si>
  <si>
    <t>601-073-00-7</t>
  </si>
  <si>
    <t>1-bromo-3,5-difluorobenzene</t>
  </si>
  <si>
    <t>416-710-2</t>
  </si>
  <si>
    <t>461-96-1</t>
  </si>
  <si>
    <t xml:space="preserve">Flam. Liq. 3
Acute Tox. 4 *
STOT RE 2 *
Skin Irrit. 2
Skin Sens. 1
Aquatic Acute 1
Aquatic Chronic 1
</t>
  </si>
  <si>
    <t xml:space="preserve">H226
H302
H373 **
H315
H317
H400
H410
</t>
  </si>
  <si>
    <t>GHS02
GHS08
GHS07
GHS09
Wng</t>
  </si>
  <si>
    <t xml:space="preserve">H226
H302
H373 **
H315
H317
H410
</t>
  </si>
  <si>
    <t>601-074-00-2</t>
  </si>
  <si>
    <t>reaction mass of: 4-(2,2,3-trimethylcyclopent-3-en-1-yl)-1-methyl-2-oxabicyclo[2.2.2]octane; 1-(2,2,3-trimethylcyclopent-3-en-1-yl)-5-methyl-6-oxabicyclo[3.2.1]octane; spiro[cyclohex-3-en-1-yl-[(4,5,6,6a-tetrahydro-3,6',6',6'a-tetramethyl)-1,3'(3'aH)-[2H]cyclopenta[b]furan]; spiro[cyclohex-3-en-1-yl-[4,5,6,6a-tetrahydro-4,6',6',6'a-tetramethyl)-1,3'(3'aH)-[2H]cyclopenta[b]]furan]</t>
  </si>
  <si>
    <t>422-040-1</t>
  </si>
  <si>
    <t>601-075-00-8</t>
  </si>
  <si>
    <t>4,4'-bis(N-carbamoyl-4-methylbenzenesulfonamide)diphenylmethane</t>
  </si>
  <si>
    <t>418-770-5</t>
  </si>
  <si>
    <t>151882-81-4</t>
  </si>
  <si>
    <t>601-076-00-3</t>
  </si>
  <si>
    <t>ethynyl cyclopropane</t>
  </si>
  <si>
    <t>425-430-1</t>
  </si>
  <si>
    <t>6746-94-7</t>
  </si>
  <si>
    <t xml:space="preserve">Flam. Liq. 2
Skin Irrit. 2
Eye Dam. 1
Aquatic Chronic 3
</t>
  </si>
  <si>
    <t xml:space="preserve">H225
H315
H318
H412
</t>
  </si>
  <si>
    <t xml:space="preserve">H225
H315
H318
H412
</t>
  </si>
  <si>
    <t>601-077-00-9</t>
  </si>
  <si>
    <t>reaction mass of: 1-heptyl-4-ethyl-2,6,7-trioxabicyclo[2.2.2]octane; 1-nonyl-4-ethyl-2,6,7-trioxabicyclo[2.2.2]octane</t>
  </si>
  <si>
    <t>426-510-7</t>
  </si>
  <si>
    <t>196965-91-0</t>
  </si>
  <si>
    <t>601-078-00-4</t>
  </si>
  <si>
    <t>reaction mass of: 1,7-dimethyl-2-[(3-methylbicyclo[2.2.1]hept-2-yl)methyl]bicyclo[2.2.1]heptane; 2,3-dimethyl-2-[(3-methylbicyclo[2.2.1]hept-2-yl)methyl]bicyclo[2.2.1]heptane</t>
  </si>
  <si>
    <t>427-040-5</t>
  </si>
  <si>
    <t>601-079-00-X</t>
  </si>
  <si>
    <t>reaction mass of: trans-trans-cyclohexadeca-1,9-diene; cis-trans-cyclohexadeca-1,9-diene</t>
  </si>
  <si>
    <t>429-620-3</t>
  </si>
  <si>
    <t>601-080-00-5</t>
  </si>
  <si>
    <t>reaction mass of: sec-butylphenyl(phenyl)methane, mixed isomers; 1-(sec-butylphenyl(phenyl)-2-phenylethane, mixed isomers; 1-(sec-butylphenyl-1-phenylethane, mixed isomers</t>
  </si>
  <si>
    <t>431-100-6</t>
  </si>
  <si>
    <t>601-081-00-0</t>
  </si>
  <si>
    <t>cyclohexadeca-1,9-diene</t>
  </si>
  <si>
    <t>431-730-1</t>
  </si>
  <si>
    <t>4277-06-9</t>
  </si>
  <si>
    <t>601-082-00-6</t>
  </si>
  <si>
    <t>reaction mass of: endo-2-methyl-exo-3-methyl-exo-2-[(exo-3-methylbicyclo[2.2.1]hept-exo-2-yl)methyl]bicyclo[2.2.1]heptane; exo-2-methyl-exo-3-methyl-endo-2-[(endo-3-methylbicyclo[2.2.1]hept-exo-2-yl)methyl]bicyclo[2.2.1]heptane</t>
  </si>
  <si>
    <t>434-420-4</t>
  </si>
  <si>
    <t>601-083-00-1</t>
  </si>
  <si>
    <t>5-endo-hexyl-bicyclo[2.2.1]hept-2-ene</t>
  </si>
  <si>
    <t>435-000-3</t>
  </si>
  <si>
    <t>22094-83-3</t>
  </si>
  <si>
    <t xml:space="preserve">Asp. Tox. 1
Skin Irrit. 2
Aquatic Chronic 4
</t>
  </si>
  <si>
    <t xml:space="preserve">H304
H315
H413
</t>
  </si>
  <si>
    <t>601-084-00-7</t>
  </si>
  <si>
    <t>reaction mass of: 5-endo-butyl-bicyclo[2.2.1]hept-2-ene; 5-exo-butyl-bicyclo[2.2.1]hept-2-ene (80:20)</t>
  </si>
  <si>
    <t>435-180-3</t>
  </si>
  <si>
    <t xml:space="preserve">Asp. Tox. 1
Skin Irrit. 2
Aquatic Acute 1
Aquatic Chronic 1
</t>
  </si>
  <si>
    <t xml:space="preserve">H304
H315
H400
H410
</t>
  </si>
  <si>
    <t xml:space="preserve">H304
H315
H410
</t>
  </si>
  <si>
    <t>601-085-00-2</t>
  </si>
  <si>
    <t>isopentane; 2-methylbutane</t>
  </si>
  <si>
    <t>201-142-8</t>
  </si>
  <si>
    <t xml:space="preserve">Flam. Liq. 1
Asp. Tox. 1
STOT SE 3
Aquatic Chronic 2
</t>
  </si>
  <si>
    <t xml:space="preserve">H224
H304
H336
H411
</t>
  </si>
  <si>
    <t>601-087-00-3</t>
  </si>
  <si>
    <t>2,4,4-trimethylpentene</t>
  </si>
  <si>
    <t>246-690-9</t>
  </si>
  <si>
    <t>25167-70-8</t>
  </si>
  <si>
    <t xml:space="preserve">Flam. Liq. 2
Asp. Tox. 1
STOT SE 3
</t>
  </si>
  <si>
    <t xml:space="preserve">H225
H304
H336
</t>
  </si>
  <si>
    <t xml:space="preserve">H225
H336
H304
</t>
  </si>
  <si>
    <t>601-088-00-9</t>
  </si>
  <si>
    <t>4-vinylcyclohexene</t>
  </si>
  <si>
    <t>202-848-9</t>
  </si>
  <si>
    <t>100-40-3</t>
  </si>
  <si>
    <t>601-089-00-4</t>
  </si>
  <si>
    <t>muscalure; cis-tricos-9-ene</t>
  </si>
  <si>
    <t>248-505-7</t>
  </si>
  <si>
    <t>27519-02-4</t>
  </si>
  <si>
    <t xml:space="preserve">Skin Sens. 1B
</t>
  </si>
  <si>
    <t>602-001-00-7</t>
  </si>
  <si>
    <t>chloromethane; methyl chloride</t>
  </si>
  <si>
    <t>200-817-4</t>
  </si>
  <si>
    <t xml:space="preserve">Flam. Gas 1
Press. Gas
Carc. 2
STOT RE 2 *
</t>
  </si>
  <si>
    <t xml:space="preserve">H220
H351
H373 **
</t>
  </si>
  <si>
    <t xml:space="preserve">H220
H351
H373 **
</t>
  </si>
  <si>
    <t>602-002-00-2</t>
  </si>
  <si>
    <t>bromomethane; methylbromide</t>
  </si>
  <si>
    <t xml:space="preserve">Press. Gas
Muta. 2
Acute Tox. 3 *
Acute Tox. 3 *
STOT SE 3
STOT RE 2 *
Skin Irrit. 2
Eye Irrit. 2
Aquatic Acute 1
Ozone 1
</t>
  </si>
  <si>
    <t xml:space="preserve">
H341
H331
H301
H335
H373
H315
H319
H400
H420
</t>
  </si>
  <si>
    <t xml:space="preserve">H341
H331
H301
H373 **
H319
H335
H315
H400
H420
</t>
  </si>
  <si>
    <t>CLP00/ATP02</t>
  </si>
  <si>
    <t>602-003-00-8</t>
  </si>
  <si>
    <t>dibromomethane</t>
  </si>
  <si>
    <t>200-824-2</t>
  </si>
  <si>
    <t>74-95-3</t>
  </si>
  <si>
    <t xml:space="preserve">H332
H412
</t>
  </si>
  <si>
    <t>602-004-00-3</t>
  </si>
  <si>
    <t>dichloromethane; methylene chloride</t>
  </si>
  <si>
    <t>200-838-9</t>
  </si>
  <si>
    <t>602-005-00-9</t>
  </si>
  <si>
    <t>methyl iodide; iodomethane</t>
  </si>
  <si>
    <t>200-819-5</t>
  </si>
  <si>
    <t>74-88-4</t>
  </si>
  <si>
    <t xml:space="preserve">Carc. 2
Acute Tox. 3 *
Acute Tox. 3 *
Acute Tox. 4 *
STOT SE 3
Skin Irrit. 2
</t>
  </si>
  <si>
    <t xml:space="preserve">H351
H331
H301
H312
H335
H315
</t>
  </si>
  <si>
    <t xml:space="preserve">H351
H312
H331
H301
H335
H315
</t>
  </si>
  <si>
    <t>602-006-00-4</t>
  </si>
  <si>
    <t>chloroform; trichloromethane</t>
  </si>
  <si>
    <t xml:space="preserve">Carc. 2
Repr. 2
Acute Tox. 3
Acute Tox. 4
STOT RE 1
Skin Irrit. 2
Eye Irrit. 2
</t>
  </si>
  <si>
    <t xml:space="preserve">H351
H361d
H331
H302
H372
H315
H319
</t>
  </si>
  <si>
    <t xml:space="preserve">H302
H331
H315
H319
H351
H361d
H372
</t>
  </si>
  <si>
    <t xml:space="preserve">*
STOT RE 2; H373: C ≥ 5 %
</t>
  </si>
  <si>
    <t>602-007-00-X</t>
  </si>
  <si>
    <t>bromoform; tribromomethane</t>
  </si>
  <si>
    <t>200-854-6</t>
  </si>
  <si>
    <t>75-25-2</t>
  </si>
  <si>
    <t xml:space="preserve">Acute Tox. 3 *
Acute Tox. 4 *
Skin Irrit. 2
Eye Irrit. 2
Aquatic Chronic 2
</t>
  </si>
  <si>
    <t xml:space="preserve">H331
H302
H315
H319
H411
</t>
  </si>
  <si>
    <t xml:space="preserve">H331
H302
H319
H315
H411
</t>
  </si>
  <si>
    <t>602-008-00-5</t>
  </si>
  <si>
    <t>carbon tetrachloride; tetrachloromethane</t>
  </si>
  <si>
    <t xml:space="preserve">Carc. 2
Acute Tox. 3 *
Acute Tox. 3 *
Acute Tox. 3 *
STOT RE 1
Aquatic Chronic 3
Ozone 1
</t>
  </si>
  <si>
    <t xml:space="preserve">H351
H331
H311
H301
H372 **
H412
H420
</t>
  </si>
  <si>
    <t xml:space="preserve">*
STOT RE 1; H372: C ≥ 1 %
STOT RE 2; H373: 0,2 % ≤ C &lt; 1 %
</t>
  </si>
  <si>
    <t>602-009-00-0</t>
  </si>
  <si>
    <t>chloroethane</t>
  </si>
  <si>
    <t>200-830-5</t>
  </si>
  <si>
    <t xml:space="preserve">Flam. Gas 1
Press. Gas
Carc. 2
Aquatic Chronic 3
</t>
  </si>
  <si>
    <t xml:space="preserve">H220
H351
H412
</t>
  </si>
  <si>
    <t xml:space="preserve">H220
H351
H412
</t>
  </si>
  <si>
    <t>602-010-00-6</t>
  </si>
  <si>
    <t>1,2-dibromoethane</t>
  </si>
  <si>
    <t xml:space="preserve">Carc. 1B
Acute Tox. 3 *
Acute Tox. 3 *
Acute Tox. 3 *
STOT SE 3
Skin Irrit. 2
Eye Irrit. 2
Aquatic Chronic 2
</t>
  </si>
  <si>
    <t xml:space="preserve">H350
H331
H311
H301
H335
H315
H319
H411
</t>
  </si>
  <si>
    <t xml:space="preserve">H350
H331
H311
H301
H319
H335
H315
H411
</t>
  </si>
  <si>
    <t>602-011-00-1</t>
  </si>
  <si>
    <t>1,1-dichloroethane</t>
  </si>
  <si>
    <t>200-863-5</t>
  </si>
  <si>
    <t xml:space="preserve">Flam. Liq. 2
Acute Tox. 4 *
STOT SE 3
Eye Irrit. 2
Aquatic Chronic 3
</t>
  </si>
  <si>
    <t xml:space="preserve">H225
H302
H335
H319
H412
</t>
  </si>
  <si>
    <t xml:space="preserve">H225
H302
H319
H335
H412
</t>
  </si>
  <si>
    <t>602-012-00-7</t>
  </si>
  <si>
    <t>1,2-dichloroethane; ethylene dichloride</t>
  </si>
  <si>
    <t xml:space="preserve">Flam. Liq. 2
Carc. 1B
Acute Tox. 4 *
STOT SE 3
Skin Irrit. 2
Eye Irrit. 2
</t>
  </si>
  <si>
    <t xml:space="preserve">H225
H350
H302
H335
H315
H319
</t>
  </si>
  <si>
    <t xml:space="preserve">H225
H350
H302
H319
H335
H315
</t>
  </si>
  <si>
    <t>602-013-00-2</t>
  </si>
  <si>
    <t>1,1,1-trichloroethane; methyl chloroform</t>
  </si>
  <si>
    <t xml:space="preserve">Acute Tox. 4 *
Ozone 1
</t>
  </si>
  <si>
    <t xml:space="preserve">H332
H420
</t>
  </si>
  <si>
    <t>602-014-00-8</t>
  </si>
  <si>
    <t>1,1,2-trichloroethane</t>
  </si>
  <si>
    <t>201-166-9</t>
  </si>
  <si>
    <t xml:space="preserve">Carc. 2
Acute Tox. 4 *
Acute Tox. 4 *
Acute Tox. 4 *
</t>
  </si>
  <si>
    <t xml:space="preserve">H351
H332
H312
H302
</t>
  </si>
  <si>
    <t>602-015-00-3</t>
  </si>
  <si>
    <t>1,1,2,2-tetrachloroethane</t>
  </si>
  <si>
    <t>201-197-8</t>
  </si>
  <si>
    <t xml:space="preserve">H310
H330
H411
</t>
  </si>
  <si>
    <t xml:space="preserve">H330
H310
H411
</t>
  </si>
  <si>
    <t>602-016-00-9</t>
  </si>
  <si>
    <t>1,1,2,2-tetrabromoethane</t>
  </si>
  <si>
    <t>201-191-5</t>
  </si>
  <si>
    <t>79-27-6</t>
  </si>
  <si>
    <t xml:space="preserve">Acute Tox. 2 *
Eye Irrit. 2
Aquatic Chronic 3
</t>
  </si>
  <si>
    <t xml:space="preserve">H330
H319
H412
</t>
  </si>
  <si>
    <t>602-017-00-4</t>
  </si>
  <si>
    <t>pentachloroethane</t>
  </si>
  <si>
    <t>200-925-1</t>
  </si>
  <si>
    <t>76-01-7</t>
  </si>
  <si>
    <t xml:space="preserve">Carc. 2
STOT RE 1
Aquatic Chronic 2
</t>
  </si>
  <si>
    <t xml:space="preserve">H351
H372 **
H411
</t>
  </si>
  <si>
    <t xml:space="preserve">STOT RE 1; H372: C ≥ 1 %
STOT RE 2; H373: 0,2 % ≤ C &lt; 1 %
</t>
  </si>
  <si>
    <t>602-018-00-X</t>
  </si>
  <si>
    <t xml:space="preserve">1-chloropropane [1]
2-chloropropane  [2]
</t>
  </si>
  <si>
    <t xml:space="preserve">208-749-7 [1]
200-858-8 [2]
</t>
  </si>
  <si>
    <t xml:space="preserve">540-54-5 [1]
75-29-6 [2]
</t>
  </si>
  <si>
    <t xml:space="preserve">Flam. Liq. 2
Acute Tox. 4 *
Acute Tox. 4 *
Acute Tox. 4 *
</t>
  </si>
  <si>
    <t xml:space="preserve">H225
H332
H312
H302
</t>
  </si>
  <si>
    <t>602-019-00-5</t>
  </si>
  <si>
    <t>1-bromopropane; n-propyl bromide</t>
  </si>
  <si>
    <t xml:space="preserve">Flam. Liq. 2
Repr. 1B
STOT SE 3
STOT SE 3
STOT RE 2 *
Skin Irrit. 2
Eye Irrit. 2
</t>
  </si>
  <si>
    <t xml:space="preserve">H225
H360FD
H335
H336
H373 **
H315
H319
</t>
  </si>
  <si>
    <t xml:space="preserve">H225
H360FD
H373 **
H319
H335
H315
H336
</t>
  </si>
  <si>
    <t>602-020-00-0</t>
  </si>
  <si>
    <t>1,2-dichloropropane; propylene dichloride</t>
  </si>
  <si>
    <t>201-152-2</t>
  </si>
  <si>
    <t>602-021-00-6</t>
  </si>
  <si>
    <t>1,2-dibromo-3-chloropropane</t>
  </si>
  <si>
    <t>202-479-3</t>
  </si>
  <si>
    <t xml:space="preserve">Carc. 1B
Muta. 1B
Repr. 1A
Acute Tox. 3 *
STOT RE 2 *
Aquatic Chronic 3
</t>
  </si>
  <si>
    <t xml:space="preserve">H350
H340
H360F ***
H301
H373 **
H412
</t>
  </si>
  <si>
    <t>602-022-00-1</t>
  </si>
  <si>
    <t xml:space="preserve">1-chloropentane [1]
2-chloropentane [2]
3-chloropentane  [3]
</t>
  </si>
  <si>
    <t xml:space="preserve">208-846-4 [1]
210-885-7 [2]
210-467-4 [3]
</t>
  </si>
  <si>
    <t xml:space="preserve">543-59-9 [1]
625-29-6 [2]
616-20-6 [3]
</t>
  </si>
  <si>
    <t>602-023-00-7</t>
  </si>
  <si>
    <t>vinyl chloride; chloroethylene</t>
  </si>
  <si>
    <t>200-831-0</t>
  </si>
  <si>
    <t xml:space="preserve">Flam. Gas 1
Press. Gas
Carc. 1A
</t>
  </si>
  <si>
    <t xml:space="preserve">H220
H350
</t>
  </si>
  <si>
    <t xml:space="preserve">H220
H350
</t>
  </si>
  <si>
    <t>602-024-00-2</t>
  </si>
  <si>
    <t>bromoethylene</t>
  </si>
  <si>
    <t>209-800-6</t>
  </si>
  <si>
    <t xml:space="preserve">Flam. Gas 1
Press. Gas
Carc. 1B
</t>
  </si>
  <si>
    <t>602-025-00-8</t>
  </si>
  <si>
    <t>1,1-dichloroethylene; vinylidene chloride</t>
  </si>
  <si>
    <t>200-864-0</t>
  </si>
  <si>
    <t xml:space="preserve">Flam. Liq. 1
Carc. 2
Acute Tox. 4 *
</t>
  </si>
  <si>
    <t xml:space="preserve">H224
H351
H332
</t>
  </si>
  <si>
    <t>602-026-00-3</t>
  </si>
  <si>
    <t xml:space="preserve">1,2-dichloroethylene [1]
cis-dichloroethylene [2]
trans-dichloroethylene  [3]
</t>
  </si>
  <si>
    <t xml:space="preserve">208-750-2 [1]
205-859-7 [2]
205-860-2 [3]
</t>
  </si>
  <si>
    <t xml:space="preserve">540-59-0 [1]
156-59-2 [2]
156-60-5 [3]
</t>
  </si>
  <si>
    <t xml:space="preserve">Flam. Liq. 2
Acute Tox. 4 *
Aquatic Chronic 3
</t>
  </si>
  <si>
    <t xml:space="preserve">H225
H332
H412
</t>
  </si>
  <si>
    <t>602-027-00-9</t>
  </si>
  <si>
    <t>trichloroethylene; trichloroethene</t>
  </si>
  <si>
    <t xml:space="preserve">Carc. 1B
Muta. 2
STOT SE 3
Skin Irrit. 2
Eye Irrit. 2
Aquatic Chronic 3
</t>
  </si>
  <si>
    <t xml:space="preserve">H350
H341
H336
H315
H319
H412
</t>
  </si>
  <si>
    <t xml:space="preserve">H350
H341
H319
H315
H336
H412
</t>
  </si>
  <si>
    <t>602-028-00-4</t>
  </si>
  <si>
    <t>tetrachloroethylene</t>
  </si>
  <si>
    <t>204-825-9</t>
  </si>
  <si>
    <t xml:space="preserve">Carc. 2
Aquatic Chronic 2
</t>
  </si>
  <si>
    <t xml:space="preserve">H351
H411
</t>
  </si>
  <si>
    <t>602-029-00-X</t>
  </si>
  <si>
    <t>3-chloropropene; allyl chloride</t>
  </si>
  <si>
    <t>203-457-6</t>
  </si>
  <si>
    <t xml:space="preserve">Flam. Liq. 2
Carc. 2
Muta. 2
Acute Tox. 4 *
Acute Tox. 4 *
Acute Tox. 4 *
STOT SE 3
STOT RE 2 *
Skin Irrit. 2
Eye Irrit. 2
Aquatic Acute 1
</t>
  </si>
  <si>
    <t xml:space="preserve">H225
H351
H341
H332
H312
H302
H335
H373 **
H315
H319
H400
</t>
  </si>
  <si>
    <t xml:space="preserve">H225
H351
H341
H332
H312
H302
H373 **
H319
H335
H315
H400
</t>
  </si>
  <si>
    <t>602-030-00-5</t>
  </si>
  <si>
    <t xml:space="preserve">1,3-dichloropropene [1]
(Z)-1,3-dichloropropene  [2]
</t>
  </si>
  <si>
    <t xml:space="preserve">208-826-5 [1]
233-195-8 [2]
</t>
  </si>
  <si>
    <t xml:space="preserve">542-75-6 [1]
10061-01-5 [2]
</t>
  </si>
  <si>
    <t xml:space="preserve">Flam. Liq. 3
Acute Tox. 3 *
Acute Tox. 3 *
Acute Tox. 4 *
Asp. Tox. 1
STOT SE 3
Skin Irrit. 2
Eye Irrit. 2
Skin Sens. 1
Aquatic Acute 1
Aquatic Chronic 1
</t>
  </si>
  <si>
    <t xml:space="preserve">H226
H311
H301
H332
H304
H335
H315
H319
H317
H400
H410
</t>
  </si>
  <si>
    <t xml:space="preserve">H226
H311
H301
H332
H304
H319
H335
H315
H317
H410
</t>
  </si>
  <si>
    <t>C D</t>
  </si>
  <si>
    <t>602-031-00-0</t>
  </si>
  <si>
    <t>1,1-dichloropropene</t>
  </si>
  <si>
    <t>209-253-3</t>
  </si>
  <si>
    <t>563-58-6</t>
  </si>
  <si>
    <t xml:space="preserve">Flam. Liq. 2
Acute Tox. 3 *
Aquatic Chronic 3
</t>
  </si>
  <si>
    <t xml:space="preserve">H225
H301
H412
</t>
  </si>
  <si>
    <t>602-032-00-6</t>
  </si>
  <si>
    <t>3-chloro-2-methylpropene</t>
  </si>
  <si>
    <t>209-251-2</t>
  </si>
  <si>
    <t>563-47-3</t>
  </si>
  <si>
    <t xml:space="preserve">Flam. Liq. 2
Acute Tox. 4 *
Acute Tox. 4 *
Skin Corr. 1B
Skin Sens. 1
Aquatic Chronic 2
</t>
  </si>
  <si>
    <t xml:space="preserve">H225
H332
H302
H314
H317
H411
</t>
  </si>
  <si>
    <t>602-033-00-1</t>
  </si>
  <si>
    <t>chlorobenzene</t>
  </si>
  <si>
    <t>203-628-5</t>
  </si>
  <si>
    <t xml:space="preserve">Flam. Liq. 3
Acute Tox. 4 *
Aquatic Chronic 2
</t>
  </si>
  <si>
    <t xml:space="preserve">H226
H332
H411
</t>
  </si>
  <si>
    <t>602-034-00-7</t>
  </si>
  <si>
    <t>1,2-dichlorobenzene; o-dichlorobenzene</t>
  </si>
  <si>
    <t>602-035-00-2</t>
  </si>
  <si>
    <t>1,4-dichlorobenzene; p-dichlorobenzene</t>
  </si>
  <si>
    <t xml:space="preserve">Carc. 2
Eye Irrit. 2
Aquatic Acute 1
Aquatic Chronic 1
</t>
  </si>
  <si>
    <t xml:space="preserve">H351
H319
H400
H410
</t>
  </si>
  <si>
    <t xml:space="preserve">H351
H319
H410
</t>
  </si>
  <si>
    <t>602-036-00-8</t>
  </si>
  <si>
    <t>chloroprene (stabilised); 2-chlorobuta-1,3-diene (stabilised)</t>
  </si>
  <si>
    <t xml:space="preserve">Flam. Liq. 2
Carc. 1B
Acute Tox. 4 *
Acute Tox. 4 *
STOT SE 3
STOT RE 2 *
Skin Irrit. 2
Eye Irrit. 2
</t>
  </si>
  <si>
    <t xml:space="preserve">H225
H350
H332
H302
H335
H373 **
H315
H319
</t>
  </si>
  <si>
    <t xml:space="preserve">H225
H350
H332
H302
H373 **
H319
H335
H315
</t>
  </si>
  <si>
    <t>602-037-00-3</t>
  </si>
  <si>
    <t>α-chlorotoluene; benzyl chloride</t>
  </si>
  <si>
    <t>202-853-6</t>
  </si>
  <si>
    <t xml:space="preserve">Carc. 1B
Acute Tox. 3 *
Acute Tox. 4 *
STOT SE 3
STOT RE 2 *
Skin Irrit. 2
Eye Dam. 1
</t>
  </si>
  <si>
    <t xml:space="preserve">H350
H331
H302
H335
H373 **
H315
H318
</t>
  </si>
  <si>
    <t xml:space="preserve">H350
H331
H302
H373 **
H335
H315
H318
</t>
  </si>
  <si>
    <t>602-038-00-9</t>
  </si>
  <si>
    <t>α,α,α-trichlorotoluene; benzotrichloride</t>
  </si>
  <si>
    <t>202-634-5</t>
  </si>
  <si>
    <t>98-07-7</t>
  </si>
  <si>
    <t xml:space="preserve">Carc. 1B
Acute Tox. 3 *
Acute Tox. 4 *
STOT SE 3
Skin Irrit. 2
Eye Dam. 1
</t>
  </si>
  <si>
    <t xml:space="preserve">H350
H331
H302
H335
H315
H318
</t>
  </si>
  <si>
    <t>602-039-00-4</t>
  </si>
  <si>
    <t>polychlorobiphenyls; PCB</t>
  </si>
  <si>
    <t xml:space="preserve">STOT RE 2; H373: C ≥ 0,005 %
</t>
  </si>
  <si>
    <t>602-040-00-X</t>
  </si>
  <si>
    <t xml:space="preserve">2-chlorotoluene [1]
3-chlorotoluene [2]
4-chlorotoluene [3]
chlorotoluene  [4]
</t>
  </si>
  <si>
    <t xml:space="preserve">202-424-3 [1]
203-580-5 [2]
203-397-0 [3]
246-698-2 [4]
</t>
  </si>
  <si>
    <t xml:space="preserve">95-49-8 [1]
108-41-8 [2]
106-43-4 [3]
25168-05-2 [4]
</t>
  </si>
  <si>
    <t>602-041-00-5</t>
  </si>
  <si>
    <t>penthachloronaphthalene</t>
  </si>
  <si>
    <t>215-320-8</t>
  </si>
  <si>
    <t xml:space="preserve">Acute Tox. 4 *
Acute Tox. 4 *
Skin Irrit. 2
Eye Irrit. 2
Aquatic Acute 1
Aquatic Chronic 1
</t>
  </si>
  <si>
    <t xml:space="preserve">H312
H302
H315
H319
H400
H410
</t>
  </si>
  <si>
    <t xml:space="preserve">H312
H302
H319
H315
H410
</t>
  </si>
  <si>
    <t>602-042-00-0</t>
  </si>
  <si>
    <t>1,2,3,4,5,6-hexachlorcyclohexanes with the exception of those specified elsewhere in this Annex</t>
  </si>
  <si>
    <t xml:space="preserve">Carc. 2
Acute Tox. 3 *
Acute Tox. 4 *
Aquatic Acute 1
Aquatic Chronic 1
</t>
  </si>
  <si>
    <t xml:space="preserve">H351
H301
H312
H400
H410
</t>
  </si>
  <si>
    <t xml:space="preserve">H351
H301
H312
H410
</t>
  </si>
  <si>
    <t>A C</t>
  </si>
  <si>
    <t>602-043-00-6</t>
  </si>
  <si>
    <t>lindane (ISO); γ-HCH or γ-BHC; γ-1,2,3,4,5,6-hexachlorocyclohexane</t>
  </si>
  <si>
    <t xml:space="preserve">Lact.
Acute Tox. 3 *
Acute Tox. 4 *
Acute Tox. 4 *
STOT RE 2 *
Aquatic Acute 1
Aquatic Chronic 1
</t>
  </si>
  <si>
    <t xml:space="preserve">H362
H301
H332
H312
H373 **
H400
H410
</t>
  </si>
  <si>
    <t xml:space="preserve">H301
H332
H312
H373 **
H362
H410
</t>
  </si>
  <si>
    <t>602-044-00-1</t>
  </si>
  <si>
    <t>camphechlor (ISO); toxaphene</t>
  </si>
  <si>
    <t xml:space="preserve">Carc. 2
Acute Tox. 3 *
Acute Tox. 4 *
STOT SE 3
Skin Irrit. 2
Aquatic Acute 1
Aquatic Chronic 1
</t>
  </si>
  <si>
    <t xml:space="preserve">H351
H301
H312
H335
H315
H400
H410
</t>
  </si>
  <si>
    <t xml:space="preserve">H351
H301
H312
H335
H315
H410
</t>
  </si>
  <si>
    <t>602-045-00-7</t>
  </si>
  <si>
    <t>DDT (ISO); clofenotane (INN); dicophane; 1,1,1-trichloro-2,2-bis(4-chlorophenyl)ethane; dichlorodiphenyltrichloroethane</t>
  </si>
  <si>
    <t xml:space="preserve">Carc. 2
Acute Tox. 3 *
STOT RE 1
Aquatic Acute 1
Aquatic Chronic 1
</t>
  </si>
  <si>
    <t xml:space="preserve">H351
H301
H372 **
H400
H410
</t>
  </si>
  <si>
    <t xml:space="preserve">H351
H301
H372 **
H410
</t>
  </si>
  <si>
    <t>602-046-00-2</t>
  </si>
  <si>
    <t>heptachlor (ISO); 1,4,5,6,7,8,8-heptachloro-3a,4,7,7a-tetrahydro-4,7-methanoindene</t>
  </si>
  <si>
    <t xml:space="preserve">H351
H311
H301
H373 **
H400
H410
</t>
  </si>
  <si>
    <t xml:space="preserve">H351
H311
H301
H373 **
H410
</t>
  </si>
  <si>
    <t>602-047-00-8</t>
  </si>
  <si>
    <t>chlordane (ISO); 1,2,4,5,6,7,8,8-octachloro-3a,4,7,7a-tetrahydro-4,7-methanoindan</t>
  </si>
  <si>
    <t xml:space="preserve">Carc. 2
Acute Tox. 4 *
Acute Tox. 4 *
Aquatic Acute 1
Aquatic Chronic 1
</t>
  </si>
  <si>
    <t xml:space="preserve">H351
H312
H302
H400
H410
</t>
  </si>
  <si>
    <t xml:space="preserve">H351
H312
H302
H410
</t>
  </si>
  <si>
    <t>602-048-00-3</t>
  </si>
  <si>
    <t>aldrin (ISO)</t>
  </si>
  <si>
    <t xml:space="preserve">Carc. 2
Acute Tox. 3 *
Acute Tox. 3 *
STOT RE 1
Aquatic Acute 1
Aquatic Chronic 1
</t>
  </si>
  <si>
    <t xml:space="preserve">H351
H311
H301
H372 **
H400
H410
</t>
  </si>
  <si>
    <t xml:space="preserve">H351
H311
H301
H372 **
H410
</t>
  </si>
  <si>
    <t>602-049-00-9</t>
  </si>
  <si>
    <t>dieldrin (ISO)</t>
  </si>
  <si>
    <t xml:space="preserve">Carc. 2
Acute Tox. 1
Acute Tox. 3 *
STOT RE 1
Aquatic Acute 1
Aquatic Chronic 1
</t>
  </si>
  <si>
    <t xml:space="preserve">H351
H310
H301
H372 **
H400
H410
</t>
  </si>
  <si>
    <t xml:space="preserve">H351
H310
H301
H372 **
H410
</t>
  </si>
  <si>
    <t>602-050-00-4</t>
  </si>
  <si>
    <t>isodrin; (1α,4α,4aβ,5β,8β,8aβ)-1,2,3,4,10,10-hexachloro-1,4,4a,5,8,8a-hexahydro-1,4:5,8-dimethanonaphthalene</t>
  </si>
  <si>
    <t>207-366-2</t>
  </si>
  <si>
    <t>465-73-6</t>
  </si>
  <si>
    <t>602-051-00-X</t>
  </si>
  <si>
    <t>endrin (ISO); 1,2,3,4,10,10-hexachloro-6,7-epoxy-1,4,4a,5,6,7,8,8a-octahydro-1,4:5,8-dimethanonaphthalene</t>
  </si>
  <si>
    <t>602-052-00-5</t>
  </si>
  <si>
    <t>endosulfan (ISO); 1,2,3,4,7,7-hexachloro-8,9,10-trinorborn-2-en-5,6-ylenedimethylene sulfite; 1,4,5,6,7,7-hexachloro-8,9,10-trinorborn-5-en-2,3-ylenedimethylene sulfite</t>
  </si>
  <si>
    <t xml:space="preserve">Acute Tox. 2 *
Acute Tox. 2 *
Acute Tox. 4 *
Aquatic Acute 1
Aquatic Chronic 1
</t>
  </si>
  <si>
    <t xml:space="preserve">H330
H300
H312
H400
H410
</t>
  </si>
  <si>
    <t xml:space="preserve">H330
H300
H312
H410
</t>
  </si>
  <si>
    <t>602-053-00-0</t>
  </si>
  <si>
    <t>isobenzan (ISO); 1,3,4,5,6,7,8,8-octachloro-1,3,3a,4,7,7a-hexahydro-4,7-methanoisobenzofuran</t>
  </si>
  <si>
    <t>206-045-4</t>
  </si>
  <si>
    <t>297-78-9</t>
  </si>
  <si>
    <t>602-054-00-6</t>
  </si>
  <si>
    <t>3-iodpropene; allyl iodide</t>
  </si>
  <si>
    <t>209-130-4</t>
  </si>
  <si>
    <t>556-56-9</t>
  </si>
  <si>
    <t xml:space="preserve">Flam. Liq. 2
Skin Corr. 1B
</t>
  </si>
  <si>
    <t xml:space="preserve">H225
H314
</t>
  </si>
  <si>
    <t>602-055-00-1</t>
  </si>
  <si>
    <t>bromoethane; ethyl bromide</t>
  </si>
  <si>
    <t>200-825-8</t>
  </si>
  <si>
    <t xml:space="preserve">Flam. Liq. 2
Carc. 2
Acute Tox. 4 *
Acute Tox. 4 *
</t>
  </si>
  <si>
    <t xml:space="preserve">H225
H351
H332
H302
</t>
  </si>
  <si>
    <t>602-056-00-7</t>
  </si>
  <si>
    <t>α,α,α-trifluorotoluene; benzotrifluoride</t>
  </si>
  <si>
    <t>202-635-0</t>
  </si>
  <si>
    <t>98-08-8</t>
  </si>
  <si>
    <t>602-057-00-2</t>
  </si>
  <si>
    <t>α-bromotoluene; benzyl bromide</t>
  </si>
  <si>
    <t>202-847-3</t>
  </si>
  <si>
    <t>100-39-0</t>
  </si>
  <si>
    <t>602-058-00-8</t>
  </si>
  <si>
    <t>α,α-dichlorotoluene; benzylidene chloride; benzal chloride</t>
  </si>
  <si>
    <t>202-709-2</t>
  </si>
  <si>
    <t>98-87-3</t>
  </si>
  <si>
    <t xml:space="preserve">Carc. 2
Acute Tox. 3 *
Acute Tox. 4 *
STOT SE 3
Skin Irrit. 2
Eye Dam. 1
</t>
  </si>
  <si>
    <t xml:space="preserve">H351
H331
H302
H335
H315
H318
</t>
  </si>
  <si>
    <t>602-059-00-3</t>
  </si>
  <si>
    <t>1-chlorobutane; butyl chloride</t>
  </si>
  <si>
    <t>203-696-6</t>
  </si>
  <si>
    <t>109-69-3</t>
  </si>
  <si>
    <t xml:space="preserve">Flam. Liq. 2
</t>
  </si>
  <si>
    <t xml:space="preserve">H225
</t>
  </si>
  <si>
    <t>602-060-00-9</t>
  </si>
  <si>
    <t>bromobenzene</t>
  </si>
  <si>
    <t>203-623-8</t>
  </si>
  <si>
    <t>108-86-1</t>
  </si>
  <si>
    <t xml:space="preserve">Flam. Liq. 3
Skin Irrit. 2
Aquatic Chronic 2
</t>
  </si>
  <si>
    <t xml:space="preserve">H226
H315
H411
</t>
  </si>
  <si>
    <t>602-061-00-4</t>
  </si>
  <si>
    <t>hexafluoropropene; hexafluoropropylene</t>
  </si>
  <si>
    <t>204-127-4</t>
  </si>
  <si>
    <t>116-15-4</t>
  </si>
  <si>
    <t xml:space="preserve">Press. Gas
Acute Tox. 4 *
STOT SE 3
</t>
  </si>
  <si>
    <t xml:space="preserve">
H332
H335
</t>
  </si>
  <si>
    <t xml:space="preserve">H332
H335
</t>
  </si>
  <si>
    <t>602-062-00-X</t>
  </si>
  <si>
    <t xml:space="preserve">Carc. 1B
Repr. 1B
Acute Tox. 4 *
Acute Tox. 4 *
Acute Tox. 4 *
</t>
  </si>
  <si>
    <t xml:space="preserve">H350
H360F ***
H332
H312
H302
</t>
  </si>
  <si>
    <t>602-063-00-5</t>
  </si>
  <si>
    <t>heptachlor epoxide; 2,3-epoxy-1,4,5,6,7,8,8-heptachloro-3a,4,7,7a-tetrahydro-4,7-methanoindane</t>
  </si>
  <si>
    <t>213-831-0</t>
  </si>
  <si>
    <t>1024-57-3</t>
  </si>
  <si>
    <t xml:space="preserve">Carc. 2
Acute Tox. 3 *
STOT RE 2 *
Aquatic Acute 1
Aquatic Chronic 1
</t>
  </si>
  <si>
    <t xml:space="preserve">H351
H301
H373 **
H400
H410
</t>
  </si>
  <si>
    <t xml:space="preserve">H351
H301
H373 **
H410
</t>
  </si>
  <si>
    <t>602-064-00-0</t>
  </si>
  <si>
    <t>1,3-dichloro-2-propanol</t>
  </si>
  <si>
    <t>202-491-9</t>
  </si>
  <si>
    <t>96-23-1</t>
  </si>
  <si>
    <t xml:space="preserve">Carc. 1B
Acute Tox. 3 *
Acute Tox. 4 *
</t>
  </si>
  <si>
    <t xml:space="preserve">H350
H301
H312
</t>
  </si>
  <si>
    <t>602-065-00-6</t>
  </si>
  <si>
    <t>hexachlorobenzene</t>
  </si>
  <si>
    <t xml:space="preserve">Carc. 1B
STOT RE 1
Aquatic Acute 1
Aquatic Chronic 1
</t>
  </si>
  <si>
    <t xml:space="preserve">H350
H372 **
H400
H410
</t>
  </si>
  <si>
    <t xml:space="preserve">H350
H372 **
H410
</t>
  </si>
  <si>
    <t>602-066-00-1</t>
  </si>
  <si>
    <t>tetrachloro-p-benzoquinone</t>
  </si>
  <si>
    <t>204-274-4</t>
  </si>
  <si>
    <t>118-75-2</t>
  </si>
  <si>
    <t>602-067-00-7</t>
  </si>
  <si>
    <t>1,3-dichlorbenzene</t>
  </si>
  <si>
    <t>602-068-00-2</t>
  </si>
  <si>
    <t>ethylene bis(trichloroacetate)</t>
  </si>
  <si>
    <t>219-732-9</t>
  </si>
  <si>
    <t>2514-53-6</t>
  </si>
  <si>
    <t>602-069-00-8</t>
  </si>
  <si>
    <t>dichloroacetylene</t>
  </si>
  <si>
    <t>7572-29-4</t>
  </si>
  <si>
    <t xml:space="preserve">Unst. Expl.
Carc. 2
STOT RE 2 *
</t>
  </si>
  <si>
    <t xml:space="preserve">H200
H351
H373 **
</t>
  </si>
  <si>
    <t>GHS01
GHS08
Wng</t>
  </si>
  <si>
    <t>602-070-00-3</t>
  </si>
  <si>
    <t>3-chloro-4,5,α, α,α-pentafluorotoluene</t>
  </si>
  <si>
    <t>401-930-3</t>
  </si>
  <si>
    <t>77227-99-7</t>
  </si>
  <si>
    <t xml:space="preserve">Flam. Liq. 3
Acute Tox. 4 *
Acute Tox. 4 *
Aquatic Acute 1
</t>
  </si>
  <si>
    <t xml:space="preserve">H226
H332
H302
H400
</t>
  </si>
  <si>
    <t>602-071-00-9</t>
  </si>
  <si>
    <t>bromobenzylbromotoluene, reaction mass of isomers</t>
  </si>
  <si>
    <t xml:space="preserve">STOT RE 2 *
Skin Sens. 1
Aquatic Acute 1
Aquatic Chronic 1
</t>
  </si>
  <si>
    <t xml:space="preserve">H373 **
H317
H400
H410
</t>
  </si>
  <si>
    <t xml:space="preserve">H373 **
H317
H410
</t>
  </si>
  <si>
    <t>602-072-00-4</t>
  </si>
  <si>
    <t>dichloro [(dichlorophenyl)methyl]methylbenzene, reaction mass of isomers; (dichlorophenyl)(dichlorotolyl)methane, reaction mass of isomers (IUPAC)</t>
  </si>
  <si>
    <t>602-073-00-X</t>
  </si>
  <si>
    <t>1,4-dichlorobut-2-ene</t>
  </si>
  <si>
    <t>212-121-8</t>
  </si>
  <si>
    <t>764-41-0</t>
  </si>
  <si>
    <t xml:space="preserve">Carc. 1B
Acute Tox. 2 *
Acute Tox. 3 *
Acute Tox. 3 *
Skin Corr. 1B
Aquatic Acute 1
Aquatic Chronic 1
</t>
  </si>
  <si>
    <t xml:space="preserve">H350
H330
H311
H301
H314
H400
H410
</t>
  </si>
  <si>
    <t xml:space="preserve">H350
H330
H311
H301
H314
H410
</t>
  </si>
  <si>
    <t xml:space="preserve">Carc. 1B; H350: C ≥ 0,01 %
STOT SE 3; H335: C ≥ 5 %
</t>
  </si>
  <si>
    <t>602-074-00-5</t>
  </si>
  <si>
    <t>pentachlorobenzene</t>
  </si>
  <si>
    <t>602-075-00-0</t>
  </si>
  <si>
    <t>4,4,5,5-tetrachloro-1,3-dioxolan-2-one</t>
  </si>
  <si>
    <t>404-060-2</t>
  </si>
  <si>
    <t>22432-68-4</t>
  </si>
  <si>
    <t xml:space="preserve">Acute Tox. 2 *
Acute Tox. 4 *
Skin Corr. 1B
</t>
  </si>
  <si>
    <t xml:space="preserve">H330
H302
H314
</t>
  </si>
  <si>
    <t>602-076-00-6</t>
  </si>
  <si>
    <t>2,3,4-trichlorobut-1-ene</t>
  </si>
  <si>
    <t>219-397-9</t>
  </si>
  <si>
    <t>2431-50-7</t>
  </si>
  <si>
    <t xml:space="preserve">Carc. 2
Acute Tox. 3 *
Acute Tox. 4 *
STOT SE 3
Skin Irrit. 2
Eye Irrit. 2
Aquatic Acute 1
Aquatic Chronic 1
</t>
  </si>
  <si>
    <t xml:space="preserve">H351
H331
H302
H335
H315
H319
H400
H410
</t>
  </si>
  <si>
    <t xml:space="preserve">H351
H331
H302
H319
H335
H315
H410
</t>
  </si>
  <si>
    <t xml:space="preserve">Carc. 2; H351: C ≥ 0,1 %
</t>
  </si>
  <si>
    <t>602-077-00-1</t>
  </si>
  <si>
    <t>dodecachloropentacyclo[5.2.1.02,6.03,9.05,8]decane; mirex</t>
  </si>
  <si>
    <t xml:space="preserve">Carc. 2
Repr. 2
Lact.
Acute Tox. 4 *
Acute Tox. 4 *
Aquatic Acute 1
Aquatic Chronic 1
</t>
  </si>
  <si>
    <t xml:space="preserve">H351
H361fd
H362
H312
H302
H400
H410
</t>
  </si>
  <si>
    <t xml:space="preserve">H351
H361fd
H362
H312
H302
H410
</t>
  </si>
  <si>
    <t>602-078-00-7</t>
  </si>
  <si>
    <t>hexachlorocyclopentadiene</t>
  </si>
  <si>
    <t>201-029-3</t>
  </si>
  <si>
    <t>77-47-4</t>
  </si>
  <si>
    <t xml:space="preserve">Acute Tox. 2 *
Acute Tox. 3 *
Acute Tox. 4 *
Skin Corr. 1B
Aquatic Acute 1
Aquatic Chronic 1
</t>
  </si>
  <si>
    <t xml:space="preserve">H330
H311
H302
H314
H400
H410
</t>
  </si>
  <si>
    <t xml:space="preserve">H330
H311
H302
H314
H410
</t>
  </si>
  <si>
    <t>602-079-00-2</t>
  </si>
  <si>
    <t>2,3-dichloropropene; 2,3-dichloropropylene</t>
  </si>
  <si>
    <t>201-153-8</t>
  </si>
  <si>
    <t>78-88-6</t>
  </si>
  <si>
    <t xml:space="preserve">Flam. Liq. 2
Muta. 2
Acute Tox. 4 *
Acute Tox. 4 *
Acute Tox. 4 *
STOT SE 3
Skin Irrit. 2
Eye Dam. 1
Aquatic Chronic 3
</t>
  </si>
  <si>
    <t xml:space="preserve">H225
H341
H332
H312
H302
H335
H315
H318
H412
</t>
  </si>
  <si>
    <t>GHS02
GHS08
GHS05
GHS07
Dgr</t>
  </si>
  <si>
    <t>602-080-00-8</t>
  </si>
  <si>
    <t>alkanes, C10-13, chloro; chlorinated paraffins, C10-13</t>
  </si>
  <si>
    <t xml:space="preserve">H351
H410
</t>
  </si>
  <si>
    <t>602-081-00-3</t>
  </si>
  <si>
    <t>2-chloro-4,5-difluorobenzoic acid</t>
  </si>
  <si>
    <t>405-380-5</t>
  </si>
  <si>
    <t xml:space="preserve">Acute Tox. 4 *
Acute Tox. 4 *
Eye Dam. 1
Skin Sens. 1
</t>
  </si>
  <si>
    <t xml:space="preserve">H312
H302
H318
H317
</t>
  </si>
  <si>
    <t>602-082-00-9</t>
  </si>
  <si>
    <t>2,2,6,6-tetrakis(bromomethyl)-4-oxaheptane-1,7-diol</t>
  </si>
  <si>
    <t>408-020-5</t>
  </si>
  <si>
    <t>109678-33-3</t>
  </si>
  <si>
    <t>602-083-00-4</t>
  </si>
  <si>
    <t>diphenyl ether, pentabromo derivative pentabromodiphenyl ether</t>
  </si>
  <si>
    <t xml:space="preserve">Lact.
STOT RE 2 *
Aquatic Acute 1
Aquatic Chronic 1
</t>
  </si>
  <si>
    <t xml:space="preserve">H362
H373 **
H400
H410
</t>
  </si>
  <si>
    <t xml:space="preserve">H373 **
H362
H410
</t>
  </si>
  <si>
    <t>602-084-00-X</t>
  </si>
  <si>
    <t>1,1-dichloro-1-fluoroethane</t>
  </si>
  <si>
    <t>404-080-1</t>
  </si>
  <si>
    <t>1717-00-6</t>
  </si>
  <si>
    <t xml:space="preserve">Aquatic Chronic 3
Ozone 1
</t>
  </si>
  <si>
    <t xml:space="preserve">H412
H420
</t>
  </si>
  <si>
    <t>602-085-00-5</t>
  </si>
  <si>
    <t>2-bromopropane</t>
  </si>
  <si>
    <t>200-855-1</t>
  </si>
  <si>
    <t>75-26-3</t>
  </si>
  <si>
    <t xml:space="preserve">Flam. Liq. 2
Repr. 1A
STOT RE 2 *
</t>
  </si>
  <si>
    <t xml:space="preserve">H225
H360F ***
H373 **
</t>
  </si>
  <si>
    <t xml:space="preserve">H225
H360F ***
H373 **
</t>
  </si>
  <si>
    <t>602-086-00-0</t>
  </si>
  <si>
    <t>trifluoroiodomethane; trifluoromethyl iodide</t>
  </si>
  <si>
    <t>219-014-5</t>
  </si>
  <si>
    <t>2314-97-8</t>
  </si>
  <si>
    <t>602-087-00-6</t>
  </si>
  <si>
    <t>1,2,4-trichlorobenzene</t>
  </si>
  <si>
    <t xml:space="preserve">Acute Tox. 4 *
Skin Irrit. 2
Aquatic Acute 1
Aquatic Chronic 1
</t>
  </si>
  <si>
    <t xml:space="preserve">H302
H315
H400
H410
</t>
  </si>
  <si>
    <t xml:space="preserve">H302
H315
H410
</t>
  </si>
  <si>
    <t>602-088-00-1</t>
  </si>
  <si>
    <t>2,3-dibromopropan-1-ol; 2,3-dibromo-1-propanol</t>
  </si>
  <si>
    <t>202-480-9</t>
  </si>
  <si>
    <t>96-13-9</t>
  </si>
  <si>
    <t xml:space="preserve">Carc. 1B
Repr. 2
Acute Tox. 3 *
Acute Tox. 4 *
Acute Tox. 4 *
Aquatic Chronic 3
</t>
  </si>
  <si>
    <t xml:space="preserve">H350
H361f ***
H311
H332
H302
H412
</t>
  </si>
  <si>
    <t>602-089-00-7</t>
  </si>
  <si>
    <t>4-bromo-2-chlorofluorobenzene</t>
  </si>
  <si>
    <t>405-580-2</t>
  </si>
  <si>
    <t>60811-21-4</t>
  </si>
  <si>
    <t>602-090-00-2</t>
  </si>
  <si>
    <t>1-allyl-3-chloro-4-fluorobenzene</t>
  </si>
  <si>
    <t>406-630-6</t>
  </si>
  <si>
    <t>121626-73-1</t>
  </si>
  <si>
    <t>602-091-00-8</t>
  </si>
  <si>
    <t>1,3-dichloro-4-fluorobenzene</t>
  </si>
  <si>
    <t>406-160-1</t>
  </si>
  <si>
    <t>1435-48-9</t>
  </si>
  <si>
    <t xml:space="preserve">Acute Tox. 4 *
STOT RE 2 *
Skin Irrit. 2
Aquatic Chronic 2
</t>
  </si>
  <si>
    <t xml:space="preserve">H302
H373 **
H315
H411
</t>
  </si>
  <si>
    <t>602-092-00-3</t>
  </si>
  <si>
    <t>1-bromo-3,4,5-trifluorobenzene</t>
  </si>
  <si>
    <t>418-480-9</t>
  </si>
  <si>
    <t>138526-69-9</t>
  </si>
  <si>
    <t xml:space="preserve">Flam. Liq. 3
Carc. 2
Skin Irrit. 2
Eye Dam. 1
Aquatic Chronic 2
</t>
  </si>
  <si>
    <t xml:space="preserve">H226
H351
H315
H318
H411
</t>
  </si>
  <si>
    <t>GHS02
GHS08
GHS05
GHS09
Dgr</t>
  </si>
  <si>
    <t>602-093-00-9</t>
  </si>
  <si>
    <t>α, α,α,4-tetrachlorotoluene; p-chlorobenzotrichloride</t>
  </si>
  <si>
    <t>226-009-1</t>
  </si>
  <si>
    <t>5216-25-1</t>
  </si>
  <si>
    <t xml:space="preserve">Carc. 1B
Repr. 2
Acute Tox. 4 *
Acute Tox. 4 *
STOT SE 3
STOT RE 1
Skin Irrit. 2
</t>
  </si>
  <si>
    <t xml:space="preserve">H350
H361f ***
H312
H302
H335
H372 **
H315
</t>
  </si>
  <si>
    <t xml:space="preserve">H350
H361f ***
H372 **
H312
H302
H335
H315
</t>
  </si>
  <si>
    <t>602-094-00-4</t>
  </si>
  <si>
    <t>diphenylether; octabromo derivate</t>
  </si>
  <si>
    <t xml:space="preserve">H360Df
</t>
  </si>
  <si>
    <t xml:space="preserve">H360Df
</t>
  </si>
  <si>
    <t>602-095-00-X</t>
  </si>
  <si>
    <t>alkanes, C14-17, chloro; chlorinated paraffins, C14-17</t>
  </si>
  <si>
    <t>287-477-0</t>
  </si>
  <si>
    <t>85535-85-9</t>
  </si>
  <si>
    <t xml:space="preserve">Lact.
Aquatic Acute 1
Aquatic Chronic 1
</t>
  </si>
  <si>
    <t xml:space="preserve">H362
H400
H410
</t>
  </si>
  <si>
    <t xml:space="preserve">H362
H410
</t>
  </si>
  <si>
    <t>602-096-00-5</t>
  </si>
  <si>
    <t xml:space="preserve">malachite green hydrochloride [1]
malachite green oxalate  [2]
</t>
  </si>
  <si>
    <t xml:space="preserve">209-322-8 [1]
219-441-7 [2]
</t>
  </si>
  <si>
    <t xml:space="preserve">569-64-2 [1]
2437-29-8 [2]
</t>
  </si>
  <si>
    <t xml:space="preserve">Repr. 2
Acute Tox. 4 *
Eye Dam. 1
Aquatic Acute 1
Aquatic Chronic 1
</t>
  </si>
  <si>
    <t xml:space="preserve">H361d ***
H302
H318
H400
H410
</t>
  </si>
  <si>
    <t xml:space="preserve">H361d ***
H302
H318
H410
</t>
  </si>
  <si>
    <t>602-097-00-0</t>
  </si>
  <si>
    <t>1-bromo-9-(4,4,5,5,5-pentafluoropentylthio)nonane</t>
  </si>
  <si>
    <t>422-850-5</t>
  </si>
  <si>
    <t>148757-89-5</t>
  </si>
  <si>
    <t>602-098-00-6</t>
  </si>
  <si>
    <t>2-(3-bromophenoxy)tetrahydro-2H-pyran</t>
  </si>
  <si>
    <t>429-030-6</t>
  </si>
  <si>
    <t>57999-49-2</t>
  </si>
  <si>
    <t>602-099-00-1</t>
  </si>
  <si>
    <t>3-(4-fluorophenyl)-2-methylpropionylchloride</t>
  </si>
  <si>
    <t>426-370-7</t>
  </si>
  <si>
    <t xml:space="preserve">Acute Tox. 4 *
Skin Corr. 1A
Aquatic Chronic 3
</t>
  </si>
  <si>
    <t xml:space="preserve">H302
H314
H412
</t>
  </si>
  <si>
    <t xml:space="preserve">H314
H302
H412
</t>
  </si>
  <si>
    <t>602-100-00-5</t>
  </si>
  <si>
    <t>reaction mass of: (R,R)-1,1,1,2,2,3,4,5,5,5-decafluoropentane; (S,S)-1,1,1,2,2,3,4,5,5,5-decafluoropentane</t>
  </si>
  <si>
    <t>420-640-8</t>
  </si>
  <si>
    <t>602-101-00-0</t>
  </si>
  <si>
    <t>2-chloro-4-fluoro-5-nitrophenyl (isobutyl)carbonate</t>
  </si>
  <si>
    <t>427-020-6</t>
  </si>
  <si>
    <t>141772-37-4</t>
  </si>
  <si>
    <t>602-102-00-6</t>
  </si>
  <si>
    <t>1,1,1,3,3-pentafluorobutane</t>
  </si>
  <si>
    <t>430-250-1</t>
  </si>
  <si>
    <t>406-58-6</t>
  </si>
  <si>
    <t>602-103-00-1</t>
  </si>
  <si>
    <t>1-(chlorophenylmethyl)-2-methylbenzene</t>
  </si>
  <si>
    <t>431-450-1</t>
  </si>
  <si>
    <t>41870-52-4</t>
  </si>
  <si>
    <t>602-104-00-7</t>
  </si>
  <si>
    <t>1,1,2,2,3,3,4-heptafluorocyclopentane</t>
  </si>
  <si>
    <t>430-710-1</t>
  </si>
  <si>
    <t>15290-77-4</t>
  </si>
  <si>
    <t>602-105-00-2</t>
  </si>
  <si>
    <t>sodium 1,1,2,2,3,3,4,4,4-nonafluoro-1-butanesulfinate</t>
  </si>
  <si>
    <t>422-100-7</t>
  </si>
  <si>
    <t>102061-82-5</t>
  </si>
  <si>
    <t>602-106-00-8</t>
  </si>
  <si>
    <t>2-bromo-4,6-difluoroaniline</t>
  </si>
  <si>
    <t>429-430-0</t>
  </si>
  <si>
    <t>444-14-4</t>
  </si>
  <si>
    <t>602-107-00-3</t>
  </si>
  <si>
    <t>3,3,4,4-tetrafluoro-4-iodo-1-butene</t>
  </si>
  <si>
    <t>439-500-2</t>
  </si>
  <si>
    <t>33831-83-3</t>
  </si>
  <si>
    <t>602-108-00-9</t>
  </si>
  <si>
    <t>(2,3,5,6-tetrafluorophenyl)methanol</t>
  </si>
  <si>
    <t>443-840-7</t>
  </si>
  <si>
    <t>4084-38-2</t>
  </si>
  <si>
    <t>602-109-00-4</t>
  </si>
  <si>
    <t xml:space="preserve">Hexabromocyclododecane [1]
1,2,5,6,9,10-hexabromocyclododecane [2]
</t>
  </si>
  <si>
    <t xml:space="preserve">247-148-4 [1]
221-695-9 [2]
</t>
  </si>
  <si>
    <t xml:space="preserve">25637-99-4 [1]
3194-55-6 [2]
</t>
  </si>
  <si>
    <t xml:space="preserve">Repr. 2
Lact.
</t>
  </si>
  <si>
    <t xml:space="preserve">H361
H362
</t>
  </si>
  <si>
    <t>603-001-00-X</t>
  </si>
  <si>
    <t>methanol</t>
  </si>
  <si>
    <t xml:space="preserve">Flam. Liq. 2
Acute Tox. 3 *
Acute Tox. 3 *
Acute Tox. 3 *
STOT SE 1
</t>
  </si>
  <si>
    <t xml:space="preserve">H225
H331
H311
H301
H370 **
</t>
  </si>
  <si>
    <t>GHS02
GHS06
GHS08
Dgr</t>
  </si>
  <si>
    <t xml:space="preserve">*
STOT SE 1; H370: C ≥ 10 %
STOT SE 2; H371: 3 % ≤ C &lt; 10 %
</t>
  </si>
  <si>
    <t>603-002-00-5</t>
  </si>
  <si>
    <t>ethanol; ethyl alcohol</t>
  </si>
  <si>
    <t>603-003-00-0</t>
  </si>
  <si>
    <t>propan-1-ol; n-propanol</t>
  </si>
  <si>
    <t xml:space="preserve">Flam. Liq. 2
STOT SE 3
Eye Dam. 1
</t>
  </si>
  <si>
    <t xml:space="preserve">H225
H336
H318
</t>
  </si>
  <si>
    <t xml:space="preserve">H225
H318
H336
</t>
  </si>
  <si>
    <t>603-004-00-6</t>
  </si>
  <si>
    <t>butan-1-ol; n-butanol</t>
  </si>
  <si>
    <t xml:space="preserve">Flam. Liq. 3
Acute Tox. 4 *
STOT SE 3
STOT SE 3
Skin Irrit. 2
Eye Dam. 1
</t>
  </si>
  <si>
    <t xml:space="preserve">H226
H302
H335
H336
H315
H318
</t>
  </si>
  <si>
    <t xml:space="preserve">H226
H302
H335
H315
H318
H336
</t>
  </si>
  <si>
    <t>603-005-00-1</t>
  </si>
  <si>
    <t>2-methylpropan-2-ol; tert-butyl alcohol</t>
  </si>
  <si>
    <t xml:space="preserve">Flam. Liq. 2
Acute Tox. 4 *
STOT SE 3
Eye Irrit. 2
</t>
  </si>
  <si>
    <t xml:space="preserve">H225
H332
H335
H319
</t>
  </si>
  <si>
    <t xml:space="preserve">H225
H332
H319
H335
</t>
  </si>
  <si>
    <t>603-006-00-7</t>
  </si>
  <si>
    <t>pentanol isomers, with the exception fo those specified elsewhere in this Annex</t>
  </si>
  <si>
    <t>250-378-8</t>
  </si>
  <si>
    <t xml:space="preserve">Flam. Liq. 3
Acute Tox. 4 *
STOT SE 3
</t>
  </si>
  <si>
    <t xml:space="preserve">H226
H332
H335
</t>
  </si>
  <si>
    <t xml:space="preserve">H226
H332
H335
</t>
  </si>
  <si>
    <t>603-007-00-2</t>
  </si>
  <si>
    <t>2-methylbutan-2-ol; tert-pentanol</t>
  </si>
  <si>
    <t>200-908-9</t>
  </si>
  <si>
    <t>75-85-4</t>
  </si>
  <si>
    <t xml:space="preserve">Flam. Liq. 2
Acute Tox. 4 *
STOT SE 3
Skin Irrit. 2
</t>
  </si>
  <si>
    <t xml:space="preserve">H225
H332
H335
H315
</t>
  </si>
  <si>
    <t>603-008-00-8</t>
  </si>
  <si>
    <t>4-methylpentan-2-ol; methyl isobutyl carbinol</t>
  </si>
  <si>
    <t>203-551-7</t>
  </si>
  <si>
    <t>108-11-2</t>
  </si>
  <si>
    <t xml:space="preserve">Flam. Liq. 3
STOT SE 3
</t>
  </si>
  <si>
    <t xml:space="preserve">H226
H335
</t>
  </si>
  <si>
    <t>603-009-00-3</t>
  </si>
  <si>
    <t>cyclohexanol</t>
  </si>
  <si>
    <t>203-630-6</t>
  </si>
  <si>
    <t xml:space="preserve">Acute Tox. 4 *
Acute Tox. 4 *
STOT SE 3
Skin Irrit. 2
</t>
  </si>
  <si>
    <t xml:space="preserve">H332
H302
H335
H315
</t>
  </si>
  <si>
    <t>603-010-00-9</t>
  </si>
  <si>
    <t xml:space="preserve">2-methylcyclohexanol, mixed isomers [1]
cis-2-methylcyclohexanol [2]
trans-2-methylcyclohexanol  [3]
</t>
  </si>
  <si>
    <t xml:space="preserve">209-512-0 [1]
231-187-9 [2]
231-186-3 [3]
</t>
  </si>
  <si>
    <t xml:space="preserve">583-59-5 [1]
7443-70-1 [2]
7443-52-9 [3]
</t>
  </si>
  <si>
    <t>603-011-00-4</t>
  </si>
  <si>
    <t>2-methoxyethanol; ethylene glycol monomethyl ether</t>
  </si>
  <si>
    <t xml:space="preserve">Flam. Liq. 3
Repr. 1B
Acute Tox. 4 *
Acute Tox. 4 *
Acute Tox. 4 *
</t>
  </si>
  <si>
    <t xml:space="preserve">H226
H360FD
H332
H312
H302
</t>
  </si>
  <si>
    <t>603-012-00-X</t>
  </si>
  <si>
    <t>2-ethoxyethanol; ethylene glycol monoethyl ether</t>
  </si>
  <si>
    <t xml:space="preserve">Flam. Liq. 3
Repr. 1B
Acute Tox. 3
Acute Tox. 4
</t>
  </si>
  <si>
    <t xml:space="preserve">H226
H360FD
H331
H302
</t>
  </si>
  <si>
    <t>GHS02
GHS08
GHS06
Dgr</t>
  </si>
  <si>
    <t>603-013-00-5</t>
  </si>
  <si>
    <t>2-isopropoxyethanol; ethylene glycol monoisopropyl ether</t>
  </si>
  <si>
    <t>203-685-6</t>
  </si>
  <si>
    <t>109-59-1</t>
  </si>
  <si>
    <t xml:space="preserve">Acute Tox. 4 *
Acute Tox. 4 *
Eye Irrit. 2
</t>
  </si>
  <si>
    <t xml:space="preserve">H332
H312
H319
</t>
  </si>
  <si>
    <t>603-014-00-0</t>
  </si>
  <si>
    <t>2-butoxyethanol; ethylene glycol monobutyl ether; butyl cellosolve</t>
  </si>
  <si>
    <t xml:space="preserve">Acute Tox. 4 *
Acute Tox. 4 *
Acute Tox. 4 *
Skin Irrit. 2
Eye Irrit. 2
</t>
  </si>
  <si>
    <t xml:space="preserve">H332
H312
H302
H315
H319
</t>
  </si>
  <si>
    <t xml:space="preserve">H332
H312
H302
H319
H315
</t>
  </si>
  <si>
    <t>603-015-00-6</t>
  </si>
  <si>
    <t>allyl alcohol</t>
  </si>
  <si>
    <t>203-470-7</t>
  </si>
  <si>
    <t xml:space="preserve">Flam. Liq. 2
Acute Tox. 3 *
Acute Tox. 3 *
Acute Tox. 3 *
STOT SE 3
Skin Irrit. 2
Eye Irrit. 2
Aquatic Acute 1
</t>
  </si>
  <si>
    <t xml:space="preserve">H225
H331
H311
H301
H335
H315
H319
H400
</t>
  </si>
  <si>
    <t xml:space="preserve">H225
H331
H311
H301
H319
H335
H315
H400
</t>
  </si>
  <si>
    <t>603-016-00-1</t>
  </si>
  <si>
    <t>4-hydroxy-4-methylpentan-2-one; diacetone alcohol</t>
  </si>
  <si>
    <t>204-626-7</t>
  </si>
  <si>
    <t>123-42-2</t>
  </si>
  <si>
    <t xml:space="preserve">Eye Irrit. 2; H319: C ≥ 10 %
</t>
  </si>
  <si>
    <t>603-018-00-2</t>
  </si>
  <si>
    <t>furfuryl alcohol</t>
  </si>
  <si>
    <t>202-626-1</t>
  </si>
  <si>
    <t xml:space="preserve">Carc. 2
Acute Tox. 3 *
Acute Tox. 4 *
Acute Tox. 4 *
STOT SE 3
STOT RE 2 *
Eye Irrit. 2
</t>
  </si>
  <si>
    <t xml:space="preserve">H351
H331
H312
H302
H335
H373 **
H319
</t>
  </si>
  <si>
    <t xml:space="preserve">H351
H331
H312
H302
H373 **
H319
H335
</t>
  </si>
  <si>
    <t>603-019-00-8</t>
  </si>
  <si>
    <t>dimethyl ether</t>
  </si>
  <si>
    <t>204-065-8</t>
  </si>
  <si>
    <t>603-020-00-3</t>
  </si>
  <si>
    <t>ethyl methyl ether</t>
  </si>
  <si>
    <t>540-67-0</t>
  </si>
  <si>
    <t>603-021-00-9</t>
  </si>
  <si>
    <t>methyl vinyl ether</t>
  </si>
  <si>
    <t>203-475-4</t>
  </si>
  <si>
    <t>107-25-5</t>
  </si>
  <si>
    <t>603-022-00-4</t>
  </si>
  <si>
    <t>diethyl ether; ether</t>
  </si>
  <si>
    <t>200-467-2</t>
  </si>
  <si>
    <t xml:space="preserve">Flam. Liq. 1
Acute Tox. 4 *
STOT SE 3
</t>
  </si>
  <si>
    <t xml:space="preserve">H224
H302
H336
</t>
  </si>
  <si>
    <t xml:space="preserve">H224
H302
H336
</t>
  </si>
  <si>
    <t xml:space="preserve">EUH019
EUH066
</t>
  </si>
  <si>
    <t>603-023-00-X</t>
  </si>
  <si>
    <t>ethylene oxide; oxirane</t>
  </si>
  <si>
    <t xml:space="preserve">Flam. Gas 1
Press. Gas
Carc. 1B
Muta. 1B
Acute Tox. 3 *
STOT SE 3
Skin Irrit. 2
Eye Irrit. 2
</t>
  </si>
  <si>
    <t xml:space="preserve">H220
H350
H340
H331
H335
H315
H319
</t>
  </si>
  <si>
    <t xml:space="preserve">H220
H331
H315
H319
H340
H350
H335
</t>
  </si>
  <si>
    <t>603-024-00-5</t>
  </si>
  <si>
    <t>1,4-dioxane</t>
  </si>
  <si>
    <t>204-661-8</t>
  </si>
  <si>
    <t xml:space="preserve">Flam. Liq. 2
Carc. 2
STOT SE 3
Eye Irrit. 2
</t>
  </si>
  <si>
    <t xml:space="preserve">H225
H351
H335
H319
</t>
  </si>
  <si>
    <t xml:space="preserve">H225
H351
H319
H335
</t>
  </si>
  <si>
    <t>603-025-00-0</t>
  </si>
  <si>
    <t>tetrahydrofuran</t>
  </si>
  <si>
    <t>203-726-8</t>
  </si>
  <si>
    <t xml:space="preserve">H225
H351
H319
H335
</t>
  </si>
  <si>
    <t xml:space="preserve">STOT SE 3; H335:  C ≥ 25 %
Eye Irrit.2; H319:  C ≥ 25 %
</t>
  </si>
  <si>
    <t>603-026-00-6</t>
  </si>
  <si>
    <t>1-chloro-2,3-epoxypropane; epichlorhydrin</t>
  </si>
  <si>
    <t>203-439-8</t>
  </si>
  <si>
    <t xml:space="preserve">Flam. Liq. 3
Carc. 1B
Acute Tox. 3 *
Acute Tox. 3 *
Acute Tox. 3 *
Skin Corr. 1B
Skin Sens. 1
</t>
  </si>
  <si>
    <t xml:space="preserve">H226
H350
H331
H311
H301
H314
H317
</t>
  </si>
  <si>
    <t>GHS02
GHS06
GHS08
GHS05
Dgr</t>
  </si>
  <si>
    <t>603-027-00-1</t>
  </si>
  <si>
    <t>ethanediol; ethylene glycol</t>
  </si>
  <si>
    <t>603-028-00-7</t>
  </si>
  <si>
    <t>2-chloroethanol; ethylene chlorohydrin</t>
  </si>
  <si>
    <t>203-459-7</t>
  </si>
  <si>
    <t>107-07-3</t>
  </si>
  <si>
    <t>603-029-00-2</t>
  </si>
  <si>
    <t>bis(2-chloroethyl) ether</t>
  </si>
  <si>
    <t>203-870-1</t>
  </si>
  <si>
    <t>111-44-4</t>
  </si>
  <si>
    <t xml:space="preserve">Carc. 2
Acute Tox. 1
Acute Tox. 2 *
Acute Tox. 2 *
</t>
  </si>
  <si>
    <t xml:space="preserve">H351
H310
H330
H300
</t>
  </si>
  <si>
    <t xml:space="preserve">H351
H330
H310
H300
</t>
  </si>
  <si>
    <t>603-030-00-8</t>
  </si>
  <si>
    <t>2-aminoethanol; ethanolamine</t>
  </si>
  <si>
    <t xml:space="preserve">Acute Tox. 4 *
Acute Tox. 4 *
Acute Tox. 4 *
Skin Corr. 1B
</t>
  </si>
  <si>
    <t xml:space="preserve">H332
H312
H302
H314
</t>
  </si>
  <si>
    <t>603-031-00-3</t>
  </si>
  <si>
    <t>1,2-dimethoxyethane; ethylene glycol dimethyl ether; EGDME</t>
  </si>
  <si>
    <t xml:space="preserve">Flam. Liq. 2
Repr. 1B
Acute Tox. 4 *
</t>
  </si>
  <si>
    <t xml:space="preserve">H225
H360FD
H332
</t>
  </si>
  <si>
    <t xml:space="preserve">H225
H360FD
H332
</t>
  </si>
  <si>
    <t>603-032-00-9</t>
  </si>
  <si>
    <t>ethylene dinitrate; ethylene glycol dinitrate</t>
  </si>
  <si>
    <t>211-063-0</t>
  </si>
  <si>
    <t>628-96-6</t>
  </si>
  <si>
    <t xml:space="preserve">Unst. Expl.
Acute Tox. 1
Acute Tox. 2 *
Acute Tox. 2 *
STOT RE 2
</t>
  </si>
  <si>
    <t xml:space="preserve">H200
H310
H330
H300
H373 **
</t>
  </si>
  <si>
    <t>GHS01
GHS06
GHS08
Dgr</t>
  </si>
  <si>
    <t xml:space="preserve">H200
H330
H310
H300
H373 **
</t>
  </si>
  <si>
    <t>603-033-00-4</t>
  </si>
  <si>
    <t>oxydiethylene dinitrate; diethylene glycol dinitrate; digol dinitrate</t>
  </si>
  <si>
    <t>211-745-8</t>
  </si>
  <si>
    <t>693-21-0</t>
  </si>
  <si>
    <t xml:space="preserve">Acute Tox. 1
Acute Tox. 2 *
Acute Tox. 2 *
STOT RE 2 *
Aquatic Chronic 3
Unst. Expl
</t>
  </si>
  <si>
    <t xml:space="preserve">H310
H330
H300
H373 **
H412
H200
</t>
  </si>
  <si>
    <t xml:space="preserve">H200
H330
H310
H300
H373 **
H412
</t>
  </si>
  <si>
    <t>603-033-01-1</t>
  </si>
  <si>
    <t>oxydiethylene dinitrate; diethylene glycol dinitrate; digol dinitrate; [&gt;25 % phlegmatiser]</t>
  </si>
  <si>
    <t xml:space="preserve">Expl. 1.1
Acute Tox. 1
Acute Tox. 2 *
Acute Tox. 2 *
STOT RE 2 *
Aquatic Chronic 3
</t>
  </si>
  <si>
    <t xml:space="preserve">H201
H310
H330
H300
H373 **
H412
</t>
  </si>
  <si>
    <t xml:space="preserve">H201
H330
H310
H300
H373 **
H412
</t>
  </si>
  <si>
    <t>603-034-00-X</t>
  </si>
  <si>
    <t>glycerol trinitrate; nitroglycerine</t>
  </si>
  <si>
    <t>200-240-8</t>
  </si>
  <si>
    <t xml:space="preserve">Unst. Expl.
Acute Tox. 1
Acute Tox. 2 *
Acute Tox. 2 *
STOT RE 2 *
Aquatic Chronic 2
</t>
  </si>
  <si>
    <t xml:space="preserve">H200
H310
H330
H300
H373 **
H411
</t>
  </si>
  <si>
    <t xml:space="preserve">H200
H330
H310
H300
H373 **
H411
</t>
  </si>
  <si>
    <t>603-034-01-7</t>
  </si>
  <si>
    <t>glycerol trinitrate; nitroglycerine; [&gt;40 % phlegmatiser]</t>
  </si>
  <si>
    <t xml:space="preserve">Expl. 1.1
Acute Tox. 1
Acute Tox. 2 *
Acute Tox. 2 *
STOT RE 2 *
Aquatic Chronic 2
</t>
  </si>
  <si>
    <t xml:space="preserve">H201
H310
H330
H300
H373 **
H411
</t>
  </si>
  <si>
    <t xml:space="preserve">H201
H330
H310
H300
H373 **
H411
</t>
  </si>
  <si>
    <t>603-035-00-5</t>
  </si>
  <si>
    <t>pentaerythritol tetranitrate; P.E.T.N.</t>
  </si>
  <si>
    <t>201-084-3</t>
  </si>
  <si>
    <t>78-11-5</t>
  </si>
  <si>
    <t>603-035-01-2</t>
  </si>
  <si>
    <t>pentaerythritol tetranitrate; pentaerythrite tetranitrate; P.E.T.N.; [&gt;20 % phlegmatiser]</t>
  </si>
  <si>
    <t xml:space="preserve">Expl. 1.1
</t>
  </si>
  <si>
    <t xml:space="preserve">H201
</t>
  </si>
  <si>
    <t>603-036-00-0</t>
  </si>
  <si>
    <t>mannitol hexanitrate; nitromannite</t>
  </si>
  <si>
    <t>239-924-6</t>
  </si>
  <si>
    <t>15825-70-4</t>
  </si>
  <si>
    <t>603-036-01-8</t>
  </si>
  <si>
    <t>mannitol hexanitrate; nitromannite; [&gt;40 % phlegmatiser]</t>
  </si>
  <si>
    <t>603-037-00-6</t>
  </si>
  <si>
    <t>cellulose nitrate; nitrocellulose</t>
  </si>
  <si>
    <t>603-038-00-1</t>
  </si>
  <si>
    <t>allyl glycidyl ether; allyl 2,3-epoxypropyl ether; prop-2-en-1-yl 2,3-epoxypropyl ether</t>
  </si>
  <si>
    <t>203-442-4</t>
  </si>
  <si>
    <t>106-92-3</t>
  </si>
  <si>
    <t xml:space="preserve">Flam. Liq. 3
Carc. 2
Muta. 2
Repr. 2
Acute Tox. 4 *
Acute Tox. 4 *
STOT SE 3
Skin Irrit. 2
Eye Dam. 1
Skin Sens. 1
Aquatic Chronic 3
</t>
  </si>
  <si>
    <t xml:space="preserve">H226
H351
H341
H361f ***
H332
H302
H335
H315
H318
H317
H412
</t>
  </si>
  <si>
    <t>603-039-00-7</t>
  </si>
  <si>
    <t>butyl glycidyl ether; butyl 2,3-epoxypropyl ether</t>
  </si>
  <si>
    <t>219-376-4</t>
  </si>
  <si>
    <t>2426-08-6</t>
  </si>
  <si>
    <t xml:space="preserve">Flam. Liq. 3
Carc. 2
Muta. 2
Acute Tox. 4 *
Acute Tox. 4 *
STOT SE 3
Skin Sens. 1
Aquatic Chronic 3
</t>
  </si>
  <si>
    <t xml:space="preserve">H226
H351
H341
H332
H302
H335
H317
H412
</t>
  </si>
  <si>
    <t>GHS02
GHS08
GHS07
Wng</t>
  </si>
  <si>
    <t>603-040-00-2</t>
  </si>
  <si>
    <t xml:space="preserve">sodium methanolate; sodium methoxide [1]
potassium methanolate; potassium methoxide [2]
lithium methanolate; lithium methoxide  [3]
</t>
  </si>
  <si>
    <t xml:space="preserve">204-699-5 [1]
212-736-1 [2]
212-737-7 [3]
</t>
  </si>
  <si>
    <t xml:space="preserve">124-41-4 [1]
865-33-8 [2]
865-34-9 [3]
</t>
  </si>
  <si>
    <t xml:space="preserve">Skin Corr. 1B
Self-heat 1
</t>
  </si>
  <si>
    <t xml:space="preserve">H314
H251
</t>
  </si>
  <si>
    <t xml:space="preserve">H251
H314
</t>
  </si>
  <si>
    <t>603-041-00-8</t>
  </si>
  <si>
    <t xml:space="preserve">potassium ethanolate; potassium ethoxide [1]
sodium ethanolate; sodium ethoxide  [2]
</t>
  </si>
  <si>
    <t xml:space="preserve">213-029-0 [1]
205-487-5 [2]
</t>
  </si>
  <si>
    <t xml:space="preserve">917-58-8 [1]
141-52-6 [2]
</t>
  </si>
  <si>
    <t>603-042-00-3</t>
  </si>
  <si>
    <t>aluminium-tri-isopropoxide</t>
  </si>
  <si>
    <t>209-090-8</t>
  </si>
  <si>
    <t>555-31-7</t>
  </si>
  <si>
    <t xml:space="preserve">Flam. Sol. 1
</t>
  </si>
  <si>
    <t xml:space="preserve">H228
</t>
  </si>
  <si>
    <t>603-043-00-9</t>
  </si>
  <si>
    <t>triarimol (ISO); 2,4-dichloro-α-(pyrimidin-5-yl) benzhydryl alcohol</t>
  </si>
  <si>
    <t>26766-27-8</t>
  </si>
  <si>
    <t>603-044-00-4</t>
  </si>
  <si>
    <t>dicofol (ISO); 2,2,2-trichloro-1,1-bis(4-chlorophenyl)ethanol</t>
  </si>
  <si>
    <t xml:space="preserve">Acute Tox. 4 *
Acute Tox. 4 *
Skin Irrit. 2
Skin Sens. 1
Aquatic Acute 1
Aquatic Chronic 1
</t>
  </si>
  <si>
    <t xml:space="preserve">H312
H302
H315
H317
H400
H410
</t>
  </si>
  <si>
    <t xml:space="preserve">H312
H302
H315
H317
H410
</t>
  </si>
  <si>
    <t>603-045-00-X</t>
  </si>
  <si>
    <t xml:space="preserve">diisopropyl ether [1]
dipropyl ether  [2]
</t>
  </si>
  <si>
    <t xml:space="preserve">203-560-6 [1]
203-869-6 [2]
</t>
  </si>
  <si>
    <t xml:space="preserve">108-20-3 [1]
111-43-3 [2]
</t>
  </si>
  <si>
    <t xml:space="preserve">Flam. Liq. 2
STOT SE 3
</t>
  </si>
  <si>
    <t xml:space="preserve">H225
H336
</t>
  </si>
  <si>
    <t xml:space="preserve">H225
H336
</t>
  </si>
  <si>
    <t>603-046-00-5</t>
  </si>
  <si>
    <t>bis(chloromethyl) ether; oxybis(chloromethane)</t>
  </si>
  <si>
    <t>208-832-8</t>
  </si>
  <si>
    <t xml:space="preserve">Flam. Liq. 2
Carc. 1A
Acute Tox. 2 *
Acute Tox. 3 *
Acute Tox. 4 *
</t>
  </si>
  <si>
    <t xml:space="preserve">H225
H350
H330
H311
H302
</t>
  </si>
  <si>
    <t xml:space="preserve">Carc. 1A; H350: C ≥ 0,001 %
</t>
  </si>
  <si>
    <t>603-047-00-0</t>
  </si>
  <si>
    <t>2-dimethylaminoethanol; N,N-dimethylethanolamine</t>
  </si>
  <si>
    <t>203-542-8</t>
  </si>
  <si>
    <t>108-01-0</t>
  </si>
  <si>
    <t xml:space="preserve">Flam. Liq. 3
Acute Tox. 4 *
Acute Tox. 4 *
Acute Tox. 4 *
Skin Corr. 1B
</t>
  </si>
  <si>
    <t xml:space="preserve">H226
H332
H312
H302
H314
</t>
  </si>
  <si>
    <t>603-048-00-6</t>
  </si>
  <si>
    <t>2-diethylaminoethanol; N,N-diethylethanolamine</t>
  </si>
  <si>
    <t>202-845-2</t>
  </si>
  <si>
    <t>100-37-8</t>
  </si>
  <si>
    <t>603-049-00-1</t>
  </si>
  <si>
    <t>chlorfenethol (ISO); 1,1-bis (4-chlorophenyl) ethanol</t>
  </si>
  <si>
    <t>201-246-3</t>
  </si>
  <si>
    <t>80-06-8</t>
  </si>
  <si>
    <t>603-050-00-7</t>
  </si>
  <si>
    <t>1-(2-Butoxypropoxy)propan-2-ol</t>
  </si>
  <si>
    <t>246-011-6</t>
  </si>
  <si>
    <t>24083-03-2</t>
  </si>
  <si>
    <t>603-051-00-2</t>
  </si>
  <si>
    <t>2-ethylbutan-1-ol</t>
  </si>
  <si>
    <t>202-621-4</t>
  </si>
  <si>
    <t>97-95-0</t>
  </si>
  <si>
    <t>603-052-00-8</t>
  </si>
  <si>
    <t>3-butoxypropan-2-ol; propylene glycol monobutyl ether</t>
  </si>
  <si>
    <t xml:space="preserve">Skin Irrit. 2
Eye Irrit. 2
</t>
  </si>
  <si>
    <t xml:space="preserve">H315
H319
</t>
  </si>
  <si>
    <t xml:space="preserve">H319
H315
</t>
  </si>
  <si>
    <t>603-053-00-3</t>
  </si>
  <si>
    <t>603-054-00-9</t>
  </si>
  <si>
    <t>di-n-butyl ether; dibutyl ether</t>
  </si>
  <si>
    <t>205-575-3</t>
  </si>
  <si>
    <t>142-96-1</t>
  </si>
  <si>
    <t xml:space="preserve">Flam. Liq. 3
STOT SE 3
Skin Irrit. 2
Eye Irrit. 2
Aquatic Chronic 3
</t>
  </si>
  <si>
    <t xml:space="preserve">H226
H335
H315
H319
H412
</t>
  </si>
  <si>
    <t xml:space="preserve">H226
H319
H335
H315
H412
</t>
  </si>
  <si>
    <t xml:space="preserve">STOT SE 3; H335: C ≥ 10 %
</t>
  </si>
  <si>
    <t>603-055-00-4</t>
  </si>
  <si>
    <t>propylene oxide; 1,2-epoxypropane; methyloxirane</t>
  </si>
  <si>
    <t xml:space="preserve">Flam. Liq. 1
Carc. 1B
Muta. 1B
Acute Tox. 4 *
Acute Tox. 4 *
Acute Tox. 4 *
STOT SE 3
Skin Irrit. 2
Eye Irrit. 2
</t>
  </si>
  <si>
    <t xml:space="preserve">H224
H350
H340
H332
H312
H302
H335
H315
H319
</t>
  </si>
  <si>
    <t xml:space="preserve">H224
H350
H340
H332
H312
H302
H319
H335
H315
</t>
  </si>
  <si>
    <t>603-056-00-X</t>
  </si>
  <si>
    <t xml:space="preserve">[(p-tolyloxy)methyl]oxirane [1]
[(m-tolyloxy)methyl]oxirane [2]
2,3-epoxypropyl o-tolyl ether [3]
[(tolyloxy)methyl]oxirane; cresyl glycidyl ether  [4]
</t>
  </si>
  <si>
    <t xml:space="preserve">218-574-8 [1]
218-575-3 [2]
218-645-3 [3]
247-711-4 [4]
</t>
  </si>
  <si>
    <t xml:space="preserve">2186-24-5 [1]
2186-25-6 [2]
2210-79-9 [3]
26447-14-3 [4]
</t>
  </si>
  <si>
    <t xml:space="preserve">Muta. 2
Skin Irrit. 2
Skin Sens. 1
Aquatic Chronic 2
</t>
  </si>
  <si>
    <t xml:space="preserve">H341
H315
H317
H411
</t>
  </si>
  <si>
    <t>603-057-00-5</t>
  </si>
  <si>
    <t>benzyl alcohol</t>
  </si>
  <si>
    <t>202-859-9</t>
  </si>
  <si>
    <t>100-51-6</t>
  </si>
  <si>
    <t>603-058-00-0</t>
  </si>
  <si>
    <t>1,3-propylene oxide</t>
  </si>
  <si>
    <t>207-964-3</t>
  </si>
  <si>
    <t>503-30-0</t>
  </si>
  <si>
    <t>603-059-00-6</t>
  </si>
  <si>
    <t>hexan-1-ol</t>
  </si>
  <si>
    <t>203-852-3</t>
  </si>
  <si>
    <t>111-27-3</t>
  </si>
  <si>
    <t>603-060-00-1</t>
  </si>
  <si>
    <t>2,2'-bioxirane; 1,2:3,4-diepoxybutane</t>
  </si>
  <si>
    <t>215-979-1</t>
  </si>
  <si>
    <t>1464-53-5</t>
  </si>
  <si>
    <t xml:space="preserve">Carc. 1B
Muta. 1B
Acute Tox. 2 *
Acute Tox. 3 *
Acute Tox. 3 *
Skin Corr. 1B
</t>
  </si>
  <si>
    <t xml:space="preserve">H350
H340
H330
H311
H301
H314
</t>
  </si>
  <si>
    <t>603-061-00-7</t>
  </si>
  <si>
    <t>tetrahydro-2-furylmethanol; tetrahydrofurfuryl alcohol</t>
  </si>
  <si>
    <t>202-625-6</t>
  </si>
  <si>
    <t>97-99-4</t>
  </si>
  <si>
    <t xml:space="preserve">Repr. 1B
Eye Irrit. 2
</t>
  </si>
  <si>
    <t xml:space="preserve">H360Df
H319
</t>
  </si>
  <si>
    <t>GHS08 GHS07
Dgr</t>
  </si>
  <si>
    <t xml:space="preserve">H319
H360Df
</t>
  </si>
  <si>
    <t>603-062-00-2</t>
  </si>
  <si>
    <t>tetrahydrofuran-2,5-diyldimethanol</t>
  </si>
  <si>
    <t>203-239-0</t>
  </si>
  <si>
    <t>104-80-3</t>
  </si>
  <si>
    <t>603-063-00-8</t>
  </si>
  <si>
    <t>2,3-epoxypropan-1-ol; glycidol; oxiranemethanol</t>
  </si>
  <si>
    <t>209-128-3</t>
  </si>
  <si>
    <t>556-52-5</t>
  </si>
  <si>
    <t xml:space="preserve">Carc. 1B
Muta. 2
Repr. 1B
Acute Tox. 3 *
Acute Tox. 4 *
Acute Tox. 4 *
STOT SE 3
Skin Irrit. 2
Eye Irrit. 2
</t>
  </si>
  <si>
    <t xml:space="preserve">H350
H341
H360F ***
H331
H312
H302
H335
H315
H319
</t>
  </si>
  <si>
    <t xml:space="preserve">H350
H341
H360F ***
H331
H312
H302
H319
H335
H315
</t>
  </si>
  <si>
    <t>603-064-00-3</t>
  </si>
  <si>
    <t>1-methoxy-2-propanol; monopropylene glycol methyl ether</t>
  </si>
  <si>
    <t xml:space="preserve">H226
H336
</t>
  </si>
  <si>
    <t>603-065-00-9</t>
  </si>
  <si>
    <t>resorcinol diglycidyl ether; 1,3-bis(2,3-epoxypropoxy)benzene</t>
  </si>
  <si>
    <t>202-987-5</t>
  </si>
  <si>
    <t>101-90-6</t>
  </si>
  <si>
    <t xml:space="preserve">Carc. 2
Muta. 2
Acute Tox. 4 *
Acute Tox. 4 *
Skin Irrit. 2
Eye Irrit. 2
Skin Sens. 1
Aquatic Chronic 3
</t>
  </si>
  <si>
    <t xml:space="preserve">H351
H341
H312
H302
H315
H319
H317
H412
</t>
  </si>
  <si>
    <t xml:space="preserve">H351
H341
H312
H302
H319
H315
H317
H412
</t>
  </si>
  <si>
    <t>603-066-00-4</t>
  </si>
  <si>
    <t>1,2-epoxy-4-epoxyethylcyclohexane; 4-vinylcyclohexene diepoxide</t>
  </si>
  <si>
    <t>203-437-7</t>
  </si>
  <si>
    <t>106-87-6</t>
  </si>
  <si>
    <t xml:space="preserve">Carc. 2
Acute Tox. 3 *
Acute Tox. 3 *
Acute Tox. 3 *
</t>
  </si>
  <si>
    <t xml:space="preserve">H351
H331
H311
H301
</t>
  </si>
  <si>
    <t>603-067-00-X</t>
  </si>
  <si>
    <t>phenyl glycidyl ether; 2,3-epoxypropyl phenyl ether; 1,2-epoxy-3-phenoxypropane</t>
  </si>
  <si>
    <t>204-557-2</t>
  </si>
  <si>
    <t>122-60-1</t>
  </si>
  <si>
    <t xml:space="preserve">Carc. 1B
Muta. 2
Acute Tox. 4 *
STOT SE 3
Skin Irrit. 2
Skin Sens. 1
Aquatic Chronic 3
</t>
  </si>
  <si>
    <t xml:space="preserve">H350
H341
H332
H335
H315
H317
H412
</t>
  </si>
  <si>
    <t>603-068-00-5</t>
  </si>
  <si>
    <t>2,3-epoxypropyl-2-ethylcyclohexyl ether; ethylcyclohexylglycidyl ether</t>
  </si>
  <si>
    <t>130014-35-6</t>
  </si>
  <si>
    <t>603-069-00-0</t>
  </si>
  <si>
    <t>2,4,6-tris(dimethylaminomethyl)phenol</t>
  </si>
  <si>
    <t>202-013-9</t>
  </si>
  <si>
    <t>90-72-2</t>
  </si>
  <si>
    <t>603-070-00-6</t>
  </si>
  <si>
    <t>2-amino-2-methylpropanol</t>
  </si>
  <si>
    <t>204-709-8</t>
  </si>
  <si>
    <t>124-68-5</t>
  </si>
  <si>
    <t>603-071-00-1</t>
  </si>
  <si>
    <t>2,2'-iminodiethanol; diethanolamine</t>
  </si>
  <si>
    <t xml:space="preserve">Acute Tox. 4 *
STOT RE 2 *
Skin Irrit. 2
Eye Dam. 1
</t>
  </si>
  <si>
    <t xml:space="preserve">H302
H373 **
H315
H318
</t>
  </si>
  <si>
    <t>603-072-00-7</t>
  </si>
  <si>
    <t>1,4-bis(2,3 epoxypropoxy)butane; butanedioldiglycidyl ether</t>
  </si>
  <si>
    <t>219-371-7</t>
  </si>
  <si>
    <t>2425-79-8</t>
  </si>
  <si>
    <t xml:space="preserve">Acute Tox. 4 *
Acute Tox. 4 *
Skin Irrit. 2
Eye Irrit. 2
Skin Sens. 1
</t>
  </si>
  <si>
    <t xml:space="preserve">H332
H312
H315
H319
H317
</t>
  </si>
  <si>
    <t xml:space="preserve">H332
H312
H319
H315
H317
</t>
  </si>
  <si>
    <t>603-073-00-2</t>
  </si>
  <si>
    <t>bis-[4-(2,3-epoxipropoxi)phenyl]propane</t>
  </si>
  <si>
    <t>216-823-5</t>
  </si>
  <si>
    <t>1675-54-3</t>
  </si>
  <si>
    <t xml:space="preserve">Eye Irrit. 2; H319: C ≥ 5 %
Skin Irrit. 2; H315: C ≥ 5 %
</t>
  </si>
  <si>
    <t>603-074-00-8</t>
  </si>
  <si>
    <t>reaction product: bisphenol-A-(epichlorhydrin); epoxy resin (number average molecular weight ≤ 700)</t>
  </si>
  <si>
    <t>500-033-5</t>
  </si>
  <si>
    <t>25068-38-6</t>
  </si>
  <si>
    <t xml:space="preserve">Skin Irrit. 2
Eye Irrit. 2
Skin Sens. 1
Aquatic Chronic 2
</t>
  </si>
  <si>
    <t xml:space="preserve">H315
H319
H317
H411
</t>
  </si>
  <si>
    <t xml:space="preserve">H319
H315
H317
H411
</t>
  </si>
  <si>
    <t>603-075-00-3</t>
  </si>
  <si>
    <t>chlormethyl methyl ether; chlorodimethyl ether</t>
  </si>
  <si>
    <t>203-480-1</t>
  </si>
  <si>
    <t>107-30-2</t>
  </si>
  <si>
    <t xml:space="preserve">Flam. Liq. 2
Carc. 1A
Acute Tox. 4 *
Acute Tox. 4 *
Acute Tox. 4 *
</t>
  </si>
  <si>
    <t xml:space="preserve">H225
H350
H332
H312
H302
</t>
  </si>
  <si>
    <t>603-076-00-9</t>
  </si>
  <si>
    <t>but-2-yne-1,4-diol; 2-butyne-1,4-diol</t>
  </si>
  <si>
    <t>203-788-6</t>
  </si>
  <si>
    <t>110-65-6</t>
  </si>
  <si>
    <t xml:space="preserve">Acute Tox. 3 *
Acute Tox. 3 *
Acute Tox. 4 *
STOT RE 2 *
Skin Corr. 1B
Skin Sens. 1
</t>
  </si>
  <si>
    <t xml:space="preserve">H331
H301
H312
H373 **
H314
H317
</t>
  </si>
  <si>
    <t xml:space="preserve">H314
H331
H301
H312
H373 **
H317
</t>
  </si>
  <si>
    <t xml:space="preserve">Skin Corr. 1B; H314: C ≥ 50 %
Skin Irrit. 2; H315: 25 % ≤ C &lt; 50 %
Eye Irrit. 2; H319: 25 % ≤ C &lt; 50 %
</t>
  </si>
  <si>
    <t>603-077-00-4</t>
  </si>
  <si>
    <t>1-dimethylaminopropan-2-ol; dimepranol (INN)</t>
  </si>
  <si>
    <t>203-556-4</t>
  </si>
  <si>
    <t>108-16-7</t>
  </si>
  <si>
    <t xml:space="preserve">Flam. Liq. 3
Acute Tox. 4 *
Skin Corr. 1B
</t>
  </si>
  <si>
    <t xml:space="preserve">H226
H302
H314
</t>
  </si>
  <si>
    <t>603-078-00-X</t>
  </si>
  <si>
    <t>prop-2-yn-1-ol; propargyl alcohol</t>
  </si>
  <si>
    <t>203-471-2</t>
  </si>
  <si>
    <t>107-19-7</t>
  </si>
  <si>
    <t xml:space="preserve">Flam. Liq. 3
Acute Tox. 3 *
Acute Tox. 3 *
Acute Tox. 3 *
Skin Corr. 1B
Aquatic Chronic 2
</t>
  </si>
  <si>
    <t xml:space="preserve">H226
H331
H311
H301
H314
H411
</t>
  </si>
  <si>
    <t>603-079-00-5</t>
  </si>
  <si>
    <t>2,2'-(methylimino)diethanol; N-methyldiethanolamine</t>
  </si>
  <si>
    <t>203-312-7</t>
  </si>
  <si>
    <t>105-59-9</t>
  </si>
  <si>
    <t>603-080-00-0</t>
  </si>
  <si>
    <t>2-methylaminoethanol; N-methylethanolamine; N-methyl-2-ethanolamine; N-methyl-2-amino ethanol; 2-(methylamino)ethanol</t>
  </si>
  <si>
    <t>203-710-0</t>
  </si>
  <si>
    <t>109-83-1</t>
  </si>
  <si>
    <t>603-081-00-6</t>
  </si>
  <si>
    <t>2,2'-thiodiethanol; thiodiglycol</t>
  </si>
  <si>
    <t>203-874-3</t>
  </si>
  <si>
    <t>111-48-8</t>
  </si>
  <si>
    <t>603-082-00-1</t>
  </si>
  <si>
    <t>1-aminopropan-2-ol; isopropanolamine</t>
  </si>
  <si>
    <t>201-162-7</t>
  </si>
  <si>
    <t>78-96-6</t>
  </si>
  <si>
    <t>603-083-00-7</t>
  </si>
  <si>
    <t>1,1'-iminodipropan-2-ol; di-isopropanolamine</t>
  </si>
  <si>
    <t>203-820-9</t>
  </si>
  <si>
    <t>110-97-4</t>
  </si>
  <si>
    <t>603-084-00-2</t>
  </si>
  <si>
    <t>styrene oxide; (epoxyethyl)benzene; phenyloxirane</t>
  </si>
  <si>
    <t>202-476-7</t>
  </si>
  <si>
    <t>96-09-3</t>
  </si>
  <si>
    <t xml:space="preserve">Carc. 1B
Acute Tox. 4 *
Eye Irrit. 2
</t>
  </si>
  <si>
    <t xml:space="preserve">H350
H312
H319
</t>
  </si>
  <si>
    <t>603-085-00-8</t>
  </si>
  <si>
    <t>bronopol (INN); 2-bromo-2-nitropropane-1,3-diol</t>
  </si>
  <si>
    <t>200-143-0</t>
  </si>
  <si>
    <t>52-51-7</t>
  </si>
  <si>
    <t xml:space="preserve">Acute Tox. 4 *
Acute Tox. 4 *
STOT SE 3
Skin Irrit. 2
Eye Dam. 1
Aquatic Acute 1
</t>
  </si>
  <si>
    <t xml:space="preserve">H312
H302
H335
H315
H318
H400
</t>
  </si>
  <si>
    <t>603-086-00-3</t>
  </si>
  <si>
    <t>ethirimol (ISO); 5-butyl-2-ethylamino-6-methylpyrimidin-4-ol</t>
  </si>
  <si>
    <t>245-949-3</t>
  </si>
  <si>
    <t>23947-60-6</t>
  </si>
  <si>
    <t xml:space="preserve">H312
</t>
  </si>
  <si>
    <t>603-087-00-9</t>
  </si>
  <si>
    <t>2-ethylhexane-1,3-diol; octylene glycol; ethoexadiol</t>
  </si>
  <si>
    <t>202-377-9</t>
  </si>
  <si>
    <t>94-96-2</t>
  </si>
  <si>
    <t>603-088-00-4</t>
  </si>
  <si>
    <t>2-(octylthio)ethanol; 2-hydroxyethyl octyl sulphide</t>
  </si>
  <si>
    <t>222-598-4</t>
  </si>
  <si>
    <t>3547-33-9</t>
  </si>
  <si>
    <t>603-089-00-X</t>
  </si>
  <si>
    <t>7,7-dimethyl-3-oxa-6-azaoctan-1-ol</t>
  </si>
  <si>
    <t>400-390-6</t>
  </si>
  <si>
    <t xml:space="preserve">H314
H302
</t>
  </si>
  <si>
    <t>603-090-00-5</t>
  </si>
  <si>
    <t>2-(2-bromoethoxy)anisole</t>
  </si>
  <si>
    <t>402-010-4</t>
  </si>
  <si>
    <t>4463-59-6</t>
  </si>
  <si>
    <t>603-091-00-0</t>
  </si>
  <si>
    <t>exo-1-methyl-4-(1-methylethyl)-7-oxabicyclo[2.2.1]heptan-2-ol</t>
  </si>
  <si>
    <t>402-470-6</t>
  </si>
  <si>
    <t>87172-89-2</t>
  </si>
  <si>
    <t>603-092-00-6</t>
  </si>
  <si>
    <t>2-methyl-4-phenylpentanol</t>
  </si>
  <si>
    <t>402-770-7</t>
  </si>
  <si>
    <t>92585-24-5</t>
  </si>
  <si>
    <t>603-093-00-1</t>
  </si>
  <si>
    <t>cinmethylin (ISO); exo-(±)-1-methyl-2-(2-methylbenzyloxy)-4-isopropyl-7-oxabicyclo(2.2.1)heptane</t>
  </si>
  <si>
    <t>402-410-9</t>
  </si>
  <si>
    <t>87818-31-3</t>
  </si>
  <si>
    <t>GHS07
GHS09
Dgr</t>
  </si>
  <si>
    <t>603-094-00-7</t>
  </si>
  <si>
    <t>1,3-bis(2,3-epoxypropoxy)-2,2-dimethylpropane</t>
  </si>
  <si>
    <t>241-536-7</t>
  </si>
  <si>
    <t>17557-23-2</t>
  </si>
  <si>
    <t>603-095-00-2</t>
  </si>
  <si>
    <t>2-(propyloxy)ethanol; EGPE</t>
  </si>
  <si>
    <t>220-548-6</t>
  </si>
  <si>
    <t>2807-30-9</t>
  </si>
  <si>
    <t xml:space="preserve">H312
H319
</t>
  </si>
  <si>
    <t>603-096-00-8</t>
  </si>
  <si>
    <t>2-(2-butoxyethoxy)ethanol; diethylene glycol monobutyl ether</t>
  </si>
  <si>
    <t>603-097-00-3</t>
  </si>
  <si>
    <t>1,1',1'-nitrilotripropan-2-ol; triisopropanolamine</t>
  </si>
  <si>
    <t>204-528-4</t>
  </si>
  <si>
    <t>122-20-3</t>
  </si>
  <si>
    <t>603-098-00-9</t>
  </si>
  <si>
    <t>2-phenoxyethanol</t>
  </si>
  <si>
    <t>204-589-7</t>
  </si>
  <si>
    <t>603-099-00-4</t>
  </si>
  <si>
    <t>3-(N-methyl-N-(4-methylamino-3-nitrophenyl)amino)propane-1,2-diol hydrochloride</t>
  </si>
  <si>
    <t>403-440-5</t>
  </si>
  <si>
    <t>93633-79-5</t>
  </si>
  <si>
    <t>603-100-00-8</t>
  </si>
  <si>
    <t>1,2-dimethoxypropane</t>
  </si>
  <si>
    <t>404-630-0</t>
  </si>
  <si>
    <t>7778-85-0</t>
  </si>
  <si>
    <t xml:space="preserve">H225
</t>
  </si>
  <si>
    <t>603-101-00-3</t>
  </si>
  <si>
    <t>tetrahydro-2-isobutyl-4-methylpyran-4-ol, mixed isomers (cis and trans)</t>
  </si>
  <si>
    <t>405-040-6</t>
  </si>
  <si>
    <t>603-102-00-9</t>
  </si>
  <si>
    <t>1,2-epoxybutane</t>
  </si>
  <si>
    <t>203-438-2</t>
  </si>
  <si>
    <t>106-88-7</t>
  </si>
  <si>
    <t xml:space="preserve">Flam. Liq. 2
Carc. 2
Acute Tox. 4 *
Acute Tox. 4 *
Acute Tox. 4 *
STOT SE 3
Skin Irrit. 2
Eye Irrit. 2
</t>
  </si>
  <si>
    <t xml:space="preserve">H225
H351
H332
H312
H302
H335
H315
H319
</t>
  </si>
  <si>
    <t xml:space="preserve">H225
H302
H312
H332
H315
H319
H351
H335
</t>
  </si>
  <si>
    <t>603-103-00-4</t>
  </si>
  <si>
    <t>oxirane, mono[(C12-14-alkyloxy)methyl] derivs.</t>
  </si>
  <si>
    <t>271-846-8</t>
  </si>
  <si>
    <t>68609-97-2</t>
  </si>
  <si>
    <t>603-104-00-X</t>
  </si>
  <si>
    <t>fenarimol (ISO); 2,4'-dichloro-α-(pyrimidin-5-yl)benzhydryl alcohol</t>
  </si>
  <si>
    <t xml:space="preserve">Repr. 2
Lact.
Aquatic Chronic 2
</t>
  </si>
  <si>
    <t xml:space="preserve">H361fd
H362
H411
</t>
  </si>
  <si>
    <t xml:space="preserve">H361fd
H362
H411
</t>
  </si>
  <si>
    <t>603-105-00-5</t>
  </si>
  <si>
    <t>furan</t>
  </si>
  <si>
    <t xml:space="preserve">Flam. Liq. 1
Carc. 1B
Muta. 2
Acute Tox. 4 *
Acute Tox. 4 *
STOT RE 2 *
Skin Irrit. 2
Aquatic Chronic 3
</t>
  </si>
  <si>
    <t xml:space="preserve">H224
H350
H341
H332
H302
H373 **
H315
H412
</t>
  </si>
  <si>
    <t>603-106-00-0</t>
  </si>
  <si>
    <t>2-methoxypropanol</t>
  </si>
  <si>
    <t xml:space="preserve">Flam. Liq. 3
Repr. 1B
STOT SE 3
Skin Irrit. 2
Eye Dam. 1
</t>
  </si>
  <si>
    <t xml:space="preserve">H226
H360D ***
H335
H315
H318
</t>
  </si>
  <si>
    <t>603-107-00-6</t>
  </si>
  <si>
    <t>2-(2-methoxyethoxy)ethanol; diethylene glycol monomethyl ether</t>
  </si>
  <si>
    <t xml:space="preserve">H361d ***
</t>
  </si>
  <si>
    <t>603-108-00-1</t>
  </si>
  <si>
    <t>2-methylpropan-1-ol; iso-butanol</t>
  </si>
  <si>
    <t>78-83-1</t>
  </si>
  <si>
    <t xml:space="preserve">Flam. Liq. 3
STOT SE 3
STOT SE 3
Skin Irrit. 2
Eye Dam. 1
</t>
  </si>
  <si>
    <t xml:space="preserve">H226
H335
H336
H315
H318
</t>
  </si>
  <si>
    <t xml:space="preserve">H226
H335
H315
H318
H336
</t>
  </si>
  <si>
    <t>603-109-00-7</t>
  </si>
  <si>
    <t>reaction mass of: 1-ethoxy-1,1,2,3,3,3-hexafluoro-2-(trifluoromethyl)propane; 1-ethoxy-1,1,2,2,3,3,4,4,4-nonafluorobutane</t>
  </si>
  <si>
    <t>425-340-0</t>
  </si>
  <si>
    <t>603-110-00-2</t>
  </si>
  <si>
    <t>reaction mass of: cis-2-isobutyl-5-methyl 1,3-dioxane; trans-2-isobutyl-5-methyl 1,3-dioxane</t>
  </si>
  <si>
    <t>426-130-1</t>
  </si>
  <si>
    <t>166301-21-9</t>
  </si>
  <si>
    <t>603-111-00-8</t>
  </si>
  <si>
    <t>reaction mass of: 1-(1,1-dimethylpropyl)-4-ethoxy-cis-cyclohexane; 1-(1,1-dimethylpropyl)-4-ethoxy-trans-cyclohexane</t>
  </si>
  <si>
    <t>426-530-6</t>
  </si>
  <si>
    <t>603-112-00-3</t>
  </si>
  <si>
    <t>cyclopentyl 2-phenylethyl ether</t>
  </si>
  <si>
    <t>428-340-9</t>
  </si>
  <si>
    <t>603-113-00-9</t>
  </si>
  <si>
    <t>6-glycidyloxynapht-1-yl oxymethyloxirane</t>
  </si>
  <si>
    <t>429-960-2</t>
  </si>
  <si>
    <t>27610-48-6</t>
  </si>
  <si>
    <t xml:space="preserve">Muta. 2
Acute Tox. 4 *
Skin Irrit. 2
Skin Sens. 1
Aquatic Chronic 3
</t>
  </si>
  <si>
    <t xml:space="preserve">H341
H312
H315
H317
H412
</t>
  </si>
  <si>
    <t>603-114-00-4</t>
  </si>
  <si>
    <t>9-(2-propenyloxy)tricyclo[5.2.1.0(2,6)]dec-3(or-4-)-ene</t>
  </si>
  <si>
    <t>430-830-2</t>
  </si>
  <si>
    <t>26912-64-1</t>
  </si>
  <si>
    <t>603-115-00-X</t>
  </si>
  <si>
    <t>reaction mass of: O,O',O''-(methylsilanetriyl)tris(4-methyl-2-pentanone oxime) (3 stereoisomers)</t>
  </si>
  <si>
    <t>423-580-0</t>
  </si>
  <si>
    <t>603-116-00-5</t>
  </si>
  <si>
    <t>(Z)-(2,4-difluorophenyl)piperidin-4-ylmethanone oxime monohydrochloride</t>
  </si>
  <si>
    <t>424-740-2</t>
  </si>
  <si>
    <t>138271-16-6</t>
  </si>
  <si>
    <t>603-117-00-0</t>
  </si>
  <si>
    <t>propan-2-ol; isopropyl alcohol; isopropanol</t>
  </si>
  <si>
    <t>603-118-00-6</t>
  </si>
  <si>
    <t>6-dimethylaminohexan-1-ol</t>
  </si>
  <si>
    <t>404-680-3</t>
  </si>
  <si>
    <t>1862-07-3</t>
  </si>
  <si>
    <t xml:space="preserve">Acute Tox. 4 *
Skin Corr. 1B
Aquatic Chronic 3
</t>
  </si>
  <si>
    <t>603-119-00-1</t>
  </si>
  <si>
    <t>1,1'-(1,3-phenylenedioxy)bis(3-(2-(prop-2-enyl)phenoxy)propan-2-ol)</t>
  </si>
  <si>
    <t>405-840-5</t>
  </si>
  <si>
    <t>603-120-00-7</t>
  </si>
  <si>
    <t>2-methyl-5-phenylpentanol</t>
  </si>
  <si>
    <t>405-890-8</t>
  </si>
  <si>
    <t>25634-93-9</t>
  </si>
  <si>
    <t>603-121-00-2</t>
  </si>
  <si>
    <t>4-[4-(1,3-dihydroxyprop-2-yl)phenylamino]-1,8-dihydroxy-5-nitroanthraquinone</t>
  </si>
  <si>
    <t>406-057-1</t>
  </si>
  <si>
    <t>114565-66-1</t>
  </si>
  <si>
    <t xml:space="preserve">Carc. 2
Skin Sens. 1
Aquatic Chronic 4
</t>
  </si>
  <si>
    <t xml:space="preserve">H351
H317
H413
</t>
  </si>
  <si>
    <t>603-122-00-8</t>
  </si>
  <si>
    <t>sodium 2-ethylhexanolate</t>
  </si>
  <si>
    <t>406-150-7</t>
  </si>
  <si>
    <t>38411-13-1</t>
  </si>
  <si>
    <t xml:space="preserve">Flam. Sol. 1
Skin Corr. 1B
Aquatic Chronic 3
</t>
  </si>
  <si>
    <t xml:space="preserve">H228
H314
H412
</t>
  </si>
  <si>
    <t>603-123-00-3</t>
  </si>
  <si>
    <t>4-methyl-8-methylenetricyclo[3.3.1.13,7]decan-2-ol</t>
  </si>
  <si>
    <t>406-330-5</t>
  </si>
  <si>
    <t>122760-84-3</t>
  </si>
  <si>
    <t>603-124-00-9</t>
  </si>
  <si>
    <t>1,4-bis[2-(vinyloxy)ethoxy]benzene</t>
  </si>
  <si>
    <t>406-900-3</t>
  </si>
  <si>
    <t>84563-49-5</t>
  </si>
  <si>
    <t>603-125-00-4</t>
  </si>
  <si>
    <t>2-(2,4-dichlorophenyl)-1-(1H-1,2,4-triazol-1-yl)pent-4-en-2-ol</t>
  </si>
  <si>
    <t>407-850-5</t>
  </si>
  <si>
    <t>89544-40-1</t>
  </si>
  <si>
    <t xml:space="preserve">H302
H318
H411
</t>
  </si>
  <si>
    <t>603-126-00-X</t>
  </si>
  <si>
    <t>2-((4-methyl-2-nitrophenyl)amino)ethanol</t>
  </si>
  <si>
    <t>408-090-7</t>
  </si>
  <si>
    <t>100418-33-5</t>
  </si>
  <si>
    <t xml:space="preserve">Acute Tox. 4 *
Skin Sens. 1
Aquatic Chronic 3
</t>
  </si>
  <si>
    <t xml:space="preserve">H302
H317
H412
</t>
  </si>
  <si>
    <t>603-127-00-5</t>
  </si>
  <si>
    <t xml:space="preserve">butan-2-ol [1]
(S)-butan-2-ol [2]
(R)-butan-2-ol [3]
(±)-butan-2-ol  [4]
</t>
  </si>
  <si>
    <t xml:space="preserve">201-158-5 [1]
224-168-1 [2]
238-967-8 [3]
240-029-8 [4]
</t>
  </si>
  <si>
    <t xml:space="preserve">78-92-2 [1]
4221-99-2 [2]
14898-79-4 [3]
15892-23-6 [4]
</t>
  </si>
  <si>
    <t xml:space="preserve">Flam. Liq. 3
STOT SE 3
STOT SE 3
Eye Irrit. 2
</t>
  </si>
  <si>
    <t xml:space="preserve">H226
H335
H336
H319
</t>
  </si>
  <si>
    <t xml:space="preserve">H226
H319
H335
H336
</t>
  </si>
  <si>
    <t>603-128-00-0</t>
  </si>
  <si>
    <t>2-(phenylmethoxy)naphthalene</t>
  </si>
  <si>
    <t>405-490-3</t>
  </si>
  <si>
    <t>613-62-7</t>
  </si>
  <si>
    <t>603-129-00-6</t>
  </si>
  <si>
    <t>1-tert-butoxypropan-2-ol</t>
  </si>
  <si>
    <t>406-180-0</t>
  </si>
  <si>
    <t>57018-52-7</t>
  </si>
  <si>
    <t>603-130-00-1</t>
  </si>
  <si>
    <t>reaction mass of isomers of: α-((dimethyl)biphenyl)-ω-hydroxypoly(oxyethylene)</t>
  </si>
  <si>
    <t>406-325-8</t>
  </si>
  <si>
    <t>603-131-00-7</t>
  </si>
  <si>
    <t>reaction mass of: 1-deoxy-1-[methyl-(1-oxododecyl)amino]-D-glucitol; 1-deoxy-1-[methyl-(1-oxotetradecyl)amino]-D-glucitol (3:1)</t>
  </si>
  <si>
    <t>407-290-1</t>
  </si>
  <si>
    <t>603-132-00-2</t>
  </si>
  <si>
    <t>2-hydroxymethyl-9-methyl-6-(1-methylethyl)-1,4-dioxaspiro[4.5]decane</t>
  </si>
  <si>
    <t>408-200-3</t>
  </si>
  <si>
    <t>63187-91-7</t>
  </si>
  <si>
    <t>603-133-00-8</t>
  </si>
  <si>
    <t>reaction mass of: 3-[(4-amino-2-chloro-5-nitrophenyl)amino]-propane-1,2-diol; 3,3'-(2-chloro-5-nitro-1,4-phenylenediimino)bis(propan-1,2-diol)</t>
  </si>
  <si>
    <t>408-240-1</t>
  </si>
  <si>
    <t>603-134-00-3</t>
  </si>
  <si>
    <t>reaction mass of substituted dodecyl and/or tetradecyl, diphenyl ethers. The substance is produced by the Friedel Crafts reaction. The catalyst is removed from the reaction product. Diphenyl ether is substituted by C1-C10 alkyl groups. The alkyl groups are bonded randomly between C1 and C6. Linear C12 and C14, 50/50 used.</t>
  </si>
  <si>
    <t>410-450-3</t>
  </si>
  <si>
    <t>603-135-00-9</t>
  </si>
  <si>
    <t>bis[[2,2',2''-nitrilotris-[ethanolato]]-1-N,O]-bis[2-(2-methoxyethoxy)ethoxy]-titanium</t>
  </si>
  <si>
    <t>410-500-4</t>
  </si>
  <si>
    <t>603-136-00-4</t>
  </si>
  <si>
    <t>3-((4-(bis(2-hydroxyethyl)amino)-2-nitrophenyl)amino)-1-propanol</t>
  </si>
  <si>
    <t>410-910-3</t>
  </si>
  <si>
    <t>104226-19-9</t>
  </si>
  <si>
    <t>603-137-00-X</t>
  </si>
  <si>
    <t>reaction mass of: 1-deoxy-1-[methyl-(1-oxohexadecyl)amino]-D-glucitol; 1-deoxy-1-[methyl-(1-oxooctadecyl)amino]-D-glucitol</t>
  </si>
  <si>
    <t>411-130-6</t>
  </si>
  <si>
    <t>603-138-00-5</t>
  </si>
  <si>
    <t>3-(2,2-dimethyl-3-hydroxypropyl)toluene; (alt.): 2,2-dimethyl-3-(3-methylphenyl)propanol</t>
  </si>
  <si>
    <t>403-140-4</t>
  </si>
  <si>
    <t>103694-68-4</t>
  </si>
  <si>
    <t>603-139-00-0</t>
  </si>
  <si>
    <t>bis(2-methoxyethyl) ether</t>
  </si>
  <si>
    <t xml:space="preserve">Flam. Liq. 3
Repr. 1B
</t>
  </si>
  <si>
    <t xml:space="preserve">H226
H360FD
</t>
  </si>
  <si>
    <t xml:space="preserve">H226
H360FD
</t>
  </si>
  <si>
    <t>603-140-00-6</t>
  </si>
  <si>
    <t>2,2' -oxybisethanol; diethylene glycol</t>
  </si>
  <si>
    <t>603-141-00-1</t>
  </si>
  <si>
    <t>reaction mass of: dodecyloxy-1-methyl-1-[oxy-poly-(2-hydroxymethylethanoxy)]pentadecane; dodecyloxy-1-methyl-1-[oxy-poly-(2-hydroxymethylethanoxy)]heptadecane</t>
  </si>
  <si>
    <t>413-780-6</t>
  </si>
  <si>
    <t>603-142-00-7</t>
  </si>
  <si>
    <t>2-(2-(2-hydroxyethoxy)ethyl)-2-aza-bicyclo[2.2.1]heptane</t>
  </si>
  <si>
    <t>407-360-1</t>
  </si>
  <si>
    <t>116230-20-7</t>
  </si>
  <si>
    <t xml:space="preserve">Acute Tox. 4 *
Acute Tox. 4 *
STOT RE 2 *
Skin Irrit. 2
Eye Dam. 1
</t>
  </si>
  <si>
    <t xml:space="preserve">H312
H302
H373 **
H315
H318
</t>
  </si>
  <si>
    <t>603-143-00-2</t>
  </si>
  <si>
    <t>R-2,3-epoxy-1-propanol</t>
  </si>
  <si>
    <t>404-660-4</t>
  </si>
  <si>
    <t>57044-25-4</t>
  </si>
  <si>
    <t xml:space="preserve">Self-react. C ****
Carc. 1B
Muta. 2
Repr. 1B
Acute Tox. 3 *
Acute Tox. 4 *
Acute Tox. 4 *
Skin Corr. 1B
</t>
  </si>
  <si>
    <t xml:space="preserve">H242
H350
H341
H360F ***
H331
H312
H302
H314
</t>
  </si>
  <si>
    <t>603-144-00-8</t>
  </si>
  <si>
    <t>reaction mass of: 2,6,9-trimethyl-2,5,9-cyclododecatrien-1-ol; 6,9-dimethyl-2-methylen-5,9-cyclododecadien-1-ol</t>
  </si>
  <si>
    <t>413-530-6</t>
  </si>
  <si>
    <t>111850-00-1</t>
  </si>
  <si>
    <t>603-145-00-3</t>
  </si>
  <si>
    <t>2-isopropyl-2-(1-methylbutyl)-1,3-dimethoxypropane</t>
  </si>
  <si>
    <t>406-970-5</t>
  </si>
  <si>
    <t>129228-11-1</t>
  </si>
  <si>
    <t>603-146-00-9</t>
  </si>
  <si>
    <t>2-[(2-[2-(dimethylamino)ethoxy]ethyl)methylamino]ethanol</t>
  </si>
  <si>
    <t>406-080-7</t>
  </si>
  <si>
    <t>83016-70-0</t>
  </si>
  <si>
    <t>603-147-00-4</t>
  </si>
  <si>
    <t>(-)-trans-4-(4'-fluorophenyl)-3-hydroxymethyl-N-methylpiperidine</t>
  </si>
  <si>
    <t>406-030-4</t>
  </si>
  <si>
    <t>105812-81-5</t>
  </si>
  <si>
    <t>603-148-00-X</t>
  </si>
  <si>
    <t>1,4-bis[(vinyloxy)methyl]cyclohexane</t>
  </si>
  <si>
    <t>413-370-7</t>
  </si>
  <si>
    <t>17351-75-6</t>
  </si>
  <si>
    <t>603-149-00-5</t>
  </si>
  <si>
    <t>reaction mass of diastereoisomers of 1-(1-hydroxyethyl)-4-(1-methylethyl)cyclohexane</t>
  </si>
  <si>
    <t>407-640-3</t>
  </si>
  <si>
    <t>63767-86-2</t>
  </si>
  <si>
    <t>603-150-00-0</t>
  </si>
  <si>
    <t>(±) trans-3,3-dimethyl-5-(2,2,3-trimethyl-cyclopent-3-en-1-yl)-pent-4-en-2-ol</t>
  </si>
  <si>
    <t>411-580-3</t>
  </si>
  <si>
    <t>107898-54-4</t>
  </si>
  <si>
    <t>603-151-00-6</t>
  </si>
  <si>
    <t>(±)-2-(2,4-dichlorophenyl)-3-(1H-1,2,4-triazol-1-yl)propan-1-ol</t>
  </si>
  <si>
    <t>413-570-4</t>
  </si>
  <si>
    <t>603-152-00-1</t>
  </si>
  <si>
    <t>2-(4-tert-butylphenyl)ethanol</t>
  </si>
  <si>
    <t>410-020-5</t>
  </si>
  <si>
    <t>5406-86-0</t>
  </si>
  <si>
    <t xml:space="preserve">Repr. 2
STOT RE 2 *
Eye Dam. 1
Aquatic Chronic 2
</t>
  </si>
  <si>
    <t xml:space="preserve">H361f ***
H373 **
H318
H411
</t>
  </si>
  <si>
    <t>603-153-00-7</t>
  </si>
  <si>
    <t>3-((2-nitro-4-(trifluoromethyl)phenyl)amino)propane-1,2-diol</t>
  </si>
  <si>
    <t>410-010-0</t>
  </si>
  <si>
    <t>104333-00-8</t>
  </si>
  <si>
    <t>603-154-00-2</t>
  </si>
  <si>
    <t>1-[(2-tert-butyl)cyclohexyloxy]-2-butanol</t>
  </si>
  <si>
    <t>412-300-2</t>
  </si>
  <si>
    <t>139504-68-0</t>
  </si>
  <si>
    <t>603-156-00-3</t>
  </si>
  <si>
    <t>2-(2,4-dichlorophenyl)-2-(2-propenyl)oxirane</t>
  </si>
  <si>
    <t>411-210-0</t>
  </si>
  <si>
    <t>89544-48-9</t>
  </si>
  <si>
    <t>603-157-00-9</t>
  </si>
  <si>
    <t>6,9-bis(hexadecyloxymethyl)-4,7-dioxanonane-1,2,9-triol</t>
  </si>
  <si>
    <t>411-450-6</t>
  </si>
  <si>
    <t>143747-72-2</t>
  </si>
  <si>
    <t>603-158-00-4</t>
  </si>
  <si>
    <t>reaction mass of 4 diastereoisomers of 2,7-dimethyl-10-(1-methylethyl)-1-oxaspiro[4.5]deca-3,6-diene</t>
  </si>
  <si>
    <t>412-460-3</t>
  </si>
  <si>
    <t>603-159-00-X</t>
  </si>
  <si>
    <t>2-cyclododecylpropan-1-ol</t>
  </si>
  <si>
    <t>411-410-8</t>
  </si>
  <si>
    <t>118562-73-5</t>
  </si>
  <si>
    <t>603-160-00-5</t>
  </si>
  <si>
    <t>1,2-diethoxypropane</t>
  </si>
  <si>
    <t>412-180-1</t>
  </si>
  <si>
    <t>10221-57-5</t>
  </si>
  <si>
    <t>603-161-00-0</t>
  </si>
  <si>
    <t>1,3-diethoxypropane</t>
  </si>
  <si>
    <t>413-140-6</t>
  </si>
  <si>
    <t>3459-83-4</t>
  </si>
  <si>
    <t xml:space="preserve">Flam. Liq. 3
</t>
  </si>
  <si>
    <t xml:space="preserve">H226
</t>
  </si>
  <si>
    <t>GHS02
Wng</t>
  </si>
  <si>
    <t>603-162-00-6</t>
  </si>
  <si>
    <t>α[2-[[[(2-hydroxyethyl)methylamino]acetyl]amino]propyl]-ω-(nonylphenoxy)poly[oxo(methyl-1,2-ethanediyl)]</t>
  </si>
  <si>
    <t>413-420-8</t>
  </si>
  <si>
    <t>144736-29-8</t>
  </si>
  <si>
    <t>603-163-00-1</t>
  </si>
  <si>
    <t>2-phenyl-1,3-propanediol</t>
  </si>
  <si>
    <t>411-810-2</t>
  </si>
  <si>
    <t>1570-95-2</t>
  </si>
  <si>
    <t>603-164-00-7</t>
  </si>
  <si>
    <t>2-butyl-4-chloro-4,5-dihydro-5-hydroxymethyl-1-[2'-(2-triphenylmethyl-1,2,3,4-2H-tetrazol-5-yl)-1,1'-biphenyl-4-methyl]-1H-imidazole</t>
  </si>
  <si>
    <t>412-420-5</t>
  </si>
  <si>
    <t>133909-99-6</t>
  </si>
  <si>
    <t>603-165-00-2</t>
  </si>
  <si>
    <t>reaction mass of: 4-allyl-2,6-bis(2,3-epoxypropyl)phenol; 4-allyl-6-[3-[6-[3-[6-[3-(4-allyl-2,6-bis(2,3-epoxypropyl)phenoxy)-2-hydroxypropyl]-4-allyl-2-(2,3-epoxypropyl)phenoxy]-2-hydroxypropyl]-4-allyl-2-(2,3-epoxypropyl)phenoxy]-2-hydroxypropyl]-2-(2,3-epoxypropyl)phenol; 4-allyl-6-[3-(4-allyl-2,6-bis(2,3-epoxypropyl)phenoxy)-2-hydroxypropyl]-2-(2,3-epoxypropyl)phenol; 4-allyl-6-[3-[6-[3-(4-allyl-2,6-bis(2,3-epoxypropyl)phenoxy)-2-hydroxypropyl]-4-allyl-2-(2,3-epoxypropyl)phenoxy]-2-hydroxypropyl]-2-(2,3-epoxypropyl)phenol</t>
  </si>
  <si>
    <t>417-470-1</t>
  </si>
  <si>
    <t xml:space="preserve">Muta. 2
Skin Sens. 1
</t>
  </si>
  <si>
    <t xml:space="preserve">H341
H317
</t>
  </si>
  <si>
    <t>603-166-00-8</t>
  </si>
  <si>
    <t>R-1-chloro-2,3-epoxypropane</t>
  </si>
  <si>
    <t>424-280-2</t>
  </si>
  <si>
    <t>51594-55-9</t>
  </si>
  <si>
    <t>603-167-00-3</t>
  </si>
  <si>
    <t>3,3',5,5'-tetra-tert-butylbiphenyl-2,2'-diol</t>
  </si>
  <si>
    <t>407-920-5</t>
  </si>
  <si>
    <t>6390-69-8</t>
  </si>
  <si>
    <t>603-168-00-9</t>
  </si>
  <si>
    <t>3-(2-ethylhexyloxy)propane-1,2-diol</t>
  </si>
  <si>
    <t>408-080-2</t>
  </si>
  <si>
    <t>70445-33-9</t>
  </si>
  <si>
    <t>603-169-00-4</t>
  </si>
  <si>
    <t>(±)-trans-4-(4-fluorophenyl)-3-hydroxymethyl-N-methylpiperidine</t>
  </si>
  <si>
    <t>415-550-0</t>
  </si>
  <si>
    <t>109887-53-8</t>
  </si>
  <si>
    <t>603-170-00-X</t>
  </si>
  <si>
    <t>reaction mass of: 2-methyl-1-(6-methylbicyclo[2.2.1]hept-5-en-2-yl)pent-1-en-3-ol; 2-methyl-1-(1-methylbicyclo[2.2.1]hept-5-en-2-yl)-pent-1-en-3-ol; 2-methyl-1-(5-methylbicyclo[2.2.1]hept-5-en-2-yl)pent-1-en-3-ol</t>
  </si>
  <si>
    <t>415-990-3</t>
  </si>
  <si>
    <t>67739-11-1</t>
  </si>
  <si>
    <t>603-171-00-5</t>
  </si>
  <si>
    <t>5-thiazolylmethanol</t>
  </si>
  <si>
    <t>414-780-9</t>
  </si>
  <si>
    <t>38585-74-9</t>
  </si>
  <si>
    <t>603-172-00-0</t>
  </si>
  <si>
    <t>mono-2-[2-(4-dibenzo[b,f][1,4]thiazepin-11-yl)piperazinium-1-yl]ethoxy)ethanol trans-butenedioate</t>
  </si>
  <si>
    <t>415-180-1</t>
  </si>
  <si>
    <t>773058-82-5</t>
  </si>
  <si>
    <t>603-173-00-6</t>
  </si>
  <si>
    <t>4,4-dimethyl-3,5,8-trioxabicyclo[5.1.0]octane</t>
  </si>
  <si>
    <t>421-750-9</t>
  </si>
  <si>
    <t>57280-22-5</t>
  </si>
  <si>
    <t>603-174-00-1</t>
  </si>
  <si>
    <t>4-cyclohexyl-2-methyl-2-butanol</t>
  </si>
  <si>
    <t>420-630-3</t>
  </si>
  <si>
    <t>83926-73-2</t>
  </si>
  <si>
    <t>603-175-00-7</t>
  </si>
  <si>
    <t>2-(2-hexyloxyethoxy)ethanol; DEGHE; diethylene glycol monohexyl ether; 3,6-dioxa-1-dodecanol; hexyl carbitol; 3,6-dioxadodecan-1-ol</t>
  </si>
  <si>
    <t>203-988-3</t>
  </si>
  <si>
    <t>112-59-4</t>
  </si>
  <si>
    <t xml:space="preserve">H312
H318
</t>
  </si>
  <si>
    <t>603-176-00-2</t>
  </si>
  <si>
    <t>1,2-bis(2-methoxyethoxy)ethane; TEGDME; triethylene glycol dimethyl ether; triglyme</t>
  </si>
  <si>
    <t xml:space="preserve">H360Df
</t>
  </si>
  <si>
    <t>603-177-00-8</t>
  </si>
  <si>
    <t xml:space="preserve">1-ethoxypropan-2-ol; 2PG1EE; 1-ethoxy-2-propanol; propylene glycol monoethyl ether [1]
2-ethoxy-1-methylethyl acetate; 2PG1EEA  [2]
</t>
  </si>
  <si>
    <t xml:space="preserve">216-374-5 [1]
259-370-9 [2]
</t>
  </si>
  <si>
    <t xml:space="preserve">1569-02-4 [1]
54839-24-6 [2]
</t>
  </si>
  <si>
    <t>603-178-00-3</t>
  </si>
  <si>
    <t>2-hexyloxyethanol; ethylene glycol monohexyl ether; n-hexylglycol</t>
  </si>
  <si>
    <t>203-951-1</t>
  </si>
  <si>
    <t>112-25-4</t>
  </si>
  <si>
    <t>603-179-00-9</t>
  </si>
  <si>
    <t>ergocalciferol (ISO); Vitamin D2</t>
  </si>
  <si>
    <t xml:space="preserve">Acute Tox. 2 *
Acute Tox. 3 *
Acute Tox. 3 *
STOT RE 1
</t>
  </si>
  <si>
    <t xml:space="preserve">H330
H311
H301
H372 **
</t>
  </si>
  <si>
    <t>603-180-00-4</t>
  </si>
  <si>
    <t>colecalciferol; Vitamin D3</t>
  </si>
  <si>
    <t>603-181-00-X</t>
  </si>
  <si>
    <t>tert-butyl methyl ether; MTBE; 2-methoxy-2-methylpropane</t>
  </si>
  <si>
    <t>216-653-1</t>
  </si>
  <si>
    <t xml:space="preserve">Flam. Liq. 2
Skin Irrit. 2
</t>
  </si>
  <si>
    <t xml:space="preserve">H225
H315
</t>
  </si>
  <si>
    <t>603-182-00-5</t>
  </si>
  <si>
    <t>reaction product of: saturated, monounsaturated and multiple unsaturated long-chained partly estrified alcohols of vegetable origin (Brassica napus L., Brassica rapa L., Helianthus annuus L., Glycine hispida, Gossypium hirsutum L., Cocos nucifera L., Elaeis guineensis) with O,O-diisobutyldithiophosphate and 2-ethylhexylamine and hydrogen peroxide</t>
  </si>
  <si>
    <t>428-630-5</t>
  </si>
  <si>
    <t>603-183-00-0</t>
  </si>
  <si>
    <t>2-[2-(2-butoxyethoxy)ethoxy]ethanol; TEGBE; triethylene glycol monobutyl ether; butoxytriethylene glycol</t>
  </si>
  <si>
    <t>205-592-6</t>
  </si>
  <si>
    <t>143-22-6</t>
  </si>
  <si>
    <t xml:space="preserve">Eye Dam. 1; H318: C ≥ 30 %
Eye Irrit. 2; H319: 20 % ≤ C &lt; 30 %
</t>
  </si>
  <si>
    <t>603-184-00-6</t>
  </si>
  <si>
    <t>2-(hydroxymethyl)-2-[[2-hydroxy-3-(isooctadecyloxy)propoxy]methyl]-1,3-propanediol</t>
  </si>
  <si>
    <t>416-380-1</t>
  </si>
  <si>
    <t>146925-83-9</t>
  </si>
  <si>
    <t>603-185-00-1</t>
  </si>
  <si>
    <t>2,4-dichloro-3-ethyl-6-nitrophenol</t>
  </si>
  <si>
    <t>420-740-1</t>
  </si>
  <si>
    <t>99817-36-4</t>
  </si>
  <si>
    <t xml:space="preserve">Acute Tox. 3 *
Eye Dam. 1
Skin Sens. 1
Aquatic Acute 1
Aquatic Chronic 1
</t>
  </si>
  <si>
    <t xml:space="preserve">H301
H318
H317
H400
H410
</t>
  </si>
  <si>
    <t xml:space="preserve">H301
H318
H317
H410
</t>
  </si>
  <si>
    <t>603-186-00-7</t>
  </si>
  <si>
    <t>trans-(5RS,6SR)-6-amino-2,2-dimethyl-1,3-dioxepan-5-ol</t>
  </si>
  <si>
    <t>419-050-3</t>
  </si>
  <si>
    <t>79944-37-9</t>
  </si>
  <si>
    <t>603-187-00-2</t>
  </si>
  <si>
    <t>2-((4,6-bis(4-(2-(1-methylpyridinium-4-yl)vinyl)phenylamino)-1,3,5-triazin-2-yl)(2-hydroxyethyl)amino)ethanol dichloride</t>
  </si>
  <si>
    <t>419-360-9</t>
  </si>
  <si>
    <t>163661-77-6</t>
  </si>
  <si>
    <t>603-188-00-8</t>
  </si>
  <si>
    <t>reaction mass of: 6,7-epoxy-1,2,3,4,5,6,7,8-octahydro-1,1,2,4,4,7-hexamethylnaphthalene; 7,8-epoxy-1,2,3,4,6,7,8,8a-octahydro-1,1,2,4,4,7-hexamethylnaphthalene</t>
  </si>
  <si>
    <t>426-970-9</t>
  </si>
  <si>
    <t>603-189-00-3</t>
  </si>
  <si>
    <t>reaction mass of complexes of: titanium, 2,2'-oxydiethanol, ammonium lactate, nitrilotris(2-propanol) and ethylene glycol</t>
  </si>
  <si>
    <t>405-250-8</t>
  </si>
  <si>
    <t>603-190-00-9</t>
  </si>
  <si>
    <t>8,8-dimethyl-7-isopropyl-6,10-dioxaspiro[4.5]decane</t>
  </si>
  <si>
    <t>424-030-2</t>
  </si>
  <si>
    <t>62406-73-9</t>
  </si>
  <si>
    <t>603-191-00-4</t>
  </si>
  <si>
    <t>2-(4,6-bis(2,4-dimethylphenyl)-1,3,5-triazin-2-yl)-5-(3-((2-ethylhexyl)oxy)-2-hydroxypropoxy)phenol</t>
  </si>
  <si>
    <t>419-740-4</t>
  </si>
  <si>
    <t>137658-79-8</t>
  </si>
  <si>
    <t>603-192-00-X</t>
  </si>
  <si>
    <t>(E,E)-3,7,11-trimethyldodeca-1,4,6,10-tetraen-3-ol</t>
  </si>
  <si>
    <t>423-240-1</t>
  </si>
  <si>
    <t>125474-34-2</t>
  </si>
  <si>
    <t xml:space="preserve">Skin Irrit. 2
Eye Dam. 1
Skin Sens. 1
Aquatic Acute 1
Aquatic Chronic 1
</t>
  </si>
  <si>
    <t xml:space="preserve">H315
H318
H317
H400
H410
</t>
  </si>
  <si>
    <t xml:space="preserve">H315
H318
H317
H410
</t>
  </si>
  <si>
    <t>603-193-00-5</t>
  </si>
  <si>
    <t>disodium 9,10-anthracenedioxide</t>
  </si>
  <si>
    <t>426-030-8</t>
  </si>
  <si>
    <t>46492-07-3</t>
  </si>
  <si>
    <t>603-194-00-0</t>
  </si>
  <si>
    <t>2-(2-aminoethylamino)ethanol; (AEEA)</t>
  </si>
  <si>
    <t>203-867-5</t>
  </si>
  <si>
    <t>111-41-1</t>
  </si>
  <si>
    <t xml:space="preserve">Repr. 1B
Skin Corr. 1B
Skin Sens. 1
</t>
  </si>
  <si>
    <t xml:space="preserve">H360Df
H314
H317
</t>
  </si>
  <si>
    <t xml:space="preserve">H314
H317
H360Df
</t>
  </si>
  <si>
    <t xml:space="preserve">STOT SE 3; H335: C = 5 %
</t>
  </si>
  <si>
    <t>603-195-00-6</t>
  </si>
  <si>
    <t>2-[4-(4-methoxyphenyl)-6-phenyl-1,3,5-triazin-2-yl]-phenol</t>
  </si>
  <si>
    <t>430-810-3</t>
  </si>
  <si>
    <t>154825-62-4</t>
  </si>
  <si>
    <t>603-196-00-1</t>
  </si>
  <si>
    <t>2-(7-ethyl-1H-indol-3-yl)ethanol</t>
  </si>
  <si>
    <t>431-020-1</t>
  </si>
  <si>
    <t>41340-36-7</t>
  </si>
  <si>
    <t>603-197-00-7</t>
  </si>
  <si>
    <t>tebuconazole (ISO); 1-(4-chlorophenyl)-4,4-dimethyl-3-(1,2,4-triazol-1-ylmethyl)pentan-3-ol</t>
  </si>
  <si>
    <t>403-640-2</t>
  </si>
  <si>
    <t>107534-96-3</t>
  </si>
  <si>
    <t xml:space="preserve">Repr. 2
Acute Tox. 4 *
Aquatic Acute 1
Aquatic Chronic 1
</t>
  </si>
  <si>
    <t xml:space="preserve">H361d ***
H302
H400
H410
</t>
  </si>
  <si>
    <t xml:space="preserve">H302
H361d ***
H410
</t>
  </si>
  <si>
    <t xml:space="preserve">M=1
M=10
</t>
  </si>
  <si>
    <t>603-199-00-8</t>
  </si>
  <si>
    <t>etoxazol (ISO); (RS)-5-tert-butyl-2-[2-(2,6-difluorophenyl)-4,5-dihydro-1,3-oxazol-4-yl]phenetole</t>
  </si>
  <si>
    <t>153233-91-1</t>
  </si>
  <si>
    <t>603-200-00-1</t>
  </si>
  <si>
    <t xml:space="preserve">1-pentanol [1]
3-pentanol  [2]
</t>
  </si>
  <si>
    <t xml:space="preserve">200-752-1 [1]
209-526-7 [2]
</t>
  </si>
  <si>
    <t xml:space="preserve">71-41-0 [1]
584-02-1 [2]
</t>
  </si>
  <si>
    <t xml:space="preserve">Flam. Liq. 3
Acute Tox. 4 *
STOT SE 3
Skin Irrit. 2
</t>
  </si>
  <si>
    <t xml:space="preserve">H226
H332
H335
H315
</t>
  </si>
  <si>
    <t>603-201-00-7</t>
  </si>
  <si>
    <t>(E)-(7R,11R)-3,7,11,15-tetramethylhexadec-2-ene-1-ol</t>
  </si>
  <si>
    <t>416-120-5</t>
  </si>
  <si>
    <t xml:space="preserve">Skin Irrit. 2
Aquatic Chronic 4
</t>
  </si>
  <si>
    <t xml:space="preserve">H315
H413
</t>
  </si>
  <si>
    <t>603-202-00-2</t>
  </si>
  <si>
    <t>4,4,5,5,5-pentafluoropentan-1-ol</t>
  </si>
  <si>
    <t>421-360-9</t>
  </si>
  <si>
    <t>148043-73-6</t>
  </si>
  <si>
    <t>603-203-00-8</t>
  </si>
  <si>
    <t>(1R,3S,7R,8R,10R,13R)-5,5,7,9,9,13-hexamethyl-4,6-dioxatetracyclo[6.5.1.01,10.03,7]tetradecane</t>
  </si>
  <si>
    <t>427-580-1</t>
  </si>
  <si>
    <t>603-204-00-3</t>
  </si>
  <si>
    <t>reaction mass of: 2,2'-(heptane-1,7-diyl)bis-1,3-dioxolane; 2,2'-(heptane-1,6-diyl)bis-1,3-dioxolane</t>
  </si>
  <si>
    <t>428-110-8</t>
  </si>
  <si>
    <t>603-205-00-9</t>
  </si>
  <si>
    <t>(1S-cis)-4-(2-amino-6-chloro-9H-purin-9-yl)-2-cyclopentene-1-methanol hydrochloride</t>
  </si>
  <si>
    <t>426-200-1</t>
  </si>
  <si>
    <t>172015-79-1</t>
  </si>
  <si>
    <t xml:space="preserve">Acute Tox. 4 *
STOT RE 1
Eye Dam. 1
Skin Sens. 1
Aquatic Chronic 3
</t>
  </si>
  <si>
    <t xml:space="preserve">H302
H372 **
H318
H317
H412
</t>
  </si>
  <si>
    <t xml:space="preserve">H372 **
H302
H318
H317
H412
</t>
  </si>
  <si>
    <t>603-206-00-4</t>
  </si>
  <si>
    <t>2,2-dichloro-1,3-benzodioxol</t>
  </si>
  <si>
    <t>426-850-6</t>
  </si>
  <si>
    <t>2032-75-9</t>
  </si>
  <si>
    <t xml:space="preserve">Flam. Liq. 3
Acute Tox. 4 *
Skin Corr. 1A
Skin Sens. 1
</t>
  </si>
  <si>
    <t xml:space="preserve">H226
H302
H314
H317
</t>
  </si>
  <si>
    <t xml:space="preserve">H226
H314
H302
H317
</t>
  </si>
  <si>
    <t>603-207-00-X</t>
  </si>
  <si>
    <t>2-isobutyl-2-isopropyl-1,3-dimethoxypropane</t>
  </si>
  <si>
    <t>430-800-9</t>
  </si>
  <si>
    <t>129228-21-3</t>
  </si>
  <si>
    <t>603-208-00-5</t>
  </si>
  <si>
    <t xml:space="preserve">Flam. Liq. 2
Repr. 1A
Eye Irrit. 2
</t>
  </si>
  <si>
    <t xml:space="preserve">H225
H360Df
H319
</t>
  </si>
  <si>
    <t xml:space="preserve">H225
H360Df
H319
</t>
  </si>
  <si>
    <t>603-209-00-0</t>
  </si>
  <si>
    <t xml:space="preserve">spinosad (ISO) (reaction mass of spinosyn A and spinosyn D in ratios between 95:5 to 50:50); reaction mass of 50-95% of (2R,3aS,5aR,5bS,9S,13S,14R,16aS,16bR)-2-(6-deoxy-2,3,4-tri-O-methyl-α-.sc.l.sc.-mannopyranosyloxy)-13-(4-dimethylamino-2,3,4,6-tetradeoxy-β-.sc.d.sc.-erythropyranosyloxy)-9-ethyl-2,3,3a,5a,5b,6,7,9,10,11,12,13,14,15,16a,16b-hexadecahydro-14-methyl-1H-8-oxacyclododeca[b]as-indacene-7,15-dione and 50-5% (2S,3aR,5aS,5bS,9S,13S,14R,16aS,16bS)-2-(6-deoxy-2,3,4-tri-O-methyl-α-.sc.l.sc.-mannopyranosyloxy)-13-(4-dimethylamino-2,3,4,6-tetradeoxy-β-.sc.d.sc.-erythropyranosyloxy)-9-ethyl-2,3,3a,5a,5b,6,7,9,10,11,12,13,14,15,16a,16b-hexadecahydro-4,14-dimethyl-1H-8-oxacyclododeca[b]as-indacene-7,15-dione [1]
spinosyn A [2]
spinosyn D  [3]
</t>
  </si>
  <si>
    <t xml:space="preserve">131929-60-7 [2]
131929-63-0 [3]
</t>
  </si>
  <si>
    <t>603-210-00-6</t>
  </si>
  <si>
    <t>2,4-diethyl-1,5-pentanediol</t>
  </si>
  <si>
    <t>429-310-8</t>
  </si>
  <si>
    <t>57987-55-0</t>
  </si>
  <si>
    <t>603-211-00-1</t>
  </si>
  <si>
    <t>2,3-epoxypropyltrimethylammonium chloride ...%; glycidyl trimethylammonium chloride ...%</t>
  </si>
  <si>
    <t>221-221-0</t>
  </si>
  <si>
    <t>3033-77-0</t>
  </si>
  <si>
    <t xml:space="preserve">Carc. 1B
Muta. 2
Repr. 2
Acute Tox. 4 *
Acute Tox. 4 *
STOT RE 2 *
Eye Dam. 1
Skin Sens. 1
Aquatic Chronic 3
</t>
  </si>
  <si>
    <t xml:space="preserve">H350
H341
H361f ***
H312
H302
H373 **
H318
H317
H412
</t>
  </si>
  <si>
    <t>603-212-00-7</t>
  </si>
  <si>
    <t>1,3,4,6,7,8-hexahydro-4,6,6,7,8,8-hexamethylindeno[5,6-c]pyran; galaxolide; (HHCB)</t>
  </si>
  <si>
    <t>214-946-9</t>
  </si>
  <si>
    <t>1222-05-5</t>
  </si>
  <si>
    <t>603-213-00-2</t>
  </si>
  <si>
    <t>2-methoxy-2-methylbutane; tert-amyl methyl ether</t>
  </si>
  <si>
    <t>213-611-4</t>
  </si>
  <si>
    <t>994-05-8</t>
  </si>
  <si>
    <t xml:space="preserve">Flam. Liq. 2
Acute Tox. 4 *
STOT SE 3
</t>
  </si>
  <si>
    <t xml:space="preserve">H225
H302
H336
</t>
  </si>
  <si>
    <t>603-214-00-8</t>
  </si>
  <si>
    <t>1,1-diisopropoxycyclohexane</t>
  </si>
  <si>
    <t>413-740-8</t>
  </si>
  <si>
    <t>1132-95-2</t>
  </si>
  <si>
    <t>603-215-00-3</t>
  </si>
  <si>
    <t>1-hydroxy-4-fluoro-1,4-diazoniabicyclo[2.2.2]octane bis(tetrafluoroborate)</t>
  </si>
  <si>
    <t>418-330-2</t>
  </si>
  <si>
    <t>162241-33-0</t>
  </si>
  <si>
    <t xml:space="preserve">Expl. 1.1 ****
Acute Tox. 4 *
STOT RE 2 *
Eye Dam. 1
Skin Sens. 1
Aquatic Acute 1
Aquatic Chronic 1
</t>
  </si>
  <si>
    <t xml:space="preserve">H201
H302
H373 **
H318
H317
H400
H410
</t>
  </si>
  <si>
    <t>GHS01
GHS05
GHS08
GHS07
GHS09
Dgr</t>
  </si>
  <si>
    <t xml:space="preserve">H201
H302
H373 **
H318
H317
H410
</t>
  </si>
  <si>
    <t>603-216-00-9</t>
  </si>
  <si>
    <t>cis-1-amino-2,3-dihydro-1H-inden-2-ol</t>
  </si>
  <si>
    <t>422-660-2</t>
  </si>
  <si>
    <t>7480-35-5</t>
  </si>
  <si>
    <t>603-217-00-4</t>
  </si>
  <si>
    <t>2,4,6-tri-tert-butylphenyl 2-butyl-2-ethyl-1,3-propanediolphosphite</t>
  </si>
  <si>
    <t>423-560-1</t>
  </si>
  <si>
    <t>161717-32-4</t>
  </si>
  <si>
    <t>603-220-00-0</t>
  </si>
  <si>
    <t>1-{benzyl[2-(2-methoxyphenoxy)ethyl]amino}-3-(9H-carbazol-4-yloxy)propan-2-ol</t>
  </si>
  <si>
    <t>432-890-5</t>
  </si>
  <si>
    <t>72955-94-3</t>
  </si>
  <si>
    <t>603-221-00-6</t>
  </si>
  <si>
    <t>1-(2-amino-5-chlorophenyl)-2,2,2-trifluoro-1,1-ethanediol, hydrochloride; [containing &lt; 0.1 % 4-chloroaniline (EC No 203-401-0)]</t>
  </si>
  <si>
    <t>433-580-2</t>
  </si>
  <si>
    <t>214353-17-0</t>
  </si>
  <si>
    <t xml:space="preserve">Acute Tox. 4 *
Skin Corr. 1B
Aquatic Chronic 2
</t>
  </si>
  <si>
    <t xml:space="preserve">H302
H314
H411
</t>
  </si>
  <si>
    <t>603-221-01-3</t>
  </si>
  <si>
    <t>1-(2-amino-5-chlorophenyl)-2,2,2-trifluoro-1,1-ethanediol, hydrochloride; [containing ≥ 0.1 % 4-chloroaniline (EC No 203-401-0)]</t>
  </si>
  <si>
    <t xml:space="preserve">Carc. 1B
Acute Tox. 4 *
Skin Corr. 1B
Aquatic Chronic 2
</t>
  </si>
  <si>
    <t xml:space="preserve">H350
H302
H314
H411
</t>
  </si>
  <si>
    <t>603-222-00-1</t>
  </si>
  <si>
    <t>(2R,3S,4R,5R,7R,9R,10R,11S,12S,13R)-10-[(4-dimethylamino-3-hydroxy-6-methyltetrahydropyran-2-yl)oxy]-2-ethyl-3,4,12-trihydroxy-9-methoxy-3,5,7,9,11,13-hexamethyl-6,14-dioxo-1-oxacyclotetradecane</t>
  </si>
  <si>
    <t>433-820-6</t>
  </si>
  <si>
    <t>118058-74-5</t>
  </si>
  <si>
    <t>603-223-00-7</t>
  </si>
  <si>
    <t>2-cyclopentylidene cyclopentanol; 1,1'-bi(cyclopentyliden)-2-ol</t>
  </si>
  <si>
    <t>434-270-1</t>
  </si>
  <si>
    <t>6261-30-9</t>
  </si>
  <si>
    <t>603-224-00-2</t>
  </si>
  <si>
    <t>3-ethoxy-1,1,1,2,3,4,4,5,5,6,6,6-dodecafluoro-2-(trifluoromethyl)-hexane</t>
  </si>
  <si>
    <t>435-790-1</t>
  </si>
  <si>
    <t>297730-93-9</t>
  </si>
  <si>
    <t>603-225-00-8</t>
  </si>
  <si>
    <t>erythromycin A9-oxime (E); (3R,4S,5S,6R,7R,9R,11R,12R,13S,14R)-4-((2,6-didesoxy-3-C-methyl-3-O-methyl-α-L-ribo-hexopiranosyl)oxy)-14-ethyl-7,12,13-trihydroxy-3,5,7,9,11,13-hexamethyl-6-((3,4,6-tridesoxy-3-dimethylamino-β-.sc.d.sc.-xylohexapiranosyl)oxy)oxacyclotetradecan-2-ona-10-oxime (E)</t>
  </si>
  <si>
    <t>437-070-0</t>
  </si>
  <si>
    <t>13127-18-9</t>
  </si>
  <si>
    <t>603-226-00-3</t>
  </si>
  <si>
    <t>4,4'(4-(4-methoxyphenyl)-1,3,5-triazin-2,4-diyl)bisbenzene-1,3-diol</t>
  </si>
  <si>
    <t>444-500-0</t>
  </si>
  <si>
    <t>1440-00-2</t>
  </si>
  <si>
    <t>603-227-00-9</t>
  </si>
  <si>
    <t>α-hydro-ω-[[[(1,1-dimethylethyl)dioxy]carbonyl]oxy]-poly[oxy(methyl-1,2-ethanediyl)] ether with 2,2-bis(hydroxymethyl)-1,3-propanediol (4:1); reaction product of: α-hydro-ω-((chlorocarbonyl)oxy)-poly(oxy(methyl-1,2-ethanediyl)) ether with 2,2-bis(hydroxymethyl)-1,3-propanediol with potassium 1,1-dimethylethylperoxalate</t>
  </si>
  <si>
    <t>445-060-2</t>
  </si>
  <si>
    <t>203574-04-3</t>
  </si>
  <si>
    <t xml:space="preserve">****
Aquatic Acute 1
Aquatic Chronic 1
</t>
  </si>
  <si>
    <t xml:space="preserve">****
H400
H410
</t>
  </si>
  <si>
    <t>****
GHS09
Wng</t>
  </si>
  <si>
    <t xml:space="preserve">****
H410
</t>
  </si>
  <si>
    <t>603-228-00-4</t>
  </si>
  <si>
    <t>(+/-)-(R*,R*)-6-fluoro-3,4-dihydro-2-oxiranyl-2H-1-benzopyran; 6-fluoro-2-(2-oxiranyl)chromane</t>
  </si>
  <si>
    <t>419-620-1</t>
  </si>
  <si>
    <t>603-229-00-X</t>
  </si>
  <si>
    <t>sodium (Z)-3-chloro-3-(4-chlorophenyl)-1-hydroxy-2-propene-1-sulfonate</t>
  </si>
  <si>
    <t>420-800-7</t>
  </si>
  <si>
    <t>603-230-00-5</t>
  </si>
  <si>
    <t>2,6,6,7,8,8-hexamethyldecahydro-2H-indeno[4,5-b]furan</t>
  </si>
  <si>
    <t>440-030-5</t>
  </si>
  <si>
    <t xml:space="preserve">Skin Irrit. 2
Eye Dam. 1
Aquatic Chronic 4
</t>
  </si>
  <si>
    <t xml:space="preserve">H315
H318
H413
</t>
  </si>
  <si>
    <t>603-231-00-0</t>
  </si>
  <si>
    <t>(S)-1,1-diphenyl-1,2-propanediol</t>
  </si>
  <si>
    <t>443-220-6</t>
  </si>
  <si>
    <t>603-232-00-6</t>
  </si>
  <si>
    <t>3,3,8,8,10,10-hexamethyl-9-[1-(4-oxiranylmethoxy-phenyl)-ethoxy]-1,5-dioxa-9-aza-spiro[5.5]undecane</t>
  </si>
  <si>
    <t>444-420-6</t>
  </si>
  <si>
    <t>603-233-00-1</t>
  </si>
  <si>
    <t>reaction mass of: 4-(1,3a,4,6,7,7a-hexahydro-4,7-methanoinden-5-ylidene)-3-methylbutan-2-ol; 4-(3,3a,4,6,7,7a-hexahydro-4,7-methanoinden-5-ylidene)-3-methylbutan-2-ol; 1-(1,3a,4,6,7,7a-hexahydro-4,7-methanoinden-5-ylidene)pentan-3-ol; 1-(3,3a,4,6,7,7a-hexahydro-4,7-methanoinden-5-ylidene)pentan-3-ol; (E)-4-(3a,4,5,6,7,7a-hexahydro-1H-4,7-methanoinden-5-yl)-3-methylbut-3-en-2-ol; (E)-4-(3a,4,5,6,7,7a-hexahydro-3H-4,7-methanoinden-5-yl)-3-methylbut-3-en-2-ol</t>
  </si>
  <si>
    <t>444-430-0</t>
  </si>
  <si>
    <t>603-234-00-7</t>
  </si>
  <si>
    <t>(1R,4R)-4-methoxy-2,2,7,7-tetramethyltricyclo(6.2.1.0(1,6))undec-5-ene</t>
  </si>
  <si>
    <t>444-480-3</t>
  </si>
  <si>
    <t>604-001-00-2</t>
  </si>
  <si>
    <t>phenol; carbolic acid; monohydroxybenzene; phenylalcohol</t>
  </si>
  <si>
    <t xml:space="preserve">Muta. 2
Acute Tox. 3 *
Acute Tox. 3 *
Acute Tox. 3 *
STOT RE 2 *
Skin Corr. 1B
</t>
  </si>
  <si>
    <t xml:space="preserve">H341
H331
H311
H301
H373 **
H314
</t>
  </si>
  <si>
    <t xml:space="preserve">*
Skin Corr. 1B; H314: C ≥ 3 %
Skin Irrit. 2; H315: 1 % ≤ C &lt; 3 %
Eye Irrit. 2; H319: 1 % ≤ C &lt; 3 %
</t>
  </si>
  <si>
    <t>604-002-00-8</t>
  </si>
  <si>
    <t>pentachlorophenol</t>
  </si>
  <si>
    <t xml:space="preserve">Carc. 2
Acute Tox. 2 *
Acute Tox. 3 *
Acute Tox. 3 *
STOT SE 3
Skin Irrit. 2
Eye Irrit. 2
Aquatic Acute 1
Aquatic Chronic 1
</t>
  </si>
  <si>
    <t xml:space="preserve">H351
H330
H311
H301
H335
H315
H319
H400
H410
</t>
  </si>
  <si>
    <t xml:space="preserve">H351
H330
H311
H301
H319
H335
H315
H410
</t>
  </si>
  <si>
    <t>604-003-00-3</t>
  </si>
  <si>
    <t xml:space="preserve">sodium pentachlorophenolate [1]
potassium pentachlorophenolate  [2]
</t>
  </si>
  <si>
    <t xml:space="preserve">205-025-2 [1]
231-911-3 [2]
</t>
  </si>
  <si>
    <t xml:space="preserve">131-52-2 [1]
7778-73-6 [2]
</t>
  </si>
  <si>
    <t>604-004-00-9</t>
  </si>
  <si>
    <t xml:space="preserve">m-cresol [1]
o-cresol [2]
p-cresol [3]
mix-cresol  [4]
</t>
  </si>
  <si>
    <t xml:space="preserve">203-577-9 [1]
202-423-8 [2]
203-398-6 [3]
215-293-2 [4]
</t>
  </si>
  <si>
    <t xml:space="preserve">108-39-4 [1]
95-48-7 [2]
106-44-5 [3]
1319-77-3 [4]
</t>
  </si>
  <si>
    <t xml:space="preserve">Acute Tox. 3 *
Acute Tox. 3 *
Skin Corr. 1B
</t>
  </si>
  <si>
    <t xml:space="preserve">H311
H301
H314
</t>
  </si>
  <si>
    <t>604-005-00-4</t>
  </si>
  <si>
    <t>1,4-dihydroxybenzene; hydroquinone; quinol</t>
  </si>
  <si>
    <t>204-617-8</t>
  </si>
  <si>
    <t>123-31-9</t>
  </si>
  <si>
    <t xml:space="preserve">Carc. 2
Muta. 2
Acute Tox. 4 *
Eye Dam. 1
Skin Sens. 1
Aquatic Acute 1
</t>
  </si>
  <si>
    <t xml:space="preserve">H351
H341
H302
H318
H317
H400
</t>
  </si>
  <si>
    <t>604-006-00-X</t>
  </si>
  <si>
    <t xml:space="preserve">3,4-xylenol [1]
2,5-xylenol [2]
2,4-xylenol [3]
2,3-xylenol [4]
2,6-xylenol [5]
xylenol [6]
2,4(or 2,5)-xylenol  [7]
</t>
  </si>
  <si>
    <t xml:space="preserve">202-439-5 [1]
202-461-5 [2]
203-321-6 [3]
208-395-3 [4]
209-400-1 [5]
215-089-3 [6]
276-245-4 [7]
</t>
  </si>
  <si>
    <t xml:space="preserve">95-65-8 [1]
95-87-4 [2]
105-67-9 [3]
526-75-0 [4]
576-26-1 [5]
1300-71-6 [6]
71975-58-1 [7]
</t>
  </si>
  <si>
    <t xml:space="preserve">Acute Tox. 3 *
Acute Tox. 3 *
Skin Corr. 1B
Aquatic Chronic 2
</t>
  </si>
  <si>
    <t xml:space="preserve">H311
H301
H314
H411
</t>
  </si>
  <si>
    <t>604-007-00-5</t>
  </si>
  <si>
    <t>2-naphthol</t>
  </si>
  <si>
    <t>205-182-7</t>
  </si>
  <si>
    <t>135-19-3</t>
  </si>
  <si>
    <t>604-008-00-0</t>
  </si>
  <si>
    <t xml:space="preserve">2-chlorophenol [1]
4-chlorophenol [2]
3-chlorophenol [3]
chlorophenol  [4]
</t>
  </si>
  <si>
    <t xml:space="preserve">202-433-2 [1]
203-402-6 [2]
203-582-6 [3]
246-691-4 [4]
</t>
  </si>
  <si>
    <t xml:space="preserve">95-57-8 [1]
106-48-9 [2]
108-43-0 [3]
25167-80-0 [4]
</t>
  </si>
  <si>
    <t xml:space="preserve">Acute Tox. 4 *
Acute Tox. 4 *
Acute Tox. 4 *
Aquatic Chronic 2
</t>
  </si>
  <si>
    <t xml:space="preserve">H332
H312
H302
H411
</t>
  </si>
  <si>
    <t>604-009-00-6</t>
  </si>
  <si>
    <t>pyrogallol; 1,2,3-trihydroxybenzene</t>
  </si>
  <si>
    <t>201-762-9</t>
  </si>
  <si>
    <t>87-66-1</t>
  </si>
  <si>
    <t xml:space="preserve">Muta. 2
Acute Tox. 4 *
Acute Tox. 4 *
Acute Tox. 4 *
Aquatic Chronic 3
</t>
  </si>
  <si>
    <t xml:space="preserve">H341
H332
H312
H302
H412
</t>
  </si>
  <si>
    <t>604-010-00-1</t>
  </si>
  <si>
    <t>resorcinol; 1,3-benzenediol</t>
  </si>
  <si>
    <t>203-585-2</t>
  </si>
  <si>
    <t xml:space="preserve">Acute Tox. 4 *
Skin Irrit. 2
Eye Irrit. 2
Aquatic Acute 1
</t>
  </si>
  <si>
    <t xml:space="preserve">H302
H315
H319
H400
</t>
  </si>
  <si>
    <t xml:space="preserve">H302
H319
H315
H400
</t>
  </si>
  <si>
    <t>604-011-00-7</t>
  </si>
  <si>
    <t>2,4-dichlorophenol</t>
  </si>
  <si>
    <t>204-429-6</t>
  </si>
  <si>
    <t>120-83-2</t>
  </si>
  <si>
    <t xml:space="preserve">Acute Tox. 3 *
Acute Tox. 4 *
Skin Corr. 1B
Aquatic Chronic 2
</t>
  </si>
  <si>
    <t xml:space="preserve">H311
H302
H314
H411
</t>
  </si>
  <si>
    <t>604-012-00-2</t>
  </si>
  <si>
    <t>4-chloro-o-cresol; 4-chloro-2-methyl phenol</t>
  </si>
  <si>
    <t>216-381-3</t>
  </si>
  <si>
    <t>1570-64-5</t>
  </si>
  <si>
    <t xml:space="preserve">Acute Tox. 3 *
Skin Corr. 1A
Aquatic Acute 1
</t>
  </si>
  <si>
    <t xml:space="preserve">H331
H314
H400
</t>
  </si>
  <si>
    <t>604-013-00-8</t>
  </si>
  <si>
    <t>2,3,4,6-tetrachlorophenol</t>
  </si>
  <si>
    <t>200-402-8</t>
  </si>
  <si>
    <t>58-90-2</t>
  </si>
  <si>
    <t xml:space="preserve">Acute Tox. 3 *
Skin Irrit. 2
Eye Irrit. 2
Aquatic Acute 1
Aquatic Chronic 1
</t>
  </si>
  <si>
    <t xml:space="preserve">H301
H315
H319
H400
H410
</t>
  </si>
  <si>
    <t xml:space="preserve">H301
H319
H315
H410
</t>
  </si>
  <si>
    <t xml:space="preserve">*
Eye Irrit. 2; H319: C ≥ 5 %
Skin Irrit. 2; H315: C ≥ 5 %
</t>
  </si>
  <si>
    <t>604-014-00-3</t>
  </si>
  <si>
    <t>chlorocresol; 4-chloro-m-cresol; 4-chloro-3-methylphenol</t>
  </si>
  <si>
    <t>200-431-6</t>
  </si>
  <si>
    <t>59-50-7</t>
  </si>
  <si>
    <t xml:space="preserve">Acute Tox. 4 *
Acute Tox. 4 *
Eye Dam. 1
Skin Sens. 1
Aquatic Acute 1
</t>
  </si>
  <si>
    <t xml:space="preserve">H312
H302
H318
H317
H400
</t>
  </si>
  <si>
    <t>604-015-00-9</t>
  </si>
  <si>
    <t>2,2'-methylenebis-(3,4,6-trichlorophenol); hexachlorophene</t>
  </si>
  <si>
    <t>200-733-8</t>
  </si>
  <si>
    <t>70-30-4</t>
  </si>
  <si>
    <t>604-016-00-4</t>
  </si>
  <si>
    <t>1,2-dihydroxybenzene; pyrocatechol</t>
  </si>
  <si>
    <t>204-427-5</t>
  </si>
  <si>
    <t>120-80-9</t>
  </si>
  <si>
    <t xml:space="preserve">Acute Tox. 4 *
Acute Tox. 4 *
Skin Irrit. 2
Eye Irrit. 2
</t>
  </si>
  <si>
    <t xml:space="preserve">H312
H302
H315
H319
</t>
  </si>
  <si>
    <t xml:space="preserve">H312
H302
H319
H315
</t>
  </si>
  <si>
    <t>604-017-00-X</t>
  </si>
  <si>
    <t>2,4,5-trichlorophenol</t>
  </si>
  <si>
    <t>202-467-8</t>
  </si>
  <si>
    <t>95-95-4</t>
  </si>
  <si>
    <t>604-018-00-5</t>
  </si>
  <si>
    <t>2,4,6-trichlorophenol</t>
  </si>
  <si>
    <t>201-795-9</t>
  </si>
  <si>
    <t>88-06-2</t>
  </si>
  <si>
    <t xml:space="preserve">Carc. 2
Acute Tox. 4 *
Skin Irrit. 2
Eye Irrit. 2
Aquatic Acute 1
Aquatic Chronic 1
</t>
  </si>
  <si>
    <t xml:space="preserve">H351
H302
H315
H319
H400
H410
</t>
  </si>
  <si>
    <t xml:space="preserve">H351
H302
H319
H315
H410
</t>
  </si>
  <si>
    <t>604-019-00-0</t>
  </si>
  <si>
    <t>dichlorophen (ISO)</t>
  </si>
  <si>
    <t>202-567-1</t>
  </si>
  <si>
    <t>97-23-4</t>
  </si>
  <si>
    <t xml:space="preserve">Acute Tox. 4 *
Eye Irrit. 2
Aquatic Acute 1
Aquatic Chronic 1
</t>
  </si>
  <si>
    <t xml:space="preserve">H302
H319
H400
H410
</t>
  </si>
  <si>
    <t xml:space="preserve">H302
H319
H410
</t>
  </si>
  <si>
    <t>604-020-00-6</t>
  </si>
  <si>
    <t>2-phenylphenol (ISO); biphenyl-2-ol; 2-hydroxybiphenyl</t>
  </si>
  <si>
    <t>201-993-5</t>
  </si>
  <si>
    <t>90-43-7</t>
  </si>
  <si>
    <t>604-021-00-1</t>
  </si>
  <si>
    <t>sodium 2-biphenylate; 2-phenylphenol, sodium salt</t>
  </si>
  <si>
    <t>205-055-6</t>
  </si>
  <si>
    <t>132-27-4</t>
  </si>
  <si>
    <t xml:space="preserve">Acute Tox. 4 *
STOT SE 3
Skin Irrit. 2
Eye Dam. 1
Aquatic Acute 1
</t>
  </si>
  <si>
    <t xml:space="preserve">H302
H335
H315
H318
H400
</t>
  </si>
  <si>
    <t>GHS05
GHS07
GHS09
Wng</t>
  </si>
  <si>
    <t>604-022-00-7</t>
  </si>
  <si>
    <t>2,2-dimethyl-1,3-benzodioxol-4-ol</t>
  </si>
  <si>
    <t>400-900-7</t>
  </si>
  <si>
    <t>22961-82-6</t>
  </si>
  <si>
    <t>604-023-00-2</t>
  </si>
  <si>
    <t>2,4-dichloro-3-ethylphenol</t>
  </si>
  <si>
    <t>401-060-4</t>
  </si>
  <si>
    <t>604-024-00-8</t>
  </si>
  <si>
    <t>4,4-isobutylethylidenediphenol</t>
  </si>
  <si>
    <t>401-720-1</t>
  </si>
  <si>
    <t>6807-17-6</t>
  </si>
  <si>
    <t xml:space="preserve">Repr. 1B
Eye Irrit. 2
Aquatic Acute 1
Aquatic Chronic 1
</t>
  </si>
  <si>
    <t xml:space="preserve">H360F ***
H319
H400
H410
</t>
  </si>
  <si>
    <t xml:space="preserve">H360F ***
H319
H410
</t>
  </si>
  <si>
    <t>604-025-00-3</t>
  </si>
  <si>
    <t>2,5-bis(1,1-dimethylbutyl)hydroquinone</t>
  </si>
  <si>
    <t>400-220-0</t>
  </si>
  <si>
    <t>604-026-00-9</t>
  </si>
  <si>
    <t>2,2-spirobi(6-hydroxy-4,4,7-trimethylchromane)</t>
  </si>
  <si>
    <t>400-270-3</t>
  </si>
  <si>
    <t>604-027-00-4</t>
  </si>
  <si>
    <t>2-methyl-5-(1,1,3,3-tetramethylbutyl)hydroquinone</t>
  </si>
  <si>
    <t>400-530-6</t>
  </si>
  <si>
    <t>604-028-00-X</t>
  </si>
  <si>
    <t>4-amino-3-fluorophenol</t>
  </si>
  <si>
    <t>402-230-0</t>
  </si>
  <si>
    <t>399-95-1</t>
  </si>
  <si>
    <t xml:space="preserve">Carc. 1B
Acute Tox. 4 *
Skin Sens. 1
Aquatic Chronic 2
</t>
  </si>
  <si>
    <t xml:space="preserve">H350
H302
H317
H411
</t>
  </si>
  <si>
    <t>604-029-00-5</t>
  </si>
  <si>
    <t>1-naphtol</t>
  </si>
  <si>
    <t>201-969-4</t>
  </si>
  <si>
    <t>90-15-3</t>
  </si>
  <si>
    <t xml:space="preserve">Acute Tox. 4 *
Acute Tox. 4 *
STOT SE 3
Skin Irrit. 2
Eye Dam. 1
</t>
  </si>
  <si>
    <t xml:space="preserve">H312
H302
H335
H315
H318
</t>
  </si>
  <si>
    <t>604-030-00-0</t>
  </si>
  <si>
    <t>bisphenol A; 4,4’-isopropylidenediphenol</t>
  </si>
  <si>
    <t>201-245-8</t>
  </si>
  <si>
    <t xml:space="preserve">Repr. 2
STOT SE 3
Eye Dam. 1
Skin Sens. 1
</t>
  </si>
  <si>
    <t xml:space="preserve">H361f ***
H335
H318
H317
</t>
  </si>
  <si>
    <t xml:space="preserve">H318
H317
H361f ***
H335
</t>
  </si>
  <si>
    <t>604-031-00-6</t>
  </si>
  <si>
    <t>guaiacol</t>
  </si>
  <si>
    <t>201-964-7</t>
  </si>
  <si>
    <t>90-05-1</t>
  </si>
  <si>
    <t>604-032-00-1</t>
  </si>
  <si>
    <t>thymol</t>
  </si>
  <si>
    <t>201-944-8</t>
  </si>
  <si>
    <t>89-83-8</t>
  </si>
  <si>
    <t>604-033-00-7</t>
  </si>
  <si>
    <t>isobutyl but-3-enoate</t>
  </si>
  <si>
    <t>401-170-2</t>
  </si>
  <si>
    <t>24342-03-8</t>
  </si>
  <si>
    <t>604-034-00-2</t>
  </si>
  <si>
    <t>4,4'-thiodi-o-cresol</t>
  </si>
  <si>
    <t>403-330-7</t>
  </si>
  <si>
    <t>24197-34-0</t>
  </si>
  <si>
    <t>604-035-00-8</t>
  </si>
  <si>
    <t>4-nonylphenol, reaction products with formaldehyde and dodecane-1-thiol</t>
  </si>
  <si>
    <t>404-160-6</t>
  </si>
  <si>
    <t>604-036-00-3</t>
  </si>
  <si>
    <t>4,4'-oxybis(ethylenethio)diphenol</t>
  </si>
  <si>
    <t>404-590-4</t>
  </si>
  <si>
    <t>90884-29-0</t>
  </si>
  <si>
    <t>604-037-00-9</t>
  </si>
  <si>
    <t>3,5-xylenol; 3,5-dimethylphenol</t>
  </si>
  <si>
    <t>604-038-00-4</t>
  </si>
  <si>
    <t xml:space="preserve">4-chloro-3,5-dimethylphenol [1]
chloroxylenol  [2]
</t>
  </si>
  <si>
    <t xml:space="preserve">201-793-8 [1]
215-316-6 [2]
</t>
  </si>
  <si>
    <t xml:space="preserve">88-04-0 [1]
1321-23-9 [2]
</t>
  </si>
  <si>
    <t xml:space="preserve">Acute Tox. 4 *
Skin Irrit. 2
Eye Irrit. 2
Skin Sens. 1
</t>
  </si>
  <si>
    <t xml:space="preserve">H302
H315
H319
H317
</t>
  </si>
  <si>
    <t xml:space="preserve">H302
H319
H315
H317
</t>
  </si>
  <si>
    <t>604-039-00-X</t>
  </si>
  <si>
    <t>ethyl 2-[4-[(6-chlorobenzoxazol-2-yl)oxy]phenoxy]propionate; fenoxaprop-ethyl</t>
  </si>
  <si>
    <t>266-362-9</t>
  </si>
  <si>
    <t>66441-23-4</t>
  </si>
  <si>
    <t>604-040-00-5</t>
  </si>
  <si>
    <t>fomesafen (ISO); 5-[2-chloro-4-(trifluoromethyl)phenoxy]-N-(methylsulphonyl)-2-nitrobenzamide</t>
  </si>
  <si>
    <t>276-439-9</t>
  </si>
  <si>
    <t>72178-02-0</t>
  </si>
  <si>
    <t>604-041-00-0</t>
  </si>
  <si>
    <t xml:space="preserve">acifluorfen (ISO); 5-[2-chloro-4-(trifluoromethyl)phenoxy]-2-nitrobenzoic acid  [1]
sodium 5-[2-chloro-4-(trifluoromethyl) phenoxy]-2-nitrobenzoate; acifluorfen-sodium  [2]
</t>
  </si>
  <si>
    <t xml:space="preserve">256-634-5 [1]
263-560-7 [2]
</t>
  </si>
  <si>
    <t xml:space="preserve">50594-66-6 [1]
62476-59-9 [2]
</t>
  </si>
  <si>
    <t xml:space="preserve">Acute Tox. 4 *
Skin Irrit. 2
Eye Dam. 1
Aquatic Acute 1
Aquatic Chronic 1
</t>
  </si>
  <si>
    <t xml:space="preserve">H302
H315
H318
H400
H410
</t>
  </si>
  <si>
    <t xml:space="preserve">H302
H315
H318
H410
</t>
  </si>
  <si>
    <t>604-042-00-6</t>
  </si>
  <si>
    <t>4-nitrosophenol</t>
  </si>
  <si>
    <t xml:space="preserve">Muta. 2
Acute Tox. 4 *
Eye Dam. 1
Aquatic Chronic 2
</t>
  </si>
  <si>
    <t xml:space="preserve">H341
H302
H318
H411
</t>
  </si>
  <si>
    <t>604-043-00-1</t>
  </si>
  <si>
    <t>monobenzone; 4-hydroxyphenyl benzyl ether; hydroquinone monobenzyl ether</t>
  </si>
  <si>
    <t>203-083-3</t>
  </si>
  <si>
    <t>103-16-2</t>
  </si>
  <si>
    <t>604-044-00-7</t>
  </si>
  <si>
    <t>mequinol; 4-methoxyphenol; hydroquinone monomethyl ether</t>
  </si>
  <si>
    <t>205-769-8</t>
  </si>
  <si>
    <t>150-76-5</t>
  </si>
  <si>
    <t>604-045-00-2</t>
  </si>
  <si>
    <t>2,3,5-trimethylhydroquinone</t>
  </si>
  <si>
    <t>211-838-3</t>
  </si>
  <si>
    <t>700-13-0</t>
  </si>
  <si>
    <t xml:space="preserve">Acute Tox. 4 *
STOT SE 3
Skin Irrit. 2
Eye Dam. 1
Skin Sens. 1
Aquatic Acute 1
Aquatic Chronic 1
</t>
  </si>
  <si>
    <t xml:space="preserve">H332
H335
H315
H318
H317
H400
H410
</t>
  </si>
  <si>
    <t xml:space="preserve">H332
H335
H315
H318
H317
H410
</t>
  </si>
  <si>
    <t>604-046-00-8</t>
  </si>
  <si>
    <t>4-(4-isopropoxyphenylsulfonyl)phenol</t>
  </si>
  <si>
    <t>405-520-5</t>
  </si>
  <si>
    <t>95235-30-6</t>
  </si>
  <si>
    <t>604-047-00-3</t>
  </si>
  <si>
    <t>4-(4-tolyloxy)biphenyl</t>
  </si>
  <si>
    <t>405-730-7</t>
  </si>
  <si>
    <t>51601-57-1</t>
  </si>
  <si>
    <t>604-048-00-9</t>
  </si>
  <si>
    <t>4,4',4''-(ethan-1,1,1-triyl)triphenol</t>
  </si>
  <si>
    <t>405-800-7</t>
  </si>
  <si>
    <t>27955-94-8</t>
  </si>
  <si>
    <t>604-049-00-4</t>
  </si>
  <si>
    <t>4-4'-methylenebis(oxyethylenethio)diphenol</t>
  </si>
  <si>
    <t>407-480-4</t>
  </si>
  <si>
    <t>93589-69-6</t>
  </si>
  <si>
    <t>604-051-00-5</t>
  </si>
  <si>
    <t>3,5-bis((3,5-di-tert-butyl-4-hydroxy)benzyl)-2,4,6-trimethylphenol</t>
  </si>
  <si>
    <t>401-110-5</t>
  </si>
  <si>
    <t>87113-78-8</t>
  </si>
  <si>
    <t>604-052-00-0</t>
  </si>
  <si>
    <t>2,2'-methylenebis(6-(2H-benzotriazol-2-yl)-4-(1,1,3,3-tetramethylbutyl)phenol)</t>
  </si>
  <si>
    <t>403-800-1</t>
  </si>
  <si>
    <t>103597-45-1</t>
  </si>
  <si>
    <t>604-053-00-6</t>
  </si>
  <si>
    <t>2-methyl-4-(1,1-dimethylethyl)-6-(1-methyl-pentadecyl)-phenol</t>
  </si>
  <si>
    <t>410-760-9</t>
  </si>
  <si>
    <t>157661-93-3</t>
  </si>
  <si>
    <t>604-054-00-1</t>
  </si>
  <si>
    <t>reaction mass of: 2-methoxy-4-(tetrahydro-4-methylene-2H-pyran-2-yl)-phenol; 4-(3,6-dihydro-4-methyl-2H-pyran-2-yl)-2-methoxyphenol</t>
  </si>
  <si>
    <t>412-020-0</t>
  </si>
  <si>
    <t>604-055-00-7</t>
  </si>
  <si>
    <t>2,2'-((3,3',5,5'-tetramethyl-(1,1'-biphenyl)-4,4'-diyl)-bis(oxymethylene))-bis-oxirane</t>
  </si>
  <si>
    <t>413-900-7</t>
  </si>
  <si>
    <t>85954-11-6</t>
  </si>
  <si>
    <t xml:space="preserve">Carc. 2
Skin Sens. 1
</t>
  </si>
  <si>
    <t xml:space="preserve">H351
H317
</t>
  </si>
  <si>
    <t>604-056-00-2</t>
  </si>
  <si>
    <t>2-(2-hydroxy-3,5-dinitroanilino)ethanol</t>
  </si>
  <si>
    <t>412-520-9</t>
  </si>
  <si>
    <t>99610-72-7</t>
  </si>
  <si>
    <t xml:space="preserve">Flam. Sol. 2
Repr. 2
Acute Tox. 4 *
</t>
  </si>
  <si>
    <t xml:space="preserve">H228
H361f ***
H302
</t>
  </si>
  <si>
    <t>604-057-00-8</t>
  </si>
  <si>
    <t>reaction mass of: isomers of 2-(2H-benzotriazol-2-yl)-4-methyl-(n)-dodecylphenol; isomers of 2-(2H-benzotriazol-2-yl)-4-methyl-(n)-tetracosylphenol; isomers of 2-(2H-benzotriazol-2-yl)-4-methyl-5,6-didodecyl-phenol. n = 5 or 6</t>
  </si>
  <si>
    <t>401-680-5</t>
  </si>
  <si>
    <t>604-058-00-3</t>
  </si>
  <si>
    <t>1,2-bis(3-methylphenoxy)ethane</t>
  </si>
  <si>
    <t>402-730-9</t>
  </si>
  <si>
    <t>54914-85-1</t>
  </si>
  <si>
    <t>604-059-00-9</t>
  </si>
  <si>
    <t>2-n-hexadecylhydroquinone</t>
  </si>
  <si>
    <t>406-400-5</t>
  </si>
  <si>
    <t xml:space="preserve">STOT RE 2 *
Skin Irrit. 2
Skin Sens. 1
Aquatic Chronic 4
</t>
  </si>
  <si>
    <t xml:space="preserve">H373 **
H315
H317
H413
</t>
  </si>
  <si>
    <t>604-060-00-4</t>
  </si>
  <si>
    <t>9,9-bis(4-hydroxyphenyl)fluorene</t>
  </si>
  <si>
    <t>406-950-6</t>
  </si>
  <si>
    <t>3236-71-3</t>
  </si>
  <si>
    <t>604-061-00-X</t>
  </si>
  <si>
    <t>reaction mass of: 2-chloro-5-sec-tetradecylhydroquinones where sec-tetradecyl = 1-methyltridecyl; 1-ethyldodecyl; 1-propylundecyl; 1-butyldecyl; 1-pentylnonyl; 1-hexyloctyl</t>
  </si>
  <si>
    <t>407-740-7</t>
  </si>
  <si>
    <t>604-062-00-5</t>
  </si>
  <si>
    <t>2,4-dimethyl-6-(1-methyl-pentadecyl)phenol</t>
  </si>
  <si>
    <t>411-220-5</t>
  </si>
  <si>
    <t>604-063-00-0</t>
  </si>
  <si>
    <t>5,6-dihydroxyindole</t>
  </si>
  <si>
    <t>412-130-9</t>
  </si>
  <si>
    <t>3131-52-0</t>
  </si>
  <si>
    <t>604-064-00-6</t>
  </si>
  <si>
    <t>2-(4,6-diphenyl-1,3,5-triazin-2-yl)-5-((hexyl)oxy)-phenol</t>
  </si>
  <si>
    <t>411-380-6</t>
  </si>
  <si>
    <t>147315-50-2</t>
  </si>
  <si>
    <t>604-065-00-1</t>
  </si>
  <si>
    <t>4,4',4''-(1-methylpropan-1-yl-3-ylidene)tris(2-cyclohexyl-5-methylphenol)</t>
  </si>
  <si>
    <t>407-460-5</t>
  </si>
  <si>
    <t>111850-25-0</t>
  </si>
  <si>
    <t>604-066-00-7</t>
  </si>
  <si>
    <t>reaction mass of: phenol, 6-(1,1-dimethylethyl)-4-tetrapropyl-2-[(2-hydroxy-5-tetra-propylphenyl)methyl (C41-compound) and methane, 2,2'-bis[6-(1,1-dimethyl-ethyl)-1-hydroxy-4-tetrapropyl-phenyl)]- (C45-compound); 2,6-bis(1,1-dimethylethyl)-4-tetra-propyl-phenol and 2-(1,1-dimethylethyl)-4-tetrapropyl-phenol; 2,6-bis[(6-(1,1-dimethylethyl)-1-hydroxy-4-tetrapropylphenyl)methyl]-4-(tetrapropyl)phenol and 2-[(6-(1,1-dimethylethyl)-1-hydroxy-4-tetrapropylphenylmethyl]-6-[1-hydroxy-4-tetrapropylphenyl)methyl]-4-(tetrapropyl)phenol</t>
  </si>
  <si>
    <t>414-550-8</t>
  </si>
  <si>
    <t>604-067-00-2</t>
  </si>
  <si>
    <t>reaction mass of: 2,2'-[[(2-hydroxyethyl)imino]bis(methylene)bis[4-dodecylphenol]; formaldehyde, oligomer with 4-dodecyl phenol and 2-aminoethanol(n = 2); formaldehyde, oligomer with 4-dodecyl phenol and 2-aminoethanol(n = 3, 4 and higher)</t>
  </si>
  <si>
    <t>414-520-4</t>
  </si>
  <si>
    <t>604-068-00-8</t>
  </si>
  <si>
    <t>(±)-4-[2-[[3-(4-hydroxyphenyl)-1-methylpropyl]amino]-1-hydroxyethyl]phenol hydrochloride</t>
  </si>
  <si>
    <t>415-170-5</t>
  </si>
  <si>
    <t>90274-24-1</t>
  </si>
  <si>
    <t xml:space="preserve">Acute Tox. 4 *
Acute Tox. 4 *
Skin Sens. 1
</t>
  </si>
  <si>
    <t xml:space="preserve">H332
H302
H317
</t>
  </si>
  <si>
    <t>604-069-00-3</t>
  </si>
  <si>
    <t>2-(1-methylpropyl)-4-tert-butylphenol</t>
  </si>
  <si>
    <t>421-740-4</t>
  </si>
  <si>
    <t>51390-14-8</t>
  </si>
  <si>
    <t>604-070-00-9</t>
  </si>
  <si>
    <t>triclosan; 2,4,4'-trichloro-2'-hydroxy-diphenyl-ether; 5-chloro-2-(2,4-dichlorophenoxy)phenol</t>
  </si>
  <si>
    <t>222-182-2</t>
  </si>
  <si>
    <t>3380-34-5</t>
  </si>
  <si>
    <t>604-071-00-4</t>
  </si>
  <si>
    <t>4,4'-(1-{4-[1-(4-hydroxyphenyl)-1-methylethyl]phenyl}ethylidene)diphenol</t>
  </si>
  <si>
    <t>425-600-3</t>
  </si>
  <si>
    <t>110726-28-8</t>
  </si>
  <si>
    <t>604-072-00-X</t>
  </si>
  <si>
    <t>1,2-bis(phenoxymethyl)benzene</t>
  </si>
  <si>
    <t>428-620-0</t>
  </si>
  <si>
    <t>10403-74-4</t>
  </si>
  <si>
    <t>604-073-00-5</t>
  </si>
  <si>
    <t>(E)-3-[1-[4-[2-(dimethylamino)ethoxy]phenyl]-2-phenylbut-1-enyl]phenol</t>
  </si>
  <si>
    <t>428-010-4</t>
  </si>
  <si>
    <t>82413-20-5</t>
  </si>
  <si>
    <t xml:space="preserve">Carc. 2
Repr. 1B
Skin Sens. 1
Aquatic Acute 1
Aquatic Chronic 1
</t>
  </si>
  <si>
    <t xml:space="preserve">H351
H360F ***
H317
H400
H410
</t>
  </si>
  <si>
    <t xml:space="preserve">H351
H360F ***
H317
H410
</t>
  </si>
  <si>
    <t>604-074-00-0</t>
  </si>
  <si>
    <t>tetrabromobisphenol-A; 2,2',6,6'-tetrabromo-4,4'-isopropylidenediphenol</t>
  </si>
  <si>
    <t>201-236-9</t>
  </si>
  <si>
    <t>79-94-7</t>
  </si>
  <si>
    <t>604-075-00-6</t>
  </si>
  <si>
    <t>4-(1,1,3,3-tetramethylbutyl)phenol; 4-tert-octylphenol</t>
  </si>
  <si>
    <t>604-076-00-1</t>
  </si>
  <si>
    <t>phenolphthalein</t>
  </si>
  <si>
    <t xml:space="preserve">Carc. 1B
Muta. 2
Repr. 2
</t>
  </si>
  <si>
    <t xml:space="preserve">H350
H341
H361f ***
</t>
  </si>
  <si>
    <t xml:space="preserve">H341
H350
H361f ***
</t>
  </si>
  <si>
    <t xml:space="preserve">Carc. 1B; H350: C = 1 %
</t>
  </si>
  <si>
    <t>604-077-00-7</t>
  </si>
  <si>
    <t>2-benzotriazol-2-yl-4-methyl-6-(2-methylallyl)phenol</t>
  </si>
  <si>
    <t>419-750-9</t>
  </si>
  <si>
    <t>98809-58-6</t>
  </si>
  <si>
    <t>604-079-00-8</t>
  </si>
  <si>
    <t>4,4'-(1,3-phenylene-bis(1-methylethylidene))bis-phenol</t>
  </si>
  <si>
    <t>428-970-4</t>
  </si>
  <si>
    <t>13595-25-0</t>
  </si>
  <si>
    <t xml:space="preserve">Repr. 2
Skin Sens. 1
Aquatic Chronic 2
</t>
  </si>
  <si>
    <t xml:space="preserve">H361f ***
H317
H411
</t>
  </si>
  <si>
    <t xml:space="preserve">H317
H361f ***
H411
</t>
  </si>
  <si>
    <t>604-080-00-3</t>
  </si>
  <si>
    <t>4-fluoro-3-trifluoromethylphenol</t>
  </si>
  <si>
    <t>432-560-0</t>
  </si>
  <si>
    <t>61721-07-1</t>
  </si>
  <si>
    <t xml:space="preserve">Acute Tox. 4 *
Skin Corr. 1A
Skin Sens. 1
Aquatic Chronic 2
</t>
  </si>
  <si>
    <t xml:space="preserve">H332
H314
H317
H411
</t>
  </si>
  <si>
    <t>604-081-00-9</t>
  </si>
  <si>
    <t>1,1-bis(4-hydroxyphenyl)-1-phenylethane</t>
  </si>
  <si>
    <t>433-130-5</t>
  </si>
  <si>
    <t>1571-75-1</t>
  </si>
  <si>
    <t>604-082-00-4</t>
  </si>
  <si>
    <t>2-chloro-6-fluoro-phenol</t>
  </si>
  <si>
    <t>433-890-8</t>
  </si>
  <si>
    <t>2040-90-6</t>
  </si>
  <si>
    <t xml:space="preserve">Muta. 1B
Repr. 2
Acute Tox. 4 *
Skin Corr. 1B
Skin Sens. 1
Aquatic Chronic 2
</t>
  </si>
  <si>
    <t xml:space="preserve">H340
H361f ***
H302
H314
H317
H411
</t>
  </si>
  <si>
    <t>604-083-00-X</t>
  </si>
  <si>
    <t>4,4'-sulfonylbisphenol, polymer with ammonium chloride(NH4Cl), pentachlorophosphorane and phenol</t>
  </si>
  <si>
    <t>439-270-3</t>
  </si>
  <si>
    <t>260408-02-4</t>
  </si>
  <si>
    <t>604-084-00-5</t>
  </si>
  <si>
    <t>1-ethoxy-2,3-difluorobenzene</t>
  </si>
  <si>
    <t>441-000-4</t>
  </si>
  <si>
    <t>121219-07-6</t>
  </si>
  <si>
    <t>604-087-00-1</t>
  </si>
  <si>
    <t>reaction mass of: 1,2-naphthoquinonediazide-5-sulfonylchloride (or sulfonic acid)monoester with 4,4'-(1-(4-(1-(4-hydroxyphenyl)-1-methylethyl)phenyl)ethylidene)bisphenol; 1,2-naphthoquinonediazide-5-sulfonylchloride (or sulfonic acid)diester with 4,4'-(1-(4-(1-(4-hydroxyphenyl)-1-methylethyl)phenyl)ethylidene)bisphenol; 1,2-naphthoquinonediazide-5-sulfonylchloride (or sulfonic acid)triester with 4,4'-(1-(4-(1-(4-hydroxyphenyl)-1-methylethyl)phenyl)ethylidene)bisphenol</t>
  </si>
  <si>
    <t>433-640-8</t>
  </si>
  <si>
    <t xml:space="preserve">Pyr. Sol. 1
Aquatic Chronic 4
</t>
  </si>
  <si>
    <t xml:space="preserve">H250
H413
</t>
  </si>
  <si>
    <t xml:space="preserve">H250
H413
</t>
  </si>
  <si>
    <t xml:space="preserve">EUH044
</t>
  </si>
  <si>
    <t>604-089-00-2</t>
  </si>
  <si>
    <t>2-methyl-5-tert-butylthiophenol</t>
  </si>
  <si>
    <t>444-970-7</t>
  </si>
  <si>
    <t xml:space="preserve">Flam. Liq. 3
Repr. 2
Asp. Tox. 1
STOT SE 3
STOT RE 2 *
Skin Irrit. 2
Eye Irrit. 2
Skin Sens. 1
Aquatic Acute 1
Aquatic Chronic 1
</t>
  </si>
  <si>
    <t xml:space="preserve">H226
H361d ***
H304
H336
H373 **
H315
H319
H317
H400
H410
</t>
  </si>
  <si>
    <t xml:space="preserve">H226
H361d ***
H373 **
H304
H319
H315
H317
H336
H410
</t>
  </si>
  <si>
    <t>604-090-00-8</t>
  </si>
  <si>
    <t>4-tert-butylphenol</t>
  </si>
  <si>
    <t>202-679-0</t>
  </si>
  <si>
    <t>98-54-4</t>
  </si>
  <si>
    <t xml:space="preserve">Repr. 2
Skin Irrit. 2
Eye Dam. 1
</t>
  </si>
  <si>
    <t xml:space="preserve">H361f
H315
H318
</t>
  </si>
  <si>
    <t xml:space="preserve">H315
H318
H361f
</t>
  </si>
  <si>
    <t>604-091-00-3</t>
  </si>
  <si>
    <t>etofenprox (ISO); 2-(4-ethoxyphenyl)-2-methylpropyl 3-phenoxybenzyl ether</t>
  </si>
  <si>
    <t>407-980-2</t>
  </si>
  <si>
    <t>80844-07-1</t>
  </si>
  <si>
    <t xml:space="preserve">H362
H410
</t>
  </si>
  <si>
    <t xml:space="preserve">M=100
M=1000
</t>
  </si>
  <si>
    <t>604-092-00-9</t>
  </si>
  <si>
    <t xml:space="preserve">phenol, dodecyl-, branched [1]
phenol, 2-dodecyl-, branched; phenol, 3-dodecyl-, branched; phenol, 4-dodecyl-, branched; phenol, (tetrapropenyl) derivatives [2]
</t>
  </si>
  <si>
    <t xml:space="preserve">310-154-3 [1]
</t>
  </si>
  <si>
    <t xml:space="preserve">121158-58-5 [1]
74499-35-7 [2]
</t>
  </si>
  <si>
    <t xml:space="preserve">Skin Corr. 1C
Aquatic Acute 1
Aquatic Chronic 1
</t>
  </si>
  <si>
    <t xml:space="preserve">M=10
M=10
</t>
  </si>
  <si>
    <t>605-001-00-5</t>
  </si>
  <si>
    <t>formaldehyde …%</t>
  </si>
  <si>
    <t xml:space="preserve">Carc. 1B
Muta. 2
Acute Tox. 3 *
Acute Tox. 3 *
Acute Tox. 3 *
Skin Corr. 1B
Skin Sens. 1
</t>
  </si>
  <si>
    <t xml:space="preserve">H350
H341
H331
H311
H301
H314
H317
</t>
  </si>
  <si>
    <t xml:space="preserve">H301
H311
H331
H314
H317
H341
H350
</t>
  </si>
  <si>
    <t xml:space="preserve">Skin Corr. 1B; H314: C = 25 %
Skin Irrit. 2; H315: 5 % = C &lt; 25 %
Eye Irrit. 2; H319: 5 % = C &lt; 25 %
STOT SE 3; H335: C = 5 %
Skin Sens. 1; H317: C = 0,2 %
</t>
  </si>
  <si>
    <t>B D</t>
  </si>
  <si>
    <t>605-002-00-0</t>
  </si>
  <si>
    <t>1,3,5-trioxan; trioxymethylene</t>
  </si>
  <si>
    <t>203-812-5</t>
  </si>
  <si>
    <t>110-88-3</t>
  </si>
  <si>
    <t xml:space="preserve">Flam. Sol. 1
Repr. 2
STOT SE 3
</t>
  </si>
  <si>
    <t xml:space="preserve">H228
H361d ***
H335
</t>
  </si>
  <si>
    <t>605-003-00-6</t>
  </si>
  <si>
    <t>acetaldehyde; ethanal</t>
  </si>
  <si>
    <t>200-836-8</t>
  </si>
  <si>
    <t xml:space="preserve">Flam. Liq. 1
Carc. 2
STOT SE 3
Eye Irrit. 2
</t>
  </si>
  <si>
    <t xml:space="preserve">H224
H351
H335
H319
</t>
  </si>
  <si>
    <t xml:space="preserve">H224
H351
H319
H335
</t>
  </si>
  <si>
    <t>605-004-00-1</t>
  </si>
  <si>
    <t>2,4,6-trimethyl-1,3,5-trioxane; paraldehyde</t>
  </si>
  <si>
    <t>204-639-8</t>
  </si>
  <si>
    <t>123-63-7</t>
  </si>
  <si>
    <t>605-005-00-7</t>
  </si>
  <si>
    <t>2,4,6,8-tetramethyl-1,3,5,7-tetraoxacyclooctane; metaldehyde</t>
  </si>
  <si>
    <t>203-600-2</t>
  </si>
  <si>
    <t>108-62-3</t>
  </si>
  <si>
    <t xml:space="preserve">Flam. Sol. 2
Acute Tox. 4 *
</t>
  </si>
  <si>
    <t xml:space="preserve">H228
H302
</t>
  </si>
  <si>
    <t>605-006-00-2</t>
  </si>
  <si>
    <t>butyraldehyde</t>
  </si>
  <si>
    <t>204-646-6</t>
  </si>
  <si>
    <t>123-72-8</t>
  </si>
  <si>
    <t>605-007-00-8</t>
  </si>
  <si>
    <t>1,1-dimethoxyethane; dimethyl acetal</t>
  </si>
  <si>
    <t>208-589-8</t>
  </si>
  <si>
    <t>534-15-6</t>
  </si>
  <si>
    <t>605-008-00-3</t>
  </si>
  <si>
    <t>acrolein; prop-2-enal; acrylaldehyde</t>
  </si>
  <si>
    <t>203-453-4</t>
  </si>
  <si>
    <t xml:space="preserve">Flam. Liq. 2
Acute Tox. 1
Acute Tox. 2
Acute Tox. 3
Skin Corr. 1B
Aquatic Acute 1
Aquatic Chronic 1
</t>
  </si>
  <si>
    <t xml:space="preserve">H225
H330
H300
H311
H314
H400
H410
</t>
  </si>
  <si>
    <t xml:space="preserve">H225
H300
H311
H330
H314
H410
</t>
  </si>
  <si>
    <t xml:space="preserve">M=100
M=1
</t>
  </si>
  <si>
    <t>605-009-00-9</t>
  </si>
  <si>
    <t xml:space="preserve">crotonaldehyde; 2-butenal [1]
(E)-2-butenal; (E)-crotonaldehyde  [2]
</t>
  </si>
  <si>
    <t xml:space="preserve">224-030-0 [1]
204-647-1 [2]
</t>
  </si>
  <si>
    <t xml:space="preserve">4170-30-3 [1]
123-73-9 [2]
</t>
  </si>
  <si>
    <t xml:space="preserve">Flam. Liq. 2
Muta. 2
Acute Tox. 2 *
Acute Tox. 3 *
Acute Tox. 3 *
STOT SE 3
STOT RE 2 *
Skin Irrit. 2
Eye Dam. 1
Aquatic Acute 1
</t>
  </si>
  <si>
    <t xml:space="preserve">H225
H341
H330
H311
H301
H335
H373 **
H315
H318
H400
</t>
  </si>
  <si>
    <t xml:space="preserve">H225
H341
H330
H311
H301
H373 **
H335
H315
H318
H400
</t>
  </si>
  <si>
    <t>605-010-00-4</t>
  </si>
  <si>
    <t>2-furaldehyde</t>
  </si>
  <si>
    <t>202-627-7</t>
  </si>
  <si>
    <t xml:space="preserve">Carc. 2
Acute Tox. 3 *
Acute Tox. 3 *
Acute Tox. 4 *
STOT SE 3
Skin Irrit. 2
Eye Irrit. 2
</t>
  </si>
  <si>
    <t xml:space="preserve">H351
H331
H301
H312
H335
H315
H319
</t>
  </si>
  <si>
    <t xml:space="preserve">H351
H331
H301
H312
H319
H335
H315
</t>
  </si>
  <si>
    <t>605-011-00-X</t>
  </si>
  <si>
    <t>2-chlorobenzaldehyde; o-chlorobenzaldehyde</t>
  </si>
  <si>
    <t>201-956-3</t>
  </si>
  <si>
    <t>89-98-5</t>
  </si>
  <si>
    <t>605-012-00-5</t>
  </si>
  <si>
    <t>benzaldehyde</t>
  </si>
  <si>
    <t>202-860-4</t>
  </si>
  <si>
    <t>605-013-00-0</t>
  </si>
  <si>
    <t>chloralose (INN); (R)-1,2-O-(2,2,2-trichloroethylidene)-α-D-glucofuranose; glucochloralose; anhydroglucochloral</t>
  </si>
  <si>
    <t>240-016-7</t>
  </si>
  <si>
    <t>15879-93-3</t>
  </si>
  <si>
    <t>605-014-00-6</t>
  </si>
  <si>
    <t>chloral hydrate; 2,2,2-trichloroethane-1,1-diol</t>
  </si>
  <si>
    <t>206-117-5</t>
  </si>
  <si>
    <t>302-17-0</t>
  </si>
  <si>
    <t>605-015-00-1</t>
  </si>
  <si>
    <t>1,1-diethoxyethane; acetal</t>
  </si>
  <si>
    <t>203-310-6</t>
  </si>
  <si>
    <t>105-57-7</t>
  </si>
  <si>
    <t xml:space="preserve">Flam. Liq. 2
Skin Irrit. 2
Eye Irrit. 2
</t>
  </si>
  <si>
    <t xml:space="preserve">H225
H315
H319
</t>
  </si>
  <si>
    <t xml:space="preserve">H225
H319
H315
</t>
  </si>
  <si>
    <t>605-016-00-7</t>
  </si>
  <si>
    <t>glyoxal … %; ethandial … %</t>
  </si>
  <si>
    <t>203-474-9</t>
  </si>
  <si>
    <t>107-22-2</t>
  </si>
  <si>
    <t xml:space="preserve">Muta. 2
Acute Tox. 4 *
Skin Irrit. 2
Eye Irrit. 2
Skin Sens. 1
</t>
  </si>
  <si>
    <t xml:space="preserve">H341
H332
H315
H319
H317
</t>
  </si>
  <si>
    <t>GHS07
GHS08
Wng</t>
  </si>
  <si>
    <t xml:space="preserve">H341
H332
H319
H315
H317
</t>
  </si>
  <si>
    <t>605-017-00-2</t>
  </si>
  <si>
    <t>1,3-dioxolane</t>
  </si>
  <si>
    <t>211-463-5</t>
  </si>
  <si>
    <t>605-018-00-8</t>
  </si>
  <si>
    <t>propanal; propionaldehyde</t>
  </si>
  <si>
    <t>204-623-0</t>
  </si>
  <si>
    <t>123-38-6</t>
  </si>
  <si>
    <t>605-019-00-3</t>
  </si>
  <si>
    <t>citral</t>
  </si>
  <si>
    <t>605-020-00-9</t>
  </si>
  <si>
    <t>safrole; 5-allyl-1,3-benzodioxole</t>
  </si>
  <si>
    <t>202-345-4</t>
  </si>
  <si>
    <t>94-59-7</t>
  </si>
  <si>
    <t xml:space="preserve">Carc. 1B
Muta. 2
Acute Tox. 4 *
</t>
  </si>
  <si>
    <t xml:space="preserve">H350
H341
H302
</t>
  </si>
  <si>
    <t>605-021-00-4</t>
  </si>
  <si>
    <t>formaldehyde, reaction products with butylphenol</t>
  </si>
  <si>
    <t>294-145-9</t>
  </si>
  <si>
    <t>91673-30-2</t>
  </si>
  <si>
    <t>605-022-00-X</t>
  </si>
  <si>
    <t>glutaral; glutaraldehyde; 1,5-pentanedial</t>
  </si>
  <si>
    <t>203-856-5</t>
  </si>
  <si>
    <t>111-30-8</t>
  </si>
  <si>
    <t xml:space="preserve">Acute Tox. 3 *
Acute Tox. 3 *
Skin Corr. 1B
Resp. Sens. 1
Skin Sens. 1
Aquatic Acute 1
</t>
  </si>
  <si>
    <t xml:space="preserve">H331
H301
H314
H334
H317
H400
</t>
  </si>
  <si>
    <t xml:space="preserve">*
Skin Corr. 1B; H314: C ≥ 10 %
Skin Irrit. 2; H315: 0,5 % ≤ C &lt; 10 %
Eye Dam.; H318: 2 % ≤ C &lt; 10 %
Eye Irrit. 2; H319: 0,5 % ≤ C &lt; 2 %
STOT SE; H335: C ≥ 0,5 %
Skin Sens. 1; H317: C ≥ 0,5 %
</t>
  </si>
  <si>
    <t>605-023-00-5</t>
  </si>
  <si>
    <t>5-chloro-2-(4-chlorophenoxy)phenol</t>
  </si>
  <si>
    <t>429-290-0</t>
  </si>
  <si>
    <t>3380-30-1</t>
  </si>
  <si>
    <t>605-024-00-0</t>
  </si>
  <si>
    <t>2-bromo-5-hydroxy-4-methoxybenzaldehyde</t>
  </si>
  <si>
    <t>426-540-0</t>
  </si>
  <si>
    <t>2973-59-3</t>
  </si>
  <si>
    <t>605-025-00-6</t>
  </si>
  <si>
    <t>chloroacetaldehyde</t>
  </si>
  <si>
    <t>203-472-8</t>
  </si>
  <si>
    <t>107-20-0</t>
  </si>
  <si>
    <t xml:space="preserve">Carc. 2
Acute Tox. 2 *
Acute Tox. 3 *
Acute Tox. 3 *
Skin Corr. 1B
Aquatic Acute 1
</t>
  </si>
  <si>
    <t xml:space="preserve">H351
H330
H311
H301
H314
H400
</t>
  </si>
  <si>
    <t>605-026-00-1</t>
  </si>
  <si>
    <t>2,5,7,7-tetramethyloctanal</t>
  </si>
  <si>
    <t>405-690-0</t>
  </si>
  <si>
    <t>114119-97-0</t>
  </si>
  <si>
    <t>605-027-00-7</t>
  </si>
  <si>
    <t>reaction mass of: 3a,4,5,6,7,7a-hexahydro-4,7-methano-1H-indene-6-carboxaldehyde; 3a,4,5,6,7,7a-hexahydro-4,7-methano-1H-indene-5-carboxaldehyde</t>
  </si>
  <si>
    <t>410-480-7</t>
  </si>
  <si>
    <t>605-028-00-2</t>
  </si>
  <si>
    <t>β-methyl-3-(1-methylethyl)-benzenepropanal</t>
  </si>
  <si>
    <t>412-050-4</t>
  </si>
  <si>
    <t>125109-85-5</t>
  </si>
  <si>
    <t>605-029-00-8</t>
  </si>
  <si>
    <t>2-cyclohexylpropanal</t>
  </si>
  <si>
    <t>412-270-0</t>
  </si>
  <si>
    <t>2109-22-0</t>
  </si>
  <si>
    <t>605-030-00-3</t>
  </si>
  <si>
    <t>1-(p-methoxyphenyl)acetaldehyde oxime</t>
  </si>
  <si>
    <t>411-510-1</t>
  </si>
  <si>
    <t>3353-51-3</t>
  </si>
  <si>
    <t>605-031-00-9</t>
  </si>
  <si>
    <t>reaction mass of: 2,2-dimethoxyethanal [(this component is considered to be anhydrous in terms of identity, structure and composition. However, 2,2-dimethoxyethanal will exist in a hydrated form. 60 % anhydrous is equivalent to 70.4 % hydrate; water(Including free water and water in hydrated 2,2-dimethoxyethanal)]</t>
  </si>
  <si>
    <t>421-890-0</t>
  </si>
  <si>
    <t>605-032-00-4</t>
  </si>
  <si>
    <t>3-[3-(4-fluorophenyl)-1-(1-methylethyl)-1H-indol-2-yl]-(E)-2-propenal</t>
  </si>
  <si>
    <t>425-370-4</t>
  </si>
  <si>
    <t>93957-50-7</t>
  </si>
  <si>
    <t>605-033-00-X</t>
  </si>
  <si>
    <t>reaction mass of: 3,7,11-trimethyl-cis-6,10-dodecadienal; 3,7,11-trimethyl-trans-6,10-dodecadienal</t>
  </si>
  <si>
    <t>425-910-9</t>
  </si>
  <si>
    <t>32480-08-3</t>
  </si>
  <si>
    <t>605-034-00-5</t>
  </si>
  <si>
    <t>reaction mass of: (1RS,2RS,3SR,6RS,9SR)-9-methoxytricyclo[5.2.1.0(2,6)]decane-3-carbaldehyde; (1RS,2RS,3RS,6RS,8SR)-8-methoxytricyclo[5.2.1.0(2,6)]decane-3-carbaldehyde; (1RS,2RS,4SR,6RS,8SR)-8-methoxytricyclo[5.2.1.0(2,6)]decane-4-carbaldehyde</t>
  </si>
  <si>
    <t>429-860-9</t>
  </si>
  <si>
    <t>605-035-00-0</t>
  </si>
  <si>
    <t>(E)-3-(4-(4-fluorophenyl)-5-methoxymethyl-2,6-bis(1-methoxymethyl)pyridin-3-yl)prop-2-enal</t>
  </si>
  <si>
    <t>426-330-9</t>
  </si>
  <si>
    <t>177964-68-0</t>
  </si>
  <si>
    <t xml:space="preserve">Eye Irrit. 2
Skin Sens. 1
Aquatic Chronic 4
</t>
  </si>
  <si>
    <t xml:space="preserve">H319
H317
H413
</t>
  </si>
  <si>
    <t>605-036-00-6</t>
  </si>
  <si>
    <t>2-bromomalonaldehyde</t>
  </si>
  <si>
    <t>430-470-6</t>
  </si>
  <si>
    <t>2065-75-0</t>
  </si>
  <si>
    <t>605-037-00-1</t>
  </si>
  <si>
    <t>trans-3-[2-(7-chloro-2-quinolinyl)vinyl]benzaldehyde; 3-[(E)-2-(7-chloro-2-quinolinyl)vinyl]benzaldehyde</t>
  </si>
  <si>
    <t>421-800-1</t>
  </si>
  <si>
    <t>120578-03-2</t>
  </si>
  <si>
    <t>605-038-00-7</t>
  </si>
  <si>
    <t>3-methyl-5-phenylpentan-1-al</t>
  </si>
  <si>
    <t>433-900-0</t>
  </si>
  <si>
    <t>55066-49-4</t>
  </si>
  <si>
    <t xml:space="preserve">Acute Tox. 4 *
Skin Irrit. 2
Skin Sens. 1
Aquatic Chronic 2
</t>
  </si>
  <si>
    <t xml:space="preserve">H302
H315
H317
H411
</t>
  </si>
  <si>
    <t>605-039-00-2</t>
  </si>
  <si>
    <t>3,4-dihydroxy-5-nitrobenzaldehyde</t>
  </si>
  <si>
    <t>441-810-8</t>
  </si>
  <si>
    <t>116313-85-0</t>
  </si>
  <si>
    <t xml:space="preserve">Acute Tox. 4 *
Eye Dam. 1
Skin Sens. 1
</t>
  </si>
  <si>
    <t xml:space="preserve">H302
H318
H317
</t>
  </si>
  <si>
    <t>606-001-00-8</t>
  </si>
  <si>
    <t>acetone; propan-2-one; propanone</t>
  </si>
  <si>
    <t xml:space="preserve">H225
H319
H336
</t>
  </si>
  <si>
    <t>606-002-00-3</t>
  </si>
  <si>
    <t>butanone; ethyl methyl ketone</t>
  </si>
  <si>
    <t>606-003-00-9</t>
  </si>
  <si>
    <t>heptan-3-one; butyl ethyl ketone</t>
  </si>
  <si>
    <t>203-388-1</t>
  </si>
  <si>
    <t xml:space="preserve">Flam. Liq. 3
Acute Tox. 4 *
Eye Irrit. 2
</t>
  </si>
  <si>
    <t xml:space="preserve">H226
H332
H319
</t>
  </si>
  <si>
    <t>606-004-00-4</t>
  </si>
  <si>
    <t>4-methylpentan-2-one; isobutyl methyl ketone</t>
  </si>
  <si>
    <t>203-550-1</t>
  </si>
  <si>
    <t>606-005-00-X</t>
  </si>
  <si>
    <t>2,6-dimethylheptan-4-one; di-isobutyl ketone</t>
  </si>
  <si>
    <t>203-620-1</t>
  </si>
  <si>
    <t>108-83-8</t>
  </si>
  <si>
    <t>606-006-00-5</t>
  </si>
  <si>
    <t>pentan-3-one; diethyl ketone</t>
  </si>
  <si>
    <t>202-490-3</t>
  </si>
  <si>
    <t>96-22-0</t>
  </si>
  <si>
    <t xml:space="preserve">Flam. Liq. 2
STOT SE 3
STOT SE 3
</t>
  </si>
  <si>
    <t xml:space="preserve">H225
H335
H336
</t>
  </si>
  <si>
    <t xml:space="preserve">H225
H335
H336
</t>
  </si>
  <si>
    <t>606-007-00-0</t>
  </si>
  <si>
    <t>3-methylbutan-2-one; methyl isopropyl ketone</t>
  </si>
  <si>
    <t>209-264-3</t>
  </si>
  <si>
    <t>563-80-4</t>
  </si>
  <si>
    <t>606-009-00-1</t>
  </si>
  <si>
    <t>4-methylpent-3-en-2-one; mesityl oxide</t>
  </si>
  <si>
    <t>205-502-5</t>
  </si>
  <si>
    <t>141-79-7</t>
  </si>
  <si>
    <t xml:space="preserve">Flam. Liq. 3
Acute Tox. 4 *
Acute Tox. 4 *
Acute Tox. 4 *
</t>
  </si>
  <si>
    <t xml:space="preserve">H226
H332
H312
H302
</t>
  </si>
  <si>
    <t>606-010-00-7</t>
  </si>
  <si>
    <t>cyclohexanone</t>
  </si>
  <si>
    <t xml:space="preserve">H226
H332
</t>
  </si>
  <si>
    <t>606-011-00-2</t>
  </si>
  <si>
    <t>2-methylcyclohexanone</t>
  </si>
  <si>
    <t>209-513-6</t>
  </si>
  <si>
    <t>583-60-8</t>
  </si>
  <si>
    <t>606-012-00-8</t>
  </si>
  <si>
    <t>3,5,5-trimethylcyclohex-2-enone; isophorone</t>
  </si>
  <si>
    <t>201-126-0</t>
  </si>
  <si>
    <t>78-59-1</t>
  </si>
  <si>
    <t xml:space="preserve">Carc. 2
Acute Tox. 4 *
Acute Tox. 4 *
STOT SE 3
Eye Irrit. 2
</t>
  </si>
  <si>
    <t xml:space="preserve">H351
H312
H302
H335
H319
</t>
  </si>
  <si>
    <t xml:space="preserve">H351
H312
H302
H319
H335
</t>
  </si>
  <si>
    <t>606-013-00-3</t>
  </si>
  <si>
    <t>p-benzoquinone; quinone</t>
  </si>
  <si>
    <t>203-405-2</t>
  </si>
  <si>
    <t>106-51-4</t>
  </si>
  <si>
    <t xml:space="preserve">Acute Tox. 3 *
Acute Tox. 3 *
STOT SE 3
Skin Irrit. 2
Eye Irrit. 2
Aquatic Acute 1
</t>
  </si>
  <si>
    <t xml:space="preserve">H331
H301
H335
H315
H319
H400
</t>
  </si>
  <si>
    <t xml:space="preserve">H331
H301
H319
H335
H315
H400
</t>
  </si>
  <si>
    <t>606-014-00-9</t>
  </si>
  <si>
    <t>chlorophacinone (ISO); 2-(2-(4-chlorophenyl)phenylacetyl)indan-1,3-dione</t>
  </si>
  <si>
    <t>223-003-0</t>
  </si>
  <si>
    <t>3691-35-8</t>
  </si>
  <si>
    <t xml:space="preserve">Acute Tox. 1
Acute Tox. 2 *
Acute Tox. 3 *
STOT RE 1
Aquatic Acute 1
Aquatic Chronic 1
</t>
  </si>
  <si>
    <t xml:space="preserve">H310
H300
H331
H372 **
H400
H410
</t>
  </si>
  <si>
    <t xml:space="preserve">H310
H300
H331
H372 **
H410
</t>
  </si>
  <si>
    <t>606-016-00-X</t>
  </si>
  <si>
    <t>pindone (ISO); 2-pivaloylindan-1,3-dione</t>
  </si>
  <si>
    <t>201-462-8</t>
  </si>
  <si>
    <t>83-26-1</t>
  </si>
  <si>
    <t xml:space="preserve">Acute Tox. 3 *
STOT RE 1
Aquatic Acute 1
Aquatic Chronic 1
</t>
  </si>
  <si>
    <t xml:space="preserve">H301
H372 **
H400
H410
</t>
  </si>
  <si>
    <t xml:space="preserve">H301
H372 **
H410
</t>
  </si>
  <si>
    <t>606-017-00-5</t>
  </si>
  <si>
    <t>diketene; diketen</t>
  </si>
  <si>
    <t>211-617-1</t>
  </si>
  <si>
    <t>674-82-8</t>
  </si>
  <si>
    <t>606-018-00-0</t>
  </si>
  <si>
    <t>dichlone (ISO); 2,3-dichloro-1,4-naphthoquinone</t>
  </si>
  <si>
    <t>204-210-5</t>
  </si>
  <si>
    <t>117-80-6</t>
  </si>
  <si>
    <t>606-019-00-6</t>
  </si>
  <si>
    <t>chlordecone (ISO); perchloropentacyclo[5,3,0,02,6,03,9,04,8]decan-5-one; decachloropentacyclo[5,2,1,02,6,03,9,05,8]decan-4-one</t>
  </si>
  <si>
    <t xml:space="preserve">Carc. 2
Acute Tox. 3 *
Acute Tox. 3 *
Aquatic Acute 1
Aquatic Chronic 1
</t>
  </si>
  <si>
    <t xml:space="preserve">H351
H311
H301
H400
H410
</t>
  </si>
  <si>
    <t xml:space="preserve">H351
H311
H301
H410
</t>
  </si>
  <si>
    <t>606-020-00-1</t>
  </si>
  <si>
    <t>5-methylheptan-3-one</t>
  </si>
  <si>
    <t>208-793-7</t>
  </si>
  <si>
    <t xml:space="preserve">Flam. Liq. 3
STOT SE 3
Eye Irrit. 2
</t>
  </si>
  <si>
    <t xml:space="preserve">H226
H335
H319
</t>
  </si>
  <si>
    <t xml:space="preserve">H226
H319
H335
</t>
  </si>
  <si>
    <t>606-021-00-7</t>
  </si>
  <si>
    <t>N-methyl-2-pyrrolidone; 1-methyl-2-pyrrolidone</t>
  </si>
  <si>
    <t xml:space="preserve">Repr. 1B
STOT SE 3
Skin Irrit. 2
Eye Irrit. 2
</t>
  </si>
  <si>
    <t xml:space="preserve">H360D ***
H335
H315
H319
</t>
  </si>
  <si>
    <t xml:space="preserve">H360D ***
H319
H335
H315
</t>
  </si>
  <si>
    <t xml:space="preserve">Repr. 1B; H360D: C ≥ 5 %
STOT SE 3; H335: C ≥ 10 %
</t>
  </si>
  <si>
    <t>606-022-00-2</t>
  </si>
  <si>
    <t>1-phenyl-3-pyrazolidone</t>
  </si>
  <si>
    <t>202-155-1</t>
  </si>
  <si>
    <t>92-43-3</t>
  </si>
  <si>
    <t>606-023-00-8</t>
  </si>
  <si>
    <t>4-methoxy-4-methylpentan-2-one</t>
  </si>
  <si>
    <t>203-512-4</t>
  </si>
  <si>
    <t>107-70-0</t>
  </si>
  <si>
    <t>606-024-00-3</t>
  </si>
  <si>
    <t>heptan-2-one; methyl amyl ketone</t>
  </si>
  <si>
    <t>203-767-1</t>
  </si>
  <si>
    <t xml:space="preserve">Flam. Liq. 3
Acute Tox. 4 *
Acute Tox. 4 *
</t>
  </si>
  <si>
    <t xml:space="preserve">H226
H332
H302
</t>
  </si>
  <si>
    <t>606-025-00-9</t>
  </si>
  <si>
    <t>cyclopentanone</t>
  </si>
  <si>
    <t>204-435-9</t>
  </si>
  <si>
    <t>120-92-3</t>
  </si>
  <si>
    <t xml:space="preserve">Flam. Liq. 3
Skin Irrit. 2
Eye Irrit. 2
</t>
  </si>
  <si>
    <t xml:space="preserve">H226
H315
H319
</t>
  </si>
  <si>
    <t xml:space="preserve">H226
H319
H315
</t>
  </si>
  <si>
    <t>606-026-00-4</t>
  </si>
  <si>
    <t>5-methylhexan-2-one; isoamyl methyl ketone</t>
  </si>
  <si>
    <t>203-737-8</t>
  </si>
  <si>
    <t>606-027-00-X</t>
  </si>
  <si>
    <t>heptan-4-one; di-n-propyl ketone</t>
  </si>
  <si>
    <t>204-608-9</t>
  </si>
  <si>
    <t>123-19-3</t>
  </si>
  <si>
    <t>606-028-00-5</t>
  </si>
  <si>
    <t>2,4-dimethylpentan-3-one; di-isopropyl ketone</t>
  </si>
  <si>
    <t>209-294-7</t>
  </si>
  <si>
    <t>565-80-0</t>
  </si>
  <si>
    <t xml:space="preserve">Flam. Liq. 2
Acute Tox. 4 *
</t>
  </si>
  <si>
    <t xml:space="preserve">H225
H332
</t>
  </si>
  <si>
    <t>606-029-00-0</t>
  </si>
  <si>
    <t>pentane-2,4-dione; acetylacetone</t>
  </si>
  <si>
    <t>204-634-0</t>
  </si>
  <si>
    <t>123-54-6</t>
  </si>
  <si>
    <t xml:space="preserve">H226
H302
</t>
  </si>
  <si>
    <t>606-030-00-6</t>
  </si>
  <si>
    <t>hexan-2-one; methyl butyl ketone; butyl methyl ketone; methyl-n-butyl ketone</t>
  </si>
  <si>
    <t>209-731-1</t>
  </si>
  <si>
    <t xml:space="preserve">Flam. Liq. 3
Repr. 2
STOT SE 3
STOT RE 1
</t>
  </si>
  <si>
    <t xml:space="preserve">H226
H361f ***
H336
H372 **
</t>
  </si>
  <si>
    <t xml:space="preserve">H226
H361f ***
H372 **
H336
</t>
  </si>
  <si>
    <t>606-031-00-1</t>
  </si>
  <si>
    <t>3-propanolide; 1,3-propiolactone</t>
  </si>
  <si>
    <t>200-340-1</t>
  </si>
  <si>
    <t xml:space="preserve">Carc. 1B
Acute Tox. 2 *
Skin Irrit. 2
Eye Irrit. 2
</t>
  </si>
  <si>
    <t xml:space="preserve">H350
H330
H315
H319
</t>
  </si>
  <si>
    <t xml:space="preserve">H350
H330
H319
H315
</t>
  </si>
  <si>
    <t>606-032-00-7</t>
  </si>
  <si>
    <t>hexachloroacetone</t>
  </si>
  <si>
    <t>204-129-5</t>
  </si>
  <si>
    <t>116-16-5</t>
  </si>
  <si>
    <t>606-033-00-2</t>
  </si>
  <si>
    <t>2-(3,4-dichlorophenyl)-4-methyl-1,2,4-oxadiazolidinedione; methazole</t>
  </si>
  <si>
    <t>243-761-6</t>
  </si>
  <si>
    <t>20354-26-1</t>
  </si>
  <si>
    <t xml:space="preserve">Acute Tox. 4 *
Acute Tox. 4 *
Skin Irrit. 2
Eye Irrit. 2
Aquatic Chronic 2
</t>
  </si>
  <si>
    <t xml:space="preserve">H312
H302
H315
H319
H411
</t>
  </si>
  <si>
    <t xml:space="preserve">H312
H302
H319
H315
H411
</t>
  </si>
  <si>
    <t>606-034-00-8</t>
  </si>
  <si>
    <t>metribuzin (ISO); 4-amino-6-tert-butyl-3-methylthio-1,2,4-triazin-5(4H)-one; 4-amino-4,5-dihydro-6-(1,1-dimethylethyl)-3-methylthio-1,2,4-triazin-5-one</t>
  </si>
  <si>
    <t>244-209-7</t>
  </si>
  <si>
    <t>21087-64-9</t>
  </si>
  <si>
    <t>606-035-00-3</t>
  </si>
  <si>
    <t>chloridazon (ISO); 5-amino-4-chloro-2-phenylpyridazine-3-(2H)-one; pyrazon</t>
  </si>
  <si>
    <t>216-920-2</t>
  </si>
  <si>
    <t>1698-60-8</t>
  </si>
  <si>
    <t>606-036-00-9</t>
  </si>
  <si>
    <t>quinomethionate; chinomethionat (ISO); 6-methyl-1,3-dithiolo(4,5-b)quinoxalin-2-one</t>
  </si>
  <si>
    <t xml:space="preserve">Repr. 2
Acute Tox. 4 *
Acute Tox. 4 *
Acute Tox. 4 *
STOT RE 2 *
Eye Irrit. 2
Skin Sens. 1
Aquatic Acute 1
Aquatic Chronic 1
</t>
  </si>
  <si>
    <t xml:space="preserve">H361f ***
H332
H312
H302
H373 **
H319
H317
H400
H410
</t>
  </si>
  <si>
    <t xml:space="preserve">H361f ***
H332
H312
H302
H373 **
H319
H317
H410
</t>
  </si>
  <si>
    <t>606-037-00-4</t>
  </si>
  <si>
    <t>triadimefon (ISO); 1-(4-chlorophenoxy)-3,3-dimethyl-1-(1,2,4-triazol-1-yl)butanone</t>
  </si>
  <si>
    <t>256-103-8</t>
  </si>
  <si>
    <t>43121-43-3</t>
  </si>
  <si>
    <t>606-038-00-X</t>
  </si>
  <si>
    <t>diphacinone (ISO); 2-diphenylacetylindan-1,3-dione</t>
  </si>
  <si>
    <t>201-434-5</t>
  </si>
  <si>
    <t>82-66-6</t>
  </si>
  <si>
    <t xml:space="preserve">Acute Tox. 2 *
STOT RE 1
</t>
  </si>
  <si>
    <t xml:space="preserve">H300
H372 **
</t>
  </si>
  <si>
    <t>606-039-00-5</t>
  </si>
  <si>
    <t>5(or 6)-tert-butyl-2'-chloro-6'-ethylamino-3',7'-dimethylspiro(isobenzofuran-1(1H),9'-xanthene)-3-one</t>
  </si>
  <si>
    <t>400-680-2</t>
  </si>
  <si>
    <t xml:space="preserve">H332
H400
H410
</t>
  </si>
  <si>
    <t xml:space="preserve">H332
H410
</t>
  </si>
  <si>
    <t>606-040-00-0</t>
  </si>
  <si>
    <t>(N-benzyl-N-ethyl)amino-3-hydroxyacetophenone hydrochloride</t>
  </si>
  <si>
    <t>401-840-4</t>
  </si>
  <si>
    <t>55845-90-4</t>
  </si>
  <si>
    <t>606-041-00-6</t>
  </si>
  <si>
    <t>2-methyl-1-(4-methylthiophenyl)-2-morpholinopropan-1-one</t>
  </si>
  <si>
    <t>400-600-6</t>
  </si>
  <si>
    <t>71868-10-5</t>
  </si>
  <si>
    <t>606-042-00-1</t>
  </si>
  <si>
    <t>acetophenone</t>
  </si>
  <si>
    <t>202-708-7</t>
  </si>
  <si>
    <t>606-043-00-7</t>
  </si>
  <si>
    <t>2,4-di-tert-butylcyclohexanone</t>
  </si>
  <si>
    <t>405-340-7</t>
  </si>
  <si>
    <t>13019-04-0</t>
  </si>
  <si>
    <t>606-044-00-2</t>
  </si>
  <si>
    <t>2,4,6-trimethylbenzophenone</t>
  </si>
  <si>
    <t>403-150-9</t>
  </si>
  <si>
    <t>954-16-5</t>
  </si>
  <si>
    <t>606-045-00-8</t>
  </si>
  <si>
    <t>oxadiazon (ISO); 3-[2,4-dichloro-5-(1-methylethoxy)phenyl]-5-(1,1-dimethylethyl)-1,3,4-oxadiazol-2(3H)-one</t>
  </si>
  <si>
    <t>243-215-7</t>
  </si>
  <si>
    <t>19666-30-9</t>
  </si>
  <si>
    <t>606-046-00-3</t>
  </si>
  <si>
    <t>reaction mass of cis- and trans-cyclohexadec-8-en-1-one</t>
  </si>
  <si>
    <t>401-700-2</t>
  </si>
  <si>
    <t>3100-36-5</t>
  </si>
  <si>
    <t>606-047-00-9</t>
  </si>
  <si>
    <t>2-benzyl-2-dimethylamino-4-morpholinobutyrophenone</t>
  </si>
  <si>
    <t>404-360-3</t>
  </si>
  <si>
    <t>119313-12-1</t>
  </si>
  <si>
    <t>606-048-00-4</t>
  </si>
  <si>
    <t>2'-anilino-3'-methyl-6'-dipentylaminospiro(isobenzofuran-1(1H),9'-xanthen)-3-one</t>
  </si>
  <si>
    <t>406-480-1</t>
  </si>
  <si>
    <t>606-049-00-X</t>
  </si>
  <si>
    <t>4-(trans-4-propylcyclohexyl)acetophenone</t>
  </si>
  <si>
    <t>406-700-6</t>
  </si>
  <si>
    <t>78531-61-0</t>
  </si>
  <si>
    <t>606-050-00-5</t>
  </si>
  <si>
    <t>6-anilino-1-benzoyl-4-(4-tert-pentylphenoxy)naphto[1,2,3-de]quinoline-2,7-(3H)-dione</t>
  </si>
  <si>
    <t>412-480-2</t>
  </si>
  <si>
    <t>72453-58-8</t>
  </si>
  <si>
    <t>606-051-00-0</t>
  </si>
  <si>
    <t>4-pentylcyclohexanone</t>
  </si>
  <si>
    <t>406-670-4</t>
  </si>
  <si>
    <t>61203-83-6</t>
  </si>
  <si>
    <t>606-052-00-6</t>
  </si>
  <si>
    <t>4-(N,N-dibutylamino)-2-hydroxy-2'-carboxybenzophenone</t>
  </si>
  <si>
    <t>410-410-5</t>
  </si>
  <si>
    <t>54574-82-2</t>
  </si>
  <si>
    <t>606-053-00-1</t>
  </si>
  <si>
    <t>flurtamone (ISO); (RS)-5-methylamino-2-phenyl-4-(α, α,α-trifluoro-m-tolyl)furan-3(2H)-one</t>
  </si>
  <si>
    <t>96525-23-4</t>
  </si>
  <si>
    <t>606-054-00-7</t>
  </si>
  <si>
    <t>isoxaflutole (ISO); 5-cyclopropyl-1,2-oxazol-4-yl α, α,α-trifluoro-2-mesyl-p-tolyl ketone</t>
  </si>
  <si>
    <t>141112-29-0</t>
  </si>
  <si>
    <t xml:space="preserve">Repr. 2
Aquatic Acute 1
Aquatic Chronic 1
</t>
  </si>
  <si>
    <t xml:space="preserve">H361d ***
H400
H410
</t>
  </si>
  <si>
    <t xml:space="preserve">H361d ***
H410
</t>
  </si>
  <si>
    <t xml:space="preserve">M=10
M=100
</t>
  </si>
  <si>
    <t>606-055-00-2</t>
  </si>
  <si>
    <t>1-(2,3-dihydro-1,3,3,6-tetramethyl-1-(1-methylethyl)-1H-inden-5-yl)ethanone</t>
  </si>
  <si>
    <t>411-180-9</t>
  </si>
  <si>
    <t>92836-10-7</t>
  </si>
  <si>
    <t>606-056-00-8</t>
  </si>
  <si>
    <t>4-chloro-3',4'-dimethoxybenzophenone</t>
  </si>
  <si>
    <t>404-610-1</t>
  </si>
  <si>
    <t>116412-83-0</t>
  </si>
  <si>
    <t>606-057-00-3</t>
  </si>
  <si>
    <t>4-propylcyclohexanone</t>
  </si>
  <si>
    <t>406-810-4</t>
  </si>
  <si>
    <t>40649-36-3</t>
  </si>
  <si>
    <t>606-058-00-9</t>
  </si>
  <si>
    <t>4'-fluoro-2,2-dimethoxyacetophenone</t>
  </si>
  <si>
    <t>407-500-1</t>
  </si>
  <si>
    <t>21983-80-2</t>
  </si>
  <si>
    <t>606-059-00-4</t>
  </si>
  <si>
    <t>2,4-difluoro-α-(1H-1,2,4-triazol-1-yl)acetophenone hydrochloride</t>
  </si>
  <si>
    <t>412-390-3</t>
  </si>
  <si>
    <t>86386-75-6</t>
  </si>
  <si>
    <t>606-060-00-X</t>
  </si>
  <si>
    <t>reaction mass of: trans-2,4-dimethyl-2-(5,6,7,8-tetrahydro-5,5,8,8-tetramethyl-naphthalene-2-yl)-1,3-dioxolane; cis-2,4-dimethyl-2-(5,6,7,8-tetrahydro-5,5,8,8-tetramethyl-naphthalene-2-yl)-1,3-dioxolane</t>
  </si>
  <si>
    <t>412-950-7</t>
  </si>
  <si>
    <t>606-061-00-5</t>
  </si>
  <si>
    <t>(3-chlorophenyl)-(4-methoxy-3-nitrophenyl)methanone</t>
  </si>
  <si>
    <t>423-290-4</t>
  </si>
  <si>
    <t>66938-41-8</t>
  </si>
  <si>
    <t xml:space="preserve">Muta. 2
Aquatic Acute 1
Aquatic Chronic 1
</t>
  </si>
  <si>
    <t xml:space="preserve">H341
H400
H410
</t>
  </si>
  <si>
    <t xml:space="preserve">H341
H410
</t>
  </si>
  <si>
    <t>606-062-00-0</t>
  </si>
  <si>
    <t>tetrahydrothiopyran-3-carboxaldehyde</t>
  </si>
  <si>
    <t>407-330-8</t>
  </si>
  <si>
    <t>61571-06-0</t>
  </si>
  <si>
    <t xml:space="preserve">Repr. 1B
Eye Dam. 1
Aquatic Chronic 3
</t>
  </si>
  <si>
    <t xml:space="preserve">H360D ***
H318
H412
</t>
  </si>
  <si>
    <t>606-063-00-6</t>
  </si>
  <si>
    <t>(E)-3-(2-chlorophenyl)-2-(4-fluorophenyl)propenal</t>
  </si>
  <si>
    <t>410-980-5</t>
  </si>
  <si>
    <t>112704-51-5</t>
  </si>
  <si>
    <t>606-064-00-1</t>
  </si>
  <si>
    <t>pregn-5-ene-3,20-dione bis(ethylene ketal)</t>
  </si>
  <si>
    <t>407-450-0</t>
  </si>
  <si>
    <t>7093-55-2</t>
  </si>
  <si>
    <t>606-065-00-7</t>
  </si>
  <si>
    <t>1-(4-morpholinophenyl)butan-1-one</t>
  </si>
  <si>
    <t>413-790-0</t>
  </si>
  <si>
    <t>606-066-00-2</t>
  </si>
  <si>
    <t>(E)-5[(4-chlorophenyl)methylene]-2,2-dimethylcyclopentanone</t>
  </si>
  <si>
    <t>410-440-9</t>
  </si>
  <si>
    <t>164058-20-2</t>
  </si>
  <si>
    <t>606-067-00-8</t>
  </si>
  <si>
    <t>reaction mass of: 1-(2,3,6,7,8,9-hexahydro-1,1-dimethyl-1H-benz(g)inden-4-yl)ethanone; 1-(2,3,5,6,7,8-hexahydro-1,1-dimethyl-1H-benz(f)inden-4-yl)ethanone; 1-(2,3,6,7,8,9-hexahydro-1,1-dimethyl-1H-benz(g)inden-5-yl)ethanone; 1-(2,3,6,7,8,9-hexahydro-3,3-dimethyl-1H-benz(g)inden-5-yl)ethanone</t>
  </si>
  <si>
    <t>414-870-8</t>
  </si>
  <si>
    <t>96792-67-5</t>
  </si>
  <si>
    <t>606-068-00-3</t>
  </si>
  <si>
    <t>2,7,11-trimethyl-13-(2,6,6-trimethylcyclohex-1-en-1-yl)tridecahexaen-2,4,6,8,10,12-al</t>
  </si>
  <si>
    <t>415-770-7</t>
  </si>
  <si>
    <t>1638-05-7</t>
  </si>
  <si>
    <t>606-069-00-9</t>
  </si>
  <si>
    <t>spiro[1,3-dioxolane-2,5'-(4',4',8',8'-tetramethyl-hexahydro-3',9'-methanonaphthalene)]</t>
  </si>
  <si>
    <t>415-460-1</t>
  </si>
  <si>
    <t>154171-76-3</t>
  </si>
  <si>
    <t>606-070-00-4</t>
  </si>
  <si>
    <t>butroxydim (ISO); 5-(3-butyryl-2,4,6-trimethylphenyl)-2-[1-(ethoxyimino)propyl]-3-hydroxycyclohex-2-en-1-one</t>
  </si>
  <si>
    <t>414-790-3</t>
  </si>
  <si>
    <t>138164-12-2</t>
  </si>
  <si>
    <t xml:space="preserve">Repr. 2
Acute Tox. 4 *
Skin Irrit. 2
Aquatic Acute 1
Aquatic Chronic 1
</t>
  </si>
  <si>
    <t xml:space="preserve">H361fd
H302
H315
H400
H410
</t>
  </si>
  <si>
    <t xml:space="preserve">H361fd
H302
H315
H410
</t>
  </si>
  <si>
    <t>606-071-00-X</t>
  </si>
  <si>
    <t>17-spiro(5,5-dimethyl-1,3-dioxan-2-yl)androsta-1,4-diene-3-one</t>
  </si>
  <si>
    <t>421-050-3</t>
  </si>
  <si>
    <t>13258-43-0</t>
  </si>
  <si>
    <t>606-072-00-5</t>
  </si>
  <si>
    <t>3-acetyl-1-phenyl-pyrrolidine-2,4-dione</t>
  </si>
  <si>
    <t>421-600-2</t>
  </si>
  <si>
    <t>719-86-8</t>
  </si>
  <si>
    <t>606-073-00-0</t>
  </si>
  <si>
    <t>4,4'-bis(dimethylamino)benzophenone; Michler's ketone</t>
  </si>
  <si>
    <t xml:space="preserve">Carc. 1B
Muta. 2
Eye Dam. 1
</t>
  </si>
  <si>
    <t xml:space="preserve">H350
H341
H318
</t>
  </si>
  <si>
    <t>606-074-00-6</t>
  </si>
  <si>
    <t>reaction mass of: (1R*,2S*)-2-acetyl-1,2,3,4,5,6,7,8-octahydro-1,2,8,8-tetramethylnaphthalene; (2R*,3S*)-2-acetyl-1,2,3,4,5,6,7,8-octahydro-2,3,8,8-tetramethylnaphthalene</t>
  </si>
  <si>
    <t>425-570-1</t>
  </si>
  <si>
    <t>606-075-00-1</t>
  </si>
  <si>
    <t>1-benzyl-5-ethoxyimidazolidine-2,4-dione</t>
  </si>
  <si>
    <t>417-340-4</t>
  </si>
  <si>
    <t>65855-02-9</t>
  </si>
  <si>
    <t>606-076-00-7</t>
  </si>
  <si>
    <t>1-((2-quinolinyl-carbonyl)oxy)-2,5-pyrrolidinedione</t>
  </si>
  <si>
    <t>418-630-3</t>
  </si>
  <si>
    <t>136465-99-1</t>
  </si>
  <si>
    <t>606-077-00-2</t>
  </si>
  <si>
    <t>(3S,4S)-3-hexyl-4-[(R)-2-hydroxytridecyl]-2-oxetanone</t>
  </si>
  <si>
    <t>418-650-2</t>
  </si>
  <si>
    <t>104872-06-2</t>
  </si>
  <si>
    <t>606-078-00-8</t>
  </si>
  <si>
    <t>1-octylazepin-2-one</t>
  </si>
  <si>
    <t>420-040-6</t>
  </si>
  <si>
    <t>59227-88-2</t>
  </si>
  <si>
    <t>606-079-00-3</t>
  </si>
  <si>
    <t>2-n-butyl-benzo[d]isothiazol-3-one</t>
  </si>
  <si>
    <t>420-590-7</t>
  </si>
  <si>
    <t>4299-07-4</t>
  </si>
  <si>
    <t xml:space="preserve">Skin Corr. 1B
Skin Sens. 1
Aquatic Acute 1
Aquatic Chronic 1
</t>
  </si>
  <si>
    <t xml:space="preserve">H314
H317
H400
H410
</t>
  </si>
  <si>
    <t xml:space="preserve">H314
H317
H410
</t>
  </si>
  <si>
    <t>606-081-00-4</t>
  </si>
  <si>
    <t>(3β, 5α, 6β)-3-(acetyloxy)-5-bromo-6-hydroxy-androstan-17-one</t>
  </si>
  <si>
    <t>419-790-7</t>
  </si>
  <si>
    <t>4229-69-0</t>
  </si>
  <si>
    <t>606-082-00-X</t>
  </si>
  <si>
    <t>reaction mass of: butan-2-one oxime; syn-O,O'-di(butan-2-one oxime)diethoxysilane</t>
  </si>
  <si>
    <t>406-930-7</t>
  </si>
  <si>
    <t xml:space="preserve">STOT RE 1
Skin Sens. 1
Aquatic Chronic 3
</t>
  </si>
  <si>
    <t xml:space="preserve">H372 **
H317
H412
</t>
  </si>
  <si>
    <t>606-083-00-5</t>
  </si>
  <si>
    <t>2-chloro-5-sec-hexadecylhydroquinone</t>
  </si>
  <si>
    <t>407-750-1</t>
  </si>
  <si>
    <t>137193-60-3</t>
  </si>
  <si>
    <t xml:space="preserve">Skin Irrit. 2
Eye Irrit. 2
Skin Sens. 1
Aquatic Chronic 3
</t>
  </si>
  <si>
    <t xml:space="preserve">H315
H319
H317
H412
</t>
  </si>
  <si>
    <t xml:space="preserve">H319
H315
H317
H412
</t>
  </si>
  <si>
    <t>606-084-00-0</t>
  </si>
  <si>
    <t>1-(4-methoxy-5-benzofuranyl)-3-phenyl-1,3-propanedione</t>
  </si>
  <si>
    <t>414-540-3</t>
  </si>
  <si>
    <t>484-33-3</t>
  </si>
  <si>
    <t>606-085-00-6</t>
  </si>
  <si>
    <t>(1R,4S)-2-azabicyclo[2.2.1]hept-5-en-3-one</t>
  </si>
  <si>
    <t>418-530-1</t>
  </si>
  <si>
    <t>79200-56-9</t>
  </si>
  <si>
    <t>606-086-00-1</t>
  </si>
  <si>
    <t>1-(3,3-dimethylcyclohexyl)pent-4-en-1-one</t>
  </si>
  <si>
    <t>422-330-8</t>
  </si>
  <si>
    <t>56973-87-6</t>
  </si>
  <si>
    <t>606-087-00-7</t>
  </si>
  <si>
    <t>6-ethyl-5-fluoro-4(3H)-pyrimidone</t>
  </si>
  <si>
    <t>422-460-5</t>
  </si>
  <si>
    <t>137234-87-8</t>
  </si>
  <si>
    <t>606-088-00-2</t>
  </si>
  <si>
    <t>2,4,4,7-tetramethyl-6-octen-3-one</t>
  </si>
  <si>
    <t>422-520-0</t>
  </si>
  <si>
    <t>74338-72-0</t>
  </si>
  <si>
    <t>606-089-00-8</t>
  </si>
  <si>
    <t>reaction mass of: 1,4-diamino-2-chloro-3-phenoxyanthraquinone; 1,4-diamino-2,3-bis-phenoxyanthraquinone</t>
  </si>
  <si>
    <t>423-220-2</t>
  </si>
  <si>
    <t>12223-77-7</t>
  </si>
  <si>
    <t>606-090-00-3</t>
  </si>
  <si>
    <t>1-[3-[(dimethylamino)methyl]-4-hydroxyphenyl]ethanone</t>
  </si>
  <si>
    <t>430-920-1</t>
  </si>
  <si>
    <t>73096-98-7</t>
  </si>
  <si>
    <t>606-091-00-9</t>
  </si>
  <si>
    <t>6-chloro-5-(2-chloroethyl)-1,3-dihydroindol-2-one</t>
  </si>
  <si>
    <t>421-320-0</t>
  </si>
  <si>
    <t>118289-55-7</t>
  </si>
  <si>
    <t>606-092-00-4</t>
  </si>
  <si>
    <t>reaction mass of: (E)-oxacyclohexadec-12-en-2-one; (E)-oxacyclohexadec-13-en-2-one; a) (Z)-oxacyclohexadec-(12)-en-2-one and b) (Z)-oxacyclohexadec-(13)-en-2-one</t>
  </si>
  <si>
    <t>422-320-3</t>
  </si>
  <si>
    <t>606-093-00-X</t>
  </si>
  <si>
    <t>5-ethyl-2,4-dihydro-4-(2-phenoxyethyl)-3H-1,2,4-triazol-3-one</t>
  </si>
  <si>
    <t>414-470-3</t>
  </si>
  <si>
    <t>95885-13-5</t>
  </si>
  <si>
    <t>606-094-00-5</t>
  </si>
  <si>
    <t>N-[ethyl(3-methylbutyl)amino]-3-methyl-1-phenyl-spiro[[1]benzo-pyrano[2,3-c]pyrazole-4(1H),1'(3'H)-isobenzofuran]-3'-one</t>
  </si>
  <si>
    <t>417-460-7</t>
  </si>
  <si>
    <t>606-095-00-0</t>
  </si>
  <si>
    <t>(R,S)-2-azabicyclo[2.2.1]hept-5-en-3-one</t>
  </si>
  <si>
    <t>421-830-3</t>
  </si>
  <si>
    <t>49805-30-3</t>
  </si>
  <si>
    <t>606-096-00-6</t>
  </si>
  <si>
    <t>3-(6-O-(6-desoxy-α-.sc.l.sc.-mannopyranosyl-O-(α-.sc.d.sc.-glucopyranosyl)-(β-.sc.d.sc.-glucopyranosyl)oxy)-2-(3,4-dihydroxyphenyl)-5,7-dihydroxy-4H-1-benzopyran-4-one</t>
  </si>
  <si>
    <t>424-170-4</t>
  </si>
  <si>
    <t>130603-71-3</t>
  </si>
  <si>
    <t>606-097-00-1</t>
  </si>
  <si>
    <t>2,2''-dihydroxy-4,4''-(2-hydroxy-propane-1,3-diyldioxy)dibenzophenone</t>
  </si>
  <si>
    <t>424-210-0</t>
  </si>
  <si>
    <t>23911-85-5</t>
  </si>
  <si>
    <t>606-098-00-7</t>
  </si>
  <si>
    <t>1-benzyl-5-(hexadecyloxy)-2,4-imidazolidinedione</t>
  </si>
  <si>
    <t>431-220-9</t>
  </si>
  <si>
    <t>158574-65-3</t>
  </si>
  <si>
    <t>606-099-00-2</t>
  </si>
  <si>
    <t>5-methoxy-4'-(trifluoromethyl)valerophenone</t>
  </si>
  <si>
    <t>425-000-1</t>
  </si>
  <si>
    <t>61718-80-7</t>
  </si>
  <si>
    <t>606-100-00-6</t>
  </si>
  <si>
    <t>2-butyryl-3-hydroxy-5-thiocyclohexan-3-yl-cyclohex-2-en-1-one</t>
  </si>
  <si>
    <t>425-150-8</t>
  </si>
  <si>
    <t>94723-86-1</t>
  </si>
  <si>
    <t xml:space="preserve">Repr. 1B
Acute Tox. 4 *
Skin Sens. 1
Aquatic Chronic 3
</t>
  </si>
  <si>
    <t xml:space="preserve">H360F ***
H302
H317
H412
</t>
  </si>
  <si>
    <t>606-101-00-1</t>
  </si>
  <si>
    <t>reaction mass of: 1,5-bis[(2-ethylhexyl)amino]-9,10-anthracenedione; 1-[(2-ethylhexyl)amino]-5-[3-[(2-ethylhexyl)oxy]propyl]amino-9,10-anthracenedione; 1,5-bis[3-[(2-ethylhexyl)oxy]propyl]amino-9,10-anthracenedione; 1-[(2-ethylhexyl)amino]-5-[(3-methoxypropyl)amino]-9,10-anthracene dione; 1-[3-[(2-ethylhexyl)oxy]propyl]amino-5-[(3-methoxypropyl)amino]-9,10-anthracenedione; 1,5-bis[(3-methyloxypropyl)amino]-9,10-anthracenedione</t>
  </si>
  <si>
    <t>426-050-7</t>
  </si>
  <si>
    <t>165038-51-7</t>
  </si>
  <si>
    <t>606-102-00-7</t>
  </si>
  <si>
    <t>4-(3-triethoxysilylpropoxy)-2-hydroxybenzophenone</t>
  </si>
  <si>
    <t>431-490-8</t>
  </si>
  <si>
    <t>79876-59-8</t>
  </si>
  <si>
    <t>606-103-00-2</t>
  </si>
  <si>
    <t>1-(4-(trans-4-ethylcyclohexyl)phenyl)ethanone</t>
  </si>
  <si>
    <t>426-460-6</t>
  </si>
  <si>
    <t>606-104-00-8</t>
  </si>
  <si>
    <t>1-(4-(trans-4-pentylcyclohexyl)phenyl)ethanone</t>
  </si>
  <si>
    <t>426-830-7</t>
  </si>
  <si>
    <t>78531-59-6</t>
  </si>
  <si>
    <t>606-105-00-3</t>
  </si>
  <si>
    <t>3,4,3',4'-tetraphenyl-1,1'-ethandiylbispyrol-2,5-dione</t>
  </si>
  <si>
    <t>431-500-0</t>
  </si>
  <si>
    <t>226065-73-2</t>
  </si>
  <si>
    <t>606-106-00-9</t>
  </si>
  <si>
    <t>1-(4-(trans-4-butylcyclohexyl)phenyl)ethanone</t>
  </si>
  <si>
    <t>427-320-7</t>
  </si>
  <si>
    <t>83626-30-6</t>
  </si>
  <si>
    <t>606-107-00-4</t>
  </si>
  <si>
    <t>8-azaspiro[4.5]decane-7,9-dione</t>
  </si>
  <si>
    <t>427-770-4</t>
  </si>
  <si>
    <t>1075-89-4</t>
  </si>
  <si>
    <t>606-108-00-X</t>
  </si>
  <si>
    <t>1,1,1,2,2,4,5,5,5-nonafluoro-4-(trifluoromethyl )-3-pentanone</t>
  </si>
  <si>
    <t>436-710-6</t>
  </si>
  <si>
    <t>756-13-8</t>
  </si>
  <si>
    <t>606-109-00-5</t>
  </si>
  <si>
    <t>2-(4-methyl-3-pentenyl)anthraquinone</t>
  </si>
  <si>
    <t>428-320-1</t>
  </si>
  <si>
    <t>71308-16-2</t>
  </si>
  <si>
    <t xml:space="preserve">Acute Tox. 4 *
Skin Sens. 1
Aquatic Chronic 4
</t>
  </si>
  <si>
    <t xml:space="preserve">H302
H317
H413
</t>
  </si>
  <si>
    <t>606-110-00-0</t>
  </si>
  <si>
    <t>5-ethoxy-5H-furan-2-one</t>
  </si>
  <si>
    <t>428-330-4</t>
  </si>
  <si>
    <t>2833-30-9</t>
  </si>
  <si>
    <t xml:space="preserve">Acute Tox. 4 *
Acute Tox. 4 *
STOT RE 2 *
Skin Corr. 1B
Skin Sens. 1
</t>
  </si>
  <si>
    <t xml:space="preserve">H312
H302
H373 **
H314
H317
</t>
  </si>
  <si>
    <t xml:space="preserve">H314
H312
H302
H373 **
H317
</t>
  </si>
  <si>
    <t>606-111-00-6</t>
  </si>
  <si>
    <t>5-amino-6-methyl-1,3-dihydrobenzoimidazol-2-one</t>
  </si>
  <si>
    <t>428-410-9</t>
  </si>
  <si>
    <t>67014-36-2</t>
  </si>
  <si>
    <t>606-112-00-1</t>
  </si>
  <si>
    <t>(4aR*,8aR*)-4a,5,9,10,11,12-hexahydro-3-methoxy-11-methyl-6H-benzofuro[3a,3,2-ef][2]benzazepin-6-one</t>
  </si>
  <si>
    <t>428-690-2</t>
  </si>
  <si>
    <t>1668-86-6</t>
  </si>
  <si>
    <t xml:space="preserve">Acute Tox. 4 *
Eye Irrit. 2
Aquatic Chronic 3
</t>
  </si>
  <si>
    <t xml:space="preserve">H302
H319
H412
</t>
  </si>
  <si>
    <t>606-113-00-7</t>
  </si>
  <si>
    <t>1-[4-(4-benzoylphenylsulfanyl)phenyl]-2-methyl-2-(4-methylphenylsulfonyl)propan-1-one</t>
  </si>
  <si>
    <t>429-040-0</t>
  </si>
  <si>
    <t>272460-97-6</t>
  </si>
  <si>
    <t xml:space="preserve">Eye Dam. 1
Aquatic Chronic 4
</t>
  </si>
  <si>
    <t xml:space="preserve">H318
H413
</t>
  </si>
  <si>
    <t>606-114-00-2</t>
  </si>
  <si>
    <t>4,4',5,5',6,6',7,7'-octachloro-(2,2')biisoindolyl-1,1',3,3'-tetraone</t>
  </si>
  <si>
    <t>429-150-9</t>
  </si>
  <si>
    <t>67887-47-2</t>
  </si>
  <si>
    <t>606-115-00-8</t>
  </si>
  <si>
    <t>profoxydim (ISO); 2-{(EZ)-1-[(2RS)-2-(4-chlorophenoxy)propoxyimino]butyl}-3-hydroxy-5-(thian-3-yl)cyclohex-2-en-1-one</t>
  </si>
  <si>
    <t>139001-49-3</t>
  </si>
  <si>
    <t xml:space="preserve">Carc. 2
Repr. 2
Skin Sens. 1
</t>
  </si>
  <si>
    <t xml:space="preserve">H351
H361d
H317
</t>
  </si>
  <si>
    <t>606-116-00-3</t>
  </si>
  <si>
    <t>tepraloxydim (ISO); (RS)-(EZ)-2-{1-[(2E)-3-chloroallyloxyimino]propyl}-3-hydroxy-5-perhydropyran-4-ylcyclohex-2-en-1-one</t>
  </si>
  <si>
    <t>149979-41-9</t>
  </si>
  <si>
    <t xml:space="preserve">Carc. 2
Repr. 2
</t>
  </si>
  <si>
    <t xml:space="preserve">H351
H361fd
</t>
  </si>
  <si>
    <t xml:space="preserve">H351
H361fd
</t>
  </si>
  <si>
    <t>606-117-00-9</t>
  </si>
  <si>
    <t>2,6-bis(1,1-dimethylethyl)-4-(phenylenemethylene)cyclohexa-2,5-dien-1-one</t>
  </si>
  <si>
    <t>429-460-4</t>
  </si>
  <si>
    <t>7078-98-0</t>
  </si>
  <si>
    <t>606-118-00-4</t>
  </si>
  <si>
    <t>N-(1,3-dimethylbutyl)-N'-(phenyl)-1,4-benzoquinonediimine</t>
  </si>
  <si>
    <t>429-640-2</t>
  </si>
  <si>
    <t>52870-46-9</t>
  </si>
  <si>
    <t xml:space="preserve">Eye Irrit. 2
Aquatic Acute 1
Aquatic Chronic 1
</t>
  </si>
  <si>
    <t xml:space="preserve">H319
H400
H410
</t>
  </si>
  <si>
    <t xml:space="preserve">H319
H410
</t>
  </si>
  <si>
    <t>606-119-00-X</t>
  </si>
  <si>
    <t>(E)-3-methyl-5-cyclopentadecen-1-one</t>
  </si>
  <si>
    <t>429-900-5</t>
  </si>
  <si>
    <t>606-120-00-5</t>
  </si>
  <si>
    <t>2,5-dihydroxy-5-methyl-3-(morpholin-4-yl)-2-cyclopenten-1-one</t>
  </si>
  <si>
    <t>430-170-5</t>
  </si>
  <si>
    <t>114625-74-0</t>
  </si>
  <si>
    <t>606-121-00-0</t>
  </si>
  <si>
    <t>(+)-(1S,2S,3S,5R)-2,6,6-trimethylbicyclo[3.1.1]heptane-3-spiro-1'-(cyclohex-2'-en-4'-one)</t>
  </si>
  <si>
    <t>430-460-1</t>
  </si>
  <si>
    <t>133636-82-5</t>
  </si>
  <si>
    <t>606-122-00-6</t>
  </si>
  <si>
    <t>3-(2-bromopropionoyl)-4,4-dimethyl-1,3-oxazolan-2-one</t>
  </si>
  <si>
    <t>430-820-8</t>
  </si>
  <si>
    <t>114341-88-7</t>
  </si>
  <si>
    <t xml:space="preserve">Acute Tox. 4 *
STOT RE 2 *
Skin Irrit. 2
Eye Dam. 1
Skin Sens. 1
Aquatic Acute 1
Aquatic Chronic 1
</t>
  </si>
  <si>
    <t xml:space="preserve">H302
H373 **
H315
H318
H317
H400
H410
</t>
  </si>
  <si>
    <t xml:space="preserve">H302
H373 **
H315
H318
H317
H410
</t>
  </si>
  <si>
    <t>606-123-00-1</t>
  </si>
  <si>
    <t>4-hexadecyl-1-phenylpyrazolidin-3-one</t>
  </si>
  <si>
    <t>430-840-7</t>
  </si>
  <si>
    <t>606-124-00-7</t>
  </si>
  <si>
    <t>1-cyclopropyl-3-(2-methylthio-4-trifluoromethylphenyl)-1,3-propanedione</t>
  </si>
  <si>
    <t>421-080-7</t>
  </si>
  <si>
    <t>161462-35-7</t>
  </si>
  <si>
    <t>606-125-00-2</t>
  </si>
  <si>
    <t>1-benzylimidazolidine-2,4-dione</t>
  </si>
  <si>
    <t>421-340-1</t>
  </si>
  <si>
    <t>6777-05-5</t>
  </si>
  <si>
    <t>606-126-00-8</t>
  </si>
  <si>
    <t>1,4-bis(2,3-dihydroxypropylamino)anthraquinone</t>
  </si>
  <si>
    <t>421-470-7</t>
  </si>
  <si>
    <t>99788-75-7</t>
  </si>
  <si>
    <t>606-128-00-9</t>
  </si>
  <si>
    <t>2,2'-(1,3-phenylene)bis[5-chloro-1H-isoindole]-1,3(2H)-dione</t>
  </si>
  <si>
    <t>422-650-8</t>
  </si>
  <si>
    <t>148935-94-8</t>
  </si>
  <si>
    <t>606-129-00-4</t>
  </si>
  <si>
    <t>5-amino-[2S-di(methylphenyl)amino]-1,6-diphenyl-4Z-hexen-3-one; (2S,4Z)-5-amino-2-(dibenzylamino)-1,6-diphenylhex-4-en-3-one</t>
  </si>
  <si>
    <t>423-090-7</t>
  </si>
  <si>
    <t>156732-13-7</t>
  </si>
  <si>
    <t>606-130-00-X</t>
  </si>
  <si>
    <t>4-(1,4-dioxa-spiro[4.5]dec-8-yl)-cyclohexanone</t>
  </si>
  <si>
    <t>423-860-2</t>
  </si>
  <si>
    <t>56309-94-5</t>
  </si>
  <si>
    <t>606-131-00-5</t>
  </si>
  <si>
    <t>cyclic 3-(1,2-ethanediylacetale)-estra-5(10),9(11)-diene-3,17-dione</t>
  </si>
  <si>
    <t>427-230-8</t>
  </si>
  <si>
    <t>5571-36-8</t>
  </si>
  <si>
    <t xml:space="preserve">Repr. 1B
STOT RE 2 *
Aquatic Chronic 2
</t>
  </si>
  <si>
    <t xml:space="preserve">H360F ***
H373 **
H411
</t>
  </si>
  <si>
    <t>606-132-00-0</t>
  </si>
  <si>
    <t>(6β)-6,19-epoxyandrost-4-ene-3,17-dione</t>
  </si>
  <si>
    <t>433-490-3</t>
  </si>
  <si>
    <t>6563-83-3</t>
  </si>
  <si>
    <t>606-134-00-1</t>
  </si>
  <si>
    <t>androsta-1,4,9(11)-triene-3,17-dione</t>
  </si>
  <si>
    <t>433-560-3</t>
  </si>
  <si>
    <t>15375-21-0</t>
  </si>
  <si>
    <t xml:space="preserve">H361f ***
</t>
  </si>
  <si>
    <t>606-135-00-7</t>
  </si>
  <si>
    <t>cyclohexadecanone</t>
  </si>
  <si>
    <t>438-930-8</t>
  </si>
  <si>
    <t>2550-52-9</t>
  </si>
  <si>
    <t>606-136-00-2</t>
  </si>
  <si>
    <t>(3S,6R,9S,12R,15S,18R,21S,24R)-6,18-dibenzyl-3,9,15,21-tetraisobutyl-4,10,12,16,22,24-hexamethyl-1,7,13,19-tetraoxa-4,10,16,22-tetraazacyclo-tetracosane-2,5,8,11,14,17,20,23-octaone</t>
  </si>
  <si>
    <t>444-350-6</t>
  </si>
  <si>
    <t>133413-70-4</t>
  </si>
  <si>
    <t>606-137-00-8</t>
  </si>
  <si>
    <t>trans-7,7'-dimethyl-(4H,4H')-(2,2')bi[benzo[1,4]thiazinylidene]-3,3'-dione</t>
  </si>
  <si>
    <t>444-750-0</t>
  </si>
  <si>
    <t>211387-26-7</t>
  </si>
  <si>
    <t>606-138-00-3</t>
  </si>
  <si>
    <t>(2-butyl-5-nitrobenzofuran-3-yl)[4-(3-dibutylaminopropoxy)phenyl]methanone</t>
  </si>
  <si>
    <t>444-800-1</t>
  </si>
  <si>
    <t>141645-23-0</t>
  </si>
  <si>
    <t xml:space="preserve">Flam. Liq. 3
Acute Tox. 4 *
STOT RE 2 *
Skin Irrit. 2
Eye Dam. 1
Skin Sens. 1
Aquatic Acute 1
Aquatic Chronic 1
</t>
  </si>
  <si>
    <t xml:space="preserve">H226
H302
H373 **
H315
H318
H317
H400
H410
</t>
  </si>
  <si>
    <t>GHS02
GHS05
GHS08
GHS07
GHS09
Dgr</t>
  </si>
  <si>
    <t xml:space="preserve">H226
H302
H373 **
H315
H318
H317
H410
</t>
  </si>
  <si>
    <t>606-139-00-9</t>
  </si>
  <si>
    <t>(S)-4-(3,4-dichlorophenyl)-3,4-dihydro-2H-naphthalen-1-one</t>
  </si>
  <si>
    <t>444-830-5</t>
  </si>
  <si>
    <t>124379-29-9</t>
  </si>
  <si>
    <t>606-140-00-4</t>
  </si>
  <si>
    <t>2-hydroxy-1-(4-(4-(2-hydroxy-2-methylpropionyl)benzyl)phenyl)-2-methylpropan-1-one</t>
  </si>
  <si>
    <t>444-860-9</t>
  </si>
  <si>
    <t>474510-57-1</t>
  </si>
  <si>
    <t>606-141-00-X</t>
  </si>
  <si>
    <t>sodium 3-(methoxycarbonyl)-4-oxo-3,4,5,6-tetrahydro-2-pyridinolate</t>
  </si>
  <si>
    <t>418-410-7</t>
  </si>
  <si>
    <t>606-142-00-5</t>
  </si>
  <si>
    <t>reaction mass of: (1RS,2SR,7SR,8SR,E) 9 and 10-ethylidene-3-oxatricyclo[6.2.1.0(2,7)]undecan-4-one; (1RS,2SR,7SR,8SR,Z)-10-ethylidene-3-oxatricyclo[6.2.1.0(2,7)]undecan-4-one; (1RS,2SR,7SR,8SR,Z)-9-ethylidene-3-oxatricyclo[6.2.1.0(2,7)]undecan-4-one</t>
  </si>
  <si>
    <t>434-290-9</t>
  </si>
  <si>
    <t>606-143-00-0</t>
  </si>
  <si>
    <t xml:space="preserve">abamectin (combination of avermectin B1a and avermectin B1b) (ISO) [1]
avermectin B1a (purity ≥80 %) [2]
</t>
  </si>
  <si>
    <t xml:space="preserve">_ [1]
265-610-3 [2]
</t>
  </si>
  <si>
    <t xml:space="preserve">71751-41-2 [1]
65195-55-3 [2]
</t>
  </si>
  <si>
    <t xml:space="preserve">Repr. 2
Acute Tox. 1
Acute Tox. 2
STOT RE 1
Aquatic Acute 1
Aquatic Chronic 1
</t>
  </si>
  <si>
    <t xml:space="preserve">H361d
H330
H300
H372 (nervous system)
H400
H410
</t>
  </si>
  <si>
    <t xml:space="preserve">H361d
H300
H330
H372 (nervous system)
H410
</t>
  </si>
  <si>
    <t xml:space="preserve">STOT RE 1; H372:  C ≥ 5 %
STOT RE 2; H373:  0,5 % ≤C&lt;5 %
M=10000
</t>
  </si>
  <si>
    <t>606-144-00-6</t>
  </si>
  <si>
    <t>acequinocyl (ISO); 3-dodecyl-1,4-dioxo-1,4-dihydronaphthalen-2-yl acetate</t>
  </si>
  <si>
    <t>—</t>
  </si>
  <si>
    <t>57960-19-7</t>
  </si>
  <si>
    <t xml:space="preserve">STOT SE 1
STOT RE 2
Skin Sens. 1
Aquatic Acute 1
Aquatic Chronic 1
</t>
  </si>
  <si>
    <t xml:space="preserve">H370 (lung) (inhalation)
H373 (blood system)
H317
H400
H410
</t>
  </si>
  <si>
    <t xml:space="preserve">H317
H370 (lung) (inhalation)
H373 (blood system)
H410
</t>
  </si>
  <si>
    <t>606-145-00-1</t>
  </si>
  <si>
    <t>sulcotrione (ISO); 2-[2-chloro-4-(methylsulfonyl)benzoyl]cyclohexane-1,3-dione</t>
  </si>
  <si>
    <t>99105-77-8</t>
  </si>
  <si>
    <t xml:space="preserve">Repr. 2
STOT RE 2
Skin Sens. 1A
Aquatic Acute 1
Aquatic Chronic 1
</t>
  </si>
  <si>
    <t xml:space="preserve">H361d
H373 (kidneys)
H317
H400
H410
</t>
  </si>
  <si>
    <t xml:space="preserve">H317
H361d
H373 (kidneys)
H410
</t>
  </si>
  <si>
    <t>606-146-00-7</t>
  </si>
  <si>
    <t>tralkoxydim (ISO); 2-(N-ethoxypropanimidoyl)-3-hydroxy-5-mesitylcyclohex-2-en-1-one</t>
  </si>
  <si>
    <t>87820-88-0</t>
  </si>
  <si>
    <t xml:space="preserve">Carc. 2
Acute Tox. 4
Aquatic Chronic 2
</t>
  </si>
  <si>
    <t xml:space="preserve">H351
H302
H411
</t>
  </si>
  <si>
    <t xml:space="preserve">H302
H351
H411
</t>
  </si>
  <si>
    <t>606-147-00-2</t>
  </si>
  <si>
    <t>cycloxydim (ISO); 2-(N-ethoxybutanimidoyl)-3-hydroxy-5-(tetrahydro-2H-thiopyran-3-yl)cyclohex-2-en-1-one</t>
  </si>
  <si>
    <t>405-230-9</t>
  </si>
  <si>
    <t>101205-02-1</t>
  </si>
  <si>
    <t>606-148-00-8</t>
  </si>
  <si>
    <t xml:space="preserve">carvone (ISO); 2-methyl-5-(prop-1-en-2-yl)cyclohex-2-en-1-one [1]
d-carvone; (5S)-2-methyl-5-(prop-1-en-2-yl)cyclohex-2-en-1-one [2]
l-carvone; (5R)-2-methyl-5-(prop-1-en-2-yl)cyclohex-2-en-1-one [3]
</t>
  </si>
  <si>
    <t xml:space="preserve">202-759-5 [1]
218-827-2 [2]
229-352-5 [3]
</t>
  </si>
  <si>
    <t xml:space="preserve">99-49-0 [1]
2244-16-8 [2]
6485-40-1 [3]
</t>
  </si>
  <si>
    <t>606-149-00-3</t>
  </si>
  <si>
    <t>tembotrione (ISO); 2-{2-chloro-4-(methylsulfonyl)-3-[(2,2,2-trifluoroethoxy)methyl]benzoyl}cyclohexane-1,3-dione</t>
  </si>
  <si>
    <t>335104-84-2</t>
  </si>
  <si>
    <t xml:space="preserve">Repr. 2
STOT RE 2
Skin Sens. 1
Aquatic Acute 1
Aquatic Chronic 1
</t>
  </si>
  <si>
    <t xml:space="preserve">H361d
H373 (eyes, kidneys, liver)
H317
H400
H410
</t>
  </si>
  <si>
    <t xml:space="preserve">H317
H361d
H373 (eyes, kidneys, liver)
H410
</t>
  </si>
  <si>
    <t xml:space="preserve">M=100
M=10
</t>
  </si>
  <si>
    <t>607-001-00-0</t>
  </si>
  <si>
    <t>formic acid … %</t>
  </si>
  <si>
    <t xml:space="preserve">Skin Corr. 1A; H314: C ≥ 90 %
Skin Corr. 1B; H314: 10 % ≤ C &lt; 90 %
Skin Irrit. 2; H315: 2 % ≤ C &lt; 10 %
Eye Irrit. 2; H319: 2 % ≤ C &lt; 10 %
</t>
  </si>
  <si>
    <t>607-002-00-6</t>
  </si>
  <si>
    <t>acetic acid … %</t>
  </si>
  <si>
    <t>200-580-7</t>
  </si>
  <si>
    <t xml:space="preserve">Flam. Liq. 3
Skin Corr. 1A
</t>
  </si>
  <si>
    <t xml:space="preserve">H226
H314
</t>
  </si>
  <si>
    <t xml:space="preserve">Skin Corr. 1A; H314: C ≥ 90 %
Skin Corr. 1B; H314: 25 % ≤ C &lt; 90 %
Skin Irrit. 2; H315: 10 % ≤ C &lt; 25 %
Eye Irrit. 2; H319: 10 % ≤ C &lt; 25 %
</t>
  </si>
  <si>
    <t>607-003-00-1</t>
  </si>
  <si>
    <t>chloroacetic acid</t>
  </si>
  <si>
    <t>201-178-4</t>
  </si>
  <si>
    <t>79-11-8</t>
  </si>
  <si>
    <t xml:space="preserve">Acute Tox. 3 *
Acute Tox. 3 *
Acute Tox. 3 *
Skin Corr. 1B
Aquatic Acute 1
</t>
  </si>
  <si>
    <t xml:space="preserve">H331
H311
H301
H314
H400
</t>
  </si>
  <si>
    <t xml:space="preserve">STOT SE 3; H335: C ≥ 5 %
</t>
  </si>
  <si>
    <t>607-004-00-7</t>
  </si>
  <si>
    <t>TCA (ISO); trichloroacetic acid</t>
  </si>
  <si>
    <t>200-927-2</t>
  </si>
  <si>
    <t>76-03-9</t>
  </si>
  <si>
    <t>607-005-00-2</t>
  </si>
  <si>
    <t>TCA-sodium (ISO); sodium trichloroacetate</t>
  </si>
  <si>
    <t>211-479-2</t>
  </si>
  <si>
    <t>650-51-1</t>
  </si>
  <si>
    <t xml:space="preserve">STOT SE 3
Aquatic Acute 1
Aquatic Chronic 1
</t>
  </si>
  <si>
    <t xml:space="preserve">H335
H400
H410
</t>
  </si>
  <si>
    <t xml:space="preserve">H335
H410
</t>
  </si>
  <si>
    <t>607-006-00-8</t>
  </si>
  <si>
    <t>oxalic acid</t>
  </si>
  <si>
    <t>607-007-00-3</t>
  </si>
  <si>
    <t>salts of oxalic acid with the exception of those specified elsewhere in this Annex</t>
  </si>
  <si>
    <t>607-008-00-9</t>
  </si>
  <si>
    <t>acetic anhydride</t>
  </si>
  <si>
    <t>203-564-8</t>
  </si>
  <si>
    <t xml:space="preserve">Flam. Liq. 3
Acute Tox. 4 *
Acute Tox. 4 *
Skin Corr. 1B
</t>
  </si>
  <si>
    <t xml:space="preserve">H226
H332
H302
H314
</t>
  </si>
  <si>
    <t xml:space="preserve">Skin Corr. 1B; H314: C ≥ 25 %
Skin Irrit. 2; H315: 5 % ≤ C &lt; 25 %
Eye Dam. 1; H318: 5 % ≤ C &lt; 25 %
Eye Irrit. 2; H319: 1 % ≤ C &lt; 5 %
STOT SE 3; H335: C ≥ 5 %
</t>
  </si>
  <si>
    <t>607-009-00-4</t>
  </si>
  <si>
    <t>phthalic anhydride</t>
  </si>
  <si>
    <t>201-607-5</t>
  </si>
  <si>
    <t xml:space="preserve">Acute Tox. 4 *
STOT SE 3
Skin Irrit. 2
Eye Dam. 1
Resp. Sens. 1
Skin Sens. 1
</t>
  </si>
  <si>
    <t xml:space="preserve">H302
H335
H315
H318
H334
H317
</t>
  </si>
  <si>
    <t>607-010-00-X</t>
  </si>
  <si>
    <t>propionic anhydride</t>
  </si>
  <si>
    <t>204-638-2</t>
  </si>
  <si>
    <t>123-62-6</t>
  </si>
  <si>
    <t>607-011-00-5</t>
  </si>
  <si>
    <t>acetyl chloride</t>
  </si>
  <si>
    <t>200-865-6</t>
  </si>
  <si>
    <t>75-36-5</t>
  </si>
  <si>
    <t xml:space="preserve">H225
H314
</t>
  </si>
  <si>
    <t>607-012-00-0</t>
  </si>
  <si>
    <t>benzoyl chloride</t>
  </si>
  <si>
    <t>202-710-8</t>
  </si>
  <si>
    <t xml:space="preserve">Acute Tox. 4 *
Acute Tox. 4 *
Acute Tox. 4 *
Skin Corr. 1B
Skin Sens. 1
</t>
  </si>
  <si>
    <t xml:space="preserve">H332
H312
H302
H314
H317
</t>
  </si>
  <si>
    <t>607-013-00-6</t>
  </si>
  <si>
    <t>dimethyl carbonate</t>
  </si>
  <si>
    <t>210-478-4</t>
  </si>
  <si>
    <t>616-38-6</t>
  </si>
  <si>
    <t>607-014-00-1</t>
  </si>
  <si>
    <t>methyl formate</t>
  </si>
  <si>
    <t>203-481-7</t>
  </si>
  <si>
    <t xml:space="preserve">Flam. Liq. 1
Acute Tox. 4 *
Acute Tox. 4 *
STOT SE 3
Eye Irrit. 2
</t>
  </si>
  <si>
    <t xml:space="preserve">H224
H332
H302
H335
H319
</t>
  </si>
  <si>
    <t xml:space="preserve">H224
H332
H302
H319
H335
</t>
  </si>
  <si>
    <t>607-015-00-7</t>
  </si>
  <si>
    <t>ethyl formate</t>
  </si>
  <si>
    <t>203-721-0</t>
  </si>
  <si>
    <t>109-94-4</t>
  </si>
  <si>
    <t xml:space="preserve">Flam. Liq. 2
Acute Tox. 4 *
Acute Tox. 4 *
STOT SE 3
Eye Irrit. 2
</t>
  </si>
  <si>
    <t xml:space="preserve">H225
H332
H302
H335
H319
</t>
  </si>
  <si>
    <t xml:space="preserve">H225
H332
H302
H319
H335
</t>
  </si>
  <si>
    <t>607-016-00-2</t>
  </si>
  <si>
    <t xml:space="preserve">propyl formate [1]
isopropyl formate  [2]
</t>
  </si>
  <si>
    <t xml:space="preserve">203-798-0 [1]
210-901-2 [2]
</t>
  </si>
  <si>
    <t xml:space="preserve">110-74-7 [1]
625-55-8 [2]
</t>
  </si>
  <si>
    <t xml:space="preserve">Flam. Liq. 2
STOT SE 3
STOT SE 3
Eye Irrit. 2
</t>
  </si>
  <si>
    <t xml:space="preserve">H225
H335
H336
H319
</t>
  </si>
  <si>
    <t xml:space="preserve">H225
H319
H335
H336
</t>
  </si>
  <si>
    <t>607-017-00-8</t>
  </si>
  <si>
    <t xml:space="preserve">butyl formate [1]
tert-butyl formate [2]
isobutyl formate  [3]
</t>
  </si>
  <si>
    <t xml:space="preserve">209-772-5 [1]
212-105-0 [2]
208-818-1 [3]
</t>
  </si>
  <si>
    <t xml:space="preserve">592-84-7 [1]
762-75-4 [2]
542-55-2 [3]
</t>
  </si>
  <si>
    <t xml:space="preserve">H225
H335
H319
</t>
  </si>
  <si>
    <t xml:space="preserve">H225
H319
H335
</t>
  </si>
  <si>
    <t>607-018-00-3</t>
  </si>
  <si>
    <t xml:space="preserve">isopentyl formate [1]
pentyl formate [2]
</t>
  </si>
  <si>
    <t xml:space="preserve">203-769-2 [1]
252-343-2 [2]
</t>
  </si>
  <si>
    <t xml:space="preserve">110-45-2 [1]
35073-27-9 [2]
</t>
  </si>
  <si>
    <t>607-019-00-9</t>
  </si>
  <si>
    <t>methyl chloroformate</t>
  </si>
  <si>
    <t>201-187-3</t>
  </si>
  <si>
    <t>79-22-1</t>
  </si>
  <si>
    <t xml:space="preserve">Flam. Liq. 2
Acute Tox. 2 *
Acute Tox. 4 *
Acute Tox. 4 *
Skin Corr. 1B
</t>
  </si>
  <si>
    <t xml:space="preserve">H225
H330
H312
H302
H314
</t>
  </si>
  <si>
    <t>GHS02
GHS06
GHS05
Dgr</t>
  </si>
  <si>
    <t>607-020-00-4</t>
  </si>
  <si>
    <t>ethyl chloroformate</t>
  </si>
  <si>
    <t>208-778-5</t>
  </si>
  <si>
    <t>541-41-3</t>
  </si>
  <si>
    <t xml:space="preserve">Flam. Liq. 2
Acute Tox. 2 *
Acute Tox. 4 *
Skin Corr. 1B
</t>
  </si>
  <si>
    <t xml:space="preserve">H225
H330
H302
H314
</t>
  </si>
  <si>
    <t>607-021-00-X</t>
  </si>
  <si>
    <t>methyl acetate</t>
  </si>
  <si>
    <t>607-022-00-5</t>
  </si>
  <si>
    <t>ethyl acetate</t>
  </si>
  <si>
    <t>607-023-00-0</t>
  </si>
  <si>
    <t>vinyl acetate</t>
  </si>
  <si>
    <t>203-545-4</t>
  </si>
  <si>
    <t xml:space="preserve">Flam. Liq. 2
Carc. 2
Acute Tox. 4
STOT SE 3
</t>
  </si>
  <si>
    <t xml:space="preserve">H225
H351
H332
H335
</t>
  </si>
  <si>
    <t xml:space="preserve">H225
H332
H351
H335
</t>
  </si>
  <si>
    <t>607-024-00-6</t>
  </si>
  <si>
    <t xml:space="preserve">propyl acetate [1]
isopropyl acetate  [2]
</t>
  </si>
  <si>
    <t xml:space="preserve">203-686-1 [1]
203-561-1 [2]
</t>
  </si>
  <si>
    <t xml:space="preserve">109-60-4 [1]
108-21-4 [2]
</t>
  </si>
  <si>
    <t>607-025-00-1</t>
  </si>
  <si>
    <t>n-butyl acetate</t>
  </si>
  <si>
    <t xml:space="preserve">H226
H336
</t>
  </si>
  <si>
    <t>607-026-00-7</t>
  </si>
  <si>
    <t xml:space="preserve">sec-butyl acetate [1]
isobutyl acetate [2]
tert-butyl acetate  [3]
</t>
  </si>
  <si>
    <t xml:space="preserve">203-300-1 [1]
203-745-1 [2]
208-760-7 [3]
</t>
  </si>
  <si>
    <t xml:space="preserve">105-46-4 [1]
110-19-0 [2]
540-88-5 [3]
</t>
  </si>
  <si>
    <t>607-027-00-2</t>
  </si>
  <si>
    <t>methyl propionate</t>
  </si>
  <si>
    <t>209-060-4</t>
  </si>
  <si>
    <t>554-12-1</t>
  </si>
  <si>
    <t>607-028-00-8</t>
  </si>
  <si>
    <t>ethyl propionate</t>
  </si>
  <si>
    <t>203-291-4</t>
  </si>
  <si>
    <t>105-37-3</t>
  </si>
  <si>
    <t>607-029-00-3</t>
  </si>
  <si>
    <t xml:space="preserve">n-butyl propionate [1]
sec-butyl propionate [2]
tert-butyl propionate [3]
</t>
  </si>
  <si>
    <t xml:space="preserve">209-669-5 [1]
208-746-0 [3]
</t>
  </si>
  <si>
    <t xml:space="preserve">590-01-2 [1]
591-34-4 [2]
540-42-1 [3]
</t>
  </si>
  <si>
    <t>607-030-00-9</t>
  </si>
  <si>
    <t>propyl propionate</t>
  </si>
  <si>
    <t>203-389-7</t>
  </si>
  <si>
    <t>106-36-5</t>
  </si>
  <si>
    <t>607-031-00-4</t>
  </si>
  <si>
    <t>butyl butyrate</t>
  </si>
  <si>
    <t>203-656-8</t>
  </si>
  <si>
    <t>109-21-7</t>
  </si>
  <si>
    <t>607-032-00-X</t>
  </si>
  <si>
    <t>ethyl acrylate</t>
  </si>
  <si>
    <t>205-438-8</t>
  </si>
  <si>
    <t xml:space="preserve">Flam. Liq. 2
Acute Tox. 4 *
Acute Tox. 4 *
Acute Tox. 4 *
STOT SE 3
Skin Irrit. 2
Eye Irrit. 2
Skin Sens. 1
</t>
  </si>
  <si>
    <t xml:space="preserve">H225
H332
H312
H302
H335
H315
H319
H317
</t>
  </si>
  <si>
    <t xml:space="preserve">H225
H332
H312
H302
H319
H335
H315
H317
</t>
  </si>
  <si>
    <t xml:space="preserve">Skin Irrit. 2; H315: C ≥ 5 %
Eye Irrit. 2; H319: C ≥ 5 %
STOT SE 3; H335: C ≥ 5 %
</t>
  </si>
  <si>
    <t>607-033-00-5</t>
  </si>
  <si>
    <t>n-butyl methacrylate</t>
  </si>
  <si>
    <t>202-615-1</t>
  </si>
  <si>
    <t>97-88-1</t>
  </si>
  <si>
    <t xml:space="preserve">Flam. Liq. 3
STOT SE 3
Skin Irrit. 2
Eye Irrit. 2
Skin Sens. 1
</t>
  </si>
  <si>
    <t xml:space="preserve">H226
H335
H315
H319
H317
</t>
  </si>
  <si>
    <t xml:space="preserve">H226
H319
H335
H315
H317
</t>
  </si>
  <si>
    <t>607-034-00-0</t>
  </si>
  <si>
    <t>methyl acrylate; methyl propenoate</t>
  </si>
  <si>
    <t>202-500-6</t>
  </si>
  <si>
    <t>607-035-00-6</t>
  </si>
  <si>
    <t>methyl methacrylate; methyl 2-methylprop-2-enoate; methyl 2-methylpropenoate</t>
  </si>
  <si>
    <t>201-297-1</t>
  </si>
  <si>
    <t xml:space="preserve">Flam. Liq. 2
STOT SE 3
Skin Irrit. 2
Skin Sens. 1
</t>
  </si>
  <si>
    <t xml:space="preserve">H225
H335
H315
H317
</t>
  </si>
  <si>
    <t>607-036-00-1</t>
  </si>
  <si>
    <t>2-methoxyethyl acetate; methylglycol acetate</t>
  </si>
  <si>
    <t>203-772-9</t>
  </si>
  <si>
    <t xml:space="preserve">Repr. 1B
Acute Tox. 4 *
Acute Tox. 4 *
Acute Tox. 4 *
</t>
  </si>
  <si>
    <t xml:space="preserve">H360FD
H332
H312
H302
</t>
  </si>
  <si>
    <t>607-037-00-7</t>
  </si>
  <si>
    <t>2-ethoxyethyl acetate; ethylglycol acetate</t>
  </si>
  <si>
    <t>607-038-00-2</t>
  </si>
  <si>
    <t>2-butoxyethyl acetate; butylglycol acetate</t>
  </si>
  <si>
    <t>203-933-3</t>
  </si>
  <si>
    <t xml:space="preserve">H332
H312
</t>
  </si>
  <si>
    <t>607-039-00-8</t>
  </si>
  <si>
    <t>2,4-D (ISO); 2,4-dichlorophenoxyacetic acid</t>
  </si>
  <si>
    <t>202-361-1</t>
  </si>
  <si>
    <t xml:space="preserve">Acute Tox. 4 *
STOT SE 3
Eye Dam. 1
Skin Sens. 1
Aquatic Chronic 3
</t>
  </si>
  <si>
    <t xml:space="preserve">H302
H335
H318
H317
H412
</t>
  </si>
  <si>
    <t>607-040-00-3</t>
  </si>
  <si>
    <t>salts of 2,4-D</t>
  </si>
  <si>
    <t>607-041-00-9</t>
  </si>
  <si>
    <t>2,4,5-T (ISO); 2,4,5-trichlorophenoxy acetic acid</t>
  </si>
  <si>
    <t>607-042-00-4</t>
  </si>
  <si>
    <t>salts and esters of 2,4,5-T; salts and esters of 2,4,5-trichlorophenoxy acetic acid</t>
  </si>
  <si>
    <t>607-043-00-X</t>
  </si>
  <si>
    <t>dicamba (ISO); 2,5-dichloro-6-methoxybenzoic acid; 3,6-dichloro-2-methoxybenzoic acid</t>
  </si>
  <si>
    <t>217-635-6</t>
  </si>
  <si>
    <t>1918-00-9</t>
  </si>
  <si>
    <t>607-044-00-5</t>
  </si>
  <si>
    <t xml:space="preserve">3,6-dichloro-o-anisic acid, compound with dimethylamine (1:1) [1]
potassium 3,6-dichloro-o-anisate  [2]
</t>
  </si>
  <si>
    <t xml:space="preserve">218-951-7 [1]
233-002-7 [2]
</t>
  </si>
  <si>
    <t xml:space="preserve">2300-66-5 [1]
10007-85-9 [2]
</t>
  </si>
  <si>
    <t xml:space="preserve">Eye Irrit. 2
Aquatic Chronic 3
</t>
  </si>
  <si>
    <t xml:space="preserve">H319
H412
</t>
  </si>
  <si>
    <t>607-045-00-0</t>
  </si>
  <si>
    <t>dichlorprop (ISO); 2-(2,4-dichlorophenoxy) propionic acid</t>
  </si>
  <si>
    <t>204-390-5</t>
  </si>
  <si>
    <t>120-36-5</t>
  </si>
  <si>
    <t xml:space="preserve">Acute Tox. 4 *
Acute Tox. 4 *
Skin Irrit. 2
Eye Dam. 1
</t>
  </si>
  <si>
    <t xml:space="preserve">H312
H302
H315
H318
</t>
  </si>
  <si>
    <t>607-046-00-6</t>
  </si>
  <si>
    <t>salts of dichlorprop</t>
  </si>
  <si>
    <t>607-047-00-1</t>
  </si>
  <si>
    <t>fenoprop (ISO); 2-(2,4,5-trichlorophenoxy)propionic acid</t>
  </si>
  <si>
    <t>202-271-2</t>
  </si>
  <si>
    <t>93-72-1</t>
  </si>
  <si>
    <t>607-048-00-7</t>
  </si>
  <si>
    <t>salts of fenoprop; salts of 2-(2,4,5-trichlorophenoxy)propionic acid</t>
  </si>
  <si>
    <t>607-049-00-2</t>
  </si>
  <si>
    <t xml:space="preserve">mecoprop (ISO); 2-(4-chloro-o-tolyloxy) propionic acid; (RS)-2-(4-chloro-o-tolyloxy)propionic acid [1]
2-(4-chloro-2-methylphenoxy)propionic acid  [2]
</t>
  </si>
  <si>
    <t xml:space="preserve">230-386-8 [1]
202-264-4 [2]
</t>
  </si>
  <si>
    <t xml:space="preserve">7085-19-0 [1]
</t>
  </si>
  <si>
    <t>607-050-00-8</t>
  </si>
  <si>
    <t>salts of mecoprop</t>
  </si>
  <si>
    <t>607-051-00-3</t>
  </si>
  <si>
    <t>MCPA (ISO); 4-chloro-o-tolyloxyacetic acid</t>
  </si>
  <si>
    <t>202-360-6</t>
  </si>
  <si>
    <t>94-74-6</t>
  </si>
  <si>
    <t>607-052-00-9</t>
  </si>
  <si>
    <t>salts and esters of MCPA</t>
  </si>
  <si>
    <t>607-053-00-4</t>
  </si>
  <si>
    <t>MCPB (ISO); 4-(4-chloro-o-tolyloxy) butyric acid</t>
  </si>
  <si>
    <t>202-365-3</t>
  </si>
  <si>
    <t>94-81-5</t>
  </si>
  <si>
    <t>607-054-00-X</t>
  </si>
  <si>
    <t>salts and esters of MCPB</t>
  </si>
  <si>
    <t>607-055-00-5</t>
  </si>
  <si>
    <t>endothal-sodium (ISO); disodium 7-oxabicyclo(2,2,1)heptane-2,3-dicarboxylate</t>
  </si>
  <si>
    <t>204-959-8</t>
  </si>
  <si>
    <t>129-67-9</t>
  </si>
  <si>
    <t xml:space="preserve">Acute Tox. 3 *
Acute Tox. 4 *
STOT SE 3
Skin Irrit. 2
Eye Irrit. 2
</t>
  </si>
  <si>
    <t xml:space="preserve">H301
H312
H335
H315
H319
</t>
  </si>
  <si>
    <t xml:space="preserve">H301
H312
H319
H335
H315
</t>
  </si>
  <si>
    <t>607-056-00-0</t>
  </si>
  <si>
    <t xml:space="preserve">warfarin (ISO) [1]
(S)-4-hydroxy-3-(3-oxo-1-phenylbutyl)-2-benzopyrone [2]
(R)-4-hydroxy-3-(3-oxo-1-phenylbutyl)-2-benzopyrone  [3]
</t>
  </si>
  <si>
    <t xml:space="preserve">201-377-6 [1]
226-907-3 [2]
226-908-9 [3]
</t>
  </si>
  <si>
    <t xml:space="preserve">81-81-2 [1]
5543-57-7 [2]
5543-58-8 [3]
</t>
  </si>
  <si>
    <t xml:space="preserve">Repr. 1A
STOT RE 1
Aquatic Chronic 3
</t>
  </si>
  <si>
    <t xml:space="preserve">H360D ***
H372 **
H412
</t>
  </si>
  <si>
    <t>607-057-00-6</t>
  </si>
  <si>
    <t>coumachlor (ISO); 3-[1-(4-chlorophenyl)-3-oxobutyl]-4-hydroxycoumarin</t>
  </si>
  <si>
    <t>201-378-1</t>
  </si>
  <si>
    <t>81-82-3</t>
  </si>
  <si>
    <t xml:space="preserve">STOT RE 2 *
Aquatic Chronic 3
</t>
  </si>
  <si>
    <t xml:space="preserve">H373 **
H412
</t>
  </si>
  <si>
    <t>607-058-00-1</t>
  </si>
  <si>
    <t>coumafuryl (ISO); fumarin; (RS)-3-(1-(2-furyl)-3-oxobutyl)4-hydroxycoumarin; 4-hydroxy-3-[3-oxo-1-(2-furyl) butyl]coumarin</t>
  </si>
  <si>
    <t xml:space="preserve">H301
H372 **
H412
</t>
  </si>
  <si>
    <t>607-059-00-7</t>
  </si>
  <si>
    <t>coumatetralyl; 4-hydroxy-3-(1,2,3,4-tetrahydro-1-naphthyl)coumarin</t>
  </si>
  <si>
    <t>227-424-0</t>
  </si>
  <si>
    <t>5836-29-3</t>
  </si>
  <si>
    <t xml:space="preserve">Acute Tox. 1
Acute Tox. 2 *
STOT RE 1
Aquatic Chronic 3
</t>
  </si>
  <si>
    <t xml:space="preserve">H310
H300
H372 **
H412
</t>
  </si>
  <si>
    <t>607-060-00-2</t>
  </si>
  <si>
    <t>dicoumarol; 4,4'-dihydroxy-3,3'-methylenebis(2H-chromen-2-one)</t>
  </si>
  <si>
    <t>200-632-9</t>
  </si>
  <si>
    <t>66-76-2</t>
  </si>
  <si>
    <t xml:space="preserve">Acute Tox. 4 *
STOT RE 1
Aquatic Chronic 2
</t>
  </si>
  <si>
    <t xml:space="preserve">H302
H372 **
H411
</t>
  </si>
  <si>
    <t xml:space="preserve">H372 **
H302
H411
</t>
  </si>
  <si>
    <t>607-061-00-8</t>
  </si>
  <si>
    <t>acrylic acid; prop-2-enoic acid</t>
  </si>
  <si>
    <t>201-177-9</t>
  </si>
  <si>
    <t>79-10-7</t>
  </si>
  <si>
    <t xml:space="preserve">Flam. Liq. 3
Acute Tox. 4 *
Acute Tox. 4 *
Acute Tox. 4 *
Skin Corr. 1A
Aquatic Acute 1
</t>
  </si>
  <si>
    <t xml:space="preserve">H226
H332
H312
H302
H314
H400
</t>
  </si>
  <si>
    <t>607-062-00-3</t>
  </si>
  <si>
    <t>n-butyl acrylate</t>
  </si>
  <si>
    <t>205-480-7</t>
  </si>
  <si>
    <t>607-063-00-9</t>
  </si>
  <si>
    <t>isobutyric acid</t>
  </si>
  <si>
    <t>201-195-7</t>
  </si>
  <si>
    <t>79-31-2</t>
  </si>
  <si>
    <t>607-064-00-4</t>
  </si>
  <si>
    <t>benzyl chloroformate</t>
  </si>
  <si>
    <t>207-925-0</t>
  </si>
  <si>
    <t>501-53-1</t>
  </si>
  <si>
    <t>607-065-00-X</t>
  </si>
  <si>
    <t>bromoacetic acid</t>
  </si>
  <si>
    <t>201-175-8</t>
  </si>
  <si>
    <t>79-08-3</t>
  </si>
  <si>
    <t xml:space="preserve">Acute Tox. 3 *
Acute Tox. 3 *
Acute Tox. 3 *
Skin Corr. 1A
Skin Sens. 1
Aquatic Acute 1
</t>
  </si>
  <si>
    <t xml:space="preserve">H331
H311
H301
H314
H317
H400
</t>
  </si>
  <si>
    <t>607-066-00-5</t>
  </si>
  <si>
    <t>dichloroacetic acid</t>
  </si>
  <si>
    <t>201-207-0</t>
  </si>
  <si>
    <t>79-43-6</t>
  </si>
  <si>
    <t xml:space="preserve">Skin Corr. 1A
Aquatic Acute 1
</t>
  </si>
  <si>
    <t>607-067-00-0</t>
  </si>
  <si>
    <t>dichloroacetyl chloride</t>
  </si>
  <si>
    <t>201-199-9</t>
  </si>
  <si>
    <t>79-36-7</t>
  </si>
  <si>
    <t>607-068-00-6</t>
  </si>
  <si>
    <t>iodoacetic acid</t>
  </si>
  <si>
    <t>200-590-1</t>
  </si>
  <si>
    <t>64-69-7</t>
  </si>
  <si>
    <t xml:space="preserve">Acute Tox. 3 *
Skin Corr. 1A
</t>
  </si>
  <si>
    <t>607-069-00-1</t>
  </si>
  <si>
    <t>ethyl bromoacetate</t>
  </si>
  <si>
    <t>203-290-9</t>
  </si>
  <si>
    <t>105-36-2</t>
  </si>
  <si>
    <t>607-070-00-7</t>
  </si>
  <si>
    <t>ethyl chloroacetate</t>
  </si>
  <si>
    <t>203-294-0</t>
  </si>
  <si>
    <t>105-39-5</t>
  </si>
  <si>
    <t xml:space="preserve">Acute Tox. 3 *
Acute Tox. 3 *
Acute Tox. 3 *
Aquatic Acute 1
</t>
  </si>
  <si>
    <t xml:space="preserve">H331
H311
H301
H400
</t>
  </si>
  <si>
    <t>607-071-00-2</t>
  </si>
  <si>
    <t>ethyl methacrylate</t>
  </si>
  <si>
    <t>202-597-5</t>
  </si>
  <si>
    <t>97-63-2</t>
  </si>
  <si>
    <t xml:space="preserve">Flam. Liq. 2
STOT SE 3
Skin Irrit. 2
Eye Irrit. 2
Skin Sens. 1
</t>
  </si>
  <si>
    <t xml:space="preserve">H225
H335
H315
H319
H317
</t>
  </si>
  <si>
    <t xml:space="preserve">H225
H319
H335
H315
H317
</t>
  </si>
  <si>
    <t>607-072-00-8</t>
  </si>
  <si>
    <t>2-hydroxyethyl acrylate</t>
  </si>
  <si>
    <t>212-454-9</t>
  </si>
  <si>
    <t>818-61-1</t>
  </si>
  <si>
    <t xml:space="preserve">Acute Tox. 3 *
Skin Corr. 1B
Skin Sens. 1
Aquatic Acute 1
</t>
  </si>
  <si>
    <t xml:space="preserve">H311
H314
H317
H400
</t>
  </si>
  <si>
    <t xml:space="preserve">*
Skin Sens. 1; H317: C ≥ 0,2 %
</t>
  </si>
  <si>
    <t>607-073-00-3</t>
  </si>
  <si>
    <t>4-CPA (ISO); 4-chlorophenoxyacetic acid</t>
  </si>
  <si>
    <t>204-581-3</t>
  </si>
  <si>
    <t>122-88-3</t>
  </si>
  <si>
    <t>607-074-00-9</t>
  </si>
  <si>
    <t>chlorfenac (ISO); 2,3,6-trichlorophenylacetic acid</t>
  </si>
  <si>
    <t>201-599-3</t>
  </si>
  <si>
    <t>85-34-7</t>
  </si>
  <si>
    <t>607-075-00-4</t>
  </si>
  <si>
    <t>chlorfenprop-methyl; methyl 2-chloro-3-(4-chlorophenyl)propionate</t>
  </si>
  <si>
    <t>238-413-5</t>
  </si>
  <si>
    <t>14437-17-3</t>
  </si>
  <si>
    <t>607-076-00-X</t>
  </si>
  <si>
    <t>dodine (ISO); dodecylguanidinium acetate</t>
  </si>
  <si>
    <t>219-459-5</t>
  </si>
  <si>
    <t>2439-10-3</t>
  </si>
  <si>
    <t>607-077-00-5</t>
  </si>
  <si>
    <t>erbon (ISO); 2-(2,4,5-trichlorophenoxy)ethyl 2,2-dichloropropionate</t>
  </si>
  <si>
    <t>136-25-4</t>
  </si>
  <si>
    <t>607-078-00-0</t>
  </si>
  <si>
    <t>fluenetil (ISO); 2-fluoroethyl biphenyl-4-ylacetate</t>
  </si>
  <si>
    <t>4301-50-2</t>
  </si>
  <si>
    <t>607-079-00-6</t>
  </si>
  <si>
    <t>kelevan (ISO); ethyl 5-(perchloro-5-hydroxypentacyclo[5,3,0,02,6,03,9,04,8]decan-5-yl)-4-oxopentanoate; ethyl 5-(1,2,3,5,6,7,8,9,10,10-decachloro-4-hydroxypentacyclo(5,2,1,02,6,03,9,05,8)dec-4-yl)-4-oxovalerate</t>
  </si>
  <si>
    <t>4234-79-1</t>
  </si>
  <si>
    <t xml:space="preserve">H311
H302
H411
</t>
  </si>
  <si>
    <t>607-080-00-1</t>
  </si>
  <si>
    <t>chloroacetyl chloride</t>
  </si>
  <si>
    <t>201-171-6</t>
  </si>
  <si>
    <t>79-04-9</t>
  </si>
  <si>
    <t xml:space="preserve">Acute Tox. 3 *
Acute Tox. 3 *
Acute Tox. 3 *
STOT RE 1
Skin Corr. 1A
Aquatic Acute 1
</t>
  </si>
  <si>
    <t xml:space="preserve">H331
H311
H301
H372 **
H314
H400
</t>
  </si>
  <si>
    <t>607-081-00-7</t>
  </si>
  <si>
    <t>fluoroacetic acid</t>
  </si>
  <si>
    <t>205-631-7</t>
  </si>
  <si>
    <t>144-49-0</t>
  </si>
  <si>
    <t xml:space="preserve">Acute Tox. 2 *
Aquatic Acute 1
</t>
  </si>
  <si>
    <t xml:space="preserve">H300
H400
</t>
  </si>
  <si>
    <t>607-082-00-2</t>
  </si>
  <si>
    <t>fluoroacetates, soluble</t>
  </si>
  <si>
    <t>607-083-00-8</t>
  </si>
  <si>
    <t>2,4-DB (ISO); 4-(2,4-dichlorophenoxy)butyric acid</t>
  </si>
  <si>
    <t>202-366-9</t>
  </si>
  <si>
    <t>94-82-6</t>
  </si>
  <si>
    <t>607-084-00-3</t>
  </si>
  <si>
    <t>salts of 2,4-DB</t>
  </si>
  <si>
    <t>607-085-00-9</t>
  </si>
  <si>
    <t>benzyl benzoate</t>
  </si>
  <si>
    <t>204-402-9</t>
  </si>
  <si>
    <t>120-51-4</t>
  </si>
  <si>
    <t>607-086-00-4</t>
  </si>
  <si>
    <t>diallyl phthalate</t>
  </si>
  <si>
    <t>205-016-3</t>
  </si>
  <si>
    <t>131-17-9</t>
  </si>
  <si>
    <t>607-088-00-5</t>
  </si>
  <si>
    <t>methacrylic acid; 2-methylpropenoic acid</t>
  </si>
  <si>
    <t>201-204-4</t>
  </si>
  <si>
    <t>79-41-4</t>
  </si>
  <si>
    <t>607-089-00-0</t>
  </si>
  <si>
    <t>propionic acid … %</t>
  </si>
  <si>
    <t>201-176-3</t>
  </si>
  <si>
    <t xml:space="preserve">Skin Corr. 1B; H314: C ≥ 25 %
Skin Irrit. 2; H319: 10 % ≤ C &lt; 25 %
Eye Irrit. 2; H319: 10 % ≤ C &lt; 25 %
STOT SE 3; H335: C ≥ 10 %
</t>
  </si>
  <si>
    <t>607-090-00-6</t>
  </si>
  <si>
    <t>thioglycolic acid</t>
  </si>
  <si>
    <t>200-677-4</t>
  </si>
  <si>
    <t xml:space="preserve">Acute Tox. 3 *
Acute Tox. 3 *
Acute Tox. 3 *
Skin Corr. 1B
</t>
  </si>
  <si>
    <t xml:space="preserve">H331
H311
H301
H314
</t>
  </si>
  <si>
    <t>607-091-00-1</t>
  </si>
  <si>
    <t>trifluoroacetic acid . . . %</t>
  </si>
  <si>
    <t>200-929-3</t>
  </si>
  <si>
    <t>76-05-1</t>
  </si>
  <si>
    <t xml:space="preserve">H332
H314
H412
</t>
  </si>
  <si>
    <t>607-092-00-7</t>
  </si>
  <si>
    <t xml:space="preserve">methyl lactate [1]
methyl (±)-lactate [2]
methyl (R)-lactate [3]
methyl (S)-(-)-lactate  [4]
</t>
  </si>
  <si>
    <t xml:space="preserve">208-930-0 [1]
218-449-8 [2]
241-420-6 [3]
248-704-9 [4]
</t>
  </si>
  <si>
    <t xml:space="preserve">547-64-8 [1]
2155-30-8 [2]
17392-83-5 [3]
27871-49-4 [4]
</t>
  </si>
  <si>
    <t>607-093-00-2</t>
  </si>
  <si>
    <t>propionyl chloride</t>
  </si>
  <si>
    <t>201-170-0</t>
  </si>
  <si>
    <t>79-03-8</t>
  </si>
  <si>
    <t>607-094-00-8</t>
  </si>
  <si>
    <t>peracetic acid . . . %</t>
  </si>
  <si>
    <t>201-186-8</t>
  </si>
  <si>
    <t>79-21-0</t>
  </si>
  <si>
    <t xml:space="preserve">Flam. Liq. 3
Org. Perox. D ****
Acute Tox. 4 *
Acute Tox. 4 *
Acute Tox. 4 *
Skin Corr. 1A
Aquatic Acute 1
</t>
  </si>
  <si>
    <t xml:space="preserve">H226
H242
H332
H312
H302
H314
H400
</t>
  </si>
  <si>
    <t>607-095-00-3</t>
  </si>
  <si>
    <t>maleic acid</t>
  </si>
  <si>
    <t>203-742-5</t>
  </si>
  <si>
    <t>110-16-7</t>
  </si>
  <si>
    <t xml:space="preserve">Acute Tox. 4 *
STOT SE 3
Skin Irrit. 2
Eye Irrit. 2
Skin Sens. 1
</t>
  </si>
  <si>
    <t xml:space="preserve">H302
H335
H315
H319
H317
</t>
  </si>
  <si>
    <t xml:space="preserve">H302
H319
H335
H315
H317
</t>
  </si>
  <si>
    <t xml:space="preserve">Skin Sens. 1; H317: C ≥ 0,1 %
</t>
  </si>
  <si>
    <t>607-096-00-9</t>
  </si>
  <si>
    <t>maleic anhydride</t>
  </si>
  <si>
    <t xml:space="preserve">Acute Tox. 4 *
Skin Corr. 1B
Resp. Sens. 1
Skin Sens. 1
</t>
  </si>
  <si>
    <t xml:space="preserve">H302
H314
H334
H317
</t>
  </si>
  <si>
    <t>607-097-00-4</t>
  </si>
  <si>
    <t>benzene-1,2,4-tricarboxylic acid 1,2-anhydride; trimellitic anhydride</t>
  </si>
  <si>
    <t>209-008-0</t>
  </si>
  <si>
    <t>552-30-7</t>
  </si>
  <si>
    <t xml:space="preserve">STOT SE 3
Eye Dam. 1
Resp. Sens. 1
Skin Sens. 1
</t>
  </si>
  <si>
    <t xml:space="preserve">H335
H318
H334
H317
</t>
  </si>
  <si>
    <t>607-098-00-X</t>
  </si>
  <si>
    <t>benzene-1,2:4,5-tetracarboxylic dianhydride; benzene-1,2:4,5-tetracarboxylic dianhydride; pyromellitic dianhydride</t>
  </si>
  <si>
    <t>201-898-9</t>
  </si>
  <si>
    <t>89-32-7</t>
  </si>
  <si>
    <t xml:space="preserve">Eye Dam. 1
Resp. Sens. 1
Skin Sens. 1
</t>
  </si>
  <si>
    <t xml:space="preserve">H318
H334
H317
</t>
  </si>
  <si>
    <t>607-099-00-5</t>
  </si>
  <si>
    <t xml:space="preserve">1,2,3,6-tetrahydrophthalic anhydride [1]
cis-1,2,3,6-tetrahydrophthalic anhydride [2]
3,4,5,6-tetrahydrophthalic anhydride [3]
tetrahydrophthalic anhydride  [4]
</t>
  </si>
  <si>
    <t xml:space="preserve">201-605-4 [1]
213-308-7 [2]
219-374-3 [3]
247-570-9 [4]
</t>
  </si>
  <si>
    <t xml:space="preserve">85-43-8 [1]
935-79-5 [2]
2426-02-0 [3]
26266-63-7 [4]
</t>
  </si>
  <si>
    <t xml:space="preserve">Eye Dam. 1
Resp. Sens. 1
Skin Sens. 1
Aquatic Chronic 3
</t>
  </si>
  <si>
    <t xml:space="preserve">H318
H334
H317
H412
</t>
  </si>
  <si>
    <t>607-100-00-9</t>
  </si>
  <si>
    <t>benzophenone-3,3',4,4'-tetracarboxylic dianhydride; 4,4'-carbonyldi(phthalic anhydride)</t>
  </si>
  <si>
    <t>219-348-1</t>
  </si>
  <si>
    <t>2421-28-5</t>
  </si>
  <si>
    <t xml:space="preserve">STOT SE 3
Eye Irrit. 2
</t>
  </si>
  <si>
    <t xml:space="preserve">H335
H319
</t>
  </si>
  <si>
    <t xml:space="preserve">H319
H335
</t>
  </si>
  <si>
    <t xml:space="preserve">Eye Irrit. 2; H319: C ≥ 1 %
STOT SE 3; H335: C ≥ 1 %
</t>
  </si>
  <si>
    <t>607-101-00-4</t>
  </si>
  <si>
    <t>1,4,5,6,7,7-hexachlorobicyclo [2,2,1]hept-5-ene-2,3-dicarboxylic anhydride chlorendic anhydride</t>
  </si>
  <si>
    <t>204-077-3</t>
  </si>
  <si>
    <t>115-27-5</t>
  </si>
  <si>
    <t>607-102-00-X</t>
  </si>
  <si>
    <t xml:space="preserve">cyclohexane-1,2-dicarboxylic anhydride [1]
cis-cyclohexane-1,2-dicarboxylic anhydride [2]
trans-cyclohexane-1,2-dicarboxylic anhydride  [3]
</t>
  </si>
  <si>
    <t xml:space="preserve">201-604-9 [1]
236-086-3 [2]
238-009-9 [3]
</t>
  </si>
  <si>
    <t xml:space="preserve">85-42-7 [1]
13149-00-3 [2]
14166-21-3 [3]
</t>
  </si>
  <si>
    <t>607-103-00-5</t>
  </si>
  <si>
    <t>succinic anhydride</t>
  </si>
  <si>
    <t>203-570-0</t>
  </si>
  <si>
    <t>108-30-5</t>
  </si>
  <si>
    <t xml:space="preserve">Acute Tox. 4 *
STOT SE 3
Eye Irrit. 2
</t>
  </si>
  <si>
    <t xml:space="preserve">H302
H335
H319
</t>
  </si>
  <si>
    <t xml:space="preserve">H302
H319
H335
</t>
  </si>
  <si>
    <t xml:space="preserve">*
Eye Irrit. 2; H319: C ≥ 1 %
STOT SE 3; H335: C ≥ 1 %
</t>
  </si>
  <si>
    <t>607-104-00-0</t>
  </si>
  <si>
    <t>cyclopentane-1,2,3,4-tetracarboxylic dianhydride</t>
  </si>
  <si>
    <t>227-964-7</t>
  </si>
  <si>
    <t>6053-68-5</t>
  </si>
  <si>
    <t>607-105-00-6</t>
  </si>
  <si>
    <t xml:space="preserve">8,9,10-trinorborn-5-ene-2,3-dicarboxylic anhydride [1]
1,2,3,6-tetrahydro-3,6-methanophthalic anhydride [2]
(1α,2α,3β,6β)-1,2,3,6-tetrahydro-3,6-methanophthalic anhydride  [3]
</t>
  </si>
  <si>
    <t xml:space="preserve">204-957-7 [1]
212-557-9 [2]
220-384-5 [3]
</t>
  </si>
  <si>
    <t xml:space="preserve">129-64-6 [1]
826-62-0 [2]
2746-19-2 [3]
</t>
  </si>
  <si>
    <t>607-106-00-1</t>
  </si>
  <si>
    <t>8,9-dinorborn-5-ene-2,3-dicarboxylic anhydride</t>
  </si>
  <si>
    <t>123748-85-6</t>
  </si>
  <si>
    <t xml:space="preserve">Acute Tox. 4 *
STOT SE 3
Skin Irrit. 2
Eye Irrit. 2
Resp. Sens. 1
</t>
  </si>
  <si>
    <t xml:space="preserve">H302
H335
H315
H319
H334
</t>
  </si>
  <si>
    <t xml:space="preserve">H302
H319
H335
H315
H334
</t>
  </si>
  <si>
    <t>607-107-00-7</t>
  </si>
  <si>
    <t>2-ethylhexyl acrylate</t>
  </si>
  <si>
    <t>203-080-7</t>
  </si>
  <si>
    <t>103-11-7</t>
  </si>
  <si>
    <t xml:space="preserve">STOT SE 3
Skin Irrit. 2
Skin Sens. 1
</t>
  </si>
  <si>
    <t xml:space="preserve">H335
H315
H317
</t>
  </si>
  <si>
    <t>607-108-00-2</t>
  </si>
  <si>
    <t xml:space="preserve">2-hydroxy-1-methylethylacrylate [1]
2-hydroxypropylacrylate [2]
acrylic acid, monoester with propane-1,2-diol  [3]
</t>
  </si>
  <si>
    <t xml:space="preserve">220-852-9 [1]
213-663-8 [2]
247-118-0 [3]
</t>
  </si>
  <si>
    <t xml:space="preserve">2918-23-2 [1]
999-61-1 [2]
25584-83-2 [3]
</t>
  </si>
  <si>
    <t xml:space="preserve">Acute Tox. 3 *
Acute Tox. 3 *
Acute Tox. 3 *
Skin Corr. 1B
Skin Sens. 1
</t>
  </si>
  <si>
    <t xml:space="preserve">H331
H311
H301
H314
H317
</t>
  </si>
  <si>
    <t>607-109-00-8</t>
  </si>
  <si>
    <t>hexamethylene diacrylate; hexane-1,6-diol diacrylate</t>
  </si>
  <si>
    <t>235-921-9</t>
  </si>
  <si>
    <t>13048-33-4</t>
  </si>
  <si>
    <t>607-110-00-3</t>
  </si>
  <si>
    <t>pentaerythritol triacrylate</t>
  </si>
  <si>
    <t>222-540-8</t>
  </si>
  <si>
    <t>3524-68-3</t>
  </si>
  <si>
    <t>607-111-00-9</t>
  </si>
  <si>
    <t>2,2-bis(acryloyloxymethyl)butyl acrylate; trimethylolpropane triacrylate</t>
  </si>
  <si>
    <t>239-701-3</t>
  </si>
  <si>
    <t>15625-89-5</t>
  </si>
  <si>
    <t>607-112-00-4</t>
  </si>
  <si>
    <t>2,2-dimethyltrimethylene diacrylate; neopentyl glycol diacrylate</t>
  </si>
  <si>
    <t>218-741-5</t>
  </si>
  <si>
    <t>2223-82-7</t>
  </si>
  <si>
    <t xml:space="preserve">Acute Tox. 3 *
Skin Irrit. 2
Eye Irrit. 2
Skin Sens. 1
</t>
  </si>
  <si>
    <t xml:space="preserve">H311
H315
H319
H317
</t>
  </si>
  <si>
    <t xml:space="preserve">H311
H319
H315
H317
</t>
  </si>
  <si>
    <t>607-113-00-X</t>
  </si>
  <si>
    <t>isobutyl methacrylate</t>
  </si>
  <si>
    <t>202-613-0</t>
  </si>
  <si>
    <t>97-86-9</t>
  </si>
  <si>
    <t xml:space="preserve">Flam. Liq. 3
STOT SE 3
Skin Irrit. 2
Eye Irrit. 2
Skin Sens. 1
Aquatic Acute 1
</t>
  </si>
  <si>
    <t xml:space="preserve">H226
H335
H315
H319
H317
H400
</t>
  </si>
  <si>
    <t xml:space="preserve">H226
H319
H335
H315
H317
H400
</t>
  </si>
  <si>
    <t>607-114-00-5</t>
  </si>
  <si>
    <t>ethylene dimethacrylate</t>
  </si>
  <si>
    <t>202-617-2</t>
  </si>
  <si>
    <t>97-90-5</t>
  </si>
  <si>
    <t>607-115-00-0</t>
  </si>
  <si>
    <t>isobutyl acrylate</t>
  </si>
  <si>
    <t>203-417-8</t>
  </si>
  <si>
    <t>106-63-8</t>
  </si>
  <si>
    <t xml:space="preserve">Flam. Liq. 3
Acute Tox. 4 *
Acute Tox. 4 *
Skin Irrit. 2
Skin Sens. 1
</t>
  </si>
  <si>
    <t xml:space="preserve">H226
H332
H312
H315
H317
</t>
  </si>
  <si>
    <t>607-116-00-6</t>
  </si>
  <si>
    <t>cyclohexyl acrylate</t>
  </si>
  <si>
    <t>221-319-3</t>
  </si>
  <si>
    <t>3066-71-5</t>
  </si>
  <si>
    <t xml:space="preserve">STOT SE 3
Skin Irrit. 2
Aquatic Chronic 2
</t>
  </si>
  <si>
    <t xml:space="preserve">H335
H315
H411
</t>
  </si>
  <si>
    <t>607-117-00-1</t>
  </si>
  <si>
    <t>2,3-epoxypropyl acrylate; glycidyl acrylate</t>
  </si>
  <si>
    <t>203-440-3</t>
  </si>
  <si>
    <t>106-90-1</t>
  </si>
  <si>
    <t>607-118-00-7</t>
  </si>
  <si>
    <t>1-methyltrimethylene diacrylate; 1,3-butylene glycol diacrylate</t>
  </si>
  <si>
    <t>243-105-9</t>
  </si>
  <si>
    <t>19485-03-1</t>
  </si>
  <si>
    <t xml:space="preserve">Acute Tox. 4 *
Skin Corr. 1B
Skin Sens. 1
</t>
  </si>
  <si>
    <t xml:space="preserve">H312
H314
H317
</t>
  </si>
  <si>
    <t>607-119-00-2</t>
  </si>
  <si>
    <t>tetramethylene diacrylate; 1,4-butyleneglycol diacrylate</t>
  </si>
  <si>
    <t>213-979-6</t>
  </si>
  <si>
    <t>1070-70-8</t>
  </si>
  <si>
    <t>607-120-00-8</t>
  </si>
  <si>
    <t>2,2'-oxydiethyl diacrylate; diethylene glycol diacrylate</t>
  </si>
  <si>
    <t>223-791-6</t>
  </si>
  <si>
    <t>4074-88-8</t>
  </si>
  <si>
    <t>607-121-00-3</t>
  </si>
  <si>
    <t>8,9,10-trinorborn-2-yl acrylate</t>
  </si>
  <si>
    <t>10027-06-2</t>
  </si>
  <si>
    <t xml:space="preserve">Acute Tox. 4 *
Skin Irrit. 2
Skin Sens. 1
</t>
  </si>
  <si>
    <t xml:space="preserve">H312
H315
H317
</t>
  </si>
  <si>
    <t>607-122-00-9</t>
  </si>
  <si>
    <t>pentaerythritol tetraacrylate</t>
  </si>
  <si>
    <t>225-644-1</t>
  </si>
  <si>
    <t>4986-89-4</t>
  </si>
  <si>
    <t>607-123-00-4</t>
  </si>
  <si>
    <t>2,3-epoxypropyl methacrylate; glycidyl methacrylate</t>
  </si>
  <si>
    <t>203-441-9</t>
  </si>
  <si>
    <t xml:space="preserve">Acute Tox. 4 *
Acute Tox. 4 *
Acute Tox. 4 *
Skin Irrit. 2
Eye Irrit. 2
Skin Sens. 1
</t>
  </si>
  <si>
    <t xml:space="preserve">H332
H312
H302
H315
H319
H317
</t>
  </si>
  <si>
    <t xml:space="preserve">H332
H312
H302
H319
H315
H317
</t>
  </si>
  <si>
    <t>607-124-00-X</t>
  </si>
  <si>
    <t>2-hydroxyethyl methacrylate</t>
  </si>
  <si>
    <t>607-125-00-5</t>
  </si>
  <si>
    <t xml:space="preserve">2-hydroxypropyl methacrylate [1]
3-hydroxypropyl methacrylate  [2]
</t>
  </si>
  <si>
    <t xml:space="preserve">213-090-3 [1]
220-426-2 [2]
</t>
  </si>
  <si>
    <t xml:space="preserve">923-26-2 [1]
2761-09-3 [2]
</t>
  </si>
  <si>
    <t>607-126-00-0</t>
  </si>
  <si>
    <t>2,2'-(ethylenedioxy)diethyl diacrylate; triethylene glycol diacrylate</t>
  </si>
  <si>
    <t>216-853-9</t>
  </si>
  <si>
    <t>1680-21-3</t>
  </si>
  <si>
    <t>607-127-00-6</t>
  </si>
  <si>
    <t>2-diethylaminoethyl methacrylate</t>
  </si>
  <si>
    <t>203-275-7</t>
  </si>
  <si>
    <t>105-16-8</t>
  </si>
  <si>
    <t xml:space="preserve">H332
H315
H319
H317
</t>
  </si>
  <si>
    <t xml:space="preserve">H332
H319
H315
H317
</t>
  </si>
  <si>
    <t>607-128-00-1</t>
  </si>
  <si>
    <t>2-tert-butylaminoethyl methacrylate</t>
  </si>
  <si>
    <t>223-228-4</t>
  </si>
  <si>
    <t>3775-90-4</t>
  </si>
  <si>
    <t>607-129-00-7</t>
  </si>
  <si>
    <t xml:space="preserve">ethyl lactate; ethyl DL-lactate [1]
ethyl (S)-2-hydroxypropionate; ethyl L-lactate; ethyl-(S)-lactate  [2]
</t>
  </si>
  <si>
    <t xml:space="preserve">202-598-0 [1]
211-694-1 [2]
</t>
  </si>
  <si>
    <t xml:space="preserve">97-64-3 [1]
687-47-8 [2]
</t>
  </si>
  <si>
    <t xml:space="preserve">Flam. Liq. 3
STOT SE 3
Eye Dam. 1
</t>
  </si>
  <si>
    <t xml:space="preserve">H226
H335
H318
</t>
  </si>
  <si>
    <t>607-130-00-2</t>
  </si>
  <si>
    <t xml:space="preserve">pentyl acetate [1]
isopentyl acetate [2]
1-methylbutyl acetate [3]
2-methylbutyl acetat [4]
2(or 3)-methylbutyl acetate  [5]
</t>
  </si>
  <si>
    <t xml:space="preserve">211-047-3 [1]
204-662-3 [2]
210-946-8 [3]
210-843-8 [4]
282-263-3 [5]
</t>
  </si>
  <si>
    <t xml:space="preserve">628-63-7 [1]
123-92-2 [2]
626-38-0 [3]
624-41-9 [4]
84145-37-9 [5]
</t>
  </si>
  <si>
    <t xml:space="preserve">H226
</t>
  </si>
  <si>
    <t>607-131-00-8</t>
  </si>
  <si>
    <t xml:space="preserve">isopentyl propionate [1]
pentyl propionate [2]
2-methylbutyl propionate  [3]
</t>
  </si>
  <si>
    <t xml:space="preserve">203-322-1 [1]
210-852-7 [2]
219-449-0 [3]
</t>
  </si>
  <si>
    <t xml:space="preserve">105-68-0 [1]
624-54-4 [2]
2438-20-2 [3]
</t>
  </si>
  <si>
    <t>607-132-00-3</t>
  </si>
  <si>
    <t>2-dimethylaminoethyl methacrylate</t>
  </si>
  <si>
    <t>220-688-8</t>
  </si>
  <si>
    <t>2867-47-2</t>
  </si>
  <si>
    <t xml:space="preserve">H312
H302
H315
H319
H317
</t>
  </si>
  <si>
    <t xml:space="preserve">H312
H302
H319
H315
H317
</t>
  </si>
  <si>
    <t>607-133-00-9</t>
  </si>
  <si>
    <t>monoalkyl or monoaryl or monoalkylaryl esters of acrylic acid with the exception of those specified elsewhere in this Annex</t>
  </si>
  <si>
    <t xml:space="preserve">STOT SE 3
Skin Irrit. 2
Eye Irrit. 2
Aquatic Chronic 2
</t>
  </si>
  <si>
    <t xml:space="preserve">H335
H315
H319
H411
</t>
  </si>
  <si>
    <t xml:space="preserve">H319
H335
H315
H411
</t>
  </si>
  <si>
    <t>607-134-00-4</t>
  </si>
  <si>
    <t>monoalkyl or monoaryl or monoalkyaryl esters of methacrylic acid with the exception of those specified elsewhere in this Annex</t>
  </si>
  <si>
    <t>607-135-00-X</t>
  </si>
  <si>
    <t>butyric acid</t>
  </si>
  <si>
    <t>203-532-3</t>
  </si>
  <si>
    <t>107-92-6</t>
  </si>
  <si>
    <t>607-136-00-5</t>
  </si>
  <si>
    <t>butyryl chloride</t>
  </si>
  <si>
    <t>205-498-5</t>
  </si>
  <si>
    <t>141-75-3</t>
  </si>
  <si>
    <t>607-137-00-0</t>
  </si>
  <si>
    <t>methyl acetoacetate</t>
  </si>
  <si>
    <t>203-299-8</t>
  </si>
  <si>
    <t>105-45-3</t>
  </si>
  <si>
    <t>607-138-00-6</t>
  </si>
  <si>
    <t>butyl chloroformate; chloroformic acid butyl ester</t>
  </si>
  <si>
    <t>209-750-5</t>
  </si>
  <si>
    <t>592-34-7</t>
  </si>
  <si>
    <t xml:space="preserve">Flam. Liq. 3
Acute Tox. 3 *
Skin Corr. 1B
</t>
  </si>
  <si>
    <t xml:space="preserve">H226
H331
H314
</t>
  </si>
  <si>
    <t>607-139-00-1</t>
  </si>
  <si>
    <t>2-chloropropionic acid</t>
  </si>
  <si>
    <t>209-952-3</t>
  </si>
  <si>
    <t>598-78-7</t>
  </si>
  <si>
    <t>607-140-00-7</t>
  </si>
  <si>
    <t>isobutyryl chloride</t>
  </si>
  <si>
    <t>201-194-1</t>
  </si>
  <si>
    <t>79-30-1</t>
  </si>
  <si>
    <t xml:space="preserve">Flam. Liq. 2
Skin Corr. 1A
</t>
  </si>
  <si>
    <t>607-141-00-2</t>
  </si>
  <si>
    <t>oxydiethylene bis(chloroformate)</t>
  </si>
  <si>
    <t>203-430-9</t>
  </si>
  <si>
    <t>106-75-2</t>
  </si>
  <si>
    <t xml:space="preserve">Acute Tox. 4 *
Skin Irrit. 2
Eye Dam. 1
Aquatic Chronic 2
</t>
  </si>
  <si>
    <t xml:space="preserve">H302
H315
H318
H411
</t>
  </si>
  <si>
    <t>607-142-00-8</t>
  </si>
  <si>
    <t>propyl chloroformate; chloroformic acid propylester; n-propyl chloroformate</t>
  </si>
  <si>
    <t>203-687-7</t>
  </si>
  <si>
    <t>109-61-5</t>
  </si>
  <si>
    <t xml:space="preserve">Flam. Liq. 2
Acute Tox. 3 *
Skin Corr. 1B
</t>
  </si>
  <si>
    <t xml:space="preserve">H225
H331
H314
</t>
  </si>
  <si>
    <t>607-143-00-3</t>
  </si>
  <si>
    <t>valeric acid</t>
  </si>
  <si>
    <t>203-677-2</t>
  </si>
  <si>
    <t>109-52-4</t>
  </si>
  <si>
    <t>607-144-00-9</t>
  </si>
  <si>
    <t>adipic acid</t>
  </si>
  <si>
    <t>204-673-3</t>
  </si>
  <si>
    <t>124-04-9</t>
  </si>
  <si>
    <t>607-145-00-4</t>
  </si>
  <si>
    <t>methanesulphonic acid</t>
  </si>
  <si>
    <t>200-898-6</t>
  </si>
  <si>
    <t>75-75-2</t>
  </si>
  <si>
    <t>607-146-00-X</t>
  </si>
  <si>
    <t>fumaric acid</t>
  </si>
  <si>
    <t>203-743-0</t>
  </si>
  <si>
    <t>110-17-8</t>
  </si>
  <si>
    <t>607-147-00-5</t>
  </si>
  <si>
    <t>oxalic acid diethylester; diethyl oxalate</t>
  </si>
  <si>
    <t>202-464-1</t>
  </si>
  <si>
    <t>95-92-1</t>
  </si>
  <si>
    <t>607-148-00-0</t>
  </si>
  <si>
    <t>guanidinium chloride; guanadine hydrochloride</t>
  </si>
  <si>
    <t>200-002-3</t>
  </si>
  <si>
    <t>50-01-1</t>
  </si>
  <si>
    <t>607-149-00-6</t>
  </si>
  <si>
    <t>urethane (INN); ethyl carbamate</t>
  </si>
  <si>
    <t>200-123-1</t>
  </si>
  <si>
    <t>51-79-6</t>
  </si>
  <si>
    <t>607-150-00-1</t>
  </si>
  <si>
    <t>endothal (ISO); 7-oxabicyclo(2,2,1)heptane-2,3-dicarboxylic acid</t>
  </si>
  <si>
    <t>205-660-5</t>
  </si>
  <si>
    <t>145-73-3</t>
  </si>
  <si>
    <t>607-151-00-7</t>
  </si>
  <si>
    <t>propargite (ISO); 2-(4-tert-butylphenoxy) cyclohexyl prop-2-ynyl sulphite</t>
  </si>
  <si>
    <t xml:space="preserve">Carc. 2
Acute Tox. 3 *
Skin Irrit. 2
Eye Dam. 1
Aquatic Acute 1
Aquatic Chronic 1
</t>
  </si>
  <si>
    <t xml:space="preserve">H351
H331
H315
H318
H400
H410
</t>
  </si>
  <si>
    <t xml:space="preserve">H351
H331
H315
H318
H410
</t>
  </si>
  <si>
    <t>607-152-00-2</t>
  </si>
  <si>
    <t>2,3,6-TBA (ISO); 2,3,6-trichlorobenzoic acid</t>
  </si>
  <si>
    <t>200-026-4</t>
  </si>
  <si>
    <t>50-31-7</t>
  </si>
  <si>
    <t>607-153-00-8</t>
  </si>
  <si>
    <t>benazolin (ISO); 4-chloro-2,3-dihydro-2-oxo-1,3-benzothiazol-3-ylacetic acid</t>
  </si>
  <si>
    <t>223-297-0</t>
  </si>
  <si>
    <t>3813-05-6</t>
  </si>
  <si>
    <t>607-154-00-3</t>
  </si>
  <si>
    <t>ethyl N-benzoyl-N-(3,4-dichlorophenyl)-DL-alaninate; benzoylprop-ethyl (ISO)</t>
  </si>
  <si>
    <t>244-845-5</t>
  </si>
  <si>
    <t>22212-55-1</t>
  </si>
  <si>
    <t>607-155-00-9</t>
  </si>
  <si>
    <t>3-(3-amino-5-(1-methylguanidino)-1-oxopentylamino-6-(4-amino-2-oxo-2,3-dihydro-pyrimidin-1-yl)-2,3-dihydro-(6H)-pyran-2-carboxylic acid; blasticidin-s</t>
  </si>
  <si>
    <t>2079-00-7</t>
  </si>
  <si>
    <t>607-156-00-4</t>
  </si>
  <si>
    <t>chlorfenson (ISO); 4-chlorophenyl 4-chlorobenzenesulfonate</t>
  </si>
  <si>
    <t>201-270-4</t>
  </si>
  <si>
    <t>80-33-1</t>
  </si>
  <si>
    <t>607-157-00-X</t>
  </si>
  <si>
    <t>3-(3-biphenyl-4-yl-1,2,3,4-tetrahydro-1-naphthyl)-4-hydroxycoumarin; difenacoum</t>
  </si>
  <si>
    <t>259-978-4</t>
  </si>
  <si>
    <t>56073-07-5</t>
  </si>
  <si>
    <t xml:space="preserve">Acute Tox. 2 *
STOT RE 1
Aquatic Acute 1
Aquatic Chronic 1
</t>
  </si>
  <si>
    <t xml:space="preserve">H300
H372 **
H400
H410
</t>
  </si>
  <si>
    <t xml:space="preserve">H300
H372 **
H410
</t>
  </si>
  <si>
    <t>607-158-00-5</t>
  </si>
  <si>
    <t>sodium salt of chloroacetic acid; sodium chloroacetate</t>
  </si>
  <si>
    <t>223-498-3</t>
  </si>
  <si>
    <t>3926-62-3</t>
  </si>
  <si>
    <t xml:space="preserve">Acute Tox. 3 *
Skin Irrit. 2
Aquatic Acute 1
</t>
  </si>
  <si>
    <t xml:space="preserve">H301
H315
H400
</t>
  </si>
  <si>
    <t>607-159-00-0</t>
  </si>
  <si>
    <t>chlorobenzilate (ISO); ethyl 2,2-di(4-chlorophenyl)-2-hydroxyacetate; ethyl 4,4'-dichlorobenzilate</t>
  </si>
  <si>
    <t>607-160-00-6</t>
  </si>
  <si>
    <t>isobutyl 2-(4-(4-chlorophenoxy)phenoxy)propionate; clofop-isobutyl (ISO)</t>
  </si>
  <si>
    <t>51337-71-4</t>
  </si>
  <si>
    <t>607-161-00-1</t>
  </si>
  <si>
    <t>diethanolamine salt of 4-CPA</t>
  </si>
  <si>
    <t>607-162-00-7</t>
  </si>
  <si>
    <t xml:space="preserve">dalapon; 2,2-dichloropropionic acid [1]
dalapon-sodium; sodium 2,2-dichloropropionate  [2]
</t>
  </si>
  <si>
    <t xml:space="preserve">200-923-0 [1]
204-828-5 [2]
</t>
  </si>
  <si>
    <t xml:space="preserve">75-99-0 [1]
127-20-8 [2]
</t>
  </si>
  <si>
    <t>607-163-00-2</t>
  </si>
  <si>
    <t>3-acetyl-6-methyl-2H-pyran-2,4(3H)-dione; dehydracetic acid</t>
  </si>
  <si>
    <t>208-293-9</t>
  </si>
  <si>
    <t>520-45-6</t>
  </si>
  <si>
    <t>607-164-00-8</t>
  </si>
  <si>
    <t>sodium 1-(3,4-dihydro-6-methyl-2,4-dioxo-2H-pyran-3-ylidene)ethonolate; sodium dehydracetate</t>
  </si>
  <si>
    <t>224-580-1</t>
  </si>
  <si>
    <t>4418-26-2</t>
  </si>
  <si>
    <t>607-165-00-3</t>
  </si>
  <si>
    <t>diclofop-methyl (ISO); methyl 2-(4-(2,4-dichlorophenoxy)phenoxy)propionate; methyl (RS)-2-[4-(2,4-dichlorophenoxy)phenoxy]propionate</t>
  </si>
  <si>
    <t>257-141-8</t>
  </si>
  <si>
    <t>51338-27-3</t>
  </si>
  <si>
    <t>607-166-00-9</t>
  </si>
  <si>
    <t>medinoterb acetate (ISO); 6-tert-butyl-3-methyl-2,4-dinitrophenyl acetate</t>
  </si>
  <si>
    <t>219-634-6</t>
  </si>
  <si>
    <t>2487-01-6</t>
  </si>
  <si>
    <t>607-167-00-4</t>
  </si>
  <si>
    <t>sodium 3-chloroacrylate</t>
  </si>
  <si>
    <t>4312-97-4</t>
  </si>
  <si>
    <t>607-168-00-X</t>
  </si>
  <si>
    <t>dipropyl 6,7-methylenedioxy-1,2,3,4-tetrahydro-3-methylnaphthalene-1,2-dicarboxylate; propylisome</t>
  </si>
  <si>
    <t>83-59-0</t>
  </si>
  <si>
    <t xml:space="preserve">H311
H302
H400
H410
</t>
  </si>
  <si>
    <t xml:space="preserve">H311
H302
H410
</t>
  </si>
  <si>
    <t>607-169-00-5</t>
  </si>
  <si>
    <t>sodium fluoroacetate</t>
  </si>
  <si>
    <t>200-548-2</t>
  </si>
  <si>
    <t>62-74-8</t>
  </si>
  <si>
    <t xml:space="preserve">Acute Tox. 1
Acute Tox. 2 *
Acute Tox. 2 *
Aquatic Acute 1
</t>
  </si>
  <si>
    <t xml:space="preserve">H310
H330
H300
H400
</t>
  </si>
  <si>
    <t xml:space="preserve">H330
H310
H300
H400
</t>
  </si>
  <si>
    <t>607-170-00-0</t>
  </si>
  <si>
    <t>bis(1,2,3-trithiacyclohexyldimethylammonium) oxalate; thiocyclam-oxalate</t>
  </si>
  <si>
    <t>607-172-00-1</t>
  </si>
  <si>
    <t>4-hydroxy-3-(3-(4'-bromo-4-biphenylyl)-1,2,3,4-tetrahydro-1-naphthyl)coumarin; brodifacoum</t>
  </si>
  <si>
    <t>259-980-5</t>
  </si>
  <si>
    <t>56073-10-0</t>
  </si>
  <si>
    <t xml:space="preserve">Acute Tox. 1
Acute Tox. 2 *
STOT RE 1
Aquatic Acute 1
Aquatic Chronic 1
</t>
  </si>
  <si>
    <t xml:space="preserve">H310
H300
H372 **
H400
H410
</t>
  </si>
  <si>
    <t xml:space="preserve">H310
H300
H372 **
H410
</t>
  </si>
  <si>
    <t>607-173-00-7</t>
  </si>
  <si>
    <t>dimethyl (3-methyl-4-(5-nitro-3-ethoxycarbonyl-2-thienyl)azo)phenylnitrilodipropionate</t>
  </si>
  <si>
    <t>400-460-6</t>
  </si>
  <si>
    <t>607-174-00-2</t>
  </si>
  <si>
    <t>reaction mass of dodecyl 3-(2,2,4,4-tetramethyl-21-oxo-7-oxa-3,20-diazadispiro(5,1,11,2)henicosan-20-yl)propionate and tetradecyl 3-(2,2,4,4-tetramethyl-21-oxo-7-oxa-3,20-diazadispiro(5,1,11,2)henicosan-20-yl)propionate</t>
  </si>
  <si>
    <t>400-580-9</t>
  </si>
  <si>
    <t>607-175-00-8</t>
  </si>
  <si>
    <t>methyl 2-(2-nitrobenzylidene)acetoacetate</t>
  </si>
  <si>
    <t>400-650-9</t>
  </si>
  <si>
    <t>39562-27-1</t>
  </si>
  <si>
    <t>607-176-00-3</t>
  </si>
  <si>
    <t>reaction mass of α-3-(3-(2H-benzotriazol-2-yl)-5-tert-butyl-4-hydroxyphenyl)propionyl-ω-hydroxypoly(oxyethylene) and α-3-(3-(2H-benzotriazol-2-yl)-5-tert-butyl-4-hydroxyphenyl)propionyl-ω-3-(3-(2H-benzotriazol-2-yl)-5-tert-butyl-4-hydroxyphenyl)propionyloxypoly(oxyethylene)</t>
  </si>
  <si>
    <t>400-830-7</t>
  </si>
  <si>
    <t>607-177-00-9</t>
  </si>
  <si>
    <t>tribenuron-methyl (ISO); methyl 2-[N-(4-methoxy-6-methyl-1,3,5-triazin-2-yl)-N-methylcarbamoylsulfamoyl]benzoate</t>
  </si>
  <si>
    <t>401-190-1</t>
  </si>
  <si>
    <t>101200-48-0</t>
  </si>
  <si>
    <t>607-178-00-4</t>
  </si>
  <si>
    <t>methyl α-((4,6-dimethoxypyrimidin-2-yl)ureidosulphonyl)-o-toluate</t>
  </si>
  <si>
    <t>401-340-6</t>
  </si>
  <si>
    <t>83055-99-6</t>
  </si>
  <si>
    <t>607-179-00-X</t>
  </si>
  <si>
    <t>(benzothiazol-2-ylthio)succinic acid</t>
  </si>
  <si>
    <t>401-450-4</t>
  </si>
  <si>
    <t>95154-01-1</t>
  </si>
  <si>
    <t>607-180-00-5</t>
  </si>
  <si>
    <t>potassium 2-hydroxycarbazole-1-carboxylate</t>
  </si>
  <si>
    <t>401-630-2</t>
  </si>
  <si>
    <t>96566-70-0</t>
  </si>
  <si>
    <t xml:space="preserve">Acute Tox. 4 *
STOT SE 3
Eye Irrit. 2
Aquatic Chronic 3
</t>
  </si>
  <si>
    <t xml:space="preserve">H302
H335
H319
H412
</t>
  </si>
  <si>
    <t xml:space="preserve">H302
H319
H335
H412
</t>
  </si>
  <si>
    <t>607-181-00-0</t>
  </si>
  <si>
    <t>3,5-dichloro-2,4-difluorobenzoyl fluoride</t>
  </si>
  <si>
    <t>401-800-6</t>
  </si>
  <si>
    <t>101513-70-6</t>
  </si>
  <si>
    <t xml:space="preserve">Acute Tox. 3 *
Acute Tox. 4 *
Skin Corr. 1B
Skin Sens. 1
Aquatic Chronic 3
</t>
  </si>
  <si>
    <t xml:space="preserve">H331
H302
H314
H317
H412
</t>
  </si>
  <si>
    <t xml:space="preserve">H331
H314
H302
H317
H412
</t>
  </si>
  <si>
    <t>607-182-00-6</t>
  </si>
  <si>
    <t>methyl 3-sulphamoyl-2-thenoate</t>
  </si>
  <si>
    <t>402-050-2</t>
  </si>
  <si>
    <t>607-183-00-1</t>
  </si>
  <si>
    <t>zinc 2-hydroxy-5-C13-18alkylbenzoate</t>
  </si>
  <si>
    <t>402-280-3</t>
  </si>
  <si>
    <t>607-184-00-7</t>
  </si>
  <si>
    <t>S-(3-trimethoxysilyl)propyl 19-isocyanato-11-(6-isocyanatohexyl)-10,12-dioxo-2,9,11,13-tetraazanonadecanethioate</t>
  </si>
  <si>
    <t>402-290-8</t>
  </si>
  <si>
    <t>85702-90-5</t>
  </si>
  <si>
    <t xml:space="preserve">Flam. Liq. 3
Resp. Sens. 1
Skin Sens. 1
</t>
  </si>
  <si>
    <t xml:space="preserve">H226
H334
H317
</t>
  </si>
  <si>
    <t>607-185-00-2</t>
  </si>
  <si>
    <t>ethyl trans-3-dimethylaminoacrylate</t>
  </si>
  <si>
    <t>402-650-4</t>
  </si>
  <si>
    <t>1117-37-9</t>
  </si>
  <si>
    <t>607-186-00-8</t>
  </si>
  <si>
    <t>quinclorac (ISO); 3,7-dichloroquinoline-8-carboxylic acid</t>
  </si>
  <si>
    <t>402-780-1</t>
  </si>
  <si>
    <t>84087-01-4</t>
  </si>
  <si>
    <t>607-187-00-3</t>
  </si>
  <si>
    <t>bis(2,2,6,6-tetramethyl-4-piperidyl) succinate</t>
  </si>
  <si>
    <t>402-940-0</t>
  </si>
  <si>
    <t>62782-03-0</t>
  </si>
  <si>
    <t>607-188-00-9</t>
  </si>
  <si>
    <t>hydrogen sodium N-carboxylatoethyl-N-octadec-9-enylmaleamate</t>
  </si>
  <si>
    <t>402-970-4</t>
  </si>
  <si>
    <t>607-189-00-4</t>
  </si>
  <si>
    <t>trimethylenediaminetetraacetic acid</t>
  </si>
  <si>
    <t>400-400-9</t>
  </si>
  <si>
    <t>1939-36-2</t>
  </si>
  <si>
    <t>607-190-00-X</t>
  </si>
  <si>
    <t>methyl acrylamidomethoxyacetate (containing ≥ 0,1 % acrylamid)</t>
  </si>
  <si>
    <t>401-890-7</t>
  </si>
  <si>
    <t>77402-03-0</t>
  </si>
  <si>
    <t xml:space="preserve">Carc. 1B
Muta. 1B
Acute Tox. 4 *
Eye Irrit. 2
</t>
  </si>
  <si>
    <t xml:space="preserve">H350
H340
H302
H319
</t>
  </si>
  <si>
    <t>607-191-00-5</t>
  </si>
  <si>
    <t>isobutyl 3,4-epoxybutyrate</t>
  </si>
  <si>
    <t>401-920-9</t>
  </si>
  <si>
    <t>100181-71-3</t>
  </si>
  <si>
    <t>607-192-00-0</t>
  </si>
  <si>
    <t>disodium N-carboxymethyl-N-(2-(2-hydroxyethoxy)ethyl)glycinate</t>
  </si>
  <si>
    <t>402-360-8</t>
  </si>
  <si>
    <t>92511-22-3</t>
  </si>
  <si>
    <t>607-194-00-1</t>
  </si>
  <si>
    <t>propylene carbonate</t>
  </si>
  <si>
    <t>203-572-1</t>
  </si>
  <si>
    <t>108-32-7</t>
  </si>
  <si>
    <t>607-195-00-7</t>
  </si>
  <si>
    <t>2-methoxy-1-methylethyl acetate</t>
  </si>
  <si>
    <t>607-196-00-2</t>
  </si>
  <si>
    <t>heptanoic acid</t>
  </si>
  <si>
    <t>203-838-7</t>
  </si>
  <si>
    <t>111-14-8</t>
  </si>
  <si>
    <t>607-197-00-8</t>
  </si>
  <si>
    <t>nonanoic acid</t>
  </si>
  <si>
    <t>203-931-2</t>
  </si>
  <si>
    <t>112-05-0</t>
  </si>
  <si>
    <t>607-198-00-3</t>
  </si>
  <si>
    <t>propyl 3,4,5-trihydroxybenzoate</t>
  </si>
  <si>
    <t>204-498-2</t>
  </si>
  <si>
    <t>121-79-9</t>
  </si>
  <si>
    <t>607-199-00-9</t>
  </si>
  <si>
    <t>octyl 3,4,5-trihydroxybenzoate</t>
  </si>
  <si>
    <t>213-853-0</t>
  </si>
  <si>
    <t>1034-01-1</t>
  </si>
  <si>
    <t>607-200-00-2</t>
  </si>
  <si>
    <t>dodecyl 3,4,5-trihydroxybenzoate</t>
  </si>
  <si>
    <t>214-620-6</t>
  </si>
  <si>
    <t>1166-52-5</t>
  </si>
  <si>
    <t>607-201-00-8</t>
  </si>
  <si>
    <t>thiocarbonyl chloride</t>
  </si>
  <si>
    <t>207-341-6</t>
  </si>
  <si>
    <t>463-71-8</t>
  </si>
  <si>
    <t xml:space="preserve">H331
H302
H335
H315
H319
</t>
  </si>
  <si>
    <t xml:space="preserve">H331
H302
H319
H335
H315
</t>
  </si>
  <si>
    <t>607-203-00-9</t>
  </si>
  <si>
    <t>2-ethylhexyl[[[3,5-bis(1,1-dimethylethyl)-4-hydroxyphenyl]methyl]thio]acetate</t>
  </si>
  <si>
    <t>279-452-8</t>
  </si>
  <si>
    <t>80387-97-9</t>
  </si>
  <si>
    <t xml:space="preserve">Repr. 1B
Skin Sens. 1
Aquatic Chronic 3
</t>
  </si>
  <si>
    <t xml:space="preserve">H360D ***
H317
H412
</t>
  </si>
  <si>
    <t>607-204-00-4</t>
  </si>
  <si>
    <t>(chlorophenyl)(chlorotolyl)methane, mixed isomers</t>
  </si>
  <si>
    <t>607-205-00-X</t>
  </si>
  <si>
    <t>methyl chloroacetate</t>
  </si>
  <si>
    <t>202-501-1</t>
  </si>
  <si>
    <t>96-34-4</t>
  </si>
  <si>
    <t xml:space="preserve">Flam. Liq. 3
Acute Tox. 3 *
Acute Tox. 3 *
STOT SE 3
Skin Irrit. 2
Eye Dam. 1
</t>
  </si>
  <si>
    <t xml:space="preserve">H226
H331
H301
H335
H315
H318
</t>
  </si>
  <si>
    <t>607-206-00-5</t>
  </si>
  <si>
    <t>isopropyl chloroacetate</t>
  </si>
  <si>
    <t>203-301-7</t>
  </si>
  <si>
    <t>105-48-6</t>
  </si>
  <si>
    <t xml:space="preserve">Flam. Liq. 3
Acute Tox. 3 *
STOT SE 3
Skin Irrit. 2
Eye Irrit. 2
</t>
  </si>
  <si>
    <t xml:space="preserve">H226
H301
H335
H315
H319
</t>
  </si>
  <si>
    <t xml:space="preserve">H226
H301
H319
H335
H315
</t>
  </si>
  <si>
    <t>607-207-00-0</t>
  </si>
  <si>
    <t>haloxyfop-etotyl (ISO); 2-ethoxyethyl 2-(4-(3-chloro-5-trifluoromethyl-2-pyridyloxy)phenoxy)propionate; haloxyfop-(2-ethoxyethyl)</t>
  </si>
  <si>
    <t>402-560-5</t>
  </si>
  <si>
    <t>87237-48-7</t>
  </si>
  <si>
    <t>607-208-00-6</t>
  </si>
  <si>
    <t>4,8,12-trimethyltrideca-3,7,11-trienoic acid, mixed isomers</t>
  </si>
  <si>
    <t>403-000-2</t>
  </si>
  <si>
    <t>91853-67-7</t>
  </si>
  <si>
    <t>607-209-00-1</t>
  </si>
  <si>
    <t>reaction mass of O,O'-diisopropyl (pentathio)dithioformate and O,O'-diisopropyl (trithio)dithioformate and O,O'-diisopropyl (tetrathio)dithioformate</t>
  </si>
  <si>
    <t>403-030-6</t>
  </si>
  <si>
    <t>607-210-00-7</t>
  </si>
  <si>
    <t>methyl acrylamidoglycolate (containing ≥ 0,1 % acrylamide)</t>
  </si>
  <si>
    <t>403-230-3</t>
  </si>
  <si>
    <t>77402-05-2</t>
  </si>
  <si>
    <t xml:space="preserve">Carc. 1B
Muta. 1B
Skin Corr. 1B
Skin Sens. 1
</t>
  </si>
  <si>
    <t xml:space="preserve">H350
H340
H314
H317
</t>
  </si>
  <si>
    <t>607-211-00-2</t>
  </si>
  <si>
    <t>methyl 3-(3-tert-butyl-4-hydroxy-5-methylphenyl)propionate</t>
  </si>
  <si>
    <t>403-270-1</t>
  </si>
  <si>
    <t>6386-39-6</t>
  </si>
  <si>
    <t>607-212-00-8</t>
  </si>
  <si>
    <t>poly(oxypropylenecarbonyl-co-oxy(ethylethylene)carbonyl), containing 27 % hydroxyvalerate</t>
  </si>
  <si>
    <t>403-300-3</t>
  </si>
  <si>
    <t>607-213-00-3</t>
  </si>
  <si>
    <t>ethyl 3,3-bis(tert-pentylperoxy)butyrate</t>
  </si>
  <si>
    <t>403-320-2</t>
  </si>
  <si>
    <t>67567-23-1</t>
  </si>
  <si>
    <t xml:space="preserve">Flam. Liq. 3
Org. Perox. D ****
Aquatic Chronic 2
</t>
  </si>
  <si>
    <t xml:space="preserve">H226
H242
H411
</t>
  </si>
  <si>
    <t xml:space="preserve">H242
H226
H411
</t>
  </si>
  <si>
    <t>607-214-00-9</t>
  </si>
  <si>
    <t>N,N-hydrazinodiacetic acid</t>
  </si>
  <si>
    <t>403-510-5</t>
  </si>
  <si>
    <t>19247-05-3</t>
  </si>
  <si>
    <t xml:space="preserve">Acute Tox. 3 *
STOT RE 2 *
Skin Sens. 1
Aquatic Chronic 3
</t>
  </si>
  <si>
    <t xml:space="preserve">H301
H373 **
H317
H412
</t>
  </si>
  <si>
    <t>607-215-00-4</t>
  </si>
  <si>
    <t>3-(3-tert-butyl-4-hydroxyphenyl)propionic acid</t>
  </si>
  <si>
    <t>403-920-4</t>
  </si>
  <si>
    <t>107551-67-7</t>
  </si>
  <si>
    <t>607-216-00-X</t>
  </si>
  <si>
    <t>glutamic acid, reaction products with N-(C12-14-alkyl)propylenediamine</t>
  </si>
  <si>
    <t>403-950-8</t>
  </si>
  <si>
    <t xml:space="preserve">Acute Tox. 2 *
Acute Tox. 4 *
Skin Corr. 1B
Aquatic Acute 1
</t>
  </si>
  <si>
    <t xml:space="preserve">H330
H302
H314
H400
</t>
  </si>
  <si>
    <t>607-217-00-5</t>
  </si>
  <si>
    <t>2-ethoxyethyl 2-(4-(2,6-dihydro-2,6-dioxo-7-phenyl-1,5-dioxaindacen-3-yl)phenoxy)acetate</t>
  </si>
  <si>
    <t>403-960-2</t>
  </si>
  <si>
    <t>607-218-00-0</t>
  </si>
  <si>
    <t>dichlorprop-P (ISO); (+)-R-2-(2,4-dichlorophenoxy)propionic acid</t>
  </si>
  <si>
    <t>403-980-1</t>
  </si>
  <si>
    <t>15165-67-0</t>
  </si>
  <si>
    <t xml:space="preserve">Acute Tox. 4 *
Skin Irrit. 2
Eye Dam. 1
Skin Sens. 1
</t>
  </si>
  <si>
    <t xml:space="preserve">H302
H315
H318
H317
</t>
  </si>
  <si>
    <t>607-219-00-6</t>
  </si>
  <si>
    <t>bis(2-ethylhexyl) dithiodiacetate</t>
  </si>
  <si>
    <t>404-510-8</t>
  </si>
  <si>
    <t>62268-47-7</t>
  </si>
  <si>
    <t>607-221-00-7</t>
  </si>
  <si>
    <t>6-docosyloxy-1-hydroxy-4-(1-(4-hydroxy-3-methylphenanthren-1-yl)-3-oxo-2-oxaphenalen-1-yl)naphthalene-2-carboxylic acid</t>
  </si>
  <si>
    <t>404-550-6</t>
  </si>
  <si>
    <t>607-222-00-2</t>
  </si>
  <si>
    <t>6-(2,3-dimethylmaleimido)hexyl methacrylate</t>
  </si>
  <si>
    <t>404-870-6</t>
  </si>
  <si>
    <t>63740-41-0</t>
  </si>
  <si>
    <t>607-223-00-8</t>
  </si>
  <si>
    <t>transfluthrin (ISO); 2,3,5,6-tetrafluorobenzyl trans-2-(2,2-dichlorovinyl)-3,3-dimethylcyclopropanecarboxylate</t>
  </si>
  <si>
    <t>405-060-5</t>
  </si>
  <si>
    <t>118712-89-3</t>
  </si>
  <si>
    <t>607-224-00-3</t>
  </si>
  <si>
    <t>methyl 2-(3-nitrobenzylidene)acetoacetate</t>
  </si>
  <si>
    <t>405-270-7</t>
  </si>
  <si>
    <t>39562-17-9</t>
  </si>
  <si>
    <t>607-225-00-9</t>
  </si>
  <si>
    <t>3-azidosulfonylbenzoic acid</t>
  </si>
  <si>
    <t>405-310-3</t>
  </si>
  <si>
    <t>15980-11-7</t>
  </si>
  <si>
    <t xml:space="preserve">STOT RE 2 *
Eye Dam. 1
Skin Sens. 1
Self-React. C ****
</t>
  </si>
  <si>
    <t xml:space="preserve">H373 **
H318
H317
H241
</t>
  </si>
  <si>
    <t xml:space="preserve">H241
H373 **
H318
H317
</t>
  </si>
  <si>
    <t>607-226-00-4</t>
  </si>
  <si>
    <t>reaction mass of 2-acryloyloxyethyl hydrogen cyclohexane-1,2-dicarboxylate and 2-methacryloyloxyethyl hydrogen cyclohexane-1,2-dicarboxylate</t>
  </si>
  <si>
    <t>405-360-6</t>
  </si>
  <si>
    <t xml:space="preserve">Skin Irrit. 2
Eye Dam. 1
Skin Sens. 1
Aquatic Chronic 3
</t>
  </si>
  <si>
    <t xml:space="preserve">H315
H318
H317
H412
</t>
  </si>
  <si>
    <t>607-227-00-X</t>
  </si>
  <si>
    <t>potassium 2-amino-2-methylpropionate octahydrate</t>
  </si>
  <si>
    <t>405-560-3</t>
  </si>
  <si>
    <t>120447-91-8</t>
  </si>
  <si>
    <t>607-228-00-5</t>
  </si>
  <si>
    <t>bis(2-methoxyethyl) phthalate</t>
  </si>
  <si>
    <t>607-229-00-0</t>
  </si>
  <si>
    <t>diethylcarbamoyl chloride</t>
  </si>
  <si>
    <t>201-798-5</t>
  </si>
  <si>
    <t>88-10-8</t>
  </si>
  <si>
    <t xml:space="preserve">Carc. 2
Acute Tox. 4 *
Acute Tox. 4 *
STOT SE 3
Skin Irrit. 2
Eye Irrit. 2
</t>
  </si>
  <si>
    <t xml:space="preserve">H351
H332
H302
H335
H315
H319
</t>
  </si>
  <si>
    <t xml:space="preserve">H351
H332
H302
H319
H335
H315
</t>
  </si>
  <si>
    <t>607-230-00-6</t>
  </si>
  <si>
    <t>2-ethylhexanoic acid</t>
  </si>
  <si>
    <t>205-743-6</t>
  </si>
  <si>
    <t>149-57-5</t>
  </si>
  <si>
    <t>607-231-00-1</t>
  </si>
  <si>
    <t>clopyralid (ISO); 3,6-dichloropyridine-2-carboxylic acid</t>
  </si>
  <si>
    <t>216-935-4</t>
  </si>
  <si>
    <t>1702-17-6</t>
  </si>
  <si>
    <t>607-232-00-7</t>
  </si>
  <si>
    <t>pyridate (ISO); O-(6-chloro-3-phenylpyridazin-4-yl) S-octyl thiocarbonate</t>
  </si>
  <si>
    <t>259-686-7</t>
  </si>
  <si>
    <t>55512-33-9</t>
  </si>
  <si>
    <t>607-233-00-2</t>
  </si>
  <si>
    <t>hexyl acrylate</t>
  </si>
  <si>
    <t>219-698-5</t>
  </si>
  <si>
    <t>2499-95-8</t>
  </si>
  <si>
    <t xml:space="preserve">STOT SE 3
Skin Irrit. 2
Eye Irrit. 2
Skin Sens. 1
Aquatic Chronic 2
</t>
  </si>
  <si>
    <t xml:space="preserve">H335
H315
H319
H317
H411
</t>
  </si>
  <si>
    <t xml:space="preserve">H319
H335
H315
H317
H411
</t>
  </si>
  <si>
    <t>607-234-00-8</t>
  </si>
  <si>
    <t>flurenol (ISO); 9-hydroxy-9H-fluorene-9-carboxylic acid</t>
  </si>
  <si>
    <t>607-235-00-3</t>
  </si>
  <si>
    <t>mecrilate; methyl 2-cyanoacrylate</t>
  </si>
  <si>
    <t>205-275-2</t>
  </si>
  <si>
    <t>137-05-3</t>
  </si>
  <si>
    <t>607-236-00-9</t>
  </si>
  <si>
    <t>ethyl 2-cyanoacrylate</t>
  </si>
  <si>
    <t>230-391-5</t>
  </si>
  <si>
    <t>7085-85-0</t>
  </si>
  <si>
    <t>607-237-00-4</t>
  </si>
  <si>
    <t>benzyl 2-chloro-4-(trifluoromethyl)thiazole-5-carboxylate; flurazole</t>
  </si>
  <si>
    <t>276-942-3</t>
  </si>
  <si>
    <t>72850-64-7</t>
  </si>
  <si>
    <t>607-238-00-X</t>
  </si>
  <si>
    <t>tau-fluvalinate (ISO); cyano-(3-phenoxyphenyl)methyl N-[2-chloro-4-(trifluoromethyl)phenyl]-D-valinate</t>
  </si>
  <si>
    <t>102851-06-9</t>
  </si>
  <si>
    <t>607-239-00-5</t>
  </si>
  <si>
    <t>fenpropathrin (ISO); α-cyano-3-phenoxybenzyl 2,2,3,3-tetramethylcyclopropanecarboxylate</t>
  </si>
  <si>
    <t xml:space="preserve">Acute Tox. 2 *
Acute Tox. 3 *
Acute Tox. 4 *
Aquatic Acute 1
Aquatic Chronic 1
</t>
  </si>
  <si>
    <t xml:space="preserve">H330
H301
H312
H400
H410
</t>
  </si>
  <si>
    <t xml:space="preserve">H330
H301
H312
H410
</t>
  </si>
  <si>
    <t>607-240-00-0</t>
  </si>
  <si>
    <t xml:space="preserve">cis-1,2,3,6-tetrahydro-4-methylphthalic anhydride [1]
1,2,3,6-tetrahydro-4-methylphthalic anhydride [2]
1,2,3,6-tetrahydro-3-methylphthalic anhydride [3]
tetrahydromethylphthalic anhydride [4]
1,2,3,6-tetrahydromethylphthalic anhydride [5]
tetrahydro-4-methylphthalic anhydride [6]
2,3,5,6-tetrahydro-2-methylphthalic anhydride  [7]
</t>
  </si>
  <si>
    <t xml:space="preserve">216-906-6 [1]
222-323-8 [2]
226-247-6 [3]
234-290-7 [4]
247-830-1 [5]
251-823-9 [6]
255-853-3 [7]
</t>
  </si>
  <si>
    <t xml:space="preserve">1694-82-2 [1]
3425-89-6 [2]
5333-84-6 [3]
11070-44-3 [4]
26590-20-5 [5]
34090-76-1 [6]
42498-58-8 [7]
</t>
  </si>
  <si>
    <t>607-241-00-6</t>
  </si>
  <si>
    <t xml:space="preserve">hexahydro-4-methylphthalic anhydride [1]
hexahydromethylphthalic anhydride [2]
hexahydro-1-methylphthalic anhydride [3]
hexahydro-3-methylphthalic anhydride  [4]
</t>
  </si>
  <si>
    <t xml:space="preserve">243-072-0 [1]
247-094-1 [2]
256-356-4 [3]
260-566-1 [4]
</t>
  </si>
  <si>
    <t xml:space="preserve">19438-60-9 [1]
25550-51-0 [2]
48122-14-1 [3]
57110-29-9 [4]
</t>
  </si>
  <si>
    <t>607-242-00-1</t>
  </si>
  <si>
    <t>tetrachlorophthalic anhydride</t>
  </si>
  <si>
    <t>204-171-4</t>
  </si>
  <si>
    <t>117-08-8</t>
  </si>
  <si>
    <t xml:space="preserve">Eye Dam. 1
Resp. Sens. 1
Skin Sens. 1
Aquatic Acute 1
Aquatic Chronic 1
</t>
  </si>
  <si>
    <t xml:space="preserve">H318
H334
H317
H400
H410
</t>
  </si>
  <si>
    <t xml:space="preserve">H318
H334
H317
H410
</t>
  </si>
  <si>
    <t>607-243-00-7</t>
  </si>
  <si>
    <t xml:space="preserve">sodium 3,6-dichloro-o-anisate [1]
3,6-dichloro-o-anisic acid, compound with 2,2'-iminodiethanol (1:1) [2]
3,6-dichloro-o-anisic acid, compound with 2-aminoethanol (1:1)  [3]
</t>
  </si>
  <si>
    <t xml:space="preserve">217-846-3 [1]
246-590-5 [2]
258-527-9 [3]
</t>
  </si>
  <si>
    <t xml:space="preserve">1982-69-0 [1]
25059-78-3 [2]
53404-28-7 [3]
</t>
  </si>
  <si>
    <t>607-244-00-2</t>
  </si>
  <si>
    <t>isooctyl acrylate</t>
  </si>
  <si>
    <t>249-707-8</t>
  </si>
  <si>
    <t>29590-42-9</t>
  </si>
  <si>
    <t>607-245-00-8</t>
  </si>
  <si>
    <t>tert-butyl acrylate</t>
  </si>
  <si>
    <t>216-768-7</t>
  </si>
  <si>
    <t>1663-39-4</t>
  </si>
  <si>
    <t xml:space="preserve">Flam. Liq. 2
Acute Tox. 4 *
Acute Tox. 4 *
Acute Tox. 4 *
STOT SE 3
Skin Irrit. 2
Skin Sens. 1
Aquatic Chronic 2
</t>
  </si>
  <si>
    <t xml:space="preserve">H225
H332
H312
H302
H335
H315
H317
H411
</t>
  </si>
  <si>
    <t xml:space="preserve">H225
H302
H312
H332
H315
H317
H335
H411
</t>
  </si>
  <si>
    <t>607-246-00-3</t>
  </si>
  <si>
    <t>allyl methacrylate; 2-methyl-2-propenoic acid 2-propenyl ester</t>
  </si>
  <si>
    <t>202-473-0</t>
  </si>
  <si>
    <t>96-05-9</t>
  </si>
  <si>
    <t xml:space="preserve">Flam. Liq. 3
Acute Tox. 3 *
Acute Tox. 4 *
Acute Tox. 4 *
Aquatic Acute 1
</t>
  </si>
  <si>
    <t xml:space="preserve">H226
H331
H312
H302
H400
</t>
  </si>
  <si>
    <t>607-247-00-9</t>
  </si>
  <si>
    <t>dodecyl methacrylate</t>
  </si>
  <si>
    <t>205-570-6</t>
  </si>
  <si>
    <t>142-90-5</t>
  </si>
  <si>
    <t>607-248-00-4</t>
  </si>
  <si>
    <t>naptalam-sodium (ISO); sodium N-naphth-1-ylphthalamate</t>
  </si>
  <si>
    <t>205-073-4</t>
  </si>
  <si>
    <t>132-67-2</t>
  </si>
  <si>
    <t>607-249-00-X</t>
  </si>
  <si>
    <t>(1-methyl-1,2-ethanediyl)bis[oxy(methyl-2,1-ethanediyl)] diacrylate</t>
  </si>
  <si>
    <t>256-032-2</t>
  </si>
  <si>
    <t>42978-66-5</t>
  </si>
  <si>
    <t>607-250-00-5</t>
  </si>
  <si>
    <t>4H-3,1-benzoxazine-2,4(1H)-dione</t>
  </si>
  <si>
    <t>204-255-0</t>
  </si>
  <si>
    <t>118-48-9</t>
  </si>
  <si>
    <t>607-251-00-0</t>
  </si>
  <si>
    <t>2-methoxypropyl acetate</t>
  </si>
  <si>
    <t xml:space="preserve">Flam. Liq. 3
Repr. 1B
STOT SE 3
</t>
  </si>
  <si>
    <t xml:space="preserve">H226
H360D ***
H335
</t>
  </si>
  <si>
    <t>607-252-00-6</t>
  </si>
  <si>
    <t>lambda-cyhalothrin (ISO); reaction mass of (S)-α-cyano-3-phenoxybenzyl(Z)-(1R)-cis-3-(2-chloro-3,3,3-trifluoropropenyl)-2,2-dimethylcyclopropanecarboxylate and (R)-α-cyano-3-phenoxybenzyl (Z)-(1S)-cis-3-(2-chloro-3,3,3-trifluoropropenyl)-2,2-dimethylcyclopropanecarboxylate (1:1)</t>
  </si>
  <si>
    <t>415-130-7</t>
  </si>
  <si>
    <t>91465-08-6</t>
  </si>
  <si>
    <t>607-253-00-1</t>
  </si>
  <si>
    <t>cyfluthrin (ISO); α-cyano-4-fluoro-3-phenoxybenzyl-3-(2,2-dichlorovinyl)-2,2-dimethylcyclopropanecarboxylate</t>
  </si>
  <si>
    <t xml:space="preserve">H300
H331
H400
H410
</t>
  </si>
  <si>
    <t xml:space="preserve">H300
H331
H410
</t>
  </si>
  <si>
    <t>607-254-00-7</t>
  </si>
  <si>
    <t>α-cyano-4-fluoro-3-phenoxybenzyl-3-(2,2-dichlorovinyl)-2,2-dimethylcyclopropanecarboxylate; beta-cyfluthrin</t>
  </si>
  <si>
    <t>607-255-00-2</t>
  </si>
  <si>
    <t>fluroxypyr (ISO); 4-amino-3,5-dichloro-6-fluoro-2-pyridyloxyacetic acid</t>
  </si>
  <si>
    <t>69377-81-7</t>
  </si>
  <si>
    <t>607-256-00-8</t>
  </si>
  <si>
    <t>azoxystrobin (ISO); methyl (E)-2-{}{2-[6-(2-cyanophenoxy)pyrimidin-4-yloxy]phenyl}}-3-methoxyacrylate</t>
  </si>
  <si>
    <t>131860-33-8</t>
  </si>
  <si>
    <t xml:space="preserve">H331
H400
H410
</t>
  </si>
  <si>
    <t xml:space="preserve">H331
H410
</t>
  </si>
  <si>
    <t>607-257-00-3</t>
  </si>
  <si>
    <t>isopropyl propionate</t>
  </si>
  <si>
    <t>211-300-8</t>
  </si>
  <si>
    <t>637-78-5</t>
  </si>
  <si>
    <t>607-258-00-9</t>
  </si>
  <si>
    <t>dodecyl 3-(2-(3-benzyl-4-ethoxy-2,5-dioxoimidazolidin-1-yl)-3-(4-methoxybenzoyl)acetamido)-4-chlorobenzoate</t>
  </si>
  <si>
    <t>403-990-6</t>
  </si>
  <si>
    <t>70950-45-7</t>
  </si>
  <si>
    <t>607-259-00-4</t>
  </si>
  <si>
    <t>methyl 2R,3S-(-)-3-(4-methoxyphenyl)oxiranecarboxylate</t>
  </si>
  <si>
    <t>404-130-2</t>
  </si>
  <si>
    <t>105560-93-8</t>
  </si>
  <si>
    <t>607-260-00-X</t>
  </si>
  <si>
    <t>ethyl 2-(3-nitrobenzylidene)acetoacetate</t>
  </si>
  <si>
    <t>404-490-0</t>
  </si>
  <si>
    <t>39562-16-8</t>
  </si>
  <si>
    <t>607-261-00-5</t>
  </si>
  <si>
    <t>iso(C10-C14)alkyl (3,5-di-tert-butyl-4-hydroxyphenyl)methylthioacetate</t>
  </si>
  <si>
    <t>404-800-4</t>
  </si>
  <si>
    <t>118832-72-7</t>
  </si>
  <si>
    <t>607-262-00-0</t>
  </si>
  <si>
    <t>7-chloro-1-cyclopropyl-6-fluoro-1,4-dihydro-4-oxoquinoline-3-carboxylic acid</t>
  </si>
  <si>
    <t>405-050-0</t>
  </si>
  <si>
    <t>86393-33-1</t>
  </si>
  <si>
    <t>607-263-00-6</t>
  </si>
  <si>
    <t>potassium iron(III) 1,3-propanediamine-N,N,N',N'-tetraacetate hemihydrate</t>
  </si>
  <si>
    <t>405-680-6</t>
  </si>
  <si>
    <t xml:space="preserve">Self-heat. 2 ****
Aquatic Chronic 2
</t>
  </si>
  <si>
    <t xml:space="preserve">H252
H411
</t>
  </si>
  <si>
    <t>607-264-00-1</t>
  </si>
  <si>
    <t>2-chloro-4-(methylsulfonyl)benzoic acid</t>
  </si>
  <si>
    <t>406-520-8</t>
  </si>
  <si>
    <t>53250-83-2</t>
  </si>
  <si>
    <t>607-265-00-7</t>
  </si>
  <si>
    <t>ethyl-2-chloro-2,2-diphenylacetate</t>
  </si>
  <si>
    <t>406-580-5</t>
  </si>
  <si>
    <t>52460-86-3</t>
  </si>
  <si>
    <t>607-266-00-2</t>
  </si>
  <si>
    <t>reaction mass of: hydroxyaluminium bis[2-hydroxy-3,5-di-tert-butylbenzoate]; 3,5-di-tert-butyl-salicylic acid</t>
  </si>
  <si>
    <t>406-890-0</t>
  </si>
  <si>
    <t>130296-87-6</t>
  </si>
  <si>
    <t>607-267-00-8</t>
  </si>
  <si>
    <t>tert-butyl (5S,6R,7R)-3-bromomethyl-5,8-dioxo-7-(2-(2-phenylacetamido)-5-thia-1-azabicyclo[4.2.0] oct-2-ene-2-carboxylate</t>
  </si>
  <si>
    <t>407-620-4</t>
  </si>
  <si>
    <t>33610-13-8</t>
  </si>
  <si>
    <t xml:space="preserve">Resp. Sens. 1
Skin Sens. 1
Aquatic Chronic 3
</t>
  </si>
  <si>
    <t xml:space="preserve">H334
H317
H412
</t>
  </si>
  <si>
    <t>607-268-00-3</t>
  </si>
  <si>
    <t>2-methylpropyl (R)-2-hydroxypropanoate</t>
  </si>
  <si>
    <t>407-770-0</t>
  </si>
  <si>
    <t>61597-96-4</t>
  </si>
  <si>
    <t>607-269-00-9</t>
  </si>
  <si>
    <t>(R)-2-(4-hydroxyphenoxy)propanoic acid</t>
  </si>
  <si>
    <t>407-960-3</t>
  </si>
  <si>
    <t>94050-90-5</t>
  </si>
  <si>
    <t>607-270-00-4</t>
  </si>
  <si>
    <t>3,9-bis(2-(3-(3-tert-butyl-4-hydroxy-5-methylphenyl)propionyloxy-1,1-dimethylethyl)-2,4,8,10- tetraoxaspiro[5.5]undecane</t>
  </si>
  <si>
    <t>410-730-5</t>
  </si>
  <si>
    <t>90498-90-1</t>
  </si>
  <si>
    <t>607-271-00-X</t>
  </si>
  <si>
    <t>2-isopropyl-5-methylcyclohexyloxycarbonyloxy-2-hydroxypropane</t>
  </si>
  <si>
    <t>417-420-9</t>
  </si>
  <si>
    <t>156324-82-2</t>
  </si>
  <si>
    <t>607-272-00-5</t>
  </si>
  <si>
    <t xml:space="preserve">fluroxypyr-meptyl (ISO); methylheptyl, O-(4-amino-3,5-dichloro-6-fluoro-2-pyridyloxy) acetate [1]
fluroxypyr-butometyl (ISO); 2-butoxy-1-methylethyl, O-(4-amino-3,5-dichloro-6-fluoro-2-pyridyloxy) acetate  [2]
</t>
  </si>
  <si>
    <t xml:space="preserve">279-752-9 [1]
</t>
  </si>
  <si>
    <t xml:space="preserve">81406-37-3 [1]
154486-27-8 [2]
</t>
  </si>
  <si>
    <t>607-273-00-0</t>
  </si>
  <si>
    <t>ammonium 7-(2,6-dimethyl-8-(2,2-dimethylbutyryloxy)-1,2,6,7,8,8a-hexahydro-1-naphthyl)-3,5-dihydroxyheptanoate</t>
  </si>
  <si>
    <t>404-520-2</t>
  </si>
  <si>
    <t>607-274-00-6</t>
  </si>
  <si>
    <t>2-(N-benzyl-N-methylamino)ethyl 3-amino-2-butenoate</t>
  </si>
  <si>
    <t>405-350-1</t>
  </si>
  <si>
    <t>54527-73-0</t>
  </si>
  <si>
    <t>607-275-00-1</t>
  </si>
  <si>
    <t>sodium benzoyloxybenzene-4-sulfonate</t>
  </si>
  <si>
    <t>405-450-5</t>
  </si>
  <si>
    <t>66531-87-1</t>
  </si>
  <si>
    <t>607-276-00-7</t>
  </si>
  <si>
    <t>bis[(1-methylimidazol)-(2-ethyl-hexanoate)], zinc complex</t>
  </si>
  <si>
    <t>405-635-0</t>
  </si>
  <si>
    <t>607-277-00-2</t>
  </si>
  <si>
    <t>reaction mass of: 2-(hexylthio)ethylamine hydrochloride; sodium propionate</t>
  </si>
  <si>
    <t>405-720-2</t>
  </si>
  <si>
    <t>607-278-00-8</t>
  </si>
  <si>
    <t>reaction mass of isomers of: sodium phenethylnaphthalenesulfonate; sodium naphthylethylbenzenesulfonate</t>
  </si>
  <si>
    <t>405-760-0</t>
  </si>
  <si>
    <t>607-279-00-3</t>
  </si>
  <si>
    <t>reaction mass of n-octadecylaminodiethyl bis(hydrogen maleate); n-octadecylaminodiethyl hydrogen maleate hydrogenphthalate</t>
  </si>
  <si>
    <t>405-960-8</t>
  </si>
  <si>
    <t>607-280-00-9</t>
  </si>
  <si>
    <t>sodium 4-chloro-1-hydroxybutane-1-sulfonate</t>
  </si>
  <si>
    <t>406-190-5</t>
  </si>
  <si>
    <t>54322-20-2</t>
  </si>
  <si>
    <t>607-281-00-4</t>
  </si>
  <si>
    <t>reaction mass of branched and linear C7-C9 alkyl 3-[3-(2H-benzotriazol-2-yl)-5-(1,1-dimethylethyl)-4-hydroxyphenyl]propionates</t>
  </si>
  <si>
    <t>407-000-3</t>
  </si>
  <si>
    <t>127519-17-9</t>
  </si>
  <si>
    <t>607-282-00-X</t>
  </si>
  <si>
    <t>2-acetoxymethyl-4-benzyloxybut-1-yl acetate</t>
  </si>
  <si>
    <t>407-140-5</t>
  </si>
  <si>
    <t>131266-10-9</t>
  </si>
  <si>
    <t>607-283-00-5</t>
  </si>
  <si>
    <t>E-ethyl-4-oxo-4-phenylcrotonate</t>
  </si>
  <si>
    <t>408-040-4</t>
  </si>
  <si>
    <t>15121-89-8</t>
  </si>
  <si>
    <t xml:space="preserve">Acute Tox. 4 *
Acute Tox. 4 *
Skin Irrit. 2
Eye Dam. 1
Skin Sens. 1
Aquatic Acute 1
Aquatic Chronic 1
</t>
  </si>
  <si>
    <t xml:space="preserve">H312
H302
H315
H318
H317
H400
H410
</t>
  </si>
  <si>
    <t xml:space="preserve">H312
H302
H315
H318
H317
H410
</t>
  </si>
  <si>
    <t>607-284-00-0</t>
  </si>
  <si>
    <t>reaction mass of: sodium 3,3'-(1,4-phenylenebis(carbonylimino-3,1-propanediylimino))bis(10-amino-6,13-dichloro-4,11-triphenodioxazinedisulfonate); lithium 3,3'-(1,4-phenylenebis-(carbonylimino-3,1-propanediyl-imino))bis(10-amino-6,13-dichloro)-4,11-triphenodioxazinedisulfonate (9:1)</t>
  </si>
  <si>
    <t>410-040-4</t>
  </si>
  <si>
    <t>136213-76-8</t>
  </si>
  <si>
    <t>607-285-00-6</t>
  </si>
  <si>
    <t>reaction mass of: 7-(((3-aminophenyl)sulfonyl)amino)-naphthalene-1,3-disulfonic acid; sodium 7-(((3-aminophenyl)sulfonyl)amino)-naphthalene-1,3-disulfonate; potassium 7-(((3-aminophenyl)sulfonyl)amino)-naphthalene-1,3-disulfonate</t>
  </si>
  <si>
    <t>410-065-0</t>
  </si>
  <si>
    <t>607-286-00-1</t>
  </si>
  <si>
    <t>reaction mass of: sodium/potassium 7-[[[3-[[4-((2-hydroxy-naphthyl)azo)phenyl]azo]phenyl]sulfonyl]amino]-naphthalene-1,3-disulfonate</t>
  </si>
  <si>
    <t>410-070-8</t>
  </si>
  <si>
    <t>141880-36-6</t>
  </si>
  <si>
    <t>607-287-00-7</t>
  </si>
  <si>
    <t>O'-methyl O-(1-methyl-2-methacryloyloxy-ethyl)-1,2,3,6-tetrahydrophthalate</t>
  </si>
  <si>
    <t>410-140-8</t>
  </si>
  <si>
    <t>607-288-00-2</t>
  </si>
  <si>
    <t>Tetrasodium (c-(3-(1-(3-(e-6-dichloro-5-cyanopyrimidin-f-yl(methyl)amino)propyl)-1,6-dihydro-2-hydroxy-4-methyl-6-oxo-3-pyridylazo)-4-sulfonatophenylsulfamoyl)phthalocyanine-a,b,d-trisulfonato(6-))nickelato II, where a is 1 or 2 or 3 or 4,b is 8 or 9 or 10 or 11,c is 15 or 16 or 17 or 18, d is 22 or 23 or 24 or 25 and where e and f together are 2 and 4 or 4 and 2 respectively</t>
  </si>
  <si>
    <t>410-160-7</t>
  </si>
  <si>
    <t>148732-74-5</t>
  </si>
  <si>
    <t>607-289-00-8</t>
  </si>
  <si>
    <t>3-(3-(4-(2,4-bis(1,1-dimethylpropyl)phenoxy)butylaminocarbonyl-4-hydroxy-1-naphthalenyl)thio)propanoic acid</t>
  </si>
  <si>
    <t>410-370-9</t>
  </si>
  <si>
    <t>105488-33-3</t>
  </si>
  <si>
    <t>607-290-00-3</t>
  </si>
  <si>
    <t>reaction mass (ratio not known) of: ammonium 1-C14-C18-alkyloxycarbonyl-2-(3-allyloxy-2-hydroxypropoxycarbonyl)ethane-1-sulfonate; ammonium 2-C14-C18-alkyloxycarbonyl-1-(3-allyloxy-2-hydroxypropoxycarbonyl)ethane-1-sulfonate</t>
  </si>
  <si>
    <t>410-540-2</t>
  </si>
  <si>
    <t>607-291-00-9</t>
  </si>
  <si>
    <t>dodecyl-ω-(C5/C6-cycloalkyl)alkyl carboxylate</t>
  </si>
  <si>
    <t>410-630-1</t>
  </si>
  <si>
    <t>104051-92-5</t>
  </si>
  <si>
    <t>607-292-00-4</t>
  </si>
  <si>
    <t>reaction mass of: [1-(methoxymethyl)-2-(C12-alkoxy)-ethoxy]acetic acid; [1-(methoxymethyl)-2-(C14-alkoxy)-ethoxy]acetic acid</t>
  </si>
  <si>
    <t>410-640-6</t>
  </si>
  <si>
    <t>607-293-00-X</t>
  </si>
  <si>
    <t>reaction mass of: N-aminoethylpiperazonium mono-2,4,6-trimethylnonyldiphenyl ether di-sulfonate; N-aminoethylpiperazonium di-2,4,6-trimethylnonyldiphenyl ether di-sulfonate</t>
  </si>
  <si>
    <t>410-650-0</t>
  </si>
  <si>
    <t>607-294-00-5</t>
  </si>
  <si>
    <t>sodium 2-benzoyloxy-1-hydroxyethane-sulfonate</t>
  </si>
  <si>
    <t>410-680-4</t>
  </si>
  <si>
    <t>607-295-00-0</t>
  </si>
  <si>
    <t>reaction mass of: tetrasodium phosphonoethane-1,2-dicarboxylate; hexasodium phosphonobutane-1,2,3,4-tetracarboxylate</t>
  </si>
  <si>
    <t>410-800-5</t>
  </si>
  <si>
    <t>607-296-00-6</t>
  </si>
  <si>
    <t>reaction mass of: pentaerythriol tetraesters with heptanoic acid and 2-ethylhexanoic acid</t>
  </si>
  <si>
    <t>410-830-9</t>
  </si>
  <si>
    <t>607-297-00-1</t>
  </si>
  <si>
    <t>(E-E)-3,3'-(1,4-phenylenedimethylidene)bis(2-oxobornane-10-sulfonic acid)</t>
  </si>
  <si>
    <t>410-960-6</t>
  </si>
  <si>
    <t>92761-26-7</t>
  </si>
  <si>
    <t>607-298-00-7</t>
  </si>
  <si>
    <t>2-(trimethylammonium)ethoxycarboxybenzene-4-sulfonate</t>
  </si>
  <si>
    <t>411-010-3</t>
  </si>
  <si>
    <t>607-299-00-2</t>
  </si>
  <si>
    <t>methyl 3-(acetylthio)-2-methyl-propanoate</t>
  </si>
  <si>
    <t>411-040-7</t>
  </si>
  <si>
    <t>97101-46-7</t>
  </si>
  <si>
    <t>607-300-00-6</t>
  </si>
  <si>
    <t>trisodium [2-(5-chloro-2,6-difluoropyrimidin-4-ylamino)-5-(b-sulfamoyl-c, d-sulfonatophthalocyanin-a-yl-K4,N29,N30,N31,N32-sulfonylamino)benzoato(5-)]cuprate(II) where a = 1,2,3,4 b = 8,9,10,11 c = 15,16,17,18 d = 22,23,24,25</t>
  </si>
  <si>
    <t>411-430-7</t>
  </si>
  <si>
    <t>607-301-00-1</t>
  </si>
  <si>
    <t>reaction mass of: dodecanoic acid; poly(1-7)lactate esters of dodecanoic acid</t>
  </si>
  <si>
    <t>411-860-5</t>
  </si>
  <si>
    <t xml:space="preserve">H317
H411
</t>
  </si>
  <si>
    <t>607-302-00-7</t>
  </si>
  <si>
    <t>reaction mass of: tetradecanoic acid; poly(1-7)lactate esters of tetradecanoic acid</t>
  </si>
  <si>
    <t>411-910-6</t>
  </si>
  <si>
    <t>607-303-00-2</t>
  </si>
  <si>
    <t>1-cyclopropyl-6,7-difluoro-1,4-dihydro-4-oxoquinoline-3-carboxylic acid</t>
  </si>
  <si>
    <t>413-760-7</t>
  </si>
  <si>
    <t>93107-30-3</t>
  </si>
  <si>
    <t xml:space="preserve">Repr. 2
Aquatic Chronic 3
</t>
  </si>
  <si>
    <t xml:space="preserve">H361f ***
H412
</t>
  </si>
  <si>
    <t>607-304-00-8</t>
  </si>
  <si>
    <t>fluazifop-butyl (ISO); butyl (RS)-2-[4-(5-trifluoromethyl-2-pyridyloxy)phenoxy]propionate</t>
  </si>
  <si>
    <t>274-125-6</t>
  </si>
  <si>
    <t>69806-50-4</t>
  </si>
  <si>
    <t xml:space="preserve">H360D ***
H400
H410
</t>
  </si>
  <si>
    <t xml:space="preserve">H360D ***
H410
</t>
  </si>
  <si>
    <t>607-305-00-3</t>
  </si>
  <si>
    <t>fluazifop-P-butyl (ISO); butyl (R)-2-[4-(5-trifluoromethyl-2-pyridyloxy)phenoxy]propionate</t>
  </si>
  <si>
    <t>79241-46-6</t>
  </si>
  <si>
    <t>607-306-00-9</t>
  </si>
  <si>
    <t>chlozolinate (ISO); ethyl (RS)-3-(3,5-dichlorophenyl)-5-methyl-2,4-dioxo-oxazolidine-5-carboxylate</t>
  </si>
  <si>
    <t>607-307-00-4</t>
  </si>
  <si>
    <t>vinclozolin (ISO); N-3,5-dichlorophenyl-5-methyl-5-vinyl-1,3-oxazolidine-2,4-dione</t>
  </si>
  <si>
    <t xml:space="preserve">Carc. 2
Repr. 1B
Skin Sens. 1
Aquatic Chronic 2
</t>
  </si>
  <si>
    <t xml:space="preserve">H351
H360FD
H317
H411
</t>
  </si>
  <si>
    <t xml:space="preserve">H351
H360FD
H317
H411
</t>
  </si>
  <si>
    <t>607-308-00-X</t>
  </si>
  <si>
    <t>esters of 2,4-D</t>
  </si>
  <si>
    <t>607-309-00-5</t>
  </si>
  <si>
    <t>carfentrazone-ethyl (ISO); ethyl (RS)-2-chloro-3-[2-chloro-4-fluoro-5-[4-difluoromethyl-4,5-dihydro-3-methyl-5-oxo-1H-1,2,4-triazol-1-yl]phenyl]propionate</t>
  </si>
  <si>
    <t>128639-02-1</t>
  </si>
  <si>
    <t>607-310-00-0</t>
  </si>
  <si>
    <t>kresoxim-methyl (ISO); methyl (E)-2-methoxyimino-[2-(o-tolyloxymethyl)phenyl]acetate</t>
  </si>
  <si>
    <t>143390-89-0</t>
  </si>
  <si>
    <t>607-311-00-6</t>
  </si>
  <si>
    <t>benazolin-ethyl; ethyl 4-chloro-2-oxo-2H-benzothiazole-3-acetate</t>
  </si>
  <si>
    <t>246-591-0</t>
  </si>
  <si>
    <t>25059-80-7</t>
  </si>
  <si>
    <t>607-312-00-1</t>
  </si>
  <si>
    <t>methoxyacetic acid</t>
  </si>
  <si>
    <t xml:space="preserve">Repr. 1B
Acute Tox. 4 *
Skin Corr. 1B
</t>
  </si>
  <si>
    <t xml:space="preserve">H360FD
H302
H314
</t>
  </si>
  <si>
    <t xml:space="preserve">H360FD
H302
H314
</t>
  </si>
  <si>
    <t>607-313-00-7</t>
  </si>
  <si>
    <t>neodecanoyl chloride</t>
  </si>
  <si>
    <t>254-875-0</t>
  </si>
  <si>
    <t>40292-82-8</t>
  </si>
  <si>
    <t>GHS06
GHS06
Dgr</t>
  </si>
  <si>
    <t>607-314-00-2</t>
  </si>
  <si>
    <t>ethofumesate (ISO); (±)-2-ethoxy-2,3-dihydro-3,3-dimethylbenzofuran-5-yl methanesulfonate</t>
  </si>
  <si>
    <t>247-525-3</t>
  </si>
  <si>
    <t>26225-79-6</t>
  </si>
  <si>
    <t>607-315-00-8</t>
  </si>
  <si>
    <t>glyphosate (ISO); N-(phosphonomethyl)glycine</t>
  </si>
  <si>
    <t>213-997-4</t>
  </si>
  <si>
    <t>1071-83-6</t>
  </si>
  <si>
    <t>607-316-00-3</t>
  </si>
  <si>
    <t>glyphosate-trimesium; glyphosate-trimethylsulfonium</t>
  </si>
  <si>
    <t>81591-81-3</t>
  </si>
  <si>
    <t>607-317-00-9</t>
  </si>
  <si>
    <t>bis(2-ethylhexyl) phthalate; di-(2-ethylhexyl) phthalate; DEHP</t>
  </si>
  <si>
    <t>607-318-00-4</t>
  </si>
  <si>
    <t>dibutyl phthalate; DBP</t>
  </si>
  <si>
    <t xml:space="preserve">Repr. 1B
Aquatic Acute 1
</t>
  </si>
  <si>
    <t xml:space="preserve">H360Df
H400
</t>
  </si>
  <si>
    <t xml:space="preserve">H360Df
H400
</t>
  </si>
  <si>
    <t>607-319-00-X</t>
  </si>
  <si>
    <t>deltamethrin (ISO); (S)-α-cyano-3-phenoxybenzyl (1R, 3R)-3-(2,2-dibromovinyl)-2,2-dimethylcyclopropanecarboxylate</t>
  </si>
  <si>
    <t>258-256-6</t>
  </si>
  <si>
    <t>52918-63-5</t>
  </si>
  <si>
    <t xml:space="preserve">M=1000000
</t>
  </si>
  <si>
    <t>607-320-00-5</t>
  </si>
  <si>
    <t>bis[4-(ethenyloxy)butyl] 1,3-benzenedicarboxylate</t>
  </si>
  <si>
    <t>413-930-0</t>
  </si>
  <si>
    <t>130066-57-8</t>
  </si>
  <si>
    <t>607-321-00-0</t>
  </si>
  <si>
    <t>(S)-methyl-2-chloropropionate</t>
  </si>
  <si>
    <t>412-470-8</t>
  </si>
  <si>
    <t>73246-45-4</t>
  </si>
  <si>
    <t xml:space="preserve">Flam. Liq. 3
STOT RE 2 *
Eye Irrit. 2
</t>
  </si>
  <si>
    <t xml:space="preserve">H226
H373 **
H319
</t>
  </si>
  <si>
    <t>GHS02
GHS08
Wng</t>
  </si>
  <si>
    <t>607-322-00-6</t>
  </si>
  <si>
    <t>4-(4,4-dimethyl-3-oxo-pyrazolidin-1-yl)-benzoic acid</t>
  </si>
  <si>
    <t>413-120-7</t>
  </si>
  <si>
    <t>107144-30-9</t>
  </si>
  <si>
    <t>607-323-00-1</t>
  </si>
  <si>
    <t>2-(1-(2-hydroxy-3,5-di-tert-pentyl-phenyl)ethyl)-4,6-di-tert-pentylphenyl acrylate</t>
  </si>
  <si>
    <t>413-850-6</t>
  </si>
  <si>
    <t>123968-25-2</t>
  </si>
  <si>
    <t>607-324-00-7</t>
  </si>
  <si>
    <t>reaction mass of: N,N-di(hydrogenated alkyl C14-C18)phtalamic acid; dihydrogenated alkyl (C14-C18)amine</t>
  </si>
  <si>
    <t>413-800-3</t>
  </si>
  <si>
    <t>607-325-00-2</t>
  </si>
  <si>
    <t>(S)-2-chloropropionic acid</t>
  </si>
  <si>
    <t>411-150-5</t>
  </si>
  <si>
    <t>29617-66-1</t>
  </si>
  <si>
    <t>607-326-00-8</t>
  </si>
  <si>
    <t>reaction mass of: isobutyl hydrogen 2-(α-2,4,6-trimethylnon-2-enyl)succinate; isobutyl hydrogen 2-(ß-2,4,6-trimetyhylnon-2-enyl)succinate</t>
  </si>
  <si>
    <t>410-720-0</t>
  </si>
  <si>
    <t>141847-13-4</t>
  </si>
  <si>
    <t>607-327-00-3</t>
  </si>
  <si>
    <t>2-(2-iodoethyl)-1,3-propanediol diacetate</t>
  </si>
  <si>
    <t>411-780-0</t>
  </si>
  <si>
    <t>127047-77-2</t>
  </si>
  <si>
    <t>607-328-00-9</t>
  </si>
  <si>
    <t>methyl 4-bromomethyl-3-methoxybenzoate</t>
  </si>
  <si>
    <t>410-310-1</t>
  </si>
  <si>
    <t>70264-94-7</t>
  </si>
  <si>
    <t>607-329-00-4</t>
  </si>
  <si>
    <t>reaction mass of: sodium 2-(C12-18-n-alkyl)amino-1,4-butandioate; sodium 2-octadecenyl-amino-1,4-butandioate</t>
  </si>
  <si>
    <t>411-250-9</t>
  </si>
  <si>
    <t>607-330-00-X</t>
  </si>
  <si>
    <t>(S)-2,3-dihydro-1H-indole-2-carboxylic acid</t>
  </si>
  <si>
    <t>410-860-2</t>
  </si>
  <si>
    <t>79815-20-6</t>
  </si>
  <si>
    <t xml:space="preserve">Repr. 2
STOT RE 2 *
Skin Sens. 1
</t>
  </si>
  <si>
    <t xml:space="preserve">H361f ***
H373 **
H317
</t>
  </si>
  <si>
    <t>607-331-00-5</t>
  </si>
  <si>
    <t>reaction mass of: bis(2,2,6,6-tetramethyl-1-octyloxypiperidin-4-yl)-1,10-decanedioate; 1,8-bis[(2,2,6,6-tetramethyl-4-((2,2,6,6-tetramethyl-1-octyloxypiperidin-4-yl)-decan-1,10-dioyl)piperidin-1-yl)oxy]octane</t>
  </si>
  <si>
    <t>406-750-9</t>
  </si>
  <si>
    <t>607-332-00-0</t>
  </si>
  <si>
    <t>cyclopentyl chloroformate</t>
  </si>
  <si>
    <t>411-460-0</t>
  </si>
  <si>
    <t>50715-28-1</t>
  </si>
  <si>
    <t xml:space="preserve">Flam. Liq. 3
Acute Tox. 3 *
Acute Tox. 4 *
STOT RE 2 *
Eye Dam. 1
Skin Sens. 1
</t>
  </si>
  <si>
    <t xml:space="preserve">H226
H331
H302
H373 **
H318
H317
</t>
  </si>
  <si>
    <t>607-333-00-6</t>
  </si>
  <si>
    <t>reaction mass of: dodecyl N-(2,2,6,6-tetramethylpiperidin-4-yl)-β-alaninate; tetradecyl N-(2,2,6,6-tetramethylpiperidin-4-yl)-β-alaninate</t>
  </si>
  <si>
    <t>405-670-1</t>
  </si>
  <si>
    <t xml:space="preserve">Acute Tox. 4 *
STOT RE 2 *
Skin Corr. 1B
Aquatic Acute 1
Aquatic Chronic 1
</t>
  </si>
  <si>
    <t xml:space="preserve">H302
H373 **
H314
H400
H410
</t>
  </si>
  <si>
    <t xml:space="preserve">H302
H373 **
H314
H410
</t>
  </si>
  <si>
    <t>607-334-00-1</t>
  </si>
  <si>
    <t>ethyl 1-ethyl-6,7,8-trifluoro-1,4-dihydro-4-oxoquinoline-3-carboxylate</t>
  </si>
  <si>
    <t>405-880-3</t>
  </si>
  <si>
    <t>100501-62-0</t>
  </si>
  <si>
    <t>607-335-00-7</t>
  </si>
  <si>
    <t>methyl (R)-2-(4-(3-chloro-5-trifluoromethyl-2-pyridyloxy)phenoxy)propionate</t>
  </si>
  <si>
    <t>406-250-0</t>
  </si>
  <si>
    <t>72619-32-0</t>
  </si>
  <si>
    <t>607-336-00-2</t>
  </si>
  <si>
    <t>4-methyl-8-methylenetricyclo[3.3.1.13,7]dec-2-yl acetate</t>
  </si>
  <si>
    <t>406-560-6</t>
  </si>
  <si>
    <t>122760-85-4</t>
  </si>
  <si>
    <t>607-337-00-8</t>
  </si>
  <si>
    <t>di-tert-(C12-14)-alkylammonium 2-benzothiazolylthiosuccinate</t>
  </si>
  <si>
    <t>406-052-4</t>
  </si>
  <si>
    <t>125078-60-6</t>
  </si>
  <si>
    <t xml:space="preserve">Flam. Liq. 3
Acute Tox. 4 *
Skin Irrit. 2
Eye Dam. 1
Aquatic Chronic 2
</t>
  </si>
  <si>
    <t xml:space="preserve">H226
H302
H315
H318
H411
</t>
  </si>
  <si>
    <t>607-338-00-3</t>
  </si>
  <si>
    <t>2-methylpropyl 2-hydroxy-2-methylbut-3-enoate</t>
  </si>
  <si>
    <t>406-235-9</t>
  </si>
  <si>
    <t>72531-53-4</t>
  </si>
  <si>
    <t>607-339-00-9</t>
  </si>
  <si>
    <t>2,3,4,5-tetrachlorobenzoylchloride</t>
  </si>
  <si>
    <t>406-760-3</t>
  </si>
  <si>
    <t>42221-52-3</t>
  </si>
  <si>
    <t>607-340-00-4</t>
  </si>
  <si>
    <t>1,3-bis(4-benzoyl-3-hydroxyphenoxy)prop-2-yl acetate</t>
  </si>
  <si>
    <t>406-990-4</t>
  </si>
  <si>
    <t>607-341-00-X</t>
  </si>
  <si>
    <t>(9S)-9-amino-9-deoxyerythromycin</t>
  </si>
  <si>
    <t>406-790-7</t>
  </si>
  <si>
    <t>26116-56-3</t>
  </si>
  <si>
    <t>607-342-00-5</t>
  </si>
  <si>
    <t>4-chlorobutyl veratrate</t>
  </si>
  <si>
    <t>410-950-1</t>
  </si>
  <si>
    <t>69788-75-6</t>
  </si>
  <si>
    <t>607-343-00-0</t>
  </si>
  <si>
    <t>4,7-methanooctahydro-1H-indene-diyldimethyl bis(2-carboxybenzoate)</t>
  </si>
  <si>
    <t>407-410-2</t>
  </si>
  <si>
    <t>607-344-00-6</t>
  </si>
  <si>
    <t>reaction mass of: 3-(N-(3-dimethylaminopropyl)-(C4-8)perfluoroalkylsulfonamido)propionic acid; N-[dimethyl-3-(C4-8-perfluoroalkylsulfonamido)propylammonium propionate; 3-(N-(3-dimethyl-propylammonium)-(C4-8)perfluoroalkylsulfonamido)propionic acid propionate</t>
  </si>
  <si>
    <t>407-810-7</t>
  </si>
  <si>
    <t>607-345-00-1</t>
  </si>
  <si>
    <t>potassium 2-(2,4-dichlorophenoxy)-(R)-propionate</t>
  </si>
  <si>
    <t>413-580-9</t>
  </si>
  <si>
    <t>113963-87-4</t>
  </si>
  <si>
    <t>607-346-00-7</t>
  </si>
  <si>
    <t>3-icosyl-4-henicosylidene-2-oxetanone</t>
  </si>
  <si>
    <t>401-210-9</t>
  </si>
  <si>
    <t>83708-14-9</t>
  </si>
  <si>
    <t>607-347-00-2</t>
  </si>
  <si>
    <t>sodium (R)-2-(2,4-dichlorophenoxy)propionate</t>
  </si>
  <si>
    <t>413-340-3</t>
  </si>
  <si>
    <t>119299-10-4</t>
  </si>
  <si>
    <t>607-348-00-8</t>
  </si>
  <si>
    <t>magnesium bis((R)-2-(2,4-dichlorophenoxy)propionate)</t>
  </si>
  <si>
    <t>413-360-2</t>
  </si>
  <si>
    <t>607-349-00-3</t>
  </si>
  <si>
    <t>mono-(tetrapropylammonium) hydrogen 2,2'-dithiobisbenzoate</t>
  </si>
  <si>
    <t>411-270-8</t>
  </si>
  <si>
    <t>607-350-00-9</t>
  </si>
  <si>
    <t>bis(4-(1,2-bis(ethoxycarbonyl)ethylamino)-3-methylcyclohexyl)methane</t>
  </si>
  <si>
    <t>412-060-9</t>
  </si>
  <si>
    <t>136210-32-7</t>
  </si>
  <si>
    <t>607-351-00-4</t>
  </si>
  <si>
    <t>methyl O-(4-amino-3,5-dichloro-6-fluoropyridin-2-yloxy)acetate</t>
  </si>
  <si>
    <t>407-550-4</t>
  </si>
  <si>
    <t>69184-17-4</t>
  </si>
  <si>
    <t>607-352-00-X</t>
  </si>
  <si>
    <t>4,4'-oxydiphthalic anhydride</t>
  </si>
  <si>
    <t>412-830-4</t>
  </si>
  <si>
    <t>1823-59-2</t>
  </si>
  <si>
    <t>607-353-00-5</t>
  </si>
  <si>
    <t>reaction mass of: ethyl exo-tricyclo[5.2.1.02,6]decane-endo-2-carboxylate; ethyl endo-tricyclo[5.2.1.02,6]decane-exo-2-carboxylate</t>
  </si>
  <si>
    <t>407-520-0</t>
  </si>
  <si>
    <t>80657-64-3</t>
  </si>
  <si>
    <t>607-354-00-0</t>
  </si>
  <si>
    <t>ethyl 2-cyclohexylpropionate</t>
  </si>
  <si>
    <t>412-280-5</t>
  </si>
  <si>
    <t>2511-00-4</t>
  </si>
  <si>
    <t>607-355-00-6</t>
  </si>
  <si>
    <t>p-tolyl 4-chlorobenzoate</t>
  </si>
  <si>
    <t>411-530-0</t>
  </si>
  <si>
    <t>15024-10-9</t>
  </si>
  <si>
    <t>607-356-00-1</t>
  </si>
  <si>
    <t>ethyl trans-2,2,6-trimethylcyclohexanecarboxylate</t>
  </si>
  <si>
    <t>412-540-8</t>
  </si>
  <si>
    <t>607-357-00-7</t>
  </si>
  <si>
    <t>reaction mass of: trans-4-acetoxy-4-methyl-2-propyl-tetrahydro-2H-pyran; cis-4-acetoxy-4-methyl-2-propyl-tetrahydro-2H-pyran</t>
  </si>
  <si>
    <t>412-450-9</t>
  </si>
  <si>
    <t>131766-73-9</t>
  </si>
  <si>
    <t>607-358-00-2</t>
  </si>
  <si>
    <t>(1S,3S,5R,6R)-(4-nitrophenylmethyl)-1-dioxo-6-phenylacetamido-penam-3-carboxylate</t>
  </si>
  <si>
    <t>412-670-5</t>
  </si>
  <si>
    <t>54275-93-3</t>
  </si>
  <si>
    <t xml:space="preserve">Resp. Sens. 1
</t>
  </si>
  <si>
    <t xml:space="preserve">H334
</t>
  </si>
  <si>
    <t>607-359-00-8</t>
  </si>
  <si>
    <t>(1S,4R,6R,7R)-(4-nitrophenylmethyl)3-methylene-1-oxo-7-phenylacetamido-cepham-4-carboxylateido-penam-3-carboxylate</t>
  </si>
  <si>
    <t>412-800-0</t>
  </si>
  <si>
    <t>76109-32-5</t>
  </si>
  <si>
    <t>607-360-00-3</t>
  </si>
  <si>
    <t>sodium 3-acetoacetylamino-4-methoxytolyl-6-sulfonate</t>
  </si>
  <si>
    <t>411-680-7</t>
  </si>
  <si>
    <t>133167-77-8</t>
  </si>
  <si>
    <t>607-361-00-9</t>
  </si>
  <si>
    <t>methyl (R)-2-(4-hydroxyphenoxy)propionate</t>
  </si>
  <si>
    <t>411-950-4</t>
  </si>
  <si>
    <t>96562-58-2</t>
  </si>
  <si>
    <t>607-362-00-4</t>
  </si>
  <si>
    <t>reaction mass of: (3-methoxy)propylammonium/[tris-(2-hydroxyethyl)]ammonium 2-(2-(bis(2-hydroxyethyl)amino)ethoxycarbonylmethyl)hexadec-4-enoate; (3-methoxy)propylammonium/[tris-(2-hydroxyethyl)]ammonium 2-(2-(bis(2-hydroxyethyl)amino)ethoxycarbonylmethyl)tetradec-4-enoate; (3-methoxy)propylammonium/[tris-(2-hydroxyethyl)]ammonium 2-(3-methoxypropylcarbamoylmethyl)hexadec-4-enoate; (3-methoxy)propylammonium/[tris-(2-hydroxyethyl)]ammonium 2-(3-methoxypropylcarbamoylmethyl)tetradec-4-enoate</t>
  </si>
  <si>
    <t>413-500-2</t>
  </si>
  <si>
    <t xml:space="preserve">Skin Irrit. 2
Eye Dam. 1
Aquatic Chronic 2
</t>
  </si>
  <si>
    <t xml:space="preserve">H315
H318
H411
</t>
  </si>
  <si>
    <t>607-363-00-X</t>
  </si>
  <si>
    <t>methyl-3-methoxyacrylate</t>
  </si>
  <si>
    <t>412-900-4</t>
  </si>
  <si>
    <t>5788-17-0</t>
  </si>
  <si>
    <t>607-364-00-5</t>
  </si>
  <si>
    <t>3-phenyl-7-[4-(tetrahydrofurfuryloxy)phenyl]-1,5-dioxa-s-indacen-2,6-dione</t>
  </si>
  <si>
    <t>413-330-9</t>
  </si>
  <si>
    <t>134724-55-3</t>
  </si>
  <si>
    <t>607-365-00-0</t>
  </si>
  <si>
    <t>2-(2-amino-1,3-thiazol-4-yl)-(Z)-2-methoxyiminoacetyl chloride hydrochloride</t>
  </si>
  <si>
    <t>410-620-7</t>
  </si>
  <si>
    <t>119154-86-8</t>
  </si>
  <si>
    <t>607-366-00-6</t>
  </si>
  <si>
    <t>3,5-dimethylbenzoyl chloride</t>
  </si>
  <si>
    <t>413-010-9</t>
  </si>
  <si>
    <t>6613-44-1</t>
  </si>
  <si>
    <t>607-367-00-1</t>
  </si>
  <si>
    <t>potassium bis(N-carboxymethyl)-N-methyl-glycinato-(2-)N,O,O,N)-ferrate-(1-) monohydrate</t>
  </si>
  <si>
    <t>411-640-9</t>
  </si>
  <si>
    <t>153352-59-1</t>
  </si>
  <si>
    <t>607-368-00-7</t>
  </si>
  <si>
    <t>1-(N,N-dimethylcarbamoyl)-3-tert-butyl-5-carbethoxymethylthio-1H-1,2,4-triazole</t>
  </si>
  <si>
    <t>411-650-3</t>
  </si>
  <si>
    <t>110895-43-7</t>
  </si>
  <si>
    <t>607-369-00-2</t>
  </si>
  <si>
    <t>reaction mass of: trans-(2R)-5-acetoxy-1,3-oxathiolane-2-carboxylic acid; cis-(2R)-5-acetoxy-1,3-oxathiolane-2-carboxylic acid</t>
  </si>
  <si>
    <t>411-660-8</t>
  </si>
  <si>
    <t>147027-04-1</t>
  </si>
  <si>
    <t>607-370-00-8</t>
  </si>
  <si>
    <t>2-[[2-(acetyloxy)-3-(1,1-dimethyl-ethyl)-5-methylphenyl]methyl]-6-(1,1-dimethylethyl)-4-methylphenol</t>
  </si>
  <si>
    <t>412-210-3</t>
  </si>
  <si>
    <t>41620-33-1</t>
  </si>
  <si>
    <t>607-371-00-3</t>
  </si>
  <si>
    <t>3-ethyl 5-methyl 4-(2-chlorophenyl)-1,4-dihydro-2-[2-(1,3-dihydro-1,3-dioxo-(2H)isoindol-2-yl)-ethoxymethyl]-6-methyl-3,5-pyridinedicarboxylate</t>
  </si>
  <si>
    <t>413-410-3</t>
  </si>
  <si>
    <t>88150-62-3</t>
  </si>
  <si>
    <t>607-372-00-9</t>
  </si>
  <si>
    <t>ethoxylated bis phenol A di-(norbornene carboxylate)</t>
  </si>
  <si>
    <t>412-410-0</t>
  </si>
  <si>
    <t>607-373-00-4</t>
  </si>
  <si>
    <t>(±) tetrahydrofurfuryl (R)-2-[4-(6-chloroquinoxalin-2-yloxy)phenyloxy]propionate</t>
  </si>
  <si>
    <t>414-200-4</t>
  </si>
  <si>
    <t>119738-06-6</t>
  </si>
  <si>
    <t xml:space="preserve">Muta. 2
Repr. 1B
Acute Tox. 4 *
STOT RE 2 *
Aquatic Acute 1
Aquatic Chronic 1
</t>
  </si>
  <si>
    <t xml:space="preserve">H341
H360Df
H302
H373 **
H400
H410
</t>
  </si>
  <si>
    <t xml:space="preserve">H341
H360Df
H302
H373 **
H410
</t>
  </si>
  <si>
    <t>607-374-00-X</t>
  </si>
  <si>
    <t>5-amino-2,4,6-triiodo-1,3-benzenedicarbonyldichloride</t>
  </si>
  <si>
    <t>417-220-1</t>
  </si>
  <si>
    <t>37441-29-5</t>
  </si>
  <si>
    <t>607-375-00-5</t>
  </si>
  <si>
    <t>reaction mass of: cis-4-hydroxy-3-(1,2,3,4-tetrahydro-3-(4-(4-trifluoromethylbenzyloxy)phenyl)-1-naphthyl)coumarin; trans-4-hydroxy-3-(1,2,3,4-tetrahydro-3-(4-(4-trifluoromethylbenzyloxy)phenyl)-1-naphthyl)coumarin</t>
  </si>
  <si>
    <t>421-960-0</t>
  </si>
  <si>
    <t>90035-08-8</t>
  </si>
  <si>
    <t xml:space="preserve">Acute Tox. 1
Acute Tox. 2 *
Acute Tox. 2 *
STOT RE 1
Aquatic Acute 1
Aquatic Chronic 1
</t>
  </si>
  <si>
    <t xml:space="preserve">H310
H330
H300
H372 **
H400
H410
</t>
  </si>
  <si>
    <t xml:space="preserve">H330
H310
H300
H372 **
H410
</t>
  </si>
  <si>
    <t>607-376-00-0</t>
  </si>
  <si>
    <t>benzyl 2,4-dibromobutanoate</t>
  </si>
  <si>
    <t>420-710-8</t>
  </si>
  <si>
    <t>23085-60-1</t>
  </si>
  <si>
    <t xml:space="preserve">H361f ***
H315
H317
H400
H410
</t>
  </si>
  <si>
    <t xml:space="preserve">H361f ***
H315
H317
H410
</t>
  </si>
  <si>
    <t>607-377-00-6</t>
  </si>
  <si>
    <t>trans-4-cyclohexyl-L-proline monohydrochloride</t>
  </si>
  <si>
    <t>419-160-1</t>
  </si>
  <si>
    <t>90657-55-9</t>
  </si>
  <si>
    <t xml:space="preserve">Repr. 2
Acute Tox. 4 *
Skin Irrit. 2
Eye Dam. 1
Skin Sens. 1
</t>
  </si>
  <si>
    <t xml:space="preserve">H361f ***
H302
H315
H318
H317
</t>
  </si>
  <si>
    <t>607-378-00-1</t>
  </si>
  <si>
    <t>ammonium (Z)-α-methoxyimino-2-furylacetate</t>
  </si>
  <si>
    <t>405-990-1</t>
  </si>
  <si>
    <t>97148-39-5</t>
  </si>
  <si>
    <t xml:space="preserve">Flam. Sol. 2
</t>
  </si>
  <si>
    <t>607-379-00-7</t>
  </si>
  <si>
    <t>reaction mass of: 2-[N-(2-hydroxyethyl)stearamido]ethyl stearate; sodium [bis[2-(stearoyloxy)ethyl]amino]methylsulfonate; sodium [bis(2-hydroxyethyl)amino]methylsulfonate; N,N-bis(2-hydroxyethyl)stearamide</t>
  </si>
  <si>
    <t>401-230-8</t>
  </si>
  <si>
    <t>607-380-00-2</t>
  </si>
  <si>
    <t>reaction mass of: ammonium-1,2-bis(hexyloxycarbonyl)ethanesulfonate; ammonium-1-hexyloxycarbonyl-2-octyloxycarbonylethanesulfonate; ammonium-2-hexyloxycarbonyl-1-octyloxycarbonylethanesulfonate</t>
  </si>
  <si>
    <t>407-320-3</t>
  </si>
  <si>
    <t>607-381-00-8</t>
  </si>
  <si>
    <t>reaction mass of triesters of 2,2-bis(hydroxymethyl)butanol with C7-alkanoic acids and 2-ethylhexanoic acid</t>
  </si>
  <si>
    <t>413-710-4</t>
  </si>
  <si>
    <t>607-382-00-3</t>
  </si>
  <si>
    <t>2-((4-amino-2-nitrophenyl)amino)benzoic acid</t>
  </si>
  <si>
    <t>411-260-3</t>
  </si>
  <si>
    <t>117907-43-4</t>
  </si>
  <si>
    <t>607-383-00-9</t>
  </si>
  <si>
    <t>reaction mass of: 2,2,6,6-tetramethylpiperidin-4-yl-hexadecanoate; 2,2,6,6-tetramethylpiperidin-4-yl-octadecanoate</t>
  </si>
  <si>
    <t>415-430-8</t>
  </si>
  <si>
    <t>86403-32-9</t>
  </si>
  <si>
    <t>607-384-00-4</t>
  </si>
  <si>
    <t>reaction mass of: esters of C14-C15 branched alcohols with 3,5-di-t-butyl-4-hydroxyphenyl propionic acid; C15 branched and linear alkyl 3,5-bis(1,1-dimethylethyl)-4-hydroxybenzenepropanoate; C13 branched and linear alkyl 3,5-bis(1,1-dimethylethyl)-4-hydroxybenzenepropanoate</t>
  </si>
  <si>
    <t>413-750-2</t>
  </si>
  <si>
    <t>171090-93-0</t>
  </si>
  <si>
    <t>607-385-00-X</t>
  </si>
  <si>
    <t>Copolymer of vinyl-alcohol and vinyl acetate partially acetilized with 4-(2-(4-formylphenyl)ethenyl)-1-methylpyridinium methylsulfate</t>
  </si>
  <si>
    <t>414-590-6</t>
  </si>
  <si>
    <t>125229-74-5</t>
  </si>
  <si>
    <t>607-386-00-5</t>
  </si>
  <si>
    <t>reaction mass of: tetradecanoic acid (42.5-47.5 %); poly(1-7)lactate esters of tetradecanoic acid (52.5-57.5 %)</t>
  </si>
  <si>
    <t>412-580-6</t>
  </si>
  <si>
    <t>174591-51-6</t>
  </si>
  <si>
    <t>607-387-00-0</t>
  </si>
  <si>
    <t>reaction mass of: dodecanoic acid (35-40 %); poly(1-7)lactate esters of dodecanoic acid (60-65 %)</t>
  </si>
  <si>
    <t>412-590-0</t>
  </si>
  <si>
    <t>58856-63-6</t>
  </si>
  <si>
    <t>607-388-00-6</t>
  </si>
  <si>
    <t>4-ethylamino-3-nitrobenzoic acid</t>
  </si>
  <si>
    <t>412-090-2</t>
  </si>
  <si>
    <t>2788-74-1</t>
  </si>
  <si>
    <t>607-389-00-1</t>
  </si>
  <si>
    <t>trisodium N,N-bis(carboxymethyl)-3-amino-2-hydroxypropionate</t>
  </si>
  <si>
    <t>414-130-4</t>
  </si>
  <si>
    <t>119710-96-2</t>
  </si>
  <si>
    <t>607-390-00-7</t>
  </si>
  <si>
    <t>1,2,3,4-tetrahydro-6-nitro-quinoxaline</t>
  </si>
  <si>
    <t>414-270-6</t>
  </si>
  <si>
    <t>41959-35-7</t>
  </si>
  <si>
    <t>607-391-00-2</t>
  </si>
  <si>
    <t>dimethylcyclopropane-1,1-dicarboxylate</t>
  </si>
  <si>
    <t>414-240-2</t>
  </si>
  <si>
    <t>6914-71-2</t>
  </si>
  <si>
    <t>607-392-00-8</t>
  </si>
  <si>
    <t>2-phenoxyethyl 4-((5-cyano-1,6-dihydro-2-hydroxy-1,4-dimethyl-6-oxo-3-pyridinyl)azo)benzoate</t>
  </si>
  <si>
    <t>414-260-1</t>
  </si>
  <si>
    <t>88938-37-8</t>
  </si>
  <si>
    <t>607-393-00-3</t>
  </si>
  <si>
    <t>3-(cis-1-propenyl)-7-amino-8-oxo-5-thia-1-azabicyclo[4.2.0]oct-2-ene-2-carboxylic acid</t>
  </si>
  <si>
    <t>415-750-8</t>
  </si>
  <si>
    <t>106447-44-3</t>
  </si>
  <si>
    <t>607-394-00-9</t>
  </si>
  <si>
    <t>5-methylpyrazine-2-carboxylic acid</t>
  </si>
  <si>
    <t>413-260-9</t>
  </si>
  <si>
    <t>5521-55-1</t>
  </si>
  <si>
    <t>607-395-00-4</t>
  </si>
  <si>
    <t>reaction mass of: sodium 1-tridecyl-4-allyl-(2 or 3)-sulfobutanedioate; sodium 1-dodecyl-4-allyl-(2 or 3)-sulfobutanedioate</t>
  </si>
  <si>
    <t>410-230-7</t>
  </si>
  <si>
    <t>607-396-00-X</t>
  </si>
  <si>
    <t>bis(1,2,2,6,6-pentamethyl-4-piperidinyl) 2-(4-methoxybenzylidene)malonate</t>
  </si>
  <si>
    <t>414-840-4</t>
  </si>
  <si>
    <t>147783-69-5</t>
  </si>
  <si>
    <t>607-397-00-5</t>
  </si>
  <si>
    <t>reaction mass of: Ca salicylates (branched C10-14 and C18-30 alkylated); Ca phenates (branched C10-14 and C18-30 alkylated); Ca sulfurised phenates (branched C10-14 and C18-30 alkylated)</t>
  </si>
  <si>
    <t>415-930-6</t>
  </si>
  <si>
    <t xml:space="preserve">Repr. 2
Skin Sens. 1
</t>
  </si>
  <si>
    <t xml:space="preserve">H361f ***
H317
</t>
  </si>
  <si>
    <t>607-398-00-0</t>
  </si>
  <si>
    <t>ethyl N-(5-chloro-3-(4-(diethylamino)-2-methylphenylimino)-4-methyl-6-oxo-1,4-cyclohexadienyl)carbamate</t>
  </si>
  <si>
    <t>414-820-5</t>
  </si>
  <si>
    <t>125630-94-6</t>
  </si>
  <si>
    <t>607-399-00-6</t>
  </si>
  <si>
    <t>2,2-dimethyl 3-methyl-3-butenyl propanoate</t>
  </si>
  <si>
    <t>415-610-6</t>
  </si>
  <si>
    <t>104468-21-5</t>
  </si>
  <si>
    <t>607-400-00-X</t>
  </si>
  <si>
    <t>methyl 3-[[(dibutylamino)thioxomethyl]thio]propanoate</t>
  </si>
  <si>
    <t>414-400-1</t>
  </si>
  <si>
    <t>32750-89-3</t>
  </si>
  <si>
    <t>607-401-00-5</t>
  </si>
  <si>
    <t>ethyl 3-hydroxy-5-oxo-3-cyclohexene-1-carboxylate</t>
  </si>
  <si>
    <t>414-450-4</t>
  </si>
  <si>
    <t>88805-65-6</t>
  </si>
  <si>
    <t>607-402-00-0</t>
  </si>
  <si>
    <t>methyl N-(phenoxycarbonyl)-L-valinate</t>
  </si>
  <si>
    <t>414-500-5</t>
  </si>
  <si>
    <t>153441-77-1</t>
  </si>
  <si>
    <t>607-403-00-6</t>
  </si>
  <si>
    <t>reaction mass of: bis(1S,2S,4S)-(1-benzyl-4-tert-butoxycarboxamido-2-hydroxy-5-phenyl)pentylammonium succinate; isopropyl alcohol</t>
  </si>
  <si>
    <t>414-810-0</t>
  </si>
  <si>
    <t xml:space="preserve">STOT RE 2 *
Eye Dam. 1
Aquatic Acute 1
Aquatic Chronic 1
</t>
  </si>
  <si>
    <t xml:space="preserve">H373 **
H318
H400
H410
</t>
  </si>
  <si>
    <t xml:space="preserve">H373 **
H318
H410
</t>
  </si>
  <si>
    <t>607-404-00-1</t>
  </si>
  <si>
    <t>reaction mass of: ((Z)-3,7-dimethyl-2,6-octadienyl)oxycarbonylpropanoic acid; di-((E)-3,7-dimethyl-2,6-octadienyl) butandioate; di-((Z)-3,7-dimethyl-2,6-octadienyl) butandioate; (Z)-3,7-dimethyl-2,6-octadienyl butandioate; ((E)-3,7-dimethyl-2,6-octadienyl)oxycarbonylpropanoic acid</t>
  </si>
  <si>
    <t>415-190-4</t>
  </si>
  <si>
    <t>607-405-00-7</t>
  </si>
  <si>
    <t>2-hexyldecyl-p-hydroxybenzoate</t>
  </si>
  <si>
    <t>415-380-7</t>
  </si>
  <si>
    <t>148348-12-3</t>
  </si>
  <si>
    <t>607-406-00-2</t>
  </si>
  <si>
    <t>potassium 2,5-dichlorobenzoate</t>
  </si>
  <si>
    <t>415-700-5</t>
  </si>
  <si>
    <t>184637-62-5</t>
  </si>
  <si>
    <t>607-407-00-8</t>
  </si>
  <si>
    <t>ethyl 2-carboxy-3-(2-thienyl)propionate</t>
  </si>
  <si>
    <t>415-680-8</t>
  </si>
  <si>
    <t>143468-96-6</t>
  </si>
  <si>
    <t>607-408-00-3</t>
  </si>
  <si>
    <t>potassium N-(4-fluorophenyl)glycinate</t>
  </si>
  <si>
    <t>415-710-1</t>
  </si>
  <si>
    <t>184637-63-6</t>
  </si>
  <si>
    <t xml:space="preserve">STOT RE 2 *
Eye Dam. 1
Skin Sens. 1
Aquatic Chronic 3
</t>
  </si>
  <si>
    <t xml:space="preserve">H373 **
H318
H317
H412
</t>
  </si>
  <si>
    <t>607-409-00-9</t>
  </si>
  <si>
    <t>reaction mass of: (3R)-[1S-(1α, 2α, 6β-((2S)-2-methyl-1-oxo-butoxy)-8aγ)hexahydro-2,6-dimethyl-1-naphthalene]-3,5-dihydroxyheptanoic acid; inert biomass from Aspergillus terreus</t>
  </si>
  <si>
    <t>415-840-7</t>
  </si>
  <si>
    <t>607-410-00-4</t>
  </si>
  <si>
    <t>mono[2-(dimethylamino)ethyl]monohydrogen-2-(hexadec-2-enyl)butanedioate and/or mono[2-(dimethylamino)ethyl]monohydrogen-3-(hexadec-2-enyl)butanedioate</t>
  </si>
  <si>
    <t>415-880-5</t>
  </si>
  <si>
    <t>779343-34-9</t>
  </si>
  <si>
    <t>607-411-00-X</t>
  </si>
  <si>
    <t>oxiranemethanol, 4-methylbenzene-sulfonate, (S)-</t>
  </si>
  <si>
    <t>417-210-7</t>
  </si>
  <si>
    <t>70987-78-9</t>
  </si>
  <si>
    <t xml:space="preserve">Carc. 1B
Muta. 2
Eye Dam. 1
Skin Sens. 1
Aquatic Chronic 2
</t>
  </si>
  <si>
    <t xml:space="preserve">H350
H341
H318
H317
H411
</t>
  </si>
  <si>
    <t>607-412-00-5</t>
  </si>
  <si>
    <t>ethyl 2-(1-cyanocyclohexyl)acetate</t>
  </si>
  <si>
    <t>415-970-4</t>
  </si>
  <si>
    <t>133481-10-4</t>
  </si>
  <si>
    <t>607-413-00-0</t>
  </si>
  <si>
    <t>trans-4-phenyl-L-proline</t>
  </si>
  <si>
    <t>416-020-1</t>
  </si>
  <si>
    <t>96314-26-0</t>
  </si>
  <si>
    <t>607-414-00-6</t>
  </si>
  <si>
    <t>tris(2-ethylhexyl)-4,4',4''-(1,3,5-triazine-2,4,6-triyltriimino)tribenzoate</t>
  </si>
  <si>
    <t>402-070-1</t>
  </si>
  <si>
    <t>88122-99-0</t>
  </si>
  <si>
    <t>607-415-00-1</t>
  </si>
  <si>
    <t>poly-(methyl methacrylate)-co-(butylmethacrylate)-co-(4-acryloxybutyl-isopropenyl-α, α-dimethylbenzyl carbamate)-co-(maleicanhydride)</t>
  </si>
  <si>
    <t>419-590-1</t>
  </si>
  <si>
    <t xml:space="preserve">Flam. Sol. 1
Skin Sens. 1
</t>
  </si>
  <si>
    <t xml:space="preserve">H228
H317
</t>
  </si>
  <si>
    <t>607-416-00-7</t>
  </si>
  <si>
    <t>4-(2-carboxymethylthio)ethoxy-1-hydroxy-5-isobutyloxycarbonylamino-N-(3-dodecyloxypropyl)-2-naphthamide</t>
  </si>
  <si>
    <t>420-730-7</t>
  </si>
  <si>
    <t>607-417-00-2</t>
  </si>
  <si>
    <t>3-chloropropyl chloroformiate</t>
  </si>
  <si>
    <t>425-770-9</t>
  </si>
  <si>
    <t>628-11-5</t>
  </si>
  <si>
    <t xml:space="preserve">Acute Tox. 3 *
Acute Tox. 4 *
STOT RE 2 *
Skin Irrit. 2
Eye Dam. 1
Skin Sens. 1
</t>
  </si>
  <si>
    <t xml:space="preserve">H331
H302
H373 **
H315
H318
H317
</t>
  </si>
  <si>
    <t>607-418-00-8</t>
  </si>
  <si>
    <t>2-ethylhexyl 4-aminobenzoate</t>
  </si>
  <si>
    <t>420-170-3</t>
  </si>
  <si>
    <t>26218-04-2</t>
  </si>
  <si>
    <t>607-419-00-3</t>
  </si>
  <si>
    <t>(3'-carboxymethyl-5-(2-(3-ethyl-3H-benzothiazol-2-ylidene)-1-methyl-ethylidene)-4,4'-dioxo-2'-thioxo-(2,5')bithiazolidinyliden-3-yl)-acetic acid</t>
  </si>
  <si>
    <t>422-240-9</t>
  </si>
  <si>
    <t>166596-68-5</t>
  </si>
  <si>
    <t>607-420-00-9</t>
  </si>
  <si>
    <t>2,2-bis(hydroxymethyl)butanoic acid</t>
  </si>
  <si>
    <t>424-090-1</t>
  </si>
  <si>
    <t>10097-02-6</t>
  </si>
  <si>
    <t>607-421-00-4</t>
  </si>
  <si>
    <t>cypermethrin cis/trans +/- 40/60; (RS)-α-cyano-3-phenoxybenzyl (1RS,3RS;1RS,3SR)-3-(2,2-dichlorovinyl)-2,2-dimethylcyclopropanecarboxylate</t>
  </si>
  <si>
    <t>257-842-9</t>
  </si>
  <si>
    <t>52315-07-8</t>
  </si>
  <si>
    <t xml:space="preserve">Acute Tox. 4 *
Acute Tox. 4 *
STOT SE 3
Aquatic Acute 1
Aquatic Chronic 1
</t>
  </si>
  <si>
    <t xml:space="preserve">H332
H302
H335
H400
H410
</t>
  </si>
  <si>
    <t xml:space="preserve">H332
H302
H335
H410
</t>
  </si>
  <si>
    <t>607-422-00-X</t>
  </si>
  <si>
    <t>α-cypermethrin (ISO); racemate comprising (R)-α-cyano-3-phenoxybenzyl (1S,3S)-3-(2,2-dichlorovinyl)-2,2-dimethylcyclopropanecarboxylate; (S)-α-cyano-3-phenoxybenzyl (1R,3R)-3-(2,2-dichlorovinyl)-2,2-dimethylcyclopropanecarboxylate</t>
  </si>
  <si>
    <t>67375-30-8</t>
  </si>
  <si>
    <t xml:space="preserve">Acute Tox. 3 *
STOT SE 3
STOT RE 2 *
Aquatic Acute 1
Aquatic Chronic 1
</t>
  </si>
  <si>
    <t xml:space="preserve">H301
H335
H373 **
H400
H410
</t>
  </si>
  <si>
    <t xml:space="preserve">H301
H373 **
H335
H410
</t>
  </si>
  <si>
    <t>607-423-00-5</t>
  </si>
  <si>
    <t>esters of mecoprop and of mecoprop-P</t>
  </si>
  <si>
    <t>607-424-00-0</t>
  </si>
  <si>
    <t>trifloxystrobin (ISO); (E,E)-α-methoxyimino-{}{2-[[[[1-[3-(trifluoromethyl)phenyl]ethylidene]amino]oxy]methyl]benzeneacetic acid methyl ester</t>
  </si>
  <si>
    <t>141517-21-7</t>
  </si>
  <si>
    <t>607-425-00-6</t>
  </si>
  <si>
    <t>metalaxyl (ISO); methyl-N-(2,6-dimethylphenyl)-N-(methoxyacetyl)-DL-alaninate</t>
  </si>
  <si>
    <t>260-979-7</t>
  </si>
  <si>
    <t>57837-19-1</t>
  </si>
  <si>
    <t>607-426-00-1</t>
  </si>
  <si>
    <t xml:space="preserve">1,2-benzenedicarboxylic acid, dipentylester, branched and linear [1]
n-pentyl-isopentylphthalate [2]
di-n-pentyl phthalate [3]
diisopentylphthalate  [4]
</t>
  </si>
  <si>
    <t xml:space="preserve">284-032-2 [1]
205-017-9 [3]
210-088-4 [4]
</t>
  </si>
  <si>
    <t xml:space="preserve">84777-06-0 [1]
131-18-0 [3]
605-50-5 [4]
</t>
  </si>
  <si>
    <t xml:space="preserve">H360FD
H400
</t>
  </si>
  <si>
    <t xml:space="preserve">H360FD
H400
</t>
  </si>
  <si>
    <t>607-427-00-7</t>
  </si>
  <si>
    <t>bromoxynil heptanoate (ISO); 2,6-dibromo-4-cyanophenyl heptanoate</t>
  </si>
  <si>
    <t>260-300-4</t>
  </si>
  <si>
    <t>56634-95-8</t>
  </si>
  <si>
    <t xml:space="preserve">Repr. 2
Acute Tox. 4 *
Acute Tox. 4 *
Skin Sens. 1
Aquatic Acute 1
Aquatic Chronic 1
</t>
  </si>
  <si>
    <t xml:space="preserve">H361d ***
H332
H302
H317
H400
H410
</t>
  </si>
  <si>
    <t xml:space="preserve">H361d ***
H332
H302
H317
H410
</t>
  </si>
  <si>
    <t>607-428-00-2</t>
  </si>
  <si>
    <t>tetrasodium ethylene diamine tetraacetate</t>
  </si>
  <si>
    <t>200-573-9</t>
  </si>
  <si>
    <t>64-02-8</t>
  </si>
  <si>
    <t>607-429-00-8</t>
  </si>
  <si>
    <t>edetic acid; (EDTA)</t>
  </si>
  <si>
    <t>200-449-4</t>
  </si>
  <si>
    <t>60-00-4</t>
  </si>
  <si>
    <t>607-430-00-3</t>
  </si>
  <si>
    <t>BBP; benzyl butyl phthalate</t>
  </si>
  <si>
    <t xml:space="preserve">H360Df
H400
H410
</t>
  </si>
  <si>
    <t xml:space="preserve">H360Df
H410
</t>
  </si>
  <si>
    <t>607-431-00-9</t>
  </si>
  <si>
    <t>prallethrin (ISO); ETOC; 2-methyl-4-oxo-3-(prop-2-ynyl)cyclopent-2-en-1-yl 2,2-dimethyl-3-(2-methylprop-1-enyl)cyclopropanecarboxylate</t>
  </si>
  <si>
    <t>245-387-9</t>
  </si>
  <si>
    <t>23031-36-9</t>
  </si>
  <si>
    <t xml:space="preserve">H331
H302
H400
H410
</t>
  </si>
  <si>
    <t xml:space="preserve">H331
H302
H410
</t>
  </si>
  <si>
    <t>607-432-00-4</t>
  </si>
  <si>
    <t xml:space="preserve">S-metolachlor; reaction mass of (S)-2-chloro-N-(2-ethyl-6-methyl-phenyl)-N-(2-methoxy-1-methyl-ethyl)-acetamide (80-100 %) [1]
(R)-2-chloro-N-(2-ethyl-6-methyl-phenyl)-N-(2-methoxy-1-methyl-ethyl)-acetamide (0-20 %)  [2]
</t>
  </si>
  <si>
    <t xml:space="preserve">87392-12-9 [1]
178961-20-1 [2]
</t>
  </si>
  <si>
    <t>607-433-00-X</t>
  </si>
  <si>
    <t>cypermethrin cis/trans +/- 80/20; (RS)-α-cyano-3-phenoxybenzyl (1RS; 3RS; 1RS, 3SR)-3-(2,2-dichlorovinyl)-2,2-dimethylcyclopropanecarboxylate</t>
  </si>
  <si>
    <t xml:space="preserve">Acute Tox. 4 *
STOT SE 3
Skin Irrit. 2
Skin Sens. 1
Aquatic Acute 1
Aquatic Chronic 1
</t>
  </si>
  <si>
    <t xml:space="preserve">H302
H335
H315
H317
H400
H410
</t>
  </si>
  <si>
    <t xml:space="preserve">H302
H335
H315
H317
H410
</t>
  </si>
  <si>
    <t>607-434-00-5</t>
  </si>
  <si>
    <t>mecoprop-P [1] and its salts; (R)-2-(4-chloro-2-methylphenoxy)propionic acid</t>
  </si>
  <si>
    <t>240-539-0</t>
  </si>
  <si>
    <t>16484-77-8</t>
  </si>
  <si>
    <t>607-435-00-0</t>
  </si>
  <si>
    <t>2S-isopropyl-5R-methyl-1R-cyclohexyl 2,2-dihydroxyacetate</t>
  </si>
  <si>
    <t>416-810-6</t>
  </si>
  <si>
    <t>111969-64-3</t>
  </si>
  <si>
    <t xml:space="preserve">STOT RE 2 *
Eye Dam. 1
Aquatic Chronic 2
</t>
  </si>
  <si>
    <t xml:space="preserve">H373 **
H318
H411
</t>
  </si>
  <si>
    <t>607-436-00-6</t>
  </si>
  <si>
    <t>2-hydroxy-3-(2-ethyl-4-methylimidazoyl)propyl neodecanoate</t>
  </si>
  <si>
    <t>417-350-9</t>
  </si>
  <si>
    <t>607-437-00-1</t>
  </si>
  <si>
    <t>3-(4-aminophenyl)-2-cyano-2-propenoic acid</t>
  </si>
  <si>
    <t>417-480-6</t>
  </si>
  <si>
    <t>252977-62-1</t>
  </si>
  <si>
    <t>607-438-00-7</t>
  </si>
  <si>
    <t>methyl-2-[(aminosulfonyl)methyl]benzoate</t>
  </si>
  <si>
    <t>419-010-5</t>
  </si>
  <si>
    <t>112941-26-1</t>
  </si>
  <si>
    <t>607-439-00-2</t>
  </si>
  <si>
    <t>methyl tetrahydro-2-furancarboxylate</t>
  </si>
  <si>
    <t>420-670-1</t>
  </si>
  <si>
    <t>37443-42-8</t>
  </si>
  <si>
    <t>607-440-00-8</t>
  </si>
  <si>
    <t>methyl 2-aminosulfonyl-6-(trifluoromethyl)pyridine-3-c arboxylate</t>
  </si>
  <si>
    <t>421-220-7</t>
  </si>
  <si>
    <t>144740-59-0</t>
  </si>
  <si>
    <t>607-441-00-3</t>
  </si>
  <si>
    <t>3-[3-(2-dodecyloxy-5-methylphenylcarbamoyl)-4-hydroxy-1-naphthylthio]propionic acid</t>
  </si>
  <si>
    <t>421-490-6</t>
  </si>
  <si>
    <t>167684-63-1</t>
  </si>
  <si>
    <t>607-442-00-9</t>
  </si>
  <si>
    <t>benzyl [hydroxy-(4-phenylbutyl)phosphinyl] acetate</t>
  </si>
  <si>
    <t>416-050-5</t>
  </si>
  <si>
    <t>87460-09-1</t>
  </si>
  <si>
    <t>607-444-00-X</t>
  </si>
  <si>
    <t>reaction mass of: cis-1,4-dimethylcyclohexyl dibenzoate; trans-1,4-dimethylcyclohexyl dibenzoate</t>
  </si>
  <si>
    <t>416-230-3</t>
  </si>
  <si>
    <t>35541-81-2</t>
  </si>
  <si>
    <t>607-445-00-5</t>
  </si>
  <si>
    <t>Iron (III) tris(4-methylbenzenesulfonate)</t>
  </si>
  <si>
    <t>420-960-8</t>
  </si>
  <si>
    <t>77214-82-5</t>
  </si>
  <si>
    <t>607-446-00-0</t>
  </si>
  <si>
    <t>methyl 2-[4-(2-chloro-4-nitrophenylazo)-3-(1-oxopropyl)amino]phenylaminopropionate</t>
  </si>
  <si>
    <t>416-240-8</t>
  </si>
  <si>
    <t>155522-12-6</t>
  </si>
  <si>
    <t>607-447-00-6</t>
  </si>
  <si>
    <t>sodium 4-[4-(4-hydroxyphenylazo)phenylamino]-3-nitrobenzenesulfonate</t>
  </si>
  <si>
    <t>416-370-5</t>
  </si>
  <si>
    <t>156738-27-1</t>
  </si>
  <si>
    <t>607-448-00-1</t>
  </si>
  <si>
    <t>2,3,5,6-tetrafluorobenzoic acid</t>
  </si>
  <si>
    <t>416-800-1</t>
  </si>
  <si>
    <t>652-18-6</t>
  </si>
  <si>
    <t xml:space="preserve">Skin Irrit. 2
Eye Dam. 1
</t>
  </si>
  <si>
    <t xml:space="preserve">H315
H318
</t>
  </si>
  <si>
    <t>607-449-00-7</t>
  </si>
  <si>
    <t>reaction mass of: 4,4',4''-[(2,4,6-trioxo-1,3,5(2H,4H,6H)-triazine-1,3,5-triyl)tris[methylene(3,5,5-trimethyl-3,1-cyclohexanediyl)iminocarbonyloxy-2,1-ethanediyl(ethyl)amino]]trisbenzenediazoniumtri[bis(2-methylpropyl)naphthalenesulfonate]; 4,4',4'',4'''-[[5,5'-[carbonylbis[imino(1,5,5-trimethyl-3,1-cyclohexanediyl)methylene]]-2,4,6-trioxo-1,3,5(2H,4H,6H)-triazine-1,1',3,3'-tetrayl]tetrakis[methylene(3,5,5-trimethyl-3,1-cyclohexanediyl)iminocarbonyloxy-2,1-ethanediyl(ethyl)amino]]tetrakisbenzenediazoniumtetra[bis(2-methylpropyl)naphthalenesulfonate]</t>
  </si>
  <si>
    <t>417-080-1</t>
  </si>
  <si>
    <t xml:space="preserve">Self-react. D ****
Skin Sens. 1
Aquatic Acute 1
Aquatic Chronic 1
</t>
  </si>
  <si>
    <t xml:space="preserve">H242
H317
H400
H410
</t>
  </si>
  <si>
    <t xml:space="preserve">H242
H317
H410
</t>
  </si>
  <si>
    <t>607-450-00-2</t>
  </si>
  <si>
    <t>2-mercaptobenzothiazolyl-(Z)-(2-aminothiazol-4-yl)-2-(tert-butoxycarbonyl) isopropoxyiminoacetate</t>
  </si>
  <si>
    <t>419-040-9</t>
  </si>
  <si>
    <t>89604-92-2</t>
  </si>
  <si>
    <t>607-451-00-8</t>
  </si>
  <si>
    <t>4-[4-amino-5-hydroxy-3-(4-(2-sulfoxyethylsulfonyl)phenylazo)-2,7-disulfonapht-6-ylazo]-6-[3-(4-amino-5-hydroxy-3-(4-(2-sulfoxyethylsulfonyl)phenylazo)-2,7-disulfonapht-6-ylazo]phenylcarbonylamino]benzenesulfonic acid, sodium salt</t>
  </si>
  <si>
    <t>417-640-5</t>
  </si>
  <si>
    <t>161935-19-9</t>
  </si>
  <si>
    <t>607-453-00-9</t>
  </si>
  <si>
    <t>4-benzyl-2,6-dihydroxy-4-aza-heptylene bis(2,2-dimethyloctanoate)</t>
  </si>
  <si>
    <t>418-100-1</t>
  </si>
  <si>
    <t>172964-15-7</t>
  </si>
  <si>
    <t>607-454-00-4</t>
  </si>
  <si>
    <t>reaction mass of: trans-2-(1-methylethyl)-1,3-dioxane-5-carboxylic acid; cis-2-(1-methylethyl)-1,3-dioxane-5-carboxylic acid</t>
  </si>
  <si>
    <t>418-170-3</t>
  </si>
  <si>
    <t>116193-72-7</t>
  </si>
  <si>
    <t>607-455-00-X</t>
  </si>
  <si>
    <t>1-amino-4-(3-[4-chloro-6-(2,5-di-sulfophenylamino)-1,3,5-triazin-2-ylamino]-2,2-dimethyl-propylamino)-anthraquinone-2-sulfonic acid, sodium/lithiumsalt</t>
  </si>
  <si>
    <t>419-520-8</t>
  </si>
  <si>
    <t>172890-93-6</t>
  </si>
  <si>
    <t>607-456-00-5</t>
  </si>
  <si>
    <t>3-amino-4-chlorobenzoic acid, hexadecyl ester</t>
  </si>
  <si>
    <t>419-700-6</t>
  </si>
  <si>
    <t>143269-74-3</t>
  </si>
  <si>
    <t>607-457-00-0</t>
  </si>
  <si>
    <t>tetrasodium dihydrogen 1,1''-dihydroxy-8,8''-[p-phenylbis(imino-{}{6-[4-(2-aminoethyl)piperazin-1-yl]}}-1,3,5-triazine-4,2-diyl-imino)]bis(2,2'-azonaphthalene-1',3,6-trisulfonate)</t>
  </si>
  <si>
    <t>420-350-1</t>
  </si>
  <si>
    <t>172277-97-3</t>
  </si>
  <si>
    <t>607-458-00-6</t>
  </si>
  <si>
    <t>reaction mass of: 2-ethyl-[2,6-dibromo-4-[1-[3,5-dibromo-4-(2-hydroxyethoxy)phenyl]-1-methylethyl]phenoxy]propenoate; 2,2'-diethyl-[4,4'-bis(2,6-dibromophenoxy)-1-methylethylidene] dipropenoate; 2,2'-[(1-methylethylidene)bis[[2,6-dibromo-4,1-phenylene)oxy]ethanol]]</t>
  </si>
  <si>
    <t>420-850-1</t>
  </si>
  <si>
    <t>607-459-00-1</t>
  </si>
  <si>
    <t>isopentyl 4-{}{2-[5-cyano-1,2,3,6-tetrahydro-1-(2-isopropoxyethoxy-carbonylmethyl)-4-methyl-2,6-dioxo-3-pyridylidene]hydrazino}}benzoate</t>
  </si>
  <si>
    <t>418-930-4</t>
  </si>
  <si>
    <t>607-460-00-7</t>
  </si>
  <si>
    <t>3-tridecyloxy-propyl-ammonium 9-octadecenoate</t>
  </si>
  <si>
    <t>418-990-1</t>
  </si>
  <si>
    <t>778577-53-0</t>
  </si>
  <si>
    <t xml:space="preserve">STOT RE 2 *
Skin Irrit. 2
Eye Irrit. 2
Aquatic Acute 1
Aquatic Chronic 1
</t>
  </si>
  <si>
    <t xml:space="preserve">H373 **
H315
H319
H400
H410
</t>
  </si>
  <si>
    <t xml:space="preserve">H373 **
H319
H315
H410
</t>
  </si>
  <si>
    <t>607-461-00-2</t>
  </si>
  <si>
    <t>reaction mass of: pentasodium 2-{}{4-{}{3-methyl-4-[6-sulfonato-4-(2-sulfonato-phenylazo)-naphthalen-1-ylazo]-phenylamino}}-6-[3-(2-sulfato-ethanesulfonyl)-phenylamino]-1,3,5-triazin-2-ylamino}}-benzene-1,4-disulfonate; pentasodium 2-{}{4-{}{3-methyl-4-[7-sulfonato-4-(2-sulfonato-phenylazo)-naphthalen-1-ylazo]-phenylamino}}-6-[3-(2-sulfato-ethanesulfonyl)-phenylamino]-1,3,5-triazin-2-ylamino}}-benzene-1,4-disulfonate</t>
  </si>
  <si>
    <t>421-160-1</t>
  </si>
  <si>
    <t>607-462-00-8</t>
  </si>
  <si>
    <t>reaction mass of: 1-hexyl acetate; 2-methyl-1-pentyl acetate; 3-methyl-1-pentyl acetate; 4-methyl-1-pentyl acetate; other mixed linear and branched C6-alkyl acetates</t>
  </si>
  <si>
    <t>421-230-1</t>
  </si>
  <si>
    <t>88230-35-7</t>
  </si>
  <si>
    <t>607-463-00-3</t>
  </si>
  <si>
    <t>3-(phenothiazin-10-yl)propionic acid</t>
  </si>
  <si>
    <t>421-260-5</t>
  </si>
  <si>
    <t>362-03-8</t>
  </si>
  <si>
    <t>607-464-00-9</t>
  </si>
  <si>
    <t>reaction mass of: 7-chloro-1-ethyl-6-fluoro-1,4-dihydro-4-oxo-quinoline-3-carboxylic acid; 5-chloro-1-ethyl-6-fluoro-1,4-dihydro-4-oxo-quinoline-3-carboxylic acid</t>
  </si>
  <si>
    <t>421-280-4</t>
  </si>
  <si>
    <t>607-465-00-4</t>
  </si>
  <si>
    <t>tris(2-hydroxyethyl)ammonium 7-{}{4-[4-(2-cyanoamino-4-hydroxy-6-oxidopyrimidin-5-ylazo)benzamido]-2-ethoxy-phenylazo}}naphthalene-1,3-disulfonate</t>
  </si>
  <si>
    <t>421-440-3</t>
  </si>
  <si>
    <t>778583-04-3</t>
  </si>
  <si>
    <t>607-466-00-X</t>
  </si>
  <si>
    <t>reaction mass of: phenyl 1-(1-[2-chloro-5-(hexadecyloxycarbonyl)phenylcarbamoyl]-3,3-dimethyl-2-oxobutyl)-1H-2,3,3a,7a-tetrahydrobenzotriazole-5-carboxylate; phenyl 2-(1-(2-chloro-5-(hexadecyloxycarbonyl)phenylcarbamoyl)-3,3-dimethyl-2-oxobutyl)-1H-2,3,3a,7a-tetrahydrobenzotriazole-5-carboxylate; phenyl 3-(1-(2-chloro-5-(hexadecyloxycarbonyl)phenylcarbamoyl)-3,3-dimethyl-2-oxobutyl)-1H-2,3,3a,7a-tetrahydrobenzotriazole-5-carboxylate</t>
  </si>
  <si>
    <t>421-480-1</t>
  </si>
  <si>
    <t>607-467-00-5</t>
  </si>
  <si>
    <t>1,1,3,3-tetrabutyl-1,3-ditinoxydicaprylate</t>
  </si>
  <si>
    <t>419-430-9</t>
  </si>
  <si>
    <t>56533-00-7</t>
  </si>
  <si>
    <t xml:space="preserve">Acute Tox. 4 *
Acute Tox. 4 *
STOT RE 2 *
Skin Corr. 1B
Aquatic Acute 1
Aquatic Chronic 1
</t>
  </si>
  <si>
    <t xml:space="preserve">H312
H302
H373 **
H314
H400
H410
</t>
  </si>
  <si>
    <t xml:space="preserve">H312
H302
H373 **
H314
H410
</t>
  </si>
  <si>
    <t>607-468-00-0</t>
  </si>
  <si>
    <t>reaction mass of: monosodium 4-((4-(5-sulfonato-2-methoxyphenylamino)-6-chloro-1,3,5-triazine-2-yl)amino)-2-((1,4-dimethyl-6-oxido-2-oxo-5-sulfonatomethyl-1,2-dihydropyridine-3-yl)azo)benzenesulfonate; disodium 4-((4-(5-sulfonato-2-methoxyphenylamino)-6-chloro-1,3,5-triazine-2-yl)amino)-2-((1,4-dimethyl-6-oxido-2-oxo-5-sulfonatomethyl-1,2-dihydropyridine-3-yl)azo)benzenesulfonate; trisodium 4-((4-(5-sulfonato-2-methoxyphenylamino)-6-chloro-1,3,5-triazine-2-yl)amino)-2-((1,4-dimethyl-6-oxido-2-oxo-5-sulfonatomethyl-1,2-dihydropyridine-3-yl)azo)benzenesulfonate; tetrasodium 4-((4-(5-sulfonato-2-methoxyphenylamino)-6-chloro-1,3,5-triazine-2-yl)amino)-2-((1,4-dimethyl-6-oxido-2-oxo-5-sulfonatomethyl-1,2-dihydropyridine-3-yl)azo)benzenesulfonate</t>
  </si>
  <si>
    <t>419-450-8</t>
  </si>
  <si>
    <t>607-469-00-6</t>
  </si>
  <si>
    <t>disodium 7-((4,6-bis(3-diethylaminopropylamino)-1,3,5-triazine-2-yl)amino)-4-hydroxy-3-(4-(4-sulfonatophenylazo)phenylazo)-2-naphthalene sulfonate</t>
  </si>
  <si>
    <t>419-460-2</t>
  </si>
  <si>
    <t>120029-06-3</t>
  </si>
  <si>
    <t>607-470-00-1</t>
  </si>
  <si>
    <t>potassium sodium 6,13-dichloro-3,10-bis{}{2-[4-[3-(2-hydroxysulphonyloxyethanesulfonyl)phenylamino]-6-(2,5-disulfonatophenylamino)-1,3,5-triazin-2-ylamino]ethylamino}}benzo[5,6][1,4]oxazino[2,3-b]phenoxazine-4,11-disulfonate</t>
  </si>
  <si>
    <t>414-100-0</t>
  </si>
  <si>
    <t>154336-20-6</t>
  </si>
  <si>
    <t>607-471-00-7</t>
  </si>
  <si>
    <t>1,6-bis((dibenzylthiocarbamoyl)disulfanyl)hexane</t>
  </si>
  <si>
    <t>429-280-6</t>
  </si>
  <si>
    <t>151900-44-6</t>
  </si>
  <si>
    <t>607-473-00-8</t>
  </si>
  <si>
    <t>pentaerythritol, dipentaerythritol, fatty acids, C6-10, mixed esters with adipic acid, heptanoic acid and isostearic acid</t>
  </si>
  <si>
    <t>426-590-3</t>
  </si>
  <si>
    <t>187412-41-5</t>
  </si>
  <si>
    <t>607-474-00-3</t>
  </si>
  <si>
    <t>(4-(4-(4-dimethylaminobenzyliden-1-yl)-3-methyl-5-oxo-2-pyrazolin-1-yl)benzoic acid</t>
  </si>
  <si>
    <t>410-430-4</t>
  </si>
  <si>
    <t>117573-89-4</t>
  </si>
  <si>
    <t>607-475-00-9</t>
  </si>
  <si>
    <t>reaction mass of: tetrasodium 7-(4-[4-chloro-6-[methyl-(3-sulfonatophenyl)amino]-1,3,5-triazin-2-ylamino]-2-ureidophenylazo)naphthalene-1,3,6-trisulfonate; tetrasodium 7-(4-[4-chloro-6-[methyl-(4-sulfonatophenyl)amino]-1,3,5-triazin-2-ylamino]-2-ureidophenylazo)naphthalene-1,3,6-trisulfonate (1:1)</t>
  </si>
  <si>
    <t>412-940-2</t>
  </si>
  <si>
    <t>148878-18-6</t>
  </si>
  <si>
    <t>607-476-00-4</t>
  </si>
  <si>
    <t>trisodium N,N-bis(carboxymethyl)-β-alanine</t>
  </si>
  <si>
    <t>414-070-9</t>
  </si>
  <si>
    <t>129050-62-0</t>
  </si>
  <si>
    <t>607-477-00-X</t>
  </si>
  <si>
    <t>(1α5α6α)-6-nitro-3-benzyl-3-azabicyclo[3.1.0]hexane methanesulfonate salt</t>
  </si>
  <si>
    <t>426-740-8</t>
  </si>
  <si>
    <t>607-478-00-5</t>
  </si>
  <si>
    <t>tetramethylammonium hydrogen phthalate</t>
  </si>
  <si>
    <t>416-900-5</t>
  </si>
  <si>
    <t>79723-02-7</t>
  </si>
  <si>
    <t xml:space="preserve">Acute Tox. 3 *
STOT RE 2 *
Aquatic Acute 1
</t>
  </si>
  <si>
    <t xml:space="preserve">H301
H373 **
H400
</t>
  </si>
  <si>
    <t>607-479-00-0</t>
  </si>
  <si>
    <t>hexadecyl 4-chloro-3-[2-(5,5-dimethyl-2,4-dioxo-1,3-oxazolidin-3-yl)-4,4-dimethyl-3-oxopentamido]benzoate</t>
  </si>
  <si>
    <t>418-550-9</t>
  </si>
  <si>
    <t>168689-49-4</t>
  </si>
  <si>
    <t>607-480-00-6</t>
  </si>
  <si>
    <t>1,2-benzenedicarboxylic acid; di-C7-11-branched and linear alkylesters</t>
  </si>
  <si>
    <t>607-481-00-1</t>
  </si>
  <si>
    <t>reaction mass of: trihexyl citrate; dihexyloctyl citrate; dioctylhexyl citrate; dihexyldecyl citrate</t>
  </si>
  <si>
    <t>430-290-8</t>
  </si>
  <si>
    <t>607-482-00-7</t>
  </si>
  <si>
    <t>N-[1-(S)-ethoxycarbonyl-3-phenylpropyl]-.sc.l.sc.-alanyl-N-carboxyanhydride</t>
  </si>
  <si>
    <t>430-360-8</t>
  </si>
  <si>
    <t>84793-24-8</t>
  </si>
  <si>
    <t>607-483-00-2</t>
  </si>
  <si>
    <t>1,2-benzenedicarboxylic acid; di-C6-8-branched alkylesters, C7-rich</t>
  </si>
  <si>
    <t xml:space="preserve">H360D ***
</t>
  </si>
  <si>
    <t>607-484-00-8</t>
  </si>
  <si>
    <t>ethyl 2-{[3-acetylamino-4-(6-bromo-2-methyl-1,3-dioxo-2,3-dihydro-1H-isoindol-5-ylazo)phenyl]ethylamino}propionate</t>
  </si>
  <si>
    <t>430-480-0</t>
  </si>
  <si>
    <t>221452-67-1</t>
  </si>
  <si>
    <t>607-485-00-3</t>
  </si>
  <si>
    <t>(3S-trans)-phenyl-3-[(1,3-benzodioxol-5-yloxy)methyl]-4-(4-fluorophenyl)-1-piperidinecarboxylate</t>
  </si>
  <si>
    <t>430-510-2</t>
  </si>
  <si>
    <t>607-486-00-9</t>
  </si>
  <si>
    <t>potassium sodium 5'-(6-chloro-4-(2-(2-vinylsulfonylethoxy)ethylamino)-1,3,5-triazin-2-ylamino)-4'-hydroxy-2,3'-azodinaphthalene-1,2',5,7'-disulfonate</t>
  </si>
  <si>
    <t>402-110-8</t>
  </si>
  <si>
    <t>110081-40-8</t>
  </si>
  <si>
    <t>607-487-00-4</t>
  </si>
  <si>
    <t>reaction mass of: disodium 4-(3-ethoxycarbonyl-4-(5-(3-ethoxycarbonyl-5-hydroxy-1-(4-sulfonatophenyl)pyrazol-4-yl)penta-2,4-dienylidene)-4,5-dihydro-5-oxopyrazol-1-yl)benzenesulfonate; trisodium 4-(3-ethoxycarbonyl-4-(5-(3-ethoxycarbonyl-5-oxido-1-(4-sulfonatophenyl)pyrazol-4-yl)penta-2,4-dienylidene)-4,5-dihydro-5-oxopyrazol-1-yl)benzenesulfonate</t>
  </si>
  <si>
    <t>402-660-9</t>
  </si>
  <si>
    <t xml:space="preserve">Repr. 1B
Aquatic Chronic 3
</t>
  </si>
  <si>
    <t xml:space="preserve">H360D ***
H412
</t>
  </si>
  <si>
    <t>607-488-00-X</t>
  </si>
  <si>
    <t>ethyl (2-acetylamino-5-fluoro-4-isothiocyanatophenoxy)acetate</t>
  </si>
  <si>
    <t>414-210-9</t>
  </si>
  <si>
    <t>147379-38-2</t>
  </si>
  <si>
    <t>607-489-00-5</t>
  </si>
  <si>
    <t>reaction mass of: 2-ethylhexyl linolenate, linoleate and oleate; 2-ethylhexyl epoxyoleate; 2-ethylhexyl diepoxylinoleate; 2-ethylhexyl triepoxylinolenate</t>
  </si>
  <si>
    <t>414-890-7</t>
  </si>
  <si>
    <t>71302-79-9</t>
  </si>
  <si>
    <t>607-490-00-0</t>
  </si>
  <si>
    <t>N-[2-hydroxy-3-(C12-16-alkyloxy)propyl]-N-methyl glycinate</t>
  </si>
  <si>
    <t>415-060-7</t>
  </si>
  <si>
    <t>607-491-00-6</t>
  </si>
  <si>
    <t>reaction mass of: diester of 4,4'-methylenebis[2-(2-hydroxy-5-methylbenzyl)-3,6-dimethylphenol] and 6-diazo-5,6-dihydro-5-oxonaphthalene-1-sulfonic acid (1:2); triester of 4,4'-methylenebis[2-(2-hydroxy-5-methylbenzyl)-3,6-dimethylphenol] and 6-diazo-5,6-dihydro-5-oxonaphthalene-1-sulfonic acid (1:3)</t>
  </si>
  <si>
    <t>427-140-9</t>
  </si>
  <si>
    <t>607-492-00-1</t>
  </si>
  <si>
    <t>2-(1-(3',3'-dimethyl-1'-cyclohexyl)ethoxy)-2-methyl propyl propanoate</t>
  </si>
  <si>
    <t>415-490-5</t>
  </si>
  <si>
    <t>141773-73-1</t>
  </si>
  <si>
    <t>607-493-00-7</t>
  </si>
  <si>
    <t>methyl (3aR,4R,7aR)-2-methyl-4-(1S,2R,3-triacetoxypropyl)-3a,7a-dihydro-4H-pyrano[3,4-d]oxazole-6-carboxylate</t>
  </si>
  <si>
    <t>415-670-3</t>
  </si>
  <si>
    <t>78850-37-0</t>
  </si>
  <si>
    <t>607-494-00-2</t>
  </si>
  <si>
    <t>bis(2-ethylhexyl)octylphosphonate</t>
  </si>
  <si>
    <t>417-170-0</t>
  </si>
  <si>
    <t>52894-02-7</t>
  </si>
  <si>
    <t>607-495-00-8</t>
  </si>
  <si>
    <t>sodium 4-sulfophenyl-6-((1-oxononyl)amino)hexanoate</t>
  </si>
  <si>
    <t>417-550-6</t>
  </si>
  <si>
    <t>168151-92-6</t>
  </si>
  <si>
    <t>607-496-00-3</t>
  </si>
  <si>
    <t>2,2'-methylenebis(4,6-di-tert-butyl-phenyl)-2-ethylhexyl phosphite</t>
  </si>
  <si>
    <t>418-310-3</t>
  </si>
  <si>
    <t>126050-54-2</t>
  </si>
  <si>
    <t>607-497-00-9</t>
  </si>
  <si>
    <t>cerium oxide isostearate</t>
  </si>
  <si>
    <t>419-760-3</t>
  </si>
  <si>
    <t>607-498-00-4</t>
  </si>
  <si>
    <t>(E)-3,7-dimethyl-2,6-octadienylhexadecanoate</t>
  </si>
  <si>
    <t>421-370-3</t>
  </si>
  <si>
    <t>3681-73-0</t>
  </si>
  <si>
    <t>607-499-00-X</t>
  </si>
  <si>
    <t>bis(dimethyl-(2-hydroxyethyl)ammonium) 1,2-ethanediyl-bis(2-hexadecenylsuccinate)</t>
  </si>
  <si>
    <t>421-660-1</t>
  </si>
  <si>
    <t>607-500-00-3</t>
  </si>
  <si>
    <t>calcium 2,2,bis[(5-tetrapropylene-2-hydroxy)phenyl]ethanoate</t>
  </si>
  <si>
    <t>421-670-4</t>
  </si>
  <si>
    <t>607-501-00-9</t>
  </si>
  <si>
    <t>reaction mass of: triphenylthiophosphate and tertiary butylated phenyl derivatives</t>
  </si>
  <si>
    <t>421-820-9</t>
  </si>
  <si>
    <t>192268-65-8</t>
  </si>
  <si>
    <t>607-502-00-4</t>
  </si>
  <si>
    <t>(N-benzyl-N,N,N-tributyl)ammonium 4-dodecylbenzenesulfonate</t>
  </si>
  <si>
    <t>422-200-0</t>
  </si>
  <si>
    <t>178277-55-9</t>
  </si>
  <si>
    <t xml:space="preserve">H314
H302
H411
</t>
  </si>
  <si>
    <t>607-503-00-X</t>
  </si>
  <si>
    <t>2,4,6-tri-n-propyl-2,4,6-trioxo-1,3,5,2,4,6-trioxatriphosphorinane</t>
  </si>
  <si>
    <t>422-210-5</t>
  </si>
  <si>
    <t>68957-94-8</t>
  </si>
  <si>
    <t>607-504-00-5</t>
  </si>
  <si>
    <t>diammonium 1-hydroxy-2-(4-(4-carboxyphenylazo)-2,5-dimethoxyphenylazo)-7-amino-3-naphthalenesulfonate</t>
  </si>
  <si>
    <t>422-670-7</t>
  </si>
  <si>
    <t xml:space="preserve">Repr. 2
Acute Tox. 3 *
STOT RE 2 *
Aquatic Acute 1
Aquatic Chronic 1
</t>
  </si>
  <si>
    <t xml:space="preserve">H361f
H301
H373 **
H400
H410
</t>
  </si>
  <si>
    <t xml:space="preserve">H301
H361f
H373 **
H410
</t>
  </si>
  <si>
    <t>607-505-00-0</t>
  </si>
  <si>
    <t>pentasodium 7-(4-(4-(5-amino-4-sulfonato-2-(4-((2-(sulfonato-ethoxy)sulfonyl)phenylazo)phenylamino)-6-chloro-1,3,5-triazin-2-yl)amino-2-ureidophenylazo)naphtalene-1,3,6-trisulfonate</t>
  </si>
  <si>
    <t>422-930-1</t>
  </si>
  <si>
    <t>607-506-00-6</t>
  </si>
  <si>
    <t>reaction mass of: strontium (4-chloro-2-((4,5-dihydro-3-methyl-5-oxo-1-(3-sulfonatophenyl)-1H-pyrazol-4-yl)azo)-5-methyl)benzenesulfonate; disodium (4-chloro-2-((4,5-dihydro-3-methyl-5-oxo-1-(3-sulfonatophenyl)-1H-pyrazol-4-yl)azo)-5-methyl)benzenesulfonate</t>
  </si>
  <si>
    <t>422-970-8</t>
  </si>
  <si>
    <t>607-507-00-1</t>
  </si>
  <si>
    <t>potassium,sodium 2,4-diamino-3-[4-(2-sulfonatoethoxysulfonyl)phenylazo]-5-[4-(2-sulfonatoethoxysulfonyl)-2-sulfonatophenylazo]-benzenesulfonate</t>
  </si>
  <si>
    <t>422-980-2</t>
  </si>
  <si>
    <t>187026-95-5</t>
  </si>
  <si>
    <t>607-508-00-7</t>
  </si>
  <si>
    <t>disodium 3,3'-[iminobis[sulfonyl-4,1-phenylene-(5-hydroxy-3-methylpyrazole-1,4-diyl)azo-4,1-phenylenesulfonylimino-(4-amino-6-hydroxypyrimidine-2,5-diyl)azo-4,1-phenylenesulfonylimino(4-amino-6-hydroxypyrimidine-2,5-diyl)azo]bis(benzenesulfonate)]</t>
  </si>
  <si>
    <t>423-110-4</t>
  </si>
  <si>
    <t>607-509-00-2</t>
  </si>
  <si>
    <t>2-phenoxyethyl 4-aminobenzoate</t>
  </si>
  <si>
    <t>430-880-5</t>
  </si>
  <si>
    <t>88938-23-2</t>
  </si>
  <si>
    <t>607-510-00-8</t>
  </si>
  <si>
    <t>(2S,5R)-6,6-dibromo-3,3-dimethyl-7-oxo-4-thia-1-azabicyclo[3.2.0]heptane-2-carboxylic acid 4,4-dioxide</t>
  </si>
  <si>
    <t>427-200-4</t>
  </si>
  <si>
    <t>76646-91-8</t>
  </si>
  <si>
    <t>607-511-00-3</t>
  </si>
  <si>
    <t>reaction mass of: 4-[(3-decyloxypropyl)(3-isobutoxy-1-isobutoxycarbonyl-3-oxopropyl)amino]-4-oxobutyric acid; 4-[(3-isobutoxy-1-isobutoxycarbonyl-3-oxopropyl)(3-octyloxypropyl)amino]-4-oxobutyric acid</t>
  </si>
  <si>
    <t>423-750-4</t>
  </si>
  <si>
    <t>607-512-00-9</t>
  </si>
  <si>
    <t>trisodium 2,4-diamino-3,5-bis-[4-(2-sulfonatoethoxy)sulfonyl)phenylazo]benzenesulfonate</t>
  </si>
  <si>
    <t>423-970-0</t>
  </si>
  <si>
    <t>182926-43-8</t>
  </si>
  <si>
    <t>607-513-00-4</t>
  </si>
  <si>
    <t>reaction mass of: Trisodium 4-benzoylamino-6-(6-ethenesulfonyl-1-sulfato-naphthalen-2-ylazo)-5-hydroxynaphthalene-2,7-disulfonate; 5-(benzoylamino)-4-hydroxy-3-((1-sulfo-6-((2-(sulfooxy)ethyl)sulfonyl)-2-naphthyl)azo)naphthalene-2,7-disulfonic acid sodium salt; 5-(benzoylamino)-4-hydroxy-3-((1-sulfo-6-((2-(sulfooxy)ethyl)sulfonyl)-2-naphthyl)azo)naphthalene-2,7-disulfonic acid</t>
  </si>
  <si>
    <t>423-200-3</t>
  </si>
  <si>
    <t>607-514-00-X</t>
  </si>
  <si>
    <t>potassium N-(1-methoxy-1-oxobut-2-en-3-yl)valinate</t>
  </si>
  <si>
    <t>427-240-2</t>
  </si>
  <si>
    <t>134841-35-3</t>
  </si>
  <si>
    <t>607-515-00-5</t>
  </si>
  <si>
    <t>reaction mass of: disodium hexyldiphenyl ether disulphonate; disodium dihexyldiphenyl ether disulphonate</t>
  </si>
  <si>
    <t>429-650-7</t>
  </si>
  <si>
    <t>147732-60-3</t>
  </si>
  <si>
    <t>607-516-00-0</t>
  </si>
  <si>
    <t>N,N'-bis(trifluoroacetyl)-S,S'-bis L-homocysteine</t>
  </si>
  <si>
    <t>429-670-6</t>
  </si>
  <si>
    <t>105996-54-1</t>
  </si>
  <si>
    <t>607-517-00-6</t>
  </si>
  <si>
    <t>(S)-α-(acetylthio)benzenepropanoic acid</t>
  </si>
  <si>
    <t>430-300-0</t>
  </si>
  <si>
    <t>76932-17-7</t>
  </si>
  <si>
    <t>607-518-00-1</t>
  </si>
  <si>
    <t>3-oxoandrost-4-ene-17-ß-carboxylic acid</t>
  </si>
  <si>
    <t>414-990-0</t>
  </si>
  <si>
    <t>302-97-6</t>
  </si>
  <si>
    <t xml:space="preserve">H361f
H413
</t>
  </si>
  <si>
    <t>607-519-00-7</t>
  </si>
  <si>
    <t>poly-[((4-((4-ethyl-ethylene)amino)phenyl)-((4-(ethyl-(2-oxyethylene)amino)phenyl)methinyl)cyclohexa-2,5-dienylidene)-N-ethyl-N-(2-hydroxyethyl)ammonium acetate]</t>
  </si>
  <si>
    <t>427-280-0</t>
  </si>
  <si>
    <t>176429-27-9</t>
  </si>
  <si>
    <t xml:space="preserve">STOT SE 3
Skin Irrit. 2
Eye Dam. 1
Aquatic Acute 1
Aquatic Chronic 1
</t>
  </si>
  <si>
    <t xml:space="preserve">H335
H315
H318
H400
H410
</t>
  </si>
  <si>
    <t xml:space="preserve">H335
H315
H318
H410
</t>
  </si>
  <si>
    <t>607-520-00-2</t>
  </si>
  <si>
    <t>reaction mass of: sodium 4,5-dihydro-2-[(propionato)(C6-18)alkyl]-3H-imidazolium-N-ethylphosphate; disodium 4,5-dihydro-2-[(dipropionato)(C6-18)alkyl]-3H-imidazolium-N-ethylphosphate</t>
  </si>
  <si>
    <t>427-740-0</t>
  </si>
  <si>
    <t>607-521-00-8</t>
  </si>
  <si>
    <t>tetraethyl N,N'-(methylenedicyclohexane-4,1-diyl)bis-.sc.dl.sc.-aspartate</t>
  </si>
  <si>
    <t>429-270-1</t>
  </si>
  <si>
    <t>136210-30-5</t>
  </si>
  <si>
    <t>607-522-00-3</t>
  </si>
  <si>
    <t>sodium salt of the polymer of: sodium 2-methyl-buta-1,3-diene-1-sulfonate with acrylic acid and 2-hydroxyethyl-2-methylacrylate</t>
  </si>
  <si>
    <t>429-720-7</t>
  </si>
  <si>
    <t>184246-86-4</t>
  </si>
  <si>
    <t>607-523-00-9</t>
  </si>
  <si>
    <t>reaction mass of mono to tetra(lithium and/or sodium)3-amino-10-[4-(4-amino-3-sulfonatoanilino)-6-[methyl-(2-sulfonatoethyl)amino]-1,3,5-triazin-2-ylamino]-6-13-dichlorobenzo[1,2-B:4,5-B']di[1,4]benzoxazine-4,11-disulfonate; mono to tetra(lithium and/or sodium)3-amino-10-[4,6-bis(4-amino-3-sulfonatoanilino)-1,3,5-triazin-2-ylamino]-6-13-dichlorobenzo[1,2-B:4,5-B']di[1,4]benzoxazine-4,11-disulfonate; mono to penta(lithium and/or sodium)10,10´-diamino-6,6',13,13´-tetrachloro-3,3'-[6-[methyl-(2-sulfonatoethyl)amino]-1,3,5-triazin-2,4-diyldiimino]bis[benzo[1,2-B:4,5-B']di[1,4]benzoxazine-4,11-disulfonate; mono to hepta(lithium and/or sodium)10-amino-6,6',13,13'-tetrachloro-10´[4-(4-amino-3-sulfonatoanilino)-[6-methyl-(2-sulfonatoethyl)amino]-1,3,5-triazin-2,4-diimino]bis[benzo[1,2-B:4,5-B']di[1,4]benzoxazine-4,11-disulfonate; mono to hepta(lithium and/or sodium)10,10'-diamino-6,6',3,3'[(2-sulfonato)-1,4-phenylenediiminobis[6-methyl-(2-sulfonatoethyl)amino]-1,3,5-triazin-2,4-diyldiimino]bis[benzo[1,2-B:4,5-B']di[1,4]benzoxazine-4,11-disulfonate</t>
  </si>
  <si>
    <t>430-200-7</t>
  </si>
  <si>
    <t>607-524-00-4</t>
  </si>
  <si>
    <t>tall oil 2-[(tetrahydro-2H-pyran-2-yl) thio]ethyl esters</t>
  </si>
  <si>
    <t>430-310-5</t>
  </si>
  <si>
    <t>607-525-00-X</t>
  </si>
  <si>
    <t>(Z)-2-methoxymino-2-[2-(tritylamino)thiazol-4-yl]acetic acid</t>
  </si>
  <si>
    <t>431-520-1</t>
  </si>
  <si>
    <t>64485-90-1</t>
  </si>
  <si>
    <t xml:space="preserve">Flam. Sol. 1 ****
Carc. 2
Aquatic Chronic 3
</t>
  </si>
  <si>
    <t xml:space="preserve">H228
H351
H412
</t>
  </si>
  <si>
    <t>607-526-00-5</t>
  </si>
  <si>
    <t>cartap (ISO); 1,3-bis(carbamoylthio)-2-(dimethylamino)propane</t>
  </si>
  <si>
    <t>607-527-00-0</t>
  </si>
  <si>
    <t>reaction mass of: 1-(1'H,1'H,2'H,2'H-tridecafluorooctyl)-12-(1''H,1''H,2''H,2''H-tridecafluorooctyl)dodecanedioate; 1-(1'H,1'H,2'H,2'H-tridecafluorooctyl)-12-(1''H,1''H,2''H,2''H-heptdecafluorodecyl)dodecanedioate; 1-(1'H,1'H,2'H,2'H-tridecafluorooctyl)-12-(1''H,1''H,2''H,2''H-heneicosafluorododecyl)dodecanedioate; 1-(1'H,1'H,2'H,2'H-tridecafluorooctyl)-12-(1''H,1''H,2''H,2''H-pentacosafluorotetradecyl)dodecanedioate; 1-(1'H,1'H,2'H,2'H-heptadecafluorodecyl)-12-(1''H,1''H,2''H,2''H-heptadecafluorodecyl)dodecanedioate; 1-(1'H,1'H,2'H,2'H-heptadecafluorodecyl)-12-(1''H,1''H,2''H,2''H-heneicosafluorododecyl)dodecanedioate</t>
  </si>
  <si>
    <t>423-180-6</t>
  </si>
  <si>
    <t>607-528-00-6</t>
  </si>
  <si>
    <t>(S)-3-methyl-2-(2-oxotetrahydropyrimidine-1-yl)butyric acid</t>
  </si>
  <si>
    <t>430-900-2</t>
  </si>
  <si>
    <t>192725-50-1</t>
  </si>
  <si>
    <t>607-529-00-1</t>
  </si>
  <si>
    <t>benzyl cis-4-ammonium-4'-toluenesulfonato-1-cyclohexanecarboxylate</t>
  </si>
  <si>
    <t>426-070-6</t>
  </si>
  <si>
    <t>67299-45-0</t>
  </si>
  <si>
    <t>607-530-00-7</t>
  </si>
  <si>
    <t>reaction mass of isomers of: C7-9-alkyl 3-(3,5-di-tert-butyl-4-hydroxyphenyl)propionate</t>
  </si>
  <si>
    <t>406-040-9</t>
  </si>
  <si>
    <t>125643-61-0</t>
  </si>
  <si>
    <t>607-531-00-2</t>
  </si>
  <si>
    <t>methyl 3-amino-4,6-dibromo-2-methyl-benzoate</t>
  </si>
  <si>
    <t>425-190-6</t>
  </si>
  <si>
    <t>119916-05-1</t>
  </si>
  <si>
    <t>607-532-00-8</t>
  </si>
  <si>
    <t>(S)-1-[2-tert-butoxycarbonyl-3-(2-methoxyethoxy)propyl]-1-cyclopentanecarboxylic acid, cyclohexylamine salt</t>
  </si>
  <si>
    <t>425-510-4</t>
  </si>
  <si>
    <t>167944-94-7</t>
  </si>
  <si>
    <t>607-533-00-3</t>
  </si>
  <si>
    <t>pentasodium monohydrogen 6-chloro-3,10-bis[2-[4-chloro-6-(2,4-disulfophenylamino)-1,3,5-triazin-2-yl-amino]ethylamino]-13-ethylbenzo[5.6][1.4]oxazino[2,3-b]phenoxazine-4,11-disulfonate</t>
  </si>
  <si>
    <t>414-910-4</t>
  </si>
  <si>
    <t>607-534-00-9</t>
  </si>
  <si>
    <t>ethyl 2-(3-benzoylphenyl)propanoate</t>
  </si>
  <si>
    <t>414-920-9</t>
  </si>
  <si>
    <t>60658-04-0</t>
  </si>
  <si>
    <t xml:space="preserve">Acute Tox. 3 *
STOT RE 1
Skin Sens. 1
Aquatic Chronic 2
</t>
  </si>
  <si>
    <t xml:space="preserve">H301
H372 **
H317
H411
</t>
  </si>
  <si>
    <t>607-535-00-4</t>
  </si>
  <si>
    <t>potassium 4-iodo-2-sulfonato-benzoic acid</t>
  </si>
  <si>
    <t>426-620-5</t>
  </si>
  <si>
    <t>607-536-00-X</t>
  </si>
  <si>
    <t>(2,6-xylyloxy) acetic acid</t>
  </si>
  <si>
    <t>430-910-7</t>
  </si>
  <si>
    <t>13335-71-2</t>
  </si>
  <si>
    <t>607-537-00-5</t>
  </si>
  <si>
    <t>isopropylammonium 2-(3-benzoylphenyl)propionate</t>
  </si>
  <si>
    <t>417-970-1</t>
  </si>
  <si>
    <t xml:space="preserve">Acute Tox. 3 *
Acute Tox. 4 *
STOT RE 1
Eye Dam. 1
Aquatic Acute 1
Aquatic Chronic 1
</t>
  </si>
  <si>
    <t xml:space="preserve">H301
H312
H372 **
H318
H400
H410
</t>
  </si>
  <si>
    <t xml:space="preserve">H301
H312
H372 **
H318
H410
</t>
  </si>
  <si>
    <t>607-539-00-6</t>
  </si>
  <si>
    <t>propyl((4-(5-oxo-3-propylisoxazolidin-4-ylidenmethin)phenyl)propoxycarbonylmethyleneamino)acetate</t>
  </si>
  <si>
    <t>431-000-2</t>
  </si>
  <si>
    <t>198705-81-6</t>
  </si>
  <si>
    <t>607-540-00-1</t>
  </si>
  <si>
    <t>1-(mercaptomethyl)cyclopropylacetic acid</t>
  </si>
  <si>
    <t>420-240-3</t>
  </si>
  <si>
    <t>162515-68-6</t>
  </si>
  <si>
    <t xml:space="preserve">Acute Tox. 4 *
Acute Tox. 4 *
Skin Corr. 1B
Skin Sens. 1
Aquatic Chronic 2
</t>
  </si>
  <si>
    <t xml:space="preserve">H312
H302
H314
H317
H411
</t>
  </si>
  <si>
    <t xml:space="preserve">H314
H312
H302
H317
H411
</t>
  </si>
  <si>
    <t>607-541-00-7</t>
  </si>
  <si>
    <t>[(1-methyl-1,2-ethanediyl)bis[nitrilobis(methylene)]]tetrakis(phosphonic acid)</t>
  </si>
  <si>
    <t>421-940-1</t>
  </si>
  <si>
    <t>28698-31-9</t>
  </si>
  <si>
    <t>607-542-00-2</t>
  </si>
  <si>
    <t>methyl 2-(4-butanesulfonamidophenoxy)tetradecanoate</t>
  </si>
  <si>
    <t>422-110-1</t>
  </si>
  <si>
    <t>607-543-00-8</t>
  </si>
  <si>
    <t>poly-[((4-((4-(ethyl-ethylene)amino)phenyl)-(4-(ethyl-(2-oxyethylene)amino)phenyl)methinyl)-3-methylcyclohexa-2,5-dienylidene)-N-ethyl-N-(2-hydroxyethyl)ammonium acetate]</t>
  </si>
  <si>
    <t>427-480-8</t>
  </si>
  <si>
    <t>176429-22-4</t>
  </si>
  <si>
    <t>607-544-00-3</t>
  </si>
  <si>
    <t>ethyl 6,8-difluoro-1-(formylmethylamino)-1,4-dihydro-7-(4-methyl)piperazin-1-yl)-4-oxo-quinoline-3-carboxylate</t>
  </si>
  <si>
    <t>427-490-2</t>
  </si>
  <si>
    <t>158585-86-5</t>
  </si>
  <si>
    <t>607-545-00-9</t>
  </si>
  <si>
    <t>1,2-dimethyl-3-(1-methylethenyl)cyclopentyl acetate</t>
  </si>
  <si>
    <t>424-070-0</t>
  </si>
  <si>
    <t>94346-09-5</t>
  </si>
  <si>
    <t>607-546-00-4</t>
  </si>
  <si>
    <t>reaction mass of: methyl {[5-acetylamino-4-(2-chloro-4-nitrophenylazo)phenyl]methoxycarbonylmethylamino}acetate; methyl {[5-acetylamino-4-(2-chloro-4-nitrophenylazo)phenyl]ethoxycarbonylmethylamino}acetate</t>
  </si>
  <si>
    <t>424-290-7</t>
  </si>
  <si>
    <t>188070-47-5</t>
  </si>
  <si>
    <t>607-547-00-X</t>
  </si>
  <si>
    <t>18-methylnonadecyl 2,2-dimethylpropanoate</t>
  </si>
  <si>
    <t>424-370-1</t>
  </si>
  <si>
    <t>125496-22-2</t>
  </si>
  <si>
    <t>607-548-00-5</t>
  </si>
  <si>
    <t>1-(2,4-dichlorophenyl)-2-(1H-imidazol-1-yl)ethanone methanesulfonate</t>
  </si>
  <si>
    <t>431-010-7</t>
  </si>
  <si>
    <t>154486-26-7</t>
  </si>
  <si>
    <t>607-549-00-0</t>
  </si>
  <si>
    <t>methyl (E)-2((3-(1,3-benzodioxol-5-yl)-2-methyl-1-propenyl)amino)benzoate</t>
  </si>
  <si>
    <t>424-430-7</t>
  </si>
  <si>
    <t>125778-19-0</t>
  </si>
  <si>
    <t>607-550-00-6</t>
  </si>
  <si>
    <t>2-amino-4-bromo-5-chlorobenzoic acid</t>
  </si>
  <si>
    <t>424-700-4</t>
  </si>
  <si>
    <t>607-551-00-1</t>
  </si>
  <si>
    <t>tetrabutylammonium 2-amino-6-iodopurinate</t>
  </si>
  <si>
    <t>424-710-9</t>
  </si>
  <si>
    <t>156126-48-6</t>
  </si>
  <si>
    <t xml:space="preserve">Acute Tox. 4 *
Acute Tox. 4 *
STOT RE 2 *
Skin Irrit. 2
Eye Dam. 1
Skin Sens. 1
Aquatic Chronic 2
</t>
  </si>
  <si>
    <t xml:space="preserve">H312
H302
H373 **
H315
H318
H317
H411
</t>
  </si>
  <si>
    <t>607-552-00-7</t>
  </si>
  <si>
    <t>hexadecyl 3-amino-4-isopropoxybenzoate</t>
  </si>
  <si>
    <t>424-830-1</t>
  </si>
  <si>
    <t>607-553-00-2</t>
  </si>
  <si>
    <t>7-amino-4-hydroxy-2-naphthalenesulfonic acid, coupled with 5 (or 8) -amino-8 (or 5)-[[4-[[4-[[4-amino-6(or 7)-sulfo-1-naphthyl]azo]phenyl]amino]-3-sulfophenyl]azo]-2-naphthalenesulfonic acid and 4-hydroxy-7-(phenylamino)-2-naphthalenesulfonic acid, sodium salt</t>
  </si>
  <si>
    <t>424-850-0</t>
  </si>
  <si>
    <t>607-554-00-8</t>
  </si>
  <si>
    <t>2,4-diamino-5-[4-[(2-sulfoxyl ethyl)sulfonyl]phenylazo]benzenesulfonic acid</t>
  </si>
  <si>
    <t>424-870-1</t>
  </si>
  <si>
    <t>27624-67-5</t>
  </si>
  <si>
    <t xml:space="preserve">Expl. 1.1
Eye Dam. 1
Aquatic Chronic 3
</t>
  </si>
  <si>
    <t xml:space="preserve">H201
H318
H412
</t>
  </si>
  <si>
    <t>GHS01
GHS05
Dgr</t>
  </si>
  <si>
    <t>607-555-00-3</t>
  </si>
  <si>
    <t>1,1,3,3-tetramethylbutylperoxypivalate</t>
  </si>
  <si>
    <t>424-980-8</t>
  </si>
  <si>
    <t>22288-41-1</t>
  </si>
  <si>
    <t xml:space="preserve">Flam. Liq. 2
Org. Perox. D
Skin Irrit. 2
Skin Sens. 1
Aquatic Chronic 2
</t>
  </si>
  <si>
    <t xml:space="preserve">H225
H242
H315
H317
H411
</t>
  </si>
  <si>
    <t>607-556-00-9</t>
  </si>
  <si>
    <t>2-acetoxymethylene-4-acetylphenylacetate</t>
  </si>
  <si>
    <t>425-160-2</t>
  </si>
  <si>
    <t>24085-06-1</t>
  </si>
  <si>
    <t>607-557-00-4</t>
  </si>
  <si>
    <t>salt of: (1S-cis)-1-amino-2,3-dihydro-1H-inden-2-ol and [R-[R*R*]]-2,3-dihydroxybutanedioic acid</t>
  </si>
  <si>
    <t>425-210-3</t>
  </si>
  <si>
    <t>169939-84-8</t>
  </si>
  <si>
    <t>607-558-00-X</t>
  </si>
  <si>
    <t>2S-isopropyl-5R-methyl-1R-cyclohexyl (2R,5S)-5-(4-amino-2-oxo-2H-pyrimidin-1-yl)-[1.3]-oxathiolane-2-carboxylate</t>
  </si>
  <si>
    <t>425-250-1</t>
  </si>
  <si>
    <t>147027-10-9</t>
  </si>
  <si>
    <t>607-559-00-5</t>
  </si>
  <si>
    <t>coconut oil, reaction products with glycerol esters of 3,5-bis(1,1-dimethylethyl)-4-hydroxybenzenepropanoic acid</t>
  </si>
  <si>
    <t>425-400-6</t>
  </si>
  <si>
    <t>179986-09-5</t>
  </si>
  <si>
    <t>607-560-00-0</t>
  </si>
  <si>
    <t>(R,S)-2-butyloctanedioic acid</t>
  </si>
  <si>
    <t>431-210-4</t>
  </si>
  <si>
    <t>50905-10-7</t>
  </si>
  <si>
    <t>607-561-00-6</t>
  </si>
  <si>
    <t>sodium 4-hydroxy-3-(N'-(2-(2-hydroxyethylenesulfonyl)ethylene)ureido)-5-nitrobenzenesulfonate</t>
  </si>
  <si>
    <t>425-460-3</t>
  </si>
  <si>
    <t>607-562-00-1</t>
  </si>
  <si>
    <t>reaction mass of: (2R,3R)-3-(2-ethoxyphenoxy)-2-hydroxy-3-phenylpropylammonium methanesulfonate; (2S,3S)-3-(2-ethoxyphenoxy)-2-hydroxy-3-phenylpropylammonium methanesulfonate</t>
  </si>
  <si>
    <t>425-530-3</t>
  </si>
  <si>
    <t>98769-75-6</t>
  </si>
  <si>
    <t>607-563-00-7</t>
  </si>
  <si>
    <t>5,7-dichloro-4-hydroxyquinoline-3-carboxylic acid</t>
  </si>
  <si>
    <t>431-250-2</t>
  </si>
  <si>
    <t>171850-30-9</t>
  </si>
  <si>
    <t>607-564-00-2</t>
  </si>
  <si>
    <t>1,6-hexanediammonium, sodium 5-sulfato-1,3-benzenedicarboxylate</t>
  </si>
  <si>
    <t>425-730-0</t>
  </si>
  <si>
    <t>51178-75-7</t>
  </si>
  <si>
    <t>607-565-00-8</t>
  </si>
  <si>
    <t>3-ethyl 5-methyl 2-(2-aminoethoxymethyl)-4-(2-chlorophenyl)-1,4-dihydro-6-methyl-3,5-pyridinedicarboxylate</t>
  </si>
  <si>
    <t>425-820-1</t>
  </si>
  <si>
    <t>88150-42-9</t>
  </si>
  <si>
    <t xml:space="preserve">Acute Tox. 3 *
STOT RE 2 *
Eye Dam. 1
Aquatic Acute 1
Aquatic Chronic 1
</t>
  </si>
  <si>
    <t xml:space="preserve">H301
H373 **
H318
H400
H410
</t>
  </si>
  <si>
    <t xml:space="preserve">H301
H373 **
H318
H410
</t>
  </si>
  <si>
    <t>607-566-00-3</t>
  </si>
  <si>
    <t>reaction mass of: dodecylphenyl dodecylhydroxybenzenecarboxylate; bis(dodecylphenyl)dodecyl hydroxybenzenedicarboxylate</t>
  </si>
  <si>
    <t>426-140-6</t>
  </si>
  <si>
    <t>607-567-00-9</t>
  </si>
  <si>
    <t>potassium 3-iodo-6-methylbenzenesulfonate</t>
  </si>
  <si>
    <t>426-300-5</t>
  </si>
  <si>
    <t>607-568-00-4</t>
  </si>
  <si>
    <t>potassium 2-chloro-3-(benzyloxy)propionate</t>
  </si>
  <si>
    <t>426-350-8</t>
  </si>
  <si>
    <t>138666-92-9</t>
  </si>
  <si>
    <t>607-569-00-X</t>
  </si>
  <si>
    <t>reaction mass of: sodium 2-amino-4-(2,6-difluoropyrimidin-4-ylamino)benzenesulfonate; sodium 2-amino-4-(4,6-difluoropyrimidin-4-ylamino)benzenesulfonate</t>
  </si>
  <si>
    <t>426-470-0</t>
  </si>
  <si>
    <t>607-570-00-5</t>
  </si>
  <si>
    <t>sodium (6R-trans)-7-amino-8-oxo-3-[[[1-(sulfomethyl)-1H-tetrazol-5-yl]thio]methyl]-5-thia-1-azabicyclo[4.2.0]oct-2-ene-2-carboxylate monohydrate</t>
  </si>
  <si>
    <t>426-520-1</t>
  </si>
  <si>
    <t>71420-85-4</t>
  </si>
  <si>
    <t>607-571-00-0</t>
  </si>
  <si>
    <t>2-cyclopentene-1-acetic acid, 3-hydroxy-2-pentyl-, methyl ester acetate</t>
  </si>
  <si>
    <t>431-400-7</t>
  </si>
  <si>
    <t>57374-49-9</t>
  </si>
  <si>
    <t>607-572-00-6</t>
  </si>
  <si>
    <t>diethyl thiophosphoryl (Z)-(2-aminothiazol-4-yl)methoxyimino acetate</t>
  </si>
  <si>
    <t>426-790-0</t>
  </si>
  <si>
    <t>162208-27-7</t>
  </si>
  <si>
    <t xml:space="preserve">Acute Tox. 4 *
Acute Tox. 4 *
STOT RE 2 *
Skin Sens. 1
Aquatic Acute 1
Aquatic Chronic 1
</t>
  </si>
  <si>
    <t xml:space="preserve">H312
H302
H373 **
H317
H400
H410
</t>
  </si>
  <si>
    <t xml:space="preserve">H312
H302
H373 **
H317
H410
</t>
  </si>
  <si>
    <t>607-573-00-1</t>
  </si>
  <si>
    <t>reaction mass of: disodium 7-(2,4-difluoropyrimidin-6-ylamino)-4-hydroxy-3-(4-methoxy-2-sulfonatophenylazo)naphthalene-2-sulfonate; disodium 7-(4,6-difluoropyrimidin-2-ylamino)-4-hydroxy-3-(4-methoxy-2-sulfonatophenylazo)naphthalene-2-sulfonate</t>
  </si>
  <si>
    <t>426-840-1</t>
  </si>
  <si>
    <t>607-574-00-7</t>
  </si>
  <si>
    <t>[1R-(1-α,2β,5α)]-mono[5-methyl-2-(1-methylethyl)cyclohexyl]butanedioate</t>
  </si>
  <si>
    <t>426-890-4</t>
  </si>
  <si>
    <t>77341-67-4</t>
  </si>
  <si>
    <t>607-575-00-2</t>
  </si>
  <si>
    <t>4-(5-(5-[1-(4-carboxyphenyl)hexahydro-2,4,6-trioxopyrimidin-5-ylidene]penta-1,3-dienyl)-1,2,3,4-tetrahydro-6-hydroxy-2,4-dioxopyrimidin-1-yl)benzoic acid-triethylamine salt</t>
  </si>
  <si>
    <t>426-900-7</t>
  </si>
  <si>
    <t xml:space="preserve">STOT SE 3
Aquatic Chronic 3
</t>
  </si>
  <si>
    <t xml:space="preserve">H335
H412
</t>
  </si>
  <si>
    <t>607-576-00-8</t>
  </si>
  <si>
    <t>branched, octyl 3-[3,5-di(tert-butyl)-4-hydroxyphenyl]propanoate</t>
  </si>
  <si>
    <t>427-030-0</t>
  </si>
  <si>
    <t>607-577-00-3</t>
  </si>
  <si>
    <t>(2R*,3S*)-2-(2,4-difluorophenyl)-3-(5-fluoro-4-pyrimidinyl)-1-(1H-1,2,4-triazol-1-yl)butan-2-ol (1R)-10-camphorsulfonate</t>
  </si>
  <si>
    <t>427-100-0</t>
  </si>
  <si>
    <t>607-578-00-9</t>
  </si>
  <si>
    <t>ethyl 4-((4-diethylamino-2-methylphenyl)imino)-4,5-dihydro-1-isopropyl-5-oxo-1H-pyrazole-3-carboxylate</t>
  </si>
  <si>
    <t>427-110-5</t>
  </si>
  <si>
    <t xml:space="preserve">Acute Tox. 4 *
STOT RE 2 *
Aquatic Chronic 4
</t>
  </si>
  <si>
    <t xml:space="preserve">H302
H373 **
H413
</t>
  </si>
  <si>
    <t>607-579-00-4</t>
  </si>
  <si>
    <t>diethyl[(p-ethoxyanilino)methylene]malonate</t>
  </si>
  <si>
    <t>431-430-0</t>
  </si>
  <si>
    <t>103976-28-9</t>
  </si>
  <si>
    <t>607-580-00-X</t>
  </si>
  <si>
    <t>ethyl 7-chloro-1-(2,4-difluorophenyl)-6-fluoro-1,4-dihydro-4-oxo-1,8-naphthyridine-3-carboxylate</t>
  </si>
  <si>
    <t>422-360-1</t>
  </si>
  <si>
    <t>100491-29-0</t>
  </si>
  <si>
    <t>607-581-00-5</t>
  </si>
  <si>
    <t>ethyl 2-ethoxy-4-carboxymethylbenzoate</t>
  </si>
  <si>
    <t>427-630-2</t>
  </si>
  <si>
    <t>99469-99-5</t>
  </si>
  <si>
    <t>607-582-00-0</t>
  </si>
  <si>
    <t>reaction mass of: tetrasodium 7-(4-(4-fluoro-6-(4-(2-sulfonatoethylsulfonyl)phenylamino)-1,3,5-triazin-2-ylamino)-2-ureidophenylazo)naphthalene-1,3,6-trisulfonate; tetrasodium 7-(4-(4-hydroxy-6-(4-(2-sulfonatoethylsulfonyl)phenylamino)-1,3,5-triazin-2-ylamino)-2-ureidophenylazo)naphthalene-1,3,6-trisulfonate</t>
  </si>
  <si>
    <t>427-650-1</t>
  </si>
  <si>
    <t>607-583-00-6</t>
  </si>
  <si>
    <t>4-amino-3-[[4-[[2-(sulfooxy)ethyl]sulfonyl]phenyl]azo]-1-naphthalene sulfonic acid</t>
  </si>
  <si>
    <t>427-680-5</t>
  </si>
  <si>
    <t>188907-52-0</t>
  </si>
  <si>
    <t>607-584-00-1</t>
  </si>
  <si>
    <t>trisodium 3-[2-acetylamino-4-[4-chloro-6-[4-(2-sulfonatoxyethylsulfonyl)phenylamino]-1,3,5-triazine-2-ylamino]phenylazo]naphthalene-1,5-disulfonate</t>
  </si>
  <si>
    <t>427-710-7</t>
  </si>
  <si>
    <t>215612-56-9</t>
  </si>
  <si>
    <t>607-585-00-7</t>
  </si>
  <si>
    <t>strontium 2-[(2-hydroxy-6-sulfonato-1-naphthyl)azo]naphthalene-1-sulfonate</t>
  </si>
  <si>
    <t>427-930-3</t>
  </si>
  <si>
    <t>607-586-00-2</t>
  </si>
  <si>
    <t>dodecyl 3-amino-4-chlorobenzoate</t>
  </si>
  <si>
    <t>428-020-9</t>
  </si>
  <si>
    <t>6195-20-6</t>
  </si>
  <si>
    <t>607-587-00-8</t>
  </si>
  <si>
    <t>ethyl cis-4-[4-[[2-(2,4-dichlorophenyl)-2-(1H-imidazol-1-ylmethyl)-1,3-dioxolan-4-yl]methoxy]phenyl]piperazine-1-carboxylate</t>
  </si>
  <si>
    <t>428-030-3</t>
  </si>
  <si>
    <t>67914-69-6</t>
  </si>
  <si>
    <t>607-588-00-3</t>
  </si>
  <si>
    <t>reaction mass of: 2-ethylhexyl 2,3,4,5-tetrabromobenzoate; bis(2-ethylhexyl) 3,4,5,6-tetrabromophthalate</t>
  </si>
  <si>
    <t>428-050-2</t>
  </si>
  <si>
    <t>607-589-00-9</t>
  </si>
  <si>
    <t>tetrakis(1,2,2,6,6-pentamethyl-4-piperidyl)-1,2,3,4-butanetetracarboxylate</t>
  </si>
  <si>
    <t>428-070-1</t>
  </si>
  <si>
    <t>91788-83-9</t>
  </si>
  <si>
    <t xml:space="preserve">Acute Tox. 4 *
STOT RE 1
Aquatic Acute 1
Aquatic Chronic 1
</t>
  </si>
  <si>
    <t xml:space="preserve">H302
H372 **
H400
H410
</t>
  </si>
  <si>
    <t xml:space="preserve">H372 **
H302
H410
</t>
  </si>
  <si>
    <t>607-590-00-4</t>
  </si>
  <si>
    <t>hexadecyl 3-[2-(5,5-dimethyl-2,4-dioxo-1,3-oxazolidin-3-yl)-4,4-dimethyl-3-oxovaleramido]-4-isopropoxybenzoate</t>
  </si>
  <si>
    <t>428-140-1</t>
  </si>
  <si>
    <t>210706-50-6</t>
  </si>
  <si>
    <t>607-591-00-X</t>
  </si>
  <si>
    <t>reaction mass of: trisodium 5-(4-fluoro-6-morpholin-4-yl-1,3,5-triazin-2-ylamino)-4-hydroxy-3-(4-(2-sulfooxyethanesulfonyl)phenylazo)naphthalene-2,7-disulfonate; disodium 3-(4-ethenesulfonylphenylazo)-5-(4-fluoro-6-morpholin-4-yl-1,3,5-triazin-2-ylamino)-4-hydroxynaphthalene-2,7-disulfonate</t>
  </si>
  <si>
    <t>428-400-4</t>
  </si>
  <si>
    <t>607-592-00-5</t>
  </si>
  <si>
    <t>di(C9-11-alkyl) cyclohexane-1,4-dicarboxylate</t>
  </si>
  <si>
    <t>428-870-0</t>
  </si>
  <si>
    <t>607-593-00-0</t>
  </si>
  <si>
    <t>4-(2-methylacryloyloxy)phenyl 4-allyloxybenzoate</t>
  </si>
  <si>
    <t>429-000-2</t>
  </si>
  <si>
    <t>159235-16-2</t>
  </si>
  <si>
    <t>607-594-00-6</t>
  </si>
  <si>
    <t>ethyl (1S,5R,6S)-5-(1-ethylpropoxy)-7-oxabicyclo[4.1.0]hept-3-ene-3-carboxylate</t>
  </si>
  <si>
    <t>429-020-1</t>
  </si>
  <si>
    <t>204254-96-6</t>
  </si>
  <si>
    <t xml:space="preserve">STOT RE 2 *
Skin Sens. 1
</t>
  </si>
  <si>
    <t xml:space="preserve">H373 **
H317
</t>
  </si>
  <si>
    <t>607-595-00-1</t>
  </si>
  <si>
    <t>N-amidino-N-methylglycine-2-oxopropionate</t>
  </si>
  <si>
    <t>429-120-5</t>
  </si>
  <si>
    <t>208535-04-0</t>
  </si>
  <si>
    <t>607-596-00-7</t>
  </si>
  <si>
    <t>ethyl 2-(4-phenoxyphenyl)lactate</t>
  </si>
  <si>
    <t>429-220-9</t>
  </si>
  <si>
    <t>132584-17-9</t>
  </si>
  <si>
    <t>607-597-00-2</t>
  </si>
  <si>
    <t>tetrasodium 4,4'-bis{4-[4-(2-hydroxyethylamino)-6-(4-sulfonatoanilino)-1,3,5-triazin-2-ylamino]phenylazo}stilbene-2,2'-disulfonate</t>
  </si>
  <si>
    <t>429-230-3</t>
  </si>
  <si>
    <t>607-598-00-8</t>
  </si>
  <si>
    <t>trisodium 3-amino-4-[4-[4-(2-(2-ethenylsulfonylethoxy)ethylamino)-6-fluoro-1,3,5-triazine-2-ylamino]-2-sulfophenylazo]-5-hydroxynaphthalene-2,7-disulfonate</t>
  </si>
  <si>
    <t>429-240-8</t>
  </si>
  <si>
    <t>212652-59-0</t>
  </si>
  <si>
    <t>607-599-00-3</t>
  </si>
  <si>
    <t>1,1-dimethylpropyl 3,5,5-trimethylperoxyhexanoate</t>
  </si>
  <si>
    <t>431-610-9</t>
  </si>
  <si>
    <t>68860-54-8</t>
  </si>
  <si>
    <t xml:space="preserve">Org. Perox. D
Skin Sens. 1
Aquatic Acute 1
Aquatic Chronic 1
</t>
  </si>
  <si>
    <t>607-600-00-7</t>
  </si>
  <si>
    <t>(1S,1'R)-[1-(3',3'-dimethyl-1'-cyclohexyl)ethoxycarbonyl]methyl propanoate</t>
  </si>
  <si>
    <t>431-700-8</t>
  </si>
  <si>
    <t>607-601-00-2</t>
  </si>
  <si>
    <t>1,4-dihydroxy-2,2,6,6-tetramethyl piperidinium-2-hydroxy-1,2,3-propanetricarboxylate</t>
  </si>
  <si>
    <t>429-370-5</t>
  </si>
  <si>
    <t>220410-74-2</t>
  </si>
  <si>
    <t>607-602-00-8</t>
  </si>
  <si>
    <t>ethyl (3-cyanomethyl-3,4-dihydro-4-oxophthalazin-1-yl)acetate</t>
  </si>
  <si>
    <t>429-680-0</t>
  </si>
  <si>
    <t>122665-86-5</t>
  </si>
  <si>
    <t>607-603-00-3</t>
  </si>
  <si>
    <t>lithium sodium 4,4',4''-(nitrilotris(ethane-2,1-diylimino(6-chloro-1,3,5-triazine-4,2-diyl)imino))tris(5-hydroxy-6-(1-sulfonaphthalene-2-ylazo)-2,7-naphthalene)disulfonate</t>
  </si>
  <si>
    <t>429-730-1</t>
  </si>
  <si>
    <t>193562-37-7</t>
  </si>
  <si>
    <t>607-604-00-9</t>
  </si>
  <si>
    <t>guanidinium benzoate</t>
  </si>
  <si>
    <t>429-820-0</t>
  </si>
  <si>
    <t>26739-54-8</t>
  </si>
  <si>
    <t>607-605-00-4</t>
  </si>
  <si>
    <t>methyl 4-iodo-2-(3-(4-methoxy-6-methyl-1,3,5-triazine-2-yl)ureidosulfonyl)benzoate</t>
  </si>
  <si>
    <t>429-890-2</t>
  </si>
  <si>
    <t>144550-06-1</t>
  </si>
  <si>
    <t>607-606-00-X</t>
  </si>
  <si>
    <t>(Z)-2-(2-t-butoxycarbonylamino-4-thiazolyl)pent-2-enoic acid</t>
  </si>
  <si>
    <t>430-100-3</t>
  </si>
  <si>
    <t>86978-24-7</t>
  </si>
  <si>
    <t>607-607-00-5</t>
  </si>
  <si>
    <t>reaction mass of: calcium bis(C10-14 branched alkyl salicylate); calcium bis(C18-30-alkyl salicylate); calcium C10-14 branched alkylsalicylato-C18-30-alkyl salicylate; calcium bis (C10-14 branched alkyl phenolate); calcium bis (C18-30-alkyl phenolate); calcium C10-14 branched alkylphenolato-C18-30-alkyl phenolate; C10-14 branched alkyl phenol; C18-30-alkyl phenol</t>
  </si>
  <si>
    <t>430-180-1</t>
  </si>
  <si>
    <t>607-608-00-0</t>
  </si>
  <si>
    <t>pentapotassium 2-(4-{5-[1-(2,5-disulfophenyl)-4,5-dihydro-3-methylcarbamoyl-5-oxopyrazol-4-ylidene]-3-(2-pyrrolidinone-1-yl)-1,3-pentadienyl}-3-methylcarbamoyl-5-oxopyrazol-1-yl)benzene-1,4-disulfonate</t>
  </si>
  <si>
    <t>430-210-1</t>
  </si>
  <si>
    <t>607-609-00-6</t>
  </si>
  <si>
    <t>ethyl (3R)-4-cyano-3-hydroxybutanoate</t>
  </si>
  <si>
    <t>430-220-6</t>
  </si>
  <si>
    <t>141942-85-0</t>
  </si>
  <si>
    <t>607-610-00-1</t>
  </si>
  <si>
    <t>trisodium 4-hydroxy-6-(sulfonatomethylamino)-5-(2-(2-sulfatoethylsulfonyl)phenylazo)naphthalene-2-sulfonate</t>
  </si>
  <si>
    <t>430-280-3</t>
  </si>
  <si>
    <t>607-611-00-7</t>
  </si>
  <si>
    <t>methyl 3-amino-2,2,3-trimethylbutyrate</t>
  </si>
  <si>
    <t>431-720-7</t>
  </si>
  <si>
    <t>90886-53-6</t>
  </si>
  <si>
    <t xml:space="preserve">H314
H302
H412
</t>
  </si>
  <si>
    <t>607-612-00-2</t>
  </si>
  <si>
    <t>reaction mass of: 3,3,4,4,5,5,6,6,7,7,8,8,8-tridecafluoro-1-octanesulfonic acid; ammonium 3,3,4,4,5,5,6,6,7,7,8,8,8-tridecafluoro-1-octanesulfonate</t>
  </si>
  <si>
    <t>432-190-1</t>
  </si>
  <si>
    <t>182176-52-9</t>
  </si>
  <si>
    <t xml:space="preserve">Acute Tox. 4 *
STOT RE 2 *
Eye Dam. 1
</t>
  </si>
  <si>
    <t xml:space="preserve">H302
H373 **
H318
</t>
  </si>
  <si>
    <t>607-613-00-8</t>
  </si>
  <si>
    <t>reaction mass of: succinic acidmonopersuccinic aciddipersuccinic acidmonomethyl ester of succinic acidmonomethyl ester of persuccinic aciddimethyl succinate glutaric acidmonoperglutaric aciddiperglutaric acidmonomethyl ester of glutaric acidmonomethyl ester of perglutaric aciddimethyl glutarate adipic acidmonoperadipic aciddiperadipic acidmonomethyl ester of adipic acidmonomethyl ester of peradipic aciddimethyl adipatehydrogen peroxidemethanolwater</t>
  </si>
  <si>
    <t>432-790-1</t>
  </si>
  <si>
    <t xml:space="preserve">Acute Tox. 4 *
Acute Tox. 4 *
Acute Tox. 4 *
STOT SE 2
Skin Corr. 1B
</t>
  </si>
  <si>
    <t xml:space="preserve">H332
H312
H302
H371
H314
</t>
  </si>
  <si>
    <t>GHS07
GHS05
GHS08
Dgr</t>
  </si>
  <si>
    <t xml:space="preserve">H302
H312
H332
H314
H371
</t>
  </si>
  <si>
    <t>607-614-00-3</t>
  </si>
  <si>
    <t>2-(10-oxo-10H-9-oxa-10-phosphaphenanthren-10-ylmethyl)succinic acid</t>
  </si>
  <si>
    <t>426-480-5</t>
  </si>
  <si>
    <t>63562-33-4</t>
  </si>
  <si>
    <t>607-615-00-9</t>
  </si>
  <si>
    <t>reaction product of thioglycerol and mercaptoacetic acid consisting mainly of 3-mercapto-1,2-bismercaptoacetoxypropane and oligomers of this substance</t>
  </si>
  <si>
    <t>431-120-5</t>
  </si>
  <si>
    <t xml:space="preserve">Acute Tox. 3 *
Acute Tox. 4 *
Eye Irrit. 2
Skin Sens. 1
</t>
  </si>
  <si>
    <t xml:space="preserve">H331
H302
H319
H317
</t>
  </si>
  <si>
    <t>607-616-00-4</t>
  </si>
  <si>
    <t>2,4-dichloro-5-fluorobenzoylchloride</t>
  </si>
  <si>
    <t>428-390-1</t>
  </si>
  <si>
    <t>86393-34-2</t>
  </si>
  <si>
    <t xml:space="preserve">STOT SE 3
Skin Irrit. 2
Eye Dam. 1
Skin Sens. 1
Aquatic Chronic 3
</t>
  </si>
  <si>
    <t xml:space="preserve">H335
H315
H318
H317
H412
</t>
  </si>
  <si>
    <t>607-617-00-X</t>
  </si>
  <si>
    <t>bis(2-ethylhexyl)-4,5-epoxycyclohexane-1,2-dicarboxylate</t>
  </si>
  <si>
    <t>430-700-5</t>
  </si>
  <si>
    <t>10138-36-0</t>
  </si>
  <si>
    <t>607-618-00-5</t>
  </si>
  <si>
    <t>menadione sodium bisulfite; 2-naphthalenesulfonic acid,1,2,3,4-tetrahydro-2-methyl-1,4-dioxo-, sodium salt</t>
  </si>
  <si>
    <t>204-987-0</t>
  </si>
  <si>
    <t>130-37-0</t>
  </si>
  <si>
    <t>607-619-00-0</t>
  </si>
  <si>
    <t>menadione nicotinamide bisulfite; 1,2,3,4-tetrahydro-2-methyl-1,4-dioxonaphthalene-2-sulfonic acid, compound with nicotin-3-amide (1:1)</t>
  </si>
  <si>
    <t>277-543-7</t>
  </si>
  <si>
    <t>73581-79-0</t>
  </si>
  <si>
    <t>607-620-00-6</t>
  </si>
  <si>
    <t>trisodium nitrilotriacetate</t>
  </si>
  <si>
    <t>225-768-6</t>
  </si>
  <si>
    <t>5064-31-3</t>
  </si>
  <si>
    <t xml:space="preserve">Carc. 2
Acute Tox. 4 *
Eye Irrit. 2
</t>
  </si>
  <si>
    <t xml:space="preserve">H351
H302
H319
</t>
  </si>
  <si>
    <t xml:space="preserve">Carc. 2; H351: C ≥ 5 %
</t>
  </si>
  <si>
    <t>607-621-00-1</t>
  </si>
  <si>
    <t>milbemectin (ISO); [reaction mass of milbemycin A3 (CAS No 51596-10-2) and milbemycin A4 (CAS No 51596-11-3) (30:70)]</t>
  </si>
  <si>
    <t>607-622-00-7</t>
  </si>
  <si>
    <t>2-ethylhexyl-2-ethylhexanoate</t>
  </si>
  <si>
    <t>231-057-1</t>
  </si>
  <si>
    <t>7425-14-1</t>
  </si>
  <si>
    <t>607-623-00-2</t>
  </si>
  <si>
    <t>diisobutyl phthalate</t>
  </si>
  <si>
    <t xml:space="preserve">Repr. 1B; H360Df: C ≥ 25%
Repr. 2; H361f: 5% ≤ C &lt; 25%
</t>
  </si>
  <si>
    <t>607-624-00-8</t>
  </si>
  <si>
    <t xml:space="preserve">perfluorooctane sulfonic acid; heptadecafluorooctane-1-sulfonic acid [1]
potassium perfluorooctanesulfonate; potassium heptadecafluorooctane-1-sulfonate [2]
diethanolamine perfluorooctane sulfonate [3]
ammonium perfluorooctane sulfonate; ammonium heptadecafluorooctanesulfonate [4]
lithium perfluorooctane sulfonate; lithium heptadecafluorooctanesulfonate  [5]
</t>
  </si>
  <si>
    <t xml:space="preserve">217-179-8 [1]
220-527-1 [2]
274-460-8 [3]
249-415-0 [4]
249-644-6 [5]
</t>
  </si>
  <si>
    <t xml:space="preserve">1763-23-1 [1]
2795-39-3 [2]
70225-14-8 [3]
29081-56-9 [4]
29457-72-5 [5]
</t>
  </si>
  <si>
    <t xml:space="preserve">Carc. 2
Repr. 1B
Lact.
Acute Tox. 4 *
Acute Tox. 4 *
STOT RE 1
Aquatic Chronic 2
</t>
  </si>
  <si>
    <t xml:space="preserve">H351
H360D ***
H362
H332
H302
H372 **
H411
</t>
  </si>
  <si>
    <t xml:space="preserve">H351
H360D ***
H372 **
H332
H302
H362
H411
</t>
  </si>
  <si>
    <t>607-625-00-3</t>
  </si>
  <si>
    <t>clodinafop-propargyl (ISO)</t>
  </si>
  <si>
    <t>105512-06-9</t>
  </si>
  <si>
    <t xml:space="preserve">Skin Sens. 1; H317: C ≥ 0,001 %
M=1
</t>
  </si>
  <si>
    <t>607-626-00-9</t>
  </si>
  <si>
    <t>ethyl 1-(2,4-dichlorophenyl)-5-(trichloromethyl)-1H-1,2,4-triazole-3-carboxylate</t>
  </si>
  <si>
    <t>401-290-5</t>
  </si>
  <si>
    <t>103112-35-2</t>
  </si>
  <si>
    <t>607-627-00-4</t>
  </si>
  <si>
    <t>[(4S,5S)-4-benzyl-2-oxo-5-oxazolidinyl]methyl 4-nitrobenzenesulfonate</t>
  </si>
  <si>
    <t>416-360-0</t>
  </si>
  <si>
    <t>162221-28-5</t>
  </si>
  <si>
    <t>607-628-00-X</t>
  </si>
  <si>
    <t>4-oxo-4-(p-tolyl)butyric acid adduct with 4-ethylmorpholine</t>
  </si>
  <si>
    <t>419-240-6</t>
  </si>
  <si>
    <t>171054-89-0</t>
  </si>
  <si>
    <t>607-629-00-5</t>
  </si>
  <si>
    <t>[[2-methyl-1-(1-oxopropoxy)propoxy](4-phenylbutyl)phosphinyl] acetic acid</t>
  </si>
  <si>
    <t>419-270-1</t>
  </si>
  <si>
    <t>123599-82-6</t>
  </si>
  <si>
    <t>607-630-00-0</t>
  </si>
  <si>
    <t>acrylic acid, 3-(trimethoxysilyl)propyl ester</t>
  </si>
  <si>
    <t>419-560-6</t>
  </si>
  <si>
    <t>4369-14-6</t>
  </si>
  <si>
    <t xml:space="preserve">H332
H314
H317
H412
</t>
  </si>
  <si>
    <t>607-631-00-6</t>
  </si>
  <si>
    <t>reaction mass of: 2-(2-((oxo(phenyl)acetyl)oxy)ethoxy)ethyl oxo(phenyl)acetate; (2-(2-hydroxyethoxy)ethyl) oxo(phenyl)acetate</t>
  </si>
  <si>
    <t>442-300-8</t>
  </si>
  <si>
    <t>607-632-00-1</t>
  </si>
  <si>
    <t>N-[3-(2,4-di-(1,1-dimethyl-propyl)phenoxy)-propyl]-1-hydroxy-5-(2-methylpropyl-oxycarbonylamino)-naphthamide</t>
  </si>
  <si>
    <t>420-210-1</t>
  </si>
  <si>
    <t>111244-14-5</t>
  </si>
  <si>
    <t>607-633-00-7</t>
  </si>
  <si>
    <t>trisodium 5-{[4-chloro-6-(1-naphthylamino)-1,3,5-triazin-2-yl]amino}-4-hydroxy-3-[(E)-(4-methoxy-2-sulfonatophenyl)diazenyl]-2,7-naphthalenedisulfonate</t>
  </si>
  <si>
    <t>440-480-2</t>
  </si>
  <si>
    <t>341026-59-3</t>
  </si>
  <si>
    <t>607-634-00-2</t>
  </si>
  <si>
    <t>(S)-(-)-2-acetoxypropionylchloride; (1S)-2-chloro-1-methyl-2-oxoethyl acetate</t>
  </si>
  <si>
    <t>420-610-4</t>
  </si>
  <si>
    <t>36394-75-9</t>
  </si>
  <si>
    <t>607-635-00-8</t>
  </si>
  <si>
    <t>trisodium N-(3-propionato)-.sc.l.sc.-aspartate</t>
  </si>
  <si>
    <t>422-090-4</t>
  </si>
  <si>
    <t>172737-80-3</t>
  </si>
  <si>
    <t>607-636-00-3</t>
  </si>
  <si>
    <t>1-bromo-2-methylpropyl propionate</t>
  </si>
  <si>
    <t>422-900-6</t>
  </si>
  <si>
    <t>158894-67-8</t>
  </si>
  <si>
    <t xml:space="preserve">Flam. Liq. 3
Carc. 2
Skin Corr. 1B
Skin Sens. 1
</t>
  </si>
  <si>
    <t xml:space="preserve">H226
H351
H314
H317
</t>
  </si>
  <si>
    <t>607-637-00-9</t>
  </si>
  <si>
    <t>disodium 8-amino-5-{4-[2-(sulfonatoethoxy)sulfonyl]phenylazo}naphthalene-2-sulfonate</t>
  </si>
  <si>
    <t>423-730-5</t>
  </si>
  <si>
    <t>250688-43-8</t>
  </si>
  <si>
    <t>607-638-00-4</t>
  </si>
  <si>
    <t>2-hydroxybenzoic acid 2-butyloctyl ester</t>
  </si>
  <si>
    <t>431-090-3</t>
  </si>
  <si>
    <t>190085-41-7</t>
  </si>
  <si>
    <t>607-639-00-X</t>
  </si>
  <si>
    <t>2-(2-oxo-5-(1,1,3,3-tetramethylbutyl)-2,3-dihydro-1-benzofuran-3-yl)-4-(1,1,3,3-tetramethylbutyl)phenyl acetate</t>
  </si>
  <si>
    <t>431-770-1</t>
  </si>
  <si>
    <t>216698-07-6</t>
  </si>
  <si>
    <t>607-641-00-0</t>
  </si>
  <si>
    <t>2-(formylamino)-3-thiophenecarboxylic acid; 2-formamido-3-thiophenecarboxylic acid</t>
  </si>
  <si>
    <t>431-930-9</t>
  </si>
  <si>
    <t>43028-69-9</t>
  </si>
  <si>
    <t>607-642-00-6</t>
  </si>
  <si>
    <t>3,6,9-trithiaundecamethylene-1,11-dimethacrylate</t>
  </si>
  <si>
    <t>432-210-7</t>
  </si>
  <si>
    <t>141631-22-3</t>
  </si>
  <si>
    <t>607-643-00-1</t>
  </si>
  <si>
    <t>dimethyl (2S)-2-hydroxysuccinate</t>
  </si>
  <si>
    <t>432-310-0</t>
  </si>
  <si>
    <t>617-55-0</t>
  </si>
  <si>
    <t xml:space="preserve">Flam. Liq. 3
Eye Dam. 1
Skin Sens. 1
</t>
  </si>
  <si>
    <t xml:space="preserve">H226
H318
H317
</t>
  </si>
  <si>
    <t>607-644-00-7</t>
  </si>
  <si>
    <t>methyl 2,2-dimethyl-6-methylenecyclohexanecarboxylate</t>
  </si>
  <si>
    <t>432-350-9</t>
  </si>
  <si>
    <t>81752-87-6</t>
  </si>
  <si>
    <t>607-645-00-2</t>
  </si>
  <si>
    <t>tetrasodium 2-(4-fluoro-6-(methyl-(2-(sulfatoethylsulfonyl)ethyl)amino)-1,3,5-triazin-2-ylamino)-5-hydroxy-6-(4-methyl-2-sulfonatophenylazo)naphthalene-1,7-disulfonate</t>
  </si>
  <si>
    <t>432-550-6</t>
  </si>
  <si>
    <t>243858-01-7</t>
  </si>
  <si>
    <t>607-646-00-8</t>
  </si>
  <si>
    <t>.sc.d.sc.-erythro-hexanoic acid 2,4-dideoxy-3,5-O-(1-methylethylidene)-1,1-dimethylethylester; tert-butyl 2-[(4R,6S)-6-(hydroxymethyl)-2,2-dimethyl-1,3-dioxan-4-yl]acetate</t>
  </si>
  <si>
    <t>432-960-5</t>
  </si>
  <si>
    <t>124655-09-0</t>
  </si>
  <si>
    <t>607-647-00-3</t>
  </si>
  <si>
    <t>5-acetoxy-2-(R,S)butyryloxymethyl-1,3-oxathiolane</t>
  </si>
  <si>
    <t>433-530-1</t>
  </si>
  <si>
    <t>143446-73-5</t>
  </si>
  <si>
    <t xml:space="preserve">Acute Tox. 4 *
Skin Sens. 1
Aquatic Acute 1
</t>
  </si>
  <si>
    <t xml:space="preserve">H302
H317
H400
</t>
  </si>
  <si>
    <t>607-649-00-4</t>
  </si>
  <si>
    <t>[3-(chlorocarbonyl)-2-methylphenyl]acetate</t>
  </si>
  <si>
    <t>433-690-0</t>
  </si>
  <si>
    <t>167678-46-8</t>
  </si>
  <si>
    <t xml:space="preserve">Skin Corr. 1A
Skin Sens. 1
</t>
  </si>
  <si>
    <t>607-650-00-X</t>
  </si>
  <si>
    <t>2-methyl-1,5-pentanediamine-1,3-benzenedicarboxylate</t>
  </si>
  <si>
    <t>433-910-5</t>
  </si>
  <si>
    <t>145153-52-2</t>
  </si>
  <si>
    <t>607-651-00-5</t>
  </si>
  <si>
    <t>sodium 2-(nonanoyloxy)benzenesulfonate</t>
  </si>
  <si>
    <t>434-360-9</t>
  </si>
  <si>
    <t>91125-43-8</t>
  </si>
  <si>
    <t>607-652-00-0</t>
  </si>
  <si>
    <t>ethyl N2-dodecanoyl-.sc.l.sc.-argininate hydrochloride</t>
  </si>
  <si>
    <t>434-630-6</t>
  </si>
  <si>
    <t>60372-77-2</t>
  </si>
  <si>
    <t xml:space="preserve">Eye Dam. 1
Aquatic Acute 1
</t>
  </si>
  <si>
    <t xml:space="preserve">H318
H400
</t>
  </si>
  <si>
    <t>607-653-00-6</t>
  </si>
  <si>
    <t>tetrakis(bis(2-hydroxyethyl)methylammonium) 3-(4-(7-acetylamino-1-hydroxy-3-sulfonatonaphthalen-2-ylazo)-5-methoxy-2-sulfonatophenylazo)-7-(4-amino-3-sulfonatophenylamino)-4-hydroxynaphthalene-2-sulfonate</t>
  </si>
  <si>
    <t>434-840-8</t>
  </si>
  <si>
    <t>225786-91-4</t>
  </si>
  <si>
    <t>607-654-00-1</t>
  </si>
  <si>
    <t>(S)-3-hydroxy-γ-butyrolactone</t>
  </si>
  <si>
    <t>434-990-4</t>
  </si>
  <si>
    <t>7331-52-4</t>
  </si>
  <si>
    <t>607-655-00-7</t>
  </si>
  <si>
    <t>ethyl 6,8-dichlorooctanoate</t>
  </si>
  <si>
    <t>435-080-1</t>
  </si>
  <si>
    <t>1070-64-0</t>
  </si>
  <si>
    <t>607-656-00-2</t>
  </si>
  <si>
    <t>sodium salt of 4-amino-3,6-bis[[5-[[4-chloro-6-[(2-methyl-4-sulfophenyl)amino]-1,3,5-triazin-2-yl]amino]-2-sulfophenyl]azo]-5-hydroxy-2,7-naphthalenedisulfonic acid</t>
  </si>
  <si>
    <t>435-350-7</t>
  </si>
  <si>
    <t>141250-43-3</t>
  </si>
  <si>
    <t>607-657-00-8</t>
  </si>
  <si>
    <t>pentasodium 7-(4-(4-(3-(2-sulfatoethanesulfonyl)phenylamino)-6-(4-(2-sulfatoethanesulfonyl)phenylamino)-1,3,5-triazin-2-ylamino)-2-ureidophenylazo)naphthalene-1,3,6-trisulfonate</t>
  </si>
  <si>
    <t>436-920-8</t>
  </si>
  <si>
    <t>172399-10-9</t>
  </si>
  <si>
    <t>607-658-00-3</t>
  </si>
  <si>
    <t>3,10-diamino-6,13-dichloro-2-((6-(((4-(1,1-dimethylethyl)phenyl)sulfonyl)amino)-2-naphthalenyl)sulfonyl)-4,11-triphenodioxazinedisulfonic acid, lithium potassium sodium salt</t>
  </si>
  <si>
    <t>440-770-9</t>
  </si>
  <si>
    <t>371921-63-0</t>
  </si>
  <si>
    <t>607-659-00-9</t>
  </si>
  <si>
    <t>pentasodium N-[5-[[4-[[3-[(aminocarbonyl)amino]-4-[(3,6,8-trisulfonatonaphthalen-2-yl)azo]phenyl]amino]-6-chloro-1,3,5-triazin-2-yl]amino]-2-sulfonato-4-[[4-[[-2-(oxysulfonato)ethyl] sulfonyl]phenyl]azo]phenyl]-3-aminopropanoic acid</t>
  </si>
  <si>
    <t>442-030-0</t>
  </si>
  <si>
    <t>321912-47-4</t>
  </si>
  <si>
    <t>607-660-00-4</t>
  </si>
  <si>
    <t>2-{4-[4-[4-fluoro-6-(2-(2-vinylsulfonylethoxy)ethylamino)-1,3,5-triazin-2-ylamino]phenylazo]phenylazo}naphthalene-4,6,8-trisulfonate, trisodium salt</t>
  </si>
  <si>
    <t>442-230-8</t>
  </si>
  <si>
    <t>321679-52-1</t>
  </si>
  <si>
    <t>607-661-00-X</t>
  </si>
  <si>
    <t>1,1-dimethylethyl 4'-(bromomethyl)biphenyl-2-carboxylate</t>
  </si>
  <si>
    <t>442-850-9</t>
  </si>
  <si>
    <t>114772-40-6</t>
  </si>
  <si>
    <t>607-662-00-5</t>
  </si>
  <si>
    <t>methyl 2-(acetylamino)-3-chloropropionate</t>
  </si>
  <si>
    <t>442-860-3</t>
  </si>
  <si>
    <t>87333-22-0</t>
  </si>
  <si>
    <t>607-663-00-0</t>
  </si>
  <si>
    <t>bis(2-ethylhexyl) naphthalene-2,6-dicarboxylate</t>
  </si>
  <si>
    <t>442-980-6</t>
  </si>
  <si>
    <t>127474-91-3</t>
  </si>
  <si>
    <t>607-664-00-6</t>
  </si>
  <si>
    <t>methyl 2-chlorosulfonyl-4-(methanesulfonylaminomethyl) benzoate</t>
  </si>
  <si>
    <t>443-120-2</t>
  </si>
  <si>
    <t>393509-79-0</t>
  </si>
  <si>
    <t>607-665-00-1</t>
  </si>
  <si>
    <t>trans-methyl-2-ethyl-but-2-enoate</t>
  </si>
  <si>
    <t>443-150-6</t>
  </si>
  <si>
    <t>101226-85-1</t>
  </si>
  <si>
    <t>607-666-00-7</t>
  </si>
  <si>
    <t>(2S)-5-(benzyloxy)-2-(1,3-dioxo-1,3-dihydro-2H-isoindol-2-yl)-5-oxopentanoic acid</t>
  </si>
  <si>
    <t>443-560-5</t>
  </si>
  <si>
    <t>88784-33-2</t>
  </si>
  <si>
    <t>607-667-00-2</t>
  </si>
  <si>
    <t>chloro-1-ethylcyclohexyl carbonate</t>
  </si>
  <si>
    <t>444-950-8</t>
  </si>
  <si>
    <t>99464-83-2</t>
  </si>
  <si>
    <t>607-668-00-8</t>
  </si>
  <si>
    <t>trans-2-isopropyl-5-carboxy-1,3-dioxane</t>
  </si>
  <si>
    <t>445-770-2</t>
  </si>
  <si>
    <t>42031-28-7</t>
  </si>
  <si>
    <t>607-669-00-3</t>
  </si>
  <si>
    <t>methyl (9-acetoxy-3,8,10-triethyl-7,8,10-trimethyl-1,5-dioxa-9-aza-spiro[5.5]undec-3-yl)octadecanoate</t>
  </si>
  <si>
    <t>445-990-9</t>
  </si>
  <si>
    <t>376588-17-9</t>
  </si>
  <si>
    <t>607-670-00-9</t>
  </si>
  <si>
    <t>dibutyl-3-(4-(5-ammonio-2-butyl)benzofuran-3-yl)carbonyl)phenoxy)propyl ammonium oxalate; (5-amino-2-butylbenzofuran-3-yl) [4-(3-dibutylaminopropoxy)phenyl]methanone, dioxalate</t>
  </si>
  <si>
    <t>448-700-9</t>
  </si>
  <si>
    <t>500791-70-8</t>
  </si>
  <si>
    <t xml:space="preserve">STOT RE 2 *
Eye Dam. 1
Skin Sens. 1
Aquatic Acute 1
Aquatic Chronic 1
</t>
  </si>
  <si>
    <t xml:space="preserve">H373 **
H318
H317
H400
H410
</t>
  </si>
  <si>
    <t xml:space="preserve">H373 **
H318
H317
H410
</t>
  </si>
  <si>
    <t>607-671-00-4</t>
  </si>
  <si>
    <t>diethyl 1,4-cyclohexanedicarboxylate</t>
  </si>
  <si>
    <t>417-310-0</t>
  </si>
  <si>
    <t>72903-27-6</t>
  </si>
  <si>
    <t>607-672-00-X</t>
  </si>
  <si>
    <t>reaction mass of: 2-hydroxy-3-(methacryloyloxy)propyl  (2-benzoyl)benzoate; 1-hydroxymethyl-2-(methacryloyloxy)ethyl  (2-benzoyl)benzoate; x-hydroxy-y-(methacryloyloxy)propyl(or -ethyl) (2-benzoyl)benzoate</t>
  </si>
  <si>
    <t>419-000-0</t>
  </si>
  <si>
    <t>607-673-00-5</t>
  </si>
  <si>
    <t>1-ethyl-5,6,7,8-tetrahydroquinolinium tosylate</t>
  </si>
  <si>
    <t>419-570-0</t>
  </si>
  <si>
    <t>607-675-00-6</t>
  </si>
  <si>
    <t>reaction mass of: cis-9-octadecenedioic acid; cis-9-cis-12-octadecadienedioic acid; hexadecanedioic acid; octadecanedioic acid</t>
  </si>
  <si>
    <t>422-260-8</t>
  </si>
  <si>
    <t>607-676-00-1</t>
  </si>
  <si>
    <t>reaction mass of: 2-methylnonanedioic acid; 2,4-dimethyl-4-methoxycarbonylundecanedioic acid; 2,4,6-trimethyl-4,6-dimethoxycarbonyltridecanedioic acid; 8,9-dimethyl-8,9-dimethoxycarbonylhexadecanedioic acid</t>
  </si>
  <si>
    <t>423-670-1</t>
  </si>
  <si>
    <t>607-677-00-7</t>
  </si>
  <si>
    <t>2,5-dioxopyrrolidin-1-yl N-{[methyl[[2-(1-methylethyl)-4-thiazolyl]methyl]amino]carbonyl}-.sc.l.sc.-valinate</t>
  </si>
  <si>
    <t>424-660-8</t>
  </si>
  <si>
    <t>607-678-00-2</t>
  </si>
  <si>
    <t>reaction mass of: ethyl (2R,3R)-3-isopropylbicyclo[2.2.1]hept-5-ene-2-carboxylate; ethyl (2S,3S)-3-isopropylbicyclo[2.2.1]hept-5-ene-2-carboxylate</t>
  </si>
  <si>
    <t>427-090-8</t>
  </si>
  <si>
    <t>607-679-00-8</t>
  </si>
  <si>
    <t>reaction mass of: 3-{5-[3-(4-{1,6-dihydro-2-hydroxy-4-methyl-1-[3-(methylammonio)propyl]-6-oxo-3-pyridylazo}benzamido)phenylazo]-1,2-dihydro-6-hydroxy-4-methyl-2-oxo-1-pyridyl}propyl(methyl)ammonium di(acetate); 3-{5-[4-(3-{1,6-dihydro-2-hydroxy-4-methyl-1-[3-(methylammonio)propyl]-6-oxo-3-pyridylazo}benzamido]phenylazo]-1,2-dihydro-6-hydroxy-4-methyl-2-oxo-1-pyridyl}propyl(dimethyl)ammonium di(acetate); 3-{5-[3-(4-{1-[3-(dimethylammonio)propyl]-1,6-dihydro-2-hydroxy-4-methyl-6-oxo-3-pyridylazo}benzamido)phenylazo]-1,2-dihydro-6-hydroxy-4-methyl-2-oxo-1-pyridyl}propyl(dimethyl)ammonium di(acetate)</t>
  </si>
  <si>
    <t>431-440-5</t>
  </si>
  <si>
    <t>607-680-00-3</t>
  </si>
  <si>
    <t>tert-butyl(6-{2-[4-(4-fluorophenyl)-6-isopropyl-2-[methyl(methylsulfonyl)amino]pyrimidin-5-yl]vinyl}(4S,6S)-2,2-dimethyl[1,3]dioxan-4-yl)acetate</t>
  </si>
  <si>
    <t>432-810-9</t>
  </si>
  <si>
    <t>607-681-00-9</t>
  </si>
  <si>
    <t>reaction mass of: 9-nonyl-10-octyl-19-carbonyloxyhexadecylnonadecanoic acid; 9-nonyl-10-octyl-19-carbonyloxyoctadecylnonadecanoic acid; dihexadecyl 9-nonyl-10-octylnonadecandioate; 1-octadecyl,19-hexadecyl 9-nonyl-10-octylnonadecandioate; dioctadecyl 9-nonyl-10-octylnonadecandioate</t>
  </si>
  <si>
    <t>432-910-2</t>
  </si>
  <si>
    <t>607-682-00-4</t>
  </si>
  <si>
    <t>complex reaction mass of Chinese gum rosin post reacted with acrylic acid</t>
  </si>
  <si>
    <t>434-230-1</t>
  </si>
  <si>
    <t>144413-22-9</t>
  </si>
  <si>
    <t>607-683-00-X</t>
  </si>
  <si>
    <t>reaction mass of: methyl 3-((1E)-2-methylprop-1-enyl)-2,2-dimethylcyclopropanecarboxylate; methyl 3-((1Z)-2-methylprop-1-enyl)-2,2-dimethylcyclopropanecarboxylate (20:80)</t>
  </si>
  <si>
    <t>435-450-0</t>
  </si>
  <si>
    <t>607-684-00-5</t>
  </si>
  <si>
    <t>alkenes, C12-14, hydroformylation products, distn. residues, C-(hydrogen sulfobutanedioates), disodium salts</t>
  </si>
  <si>
    <t>435-660-2</t>
  </si>
  <si>
    <t>243662-67-1</t>
  </si>
  <si>
    <t>607-685-00-0</t>
  </si>
  <si>
    <t>ammonium 2-cocoyloxyethanesulfonate</t>
  </si>
  <si>
    <t>441-050-7</t>
  </si>
  <si>
    <t>607-686-00-6</t>
  </si>
  <si>
    <t>6,6'-bis(diazo-5,5',6,6'-tetrahydro-5,5'-dioxo)[methylene-bis(5-(6-diazo-5,6-dihydro-5-oxo-1-naphthylsulphonyloxy)-6-methyl-2-phenylene]di(naphthalene-1-sulfonate)</t>
  </si>
  <si>
    <t>441-550-5</t>
  </si>
  <si>
    <t xml:space="preserve">H242
H351
</t>
  </si>
  <si>
    <t>607-687-00-1</t>
  </si>
  <si>
    <t>reaction mass of: 2-{3,6-bis-[(2-ethylphenyl)-methylamino]-xanthylium-9-yl}-benzenesulfonate (2-10%); 2-{3,6-bis-[(2,3-dimethylphenyl)-methylamino]-xanthylium-9-yl}-benzenesulfonate (2-10%); 2-{3,6-bis-[(2,4-dimethylphenyl)-methylamino]-xanthylium-9-yl}-benzenesulfonate (2-10%); 2-{3,6-bis-[(2,5-dimethylphenyl)-methylamino]-xanthylium-9-yl}-benzenesulfonate (2-10%); 2-{3-[(2,3-dimethylphenyl)-methylamino]-6-[(2-ethylphenyl)-methylamino]-xanthylium-9-yl}-benzenesulfonate (7-20%); 2-{3-[(2,4-dimethylphenyl)-methylamino]-6-[(2-ethylphenyl)-methylamino]-xanthylium-9-yl}-benzenesulfonate (7-20%); 2-{3-[(2,5-dimethylphenyl)-methylamino]-6-[(2-ethylphenyl)-methylamino]-xanthylium-9-yl}-benzenesulfonate (7-20%); 2-{3-[(2,3-dimethylphenyl)-methylamino]-6-[(2,4-dimethylphenyl)-methylamino]-xanthylium-9-yl}-benzenesulfonate (7-20%); 2-{3-[(2,3-dimethylphenyl)-methylamino]-6-[(2,5-dimethylphenyl)-methylamino]-xanthylium-9-yl}-benzenesulfonate (7-20%); 2-{3-[(2,4-dimethylphenyl)-methylamino]-6-[(2,5-dimethylphenyl)-methylamino]-xanthylium-9-yl}-benzenesulfonate (7-20%)</t>
  </si>
  <si>
    <t>442-800-6</t>
  </si>
  <si>
    <t>607-688-00-7</t>
  </si>
  <si>
    <t>(R)-1-cyclohexa-1,4-dienyl-1-methoxycarbonyl-methylammoniumchloride</t>
  </si>
  <si>
    <t>444-320-2</t>
  </si>
  <si>
    <t>607-689-00-2</t>
  </si>
  <si>
    <t>reaction mass of: methyl 1,4-dimethylcyclohexanecarboxylate ("para-isomer" including cis- and trans- isomers); methyl 1,3-dimethylcyclohexanecarboxylate ("meta-isomer" including cis- and trans-isomers)</t>
  </si>
  <si>
    <t>444-920-4</t>
  </si>
  <si>
    <t>607-690-00-8</t>
  </si>
  <si>
    <t>dimethyl[2S,2S']-6,6,6'6'-tetramethoxy-2,2'-[N,N'-bis(trifluoracetyl)-S,S'-bi(L-homocysteinyl) diimino]dihexanoate</t>
  </si>
  <si>
    <t>432-860-1</t>
  </si>
  <si>
    <t>255387-46-3</t>
  </si>
  <si>
    <t>607-691-00-3</t>
  </si>
  <si>
    <t>magnesium salts, fatty acids, C16-18 and C18 unsaturated, branched and linear</t>
  </si>
  <si>
    <t>448-690-6</t>
  </si>
  <si>
    <t>607-692-00-9</t>
  </si>
  <si>
    <t>zinc salts, fatty acids, C16-18 and C18 unsaturated, branched and linear</t>
  </si>
  <si>
    <t>446-470-4</t>
  </si>
  <si>
    <t>607-693-00-4</t>
  </si>
  <si>
    <t>hexyl 2-(1-(diethylaminohydroxyphenyl)methanoyl)benzoate</t>
  </si>
  <si>
    <t>443-860-6</t>
  </si>
  <si>
    <t>302776-68-7</t>
  </si>
  <si>
    <t>607-694-00-X</t>
  </si>
  <si>
    <t>ethyl 5,5-diphenyl-2-isoxazoline-3-carboxylate</t>
  </si>
  <si>
    <t>443-870-0</t>
  </si>
  <si>
    <t>163520-33-0</t>
  </si>
  <si>
    <t>607-696-00-0</t>
  </si>
  <si>
    <t>pentyl formate</t>
  </si>
  <si>
    <t>211-340-6</t>
  </si>
  <si>
    <t>638-49-3</t>
  </si>
  <si>
    <t>607-697-00-6</t>
  </si>
  <si>
    <t>tert-butyl propionate</t>
  </si>
  <si>
    <t>20487-40-5</t>
  </si>
  <si>
    <t>607-698-00-1</t>
  </si>
  <si>
    <t>4-tert-butylbenzoic acid</t>
  </si>
  <si>
    <t>202-696-3</t>
  </si>
  <si>
    <t>98-73-7</t>
  </si>
  <si>
    <t xml:space="preserve">Repr. 1B
Acute Tox. 4
STOT RE 1
</t>
  </si>
  <si>
    <t xml:space="preserve">H360F
H302
H372
</t>
  </si>
  <si>
    <t>GHS07
GHS08
Dgr</t>
  </si>
  <si>
    <t xml:space="preserve">H360F
H372
H302
</t>
  </si>
  <si>
    <t>607-699-00-7</t>
  </si>
  <si>
    <t>bifenthrin (ISO); (2-methylbiphenyl-3-yl)methyl rel-(1R,3R)-3-[(1Z)-2-chloro-3,3,3-trifluoroprop-1-en-1-yl]-2,2-dimethylcyclopropanecarboxylate</t>
  </si>
  <si>
    <t>82657-04-3</t>
  </si>
  <si>
    <t xml:space="preserve">Carc. 2
Acute Tox. 2
Acute Tox. 3
STOT RE 1
Skin Sens. 1B
Aquatic Acute 1
Aquatic Chronic 1
</t>
  </si>
  <si>
    <t xml:space="preserve">H351
H300
H331
H372 (nervous system)
H317
H400
H410
</t>
  </si>
  <si>
    <t xml:space="preserve">H300
H331
H317
H351
H372 (nervous system)
H410
</t>
  </si>
  <si>
    <t xml:space="preserve">M=10000
M=100000
</t>
  </si>
  <si>
    <t>607-700-00-0</t>
  </si>
  <si>
    <t xml:space="preserve">indoxacarb (ISO); methyl (4aS)-7-chloro-2-{(methoxycarbonyl)[4-(trifluoromethoxy)phenyl]carbamoyl}-2,5-dihydroindeno[1,2-e][1,3,4]oxadiazine-4a(3H)-carboxylate [1]
reaction mass of (S)- Indoxacarb and (R)- Indoxacarb 75:25; methyl 7-chloro-2-{(methoxycarbonyl)[4-(trifluoromethoxy)phenyl]carbamoyl}-2,5-dihydroindeno[1,2-e][1,3,4]oxadiazine-4a(3H)-carboxylate [2]
</t>
  </si>
  <si>
    <t xml:space="preserve">173584-44-6 [1]
144171-61-9 [2]
</t>
  </si>
  <si>
    <t xml:space="preserve">Acute Tox. 3
Acute Tox. 4
STOT RE 1
Skin Sens. 1B
Aquatic Acute 1
Aquatic Chronic 1
</t>
  </si>
  <si>
    <t xml:space="preserve">H301
H332
H372 (blood, nervous system, heart)
H317
H400
H410
</t>
  </si>
  <si>
    <t xml:space="preserve">H301
H332
H317
H372 (blood, nervous system, heart)
H410
</t>
  </si>
  <si>
    <t xml:space="preserve">M=1
M=1
</t>
  </si>
  <si>
    <t>607-702-00-1</t>
  </si>
  <si>
    <t>dihexyl phthalate</t>
  </si>
  <si>
    <t>607-703-00-7</t>
  </si>
  <si>
    <t>ammoniumpentadeca- fluorooctanoate</t>
  </si>
  <si>
    <t xml:space="preserve">Carc. 2
Repr. 1B
Lact.
Acute Tox. 4
Acute Tox. 4
STOT RE 1
Eye Dam. 1
</t>
  </si>
  <si>
    <t xml:space="preserve">H351
H360D
H362
H332
H302
H372 (liver)
H318
</t>
  </si>
  <si>
    <t>GHS08
GHS07
GHS05
Dgr</t>
  </si>
  <si>
    <t xml:space="preserve">H302
H332
H318
H351
H360D
H362
H372 (liver)
</t>
  </si>
  <si>
    <t>607-704-00-2</t>
  </si>
  <si>
    <t>perfluorooctanoic acid</t>
  </si>
  <si>
    <t>607-705-00-8</t>
  </si>
  <si>
    <t>benzoic acid</t>
  </si>
  <si>
    <t>200-618-2</t>
  </si>
  <si>
    <t>65-85-0</t>
  </si>
  <si>
    <t xml:space="preserve">STOT RE 1
Skin Irrit. 2
Eye Dam. 1
</t>
  </si>
  <si>
    <t xml:space="preserve">H372 (lungs) (inhalation)
H315
H318 (lungs) (inhalation)
</t>
  </si>
  <si>
    <t xml:space="preserve">H315
H318 (lungs) (inhalation)
H372 (lungs) (inhalation)
</t>
  </si>
  <si>
    <t>607-706-00-3</t>
  </si>
  <si>
    <t>methyl 2,5-dichlorobenzoate</t>
  </si>
  <si>
    <t>220-815-7</t>
  </si>
  <si>
    <t>2905-69-3</t>
  </si>
  <si>
    <t xml:space="preserve">Acute Tox. 4
STOT SE 3
Aquatic Chronic 2
</t>
  </si>
  <si>
    <t xml:space="preserve">H302
H336
H411
</t>
  </si>
  <si>
    <t>607-707-00-9</t>
  </si>
  <si>
    <t>fenoxaprop-P-ethyl (ISO); ethyl (2R)-2-{4-[(6-chloro-1,3-benzoxazol-2-yl)oxy]phenoxy}propanoate</t>
  </si>
  <si>
    <t>71283-80-2</t>
  </si>
  <si>
    <t xml:space="preserve">STOT RE 2
Skin Sens. 1
Aquatic Acute 1
Aquatic Chronic 1
</t>
  </si>
  <si>
    <t xml:space="preserve">H373 (kidneys)
H317
H400
H410
</t>
  </si>
  <si>
    <t xml:space="preserve">H317
H373 (kidneys)
H410
</t>
  </si>
  <si>
    <t>607-708-00-4</t>
  </si>
  <si>
    <t>octanoic acid</t>
  </si>
  <si>
    <t>204-677-5</t>
  </si>
  <si>
    <t>124-07-2</t>
  </si>
  <si>
    <t xml:space="preserve">Skin Corr. 1C
Aquatic Chronic 3
</t>
  </si>
  <si>
    <t>607-709-00-X</t>
  </si>
  <si>
    <t>decanoic acid</t>
  </si>
  <si>
    <t>206-376-4</t>
  </si>
  <si>
    <t>334-48-5</t>
  </si>
  <si>
    <t>607-710-00-5</t>
  </si>
  <si>
    <t>1,2-benzenedicarboxylic acid, dihexyl ester, branched and linear</t>
  </si>
  <si>
    <t>607-711-00-0</t>
  </si>
  <si>
    <t>spirotetramat (ISO); (5s,8s)-3-(2,5-dimethylphenyl)-8-methoxy-2-oxo-1-azaspiro[4,5]dec-3-en-4-yl ethyl carbonate</t>
  </si>
  <si>
    <t>203313-25-1</t>
  </si>
  <si>
    <t xml:space="preserve">Repr. 2
STOT SE 3
Eye Irrit. 2
Skin Sens. 1A
Aquatic Acute 1
Aquatic Chronic 1
</t>
  </si>
  <si>
    <t xml:space="preserve">H361fd
H335
H319
H317
H400
H410
</t>
  </si>
  <si>
    <t xml:space="preserve">H319
H317
H361fd
H335
H410
</t>
  </si>
  <si>
    <t>607-712-00-6</t>
  </si>
  <si>
    <t>dodemorph acetate; 4-cyclododecyl-2,6-dimethylmorpholin-4-ium acetate</t>
  </si>
  <si>
    <t>250-778-2</t>
  </si>
  <si>
    <t>31717-87-0</t>
  </si>
  <si>
    <t xml:space="preserve">Repr. 2
STOT RE 2
Skin Corr. 1C
Skin Sens. 1A
Aquatic Chronic 1
</t>
  </si>
  <si>
    <t xml:space="preserve">H361d
H373 (liver)
H314
H317
H410
</t>
  </si>
  <si>
    <t xml:space="preserve">H314
H317
H361d
H373 (liver)
H410
</t>
  </si>
  <si>
    <t xml:space="preserve">M=1
</t>
  </si>
  <si>
    <t>607-713-00-1</t>
  </si>
  <si>
    <t>fenpyroximate (ISO); tert-butyl 4-[({(E)-[(1,3-dimethyl-5-phenoxy-1H-pyrazol-4-yl)methylene]amino}oxy)methyl]benzoate</t>
  </si>
  <si>
    <t>134098-61-6</t>
  </si>
  <si>
    <t xml:space="preserve">Acute Tox. 2
Acute Tox. 3
Skin Sens. 1B
Aquatic Acute 1
Aquatic Chronic 1
</t>
  </si>
  <si>
    <t xml:space="preserve">H301
H330
H317
H410
</t>
  </si>
  <si>
    <t>607-714-00-7</t>
  </si>
  <si>
    <t>triflusulfuron-methyl; methyl 2-({[4-(dimethylamino)-6-(2,2,2- trifluoroethoxy)-1,3,5-triazin-2- yl]carbamoyl}sulfamoyl)-3- methylbenzoate</t>
  </si>
  <si>
    <t>126535-15-7</t>
  </si>
  <si>
    <t>607-715-00-2</t>
  </si>
  <si>
    <t>bifenazate (ISO); isopropyl 2-(4-methoxybiphenyl-3-yl)hydrazinecarboxylate</t>
  </si>
  <si>
    <t>442-820-5</t>
  </si>
  <si>
    <t>149877-41-8</t>
  </si>
  <si>
    <t xml:space="preserve">H373
H317
H400
H410
</t>
  </si>
  <si>
    <t xml:space="preserve">H317
H373
H410
</t>
  </si>
  <si>
    <t>608-001-00-3</t>
  </si>
  <si>
    <t>acetonitrile; cyanomethane</t>
  </si>
  <si>
    <t xml:space="preserve">Flam. Liq. 2
Acute Tox. 4 *
Acute Tox. 4 *
Acute Tox. 4 *
Eye Irrit. 2
</t>
  </si>
  <si>
    <t xml:space="preserve">H225
H332
H312
H302
H319
</t>
  </si>
  <si>
    <t>608-002-00-9</t>
  </si>
  <si>
    <t>trichloroacetonitrile</t>
  </si>
  <si>
    <t>208-885-7</t>
  </si>
  <si>
    <t>545-06-2</t>
  </si>
  <si>
    <t>608-003-00-4</t>
  </si>
  <si>
    <t>acrylonitrile</t>
  </si>
  <si>
    <t xml:space="preserve">Flam. Liq. 2
Carc. 1B
Acute Tox. 3 *
Acute Tox. 3 *
Acute Tox. 3 *
STOT SE 3
Skin Irrit. 2
Eye Dam. 1
Skin Sens. 1
Aquatic Chronic 2
</t>
  </si>
  <si>
    <t xml:space="preserve">H225
H350
H331
H311
H301
H335
H315
H318
H317
H411
</t>
  </si>
  <si>
    <t>608-004-00-X</t>
  </si>
  <si>
    <t>2-hydroxy-2-methylpropionitrile; 2-cyanopropan-2-ol; acetone cyanohydrin</t>
  </si>
  <si>
    <t>200-909-4</t>
  </si>
  <si>
    <t>608-005-00-5</t>
  </si>
  <si>
    <t>n-butyronitrile</t>
  </si>
  <si>
    <t>109-74-0</t>
  </si>
  <si>
    <t xml:space="preserve">Flam. Liq. 2
Acute Tox. 3 *
Acute Tox. 3 *
Acute Tox. 3 *
</t>
  </si>
  <si>
    <t xml:space="preserve">H225
H331
H311
H301
</t>
  </si>
  <si>
    <t>608-006-00-0</t>
  </si>
  <si>
    <t>bromoxynil (ISO); 3,5-dibromo-4-hydroxybenzonitrile; bromoxynil phenol</t>
  </si>
  <si>
    <t>216-882-7</t>
  </si>
  <si>
    <t>1689-84-5</t>
  </si>
  <si>
    <t xml:space="preserve">Repr. 2
Acute Tox. 2 *
Acute Tox. 3 *
Skin Sens. 1
Aquatic Acute 1
Aquatic Chronic 1
</t>
  </si>
  <si>
    <t xml:space="preserve">H361d ***
H330
H301
H317
H400
H410
</t>
  </si>
  <si>
    <t xml:space="preserve">H361d ***
H330
H301
H317
H410
</t>
  </si>
  <si>
    <t>608-007-00-6</t>
  </si>
  <si>
    <t>ioxynil (ISO); 4-hydroxy-3,5-diiodobenzonitrile</t>
  </si>
  <si>
    <t>216-881-1</t>
  </si>
  <si>
    <t>1689-83-4</t>
  </si>
  <si>
    <t xml:space="preserve">Repr. 2
Acute Tox. 3 *
Acute Tox. 3 *
Acute Tox. 4 *
STOT RE 2 *
Eye Irrit. 2
Aquatic Acute 1
Aquatic Chronic 1
</t>
  </si>
  <si>
    <t xml:space="preserve">H361d ***
H331
H301
H312
H373 **
H319
H400
H410
</t>
  </si>
  <si>
    <t xml:space="preserve">H361d ***
H331
H301
H312
H373 **
H319
H410
</t>
  </si>
  <si>
    <t>608-008-00-1</t>
  </si>
  <si>
    <t>chloroacetonitrile</t>
  </si>
  <si>
    <t>203-467-0</t>
  </si>
  <si>
    <t>107-14-2</t>
  </si>
  <si>
    <t>608-009-00-7</t>
  </si>
  <si>
    <t>malononitrile</t>
  </si>
  <si>
    <t>203-703-2</t>
  </si>
  <si>
    <t>109-77-3</t>
  </si>
  <si>
    <t>608-010-00-2</t>
  </si>
  <si>
    <t>methacrylonitrile; 2-methyl-2-propene nitrile</t>
  </si>
  <si>
    <t>204-817-5</t>
  </si>
  <si>
    <t>126-98-7</t>
  </si>
  <si>
    <t xml:space="preserve">Flam. Liq. 2
Acute Tox. 3 *
Acute Tox. 3 *
Acute Tox. 3 *
Skin Sens. 1
</t>
  </si>
  <si>
    <t xml:space="preserve">H225
H331
H311
H301
H317
</t>
  </si>
  <si>
    <t>608-011-00-8</t>
  </si>
  <si>
    <t>oxalonitrile; cyanogen</t>
  </si>
  <si>
    <t>207-306-5</t>
  </si>
  <si>
    <t>460-19-5</t>
  </si>
  <si>
    <t>608-012-00-3</t>
  </si>
  <si>
    <t>benzonitrile</t>
  </si>
  <si>
    <t>202-855-7</t>
  </si>
  <si>
    <t>100-47-0</t>
  </si>
  <si>
    <t>608-013-00-9</t>
  </si>
  <si>
    <t>2-chlorobenzonitrile</t>
  </si>
  <si>
    <t>212-836-5</t>
  </si>
  <si>
    <t>873-32-5</t>
  </si>
  <si>
    <t xml:space="preserve">H312
H302
H319
</t>
  </si>
  <si>
    <t>608-014-00-4</t>
  </si>
  <si>
    <t>chlorothalonil (ISO); tetrachloroisophthalonitrile</t>
  </si>
  <si>
    <t>217-588-1</t>
  </si>
  <si>
    <t>1897-45-6</t>
  </si>
  <si>
    <t xml:space="preserve">Carc. 2
Acute Tox. 2 *
STOT SE 3
Eye Dam. 1
Skin Sens. 1
Aquatic Acute 1
Aquatic Chronic 1
</t>
  </si>
  <si>
    <t xml:space="preserve">H351
H330
H335
H318
H317
H400
H410
</t>
  </si>
  <si>
    <t xml:space="preserve">H351
H330
H335
H318
H317
H410
</t>
  </si>
  <si>
    <t>608-015-00-X</t>
  </si>
  <si>
    <t>dichlobenil (ISO); 2,6-dichlorobenzonitrile</t>
  </si>
  <si>
    <t xml:space="preserve">H312
H411
</t>
  </si>
  <si>
    <t>608-016-00-5</t>
  </si>
  <si>
    <t>1,4-Dicyano-2,3,5,6-tetra-chloro-benzene</t>
  </si>
  <si>
    <t>401-550-8</t>
  </si>
  <si>
    <t>1897-41-2</t>
  </si>
  <si>
    <t>608-017-00-0</t>
  </si>
  <si>
    <t>bromoxynil octanoate (ISO); 2,6-dibromo-4-cyanophenyl octanoate</t>
  </si>
  <si>
    <t>216-885-3</t>
  </si>
  <si>
    <t>1689-99-2</t>
  </si>
  <si>
    <t xml:space="preserve">Repr. 2
Acute Tox. 3 *
Acute Tox. 4 *
Skin Sens. 1
Aquatic Acute 1
Aquatic Chronic 1
</t>
  </si>
  <si>
    <t xml:space="preserve">H361d ***
H331
H302
H317
H400
H410
</t>
  </si>
  <si>
    <t xml:space="preserve">H361d ***
H331
H302
H317
H410
</t>
  </si>
  <si>
    <t>608-018-00-6</t>
  </si>
  <si>
    <t>ioxynil octanoate (ISO); 4-cyano-2,6-diiodophenyl octanoate</t>
  </si>
  <si>
    <t>223-375-4</t>
  </si>
  <si>
    <t>3861-47-0</t>
  </si>
  <si>
    <t xml:space="preserve">Repr. 2
Acute Tox. 3 *
Eye Irrit. 2
Skin Sens. 1
Aquatic Acute 1
Aquatic Chronic 1
</t>
  </si>
  <si>
    <t xml:space="preserve">H361d ***
H301
H319
H317
H400
H410
</t>
  </si>
  <si>
    <t xml:space="preserve">H361d ***
H301
H319
H317
H410
</t>
  </si>
  <si>
    <t>608-019-00-1</t>
  </si>
  <si>
    <t>2,2'-dimethyl-2,2'-azodipropiononitrile; ADZN</t>
  </si>
  <si>
    <t>201-132-3</t>
  </si>
  <si>
    <t>78-67-1</t>
  </si>
  <si>
    <t xml:space="preserve">Self-react. C
Acute Tox. 4 *
Acute Tox. 4 *
Aquatic Chronic 3
</t>
  </si>
  <si>
    <t xml:space="preserve">H242
H332
H302
H412
</t>
  </si>
  <si>
    <t>608-020-00-7</t>
  </si>
  <si>
    <t>diphenoxymethylenecyanamide</t>
  </si>
  <si>
    <t>427-300-8</t>
  </si>
  <si>
    <t>79463-77-7</t>
  </si>
  <si>
    <t>608-021-00-2</t>
  </si>
  <si>
    <t>3-(2-(diaminomethyleneamino)thiazol-4-ylmethylthio)propionitrile</t>
  </si>
  <si>
    <t>403-710-2</t>
  </si>
  <si>
    <t>76823-93-3</t>
  </si>
  <si>
    <t>608-022-00-8</t>
  </si>
  <si>
    <t>3,7-dimethyloctanenitrile</t>
  </si>
  <si>
    <t>403-620-3</t>
  </si>
  <si>
    <t>40188-41-8</t>
  </si>
  <si>
    <t>608-023-00-3</t>
  </si>
  <si>
    <t>fenbuconazole (ISO); 4-(4-chlorophenyl)-2-phenyl-2-[(1H-1,2,4-triazol-1-yl)methyl]butanenitrile</t>
  </si>
  <si>
    <t>406-140-2</t>
  </si>
  <si>
    <t>114369-43-6</t>
  </si>
  <si>
    <t>608-024-00-9</t>
  </si>
  <si>
    <t>2-(4-(N-butyl-N-phenethylamino)phenyl)ethylene-1,1,2-tricarbonitrile</t>
  </si>
  <si>
    <t>407-650-8</t>
  </si>
  <si>
    <t>97460-76-9</t>
  </si>
  <si>
    <t>608-025-00-4</t>
  </si>
  <si>
    <t>2-nitro-4,5-bis(benzyloxy)phenylacetonitrile</t>
  </si>
  <si>
    <t>410-970-0</t>
  </si>
  <si>
    <t>117568-27-1</t>
  </si>
  <si>
    <t>608-026-00-X</t>
  </si>
  <si>
    <t>3-cyano-3,5,5-trimethylcyclohexanone</t>
  </si>
  <si>
    <t>411-490-4</t>
  </si>
  <si>
    <t>7027-11-4</t>
  </si>
  <si>
    <t xml:space="preserve">Acute Tox. 4 *
STOT RE 2 *
Skin Sens. 1
Aquatic Chronic 3
</t>
  </si>
  <si>
    <t xml:space="preserve">H302
H373 **
H317
H412
</t>
  </si>
  <si>
    <t>608-027-00-5</t>
  </si>
  <si>
    <t>reaction mass of: 3-(4-ethylphenyl)-2,2-dimethylpropanenitrile; 3-(2-ethylphenyl)-2,2-dimethylpropanenitrile; 3-(3-ethylphenyl)-2,2-dimethylpropanenitrile</t>
  </si>
  <si>
    <t>412-660-0</t>
  </si>
  <si>
    <t>608-028-00-0</t>
  </si>
  <si>
    <t>4-(2-cyano-3-phenylamino-acryloyloxymethyl)-cyclohexyl-methyl 2-cyano-3-phenylamino)-acrylate</t>
  </si>
  <si>
    <t>413-510-7</t>
  </si>
  <si>
    <t>147374-67-2</t>
  </si>
  <si>
    <t xml:space="preserve">STOT RE 2 *
Skin Sens. 1
Aquatic Chronic 2
</t>
  </si>
  <si>
    <t xml:space="preserve">H373 **
H317
H411
</t>
  </si>
  <si>
    <t>608-029-00-6</t>
  </si>
  <si>
    <t>1,2-dihydro-6-hydroxy-4-methyl-1-[3-(1-methylethoxy)propyl]-2-oxo-3-pyridinecarbonitrile</t>
  </si>
  <si>
    <t>411-990-2</t>
  </si>
  <si>
    <t>68612-94-2</t>
  </si>
  <si>
    <t>608-030-00-1</t>
  </si>
  <si>
    <t>N-acetyl-N-[5-cyano-3-(2-dibutylamino-4-phenylthyazol-5-yl-methylene)-4-methyl-2,6-dioxo-1,2,3,6-tetrahydropyridin-1-yl]benzamide</t>
  </si>
  <si>
    <t>412-340-0</t>
  </si>
  <si>
    <t>147741-93-3</t>
  </si>
  <si>
    <t>608-031-00-7</t>
  </si>
  <si>
    <t>2-benzyl-2-methyl-3-butenitrile</t>
  </si>
  <si>
    <t>407-870-4</t>
  </si>
  <si>
    <t>97384-48-0</t>
  </si>
  <si>
    <t>608-032-00-2</t>
  </si>
  <si>
    <t>acetamiprid (ISO); (E)-N1-[(6-chloro-3-pyridyl)methyl]-N2-cyano-N1-methylacetamidine</t>
  </si>
  <si>
    <t>135410-20-7</t>
  </si>
  <si>
    <t>608-033-00-8</t>
  </si>
  <si>
    <t>N-butyl-3-(2-chloro-4-nitrophenylhydrazono)-1-cyano-2-methylprop-1-ene-1,3-dicarboximide</t>
  </si>
  <si>
    <t>407-970-8</t>
  </si>
  <si>
    <t>75511-91-0</t>
  </si>
  <si>
    <t>608-034-00-3</t>
  </si>
  <si>
    <t>chlorfenapyr (ISO); 4-bromo-2-(4-chlorophenyl)-1-ethoxymethyl-5-trifluoromethylpyrrole-3-carbonitrile</t>
  </si>
  <si>
    <t>608-035-00-9</t>
  </si>
  <si>
    <t>(±)-α-[(2-acetyl-5-methylphenyl)-amino]-2,6-dichlorobenzene-aceto-nitrile</t>
  </si>
  <si>
    <t>419-290-9</t>
  </si>
  <si>
    <t>608-036-00-4</t>
  </si>
  <si>
    <t>3-(2-{}{4-[2-(4-cyanophenyl)vinyl]phenyl}}vinyl)benzonitrile</t>
  </si>
  <si>
    <t>419-060-8</t>
  </si>
  <si>
    <t>79026-02-1</t>
  </si>
  <si>
    <t>608-037-00-X</t>
  </si>
  <si>
    <t>reaction mass of: (E)-2,12-tridecadiennitrile; (E)-3,12-tridecadiennitrile; (Z)-3,12-tridecadiennitrile</t>
  </si>
  <si>
    <t>422-190-8</t>
  </si>
  <si>
    <t>608-038-00-5</t>
  </si>
  <si>
    <t>2,2,4-trimethyl-4-phenyl-butane-nitrile</t>
  </si>
  <si>
    <t>422-580-8</t>
  </si>
  <si>
    <t>75490-39-0</t>
  </si>
  <si>
    <t>608-039-00-0</t>
  </si>
  <si>
    <t>2-phenylhexanenitrile</t>
  </si>
  <si>
    <t>423-460-8</t>
  </si>
  <si>
    <t>3508-98-3</t>
  </si>
  <si>
    <t>608-040-00-6</t>
  </si>
  <si>
    <t>4,4'-dithiobis(5-amino-1-(2,6-dichloro-4-(trifluoromethyl)phenyl)-1H-pyrazole-3-carbonitrile)</t>
  </si>
  <si>
    <t>423-490-1</t>
  </si>
  <si>
    <t>130755-46-3</t>
  </si>
  <si>
    <t>608-041-00-1</t>
  </si>
  <si>
    <t>4'-((2-butyl-4-oxo-1,3-diazaspiro[4.4]non-1-ene-3-yl)methyl)(1,1'-biphenyl)-2-carbonitrile</t>
  </si>
  <si>
    <t>423-500-4</t>
  </si>
  <si>
    <t>138401-24-8</t>
  </si>
  <si>
    <t>608-042-00-7</t>
  </si>
  <si>
    <t>(S)-2,2-diphenyl-2-(3-pyrrolidinyl)acetonitrile hydrobromide</t>
  </si>
  <si>
    <t>421-810-4</t>
  </si>
  <si>
    <t>194602-27-2</t>
  </si>
  <si>
    <t>608-043-00-2</t>
  </si>
  <si>
    <t>3-(cis-3-hexenyloxy)propanenitril</t>
  </si>
  <si>
    <t>415-220-6</t>
  </si>
  <si>
    <t>142653-61-0</t>
  </si>
  <si>
    <t>608-044-00-8</t>
  </si>
  <si>
    <t>2-cyclohexylidene-2-phenylacetonitrile</t>
  </si>
  <si>
    <t>423-740-1</t>
  </si>
  <si>
    <t>10461-98-0</t>
  </si>
  <si>
    <t>608-046-00-9</t>
  </si>
  <si>
    <t>5-(4-chloro-2-nitro-phenylazo)-1,2-dihydro-6-hydroxy-1,4-dimethyl-2-oxo-pyridine-3-carbonitrile</t>
  </si>
  <si>
    <t>425-310-7</t>
  </si>
  <si>
    <t>77889-90-8</t>
  </si>
  <si>
    <t>608-047-00-4</t>
  </si>
  <si>
    <t>2-piperidin-1-yl-benzonitrile</t>
  </si>
  <si>
    <t>427-330-1</t>
  </si>
  <si>
    <t>72752-52-4</t>
  </si>
  <si>
    <t>608-048-00-X</t>
  </si>
  <si>
    <t>1-(3-cyclopentyloxy-4-methoxyphenyl)-4-oxo-cyclohexanecarbonitrile</t>
  </si>
  <si>
    <t>427-450-4</t>
  </si>
  <si>
    <t>152630-47-2</t>
  </si>
  <si>
    <t xml:space="preserve">Acute Tox. 4 *
STOT RE 2 *
Skin Sens. 1
Aquatic Chronic 2
</t>
  </si>
  <si>
    <t xml:space="preserve">H302
H373 **
H317
H411
</t>
  </si>
  <si>
    <t>608-049-00-5</t>
  </si>
  <si>
    <t>2-(4-(4-(butyl-(1-methylhexyl)amino)phenyl)-3-cyano-5-oxo-1,5-dihydropyrrol-2-ylidene)propandinitrile</t>
  </si>
  <si>
    <t>429-180-2</t>
  </si>
  <si>
    <t>157362-53-3</t>
  </si>
  <si>
    <t>608-050-00-0</t>
  </si>
  <si>
    <t>reaction mass of: 5-(2-cyano-4-nitrophenylazo)-2-(2-(2-hydroxyethoxy)ethylamino)-4-methyl-6-phenylaminonicotinonitrile; 5-(2-cyano-4-nitrophenylazo)-6-(2-(2-hydroxyethoxy)ethylamino)-4-methyl-2-phenylaminonicotinonitrile</t>
  </si>
  <si>
    <t>429-760-5</t>
  </si>
  <si>
    <t>608-051-00-6</t>
  </si>
  <si>
    <t>(R)-4-(4-dimethylamino-1-(4-fluorophenyl)-1-hydroxybutyl)-3-(hydroxymethyl)benzonitrile</t>
  </si>
  <si>
    <t>430-760-2</t>
  </si>
  <si>
    <t>219861-18-4</t>
  </si>
  <si>
    <t>608-052-00-1</t>
  </si>
  <si>
    <t>(S)-4-(4-dimethylamino-1-(4-fluorophenyl)-1-hydroxybutyl)-3-(hydroxymethyl)benzonitrile</t>
  </si>
  <si>
    <t>430-770-7</t>
  </si>
  <si>
    <t>128173-52-4</t>
  </si>
  <si>
    <t>608-053-00-7</t>
  </si>
  <si>
    <t>(R,S)-4-(4-dimethylamino-1-(4-fluorophenyl)-1-hydroxybutyl)-3-(hydroxymethyl)benzonitrile</t>
  </si>
  <si>
    <t>430-780-1</t>
  </si>
  <si>
    <t>103146-25-4</t>
  </si>
  <si>
    <t>608-054-00-2</t>
  </si>
  <si>
    <t>(R,S)-4-(4-dimethylamino-1-(4-fluorophenyl)-1-hydroxybutyl)-3-(hydroxymethyl)benzonitrile hemisulfate</t>
  </si>
  <si>
    <t>430-790-6</t>
  </si>
  <si>
    <t>608-055-00-8</t>
  </si>
  <si>
    <t>fipronil (ISO); 5-amino-1-[2,6-dichloro-4-(trifluoromethyl)phenyl]-4-[(trifluoromethyl)sulfinyl]-1H-pyrazole-3-carbonitrile</t>
  </si>
  <si>
    <t>120068-37-3</t>
  </si>
  <si>
    <t xml:space="preserve">Acute Tox. 3 *
Acute Tox. 3 *
Acute Tox. 3 *
STOT RE 1
Aquatic Acute 1
Aquatic Chronic 1
</t>
  </si>
  <si>
    <t xml:space="preserve">H331
H311
H301
H372 **
H400
H410
</t>
  </si>
  <si>
    <t xml:space="preserve">H331
H311
H301
H372 **
H410
</t>
  </si>
  <si>
    <t>608-056-00-3</t>
  </si>
  <si>
    <t>N-methyl-N-cyanomethylmorpholiniummethylsulfate</t>
  </si>
  <si>
    <t>429-340-1</t>
  </si>
  <si>
    <t>608-057-00-9</t>
  </si>
  <si>
    <t>4-(cyanomethyl)-4-methylmorpholin-4-ium hydrogen sulfate</t>
  </si>
  <si>
    <t>431-200-1</t>
  </si>
  <si>
    <t>208538-34-5</t>
  </si>
  <si>
    <t>608-058-00-4</t>
  </si>
  <si>
    <t>esfenvalerate (ISO); (S)-a-cyano-3-phenoxybenzyl-(S)-2-(4-chlorophenyl)-3-methylbutyrate</t>
  </si>
  <si>
    <t>66230-04-4</t>
  </si>
  <si>
    <t xml:space="preserve">Acute Tox. 3 *
Acute Tox. 3 *
Skin Sens. 1
Aquatic Acute 1
Aquatic Chronic 1
</t>
  </si>
  <si>
    <t xml:space="preserve">H331
H301
H317
H400
H410
</t>
  </si>
  <si>
    <t xml:space="preserve">H301
H331
H317
H410
</t>
  </si>
  <si>
    <t>608-059-00-X</t>
  </si>
  <si>
    <t>5-amino-1-(2,6-dichloro-4-(trifluoromethyl)phenyl)-1H-pyrazole-3-carbonitrile</t>
  </si>
  <si>
    <t>421-240-6</t>
  </si>
  <si>
    <t>120068-79-3</t>
  </si>
  <si>
    <t>608-060-00-5</t>
  </si>
  <si>
    <t>5-methyl-2-[(2-nitrophenyl)amino]-3-thiophenecarbonitrile</t>
  </si>
  <si>
    <t>421-300-1</t>
  </si>
  <si>
    <t>138564-59-7</t>
  </si>
  <si>
    <t>608-062-00-6</t>
  </si>
  <si>
    <t>2-fluoro-4-hydroxybenzonitrile</t>
  </si>
  <si>
    <t>422-810-7</t>
  </si>
  <si>
    <t>82380-18-5</t>
  </si>
  <si>
    <t>608-063-00-1</t>
  </si>
  <si>
    <t>(S)-α-hydroxy-3-phenoxy-benzeneacetonitrile</t>
  </si>
  <si>
    <t>441-070-6</t>
  </si>
  <si>
    <t>61826-76-4</t>
  </si>
  <si>
    <t>608-064-00-7</t>
  </si>
  <si>
    <t>cyanomethyltrimethylammoniummethylsulfate</t>
  </si>
  <si>
    <t>433-720-2</t>
  </si>
  <si>
    <t>608-065-00-2</t>
  </si>
  <si>
    <t>salts of bromoxynil with the exception of those specified elsewhere in this Annex</t>
  </si>
  <si>
    <t>608-066-00-8</t>
  </si>
  <si>
    <t>salts of ioxynil with the exception of those specified elsewhere in this Annex</t>
  </si>
  <si>
    <t>609-001-00-6</t>
  </si>
  <si>
    <t>1-nitropropane</t>
  </si>
  <si>
    <t>203-544-9</t>
  </si>
  <si>
    <t>609-002-00-1</t>
  </si>
  <si>
    <t>2-nitropropane</t>
  </si>
  <si>
    <t>201-209-1</t>
  </si>
  <si>
    <t xml:space="preserve">Flam. Liq. 3
Carc. 1B
Acute Tox. 4 *
Acute Tox. 4 *
</t>
  </si>
  <si>
    <t xml:space="preserve">H226
H350
H332
H302
</t>
  </si>
  <si>
    <t>609-003-00-7</t>
  </si>
  <si>
    <t>nitrobenzene</t>
  </si>
  <si>
    <t>202-716-0</t>
  </si>
  <si>
    <t xml:space="preserve">Carc. 2
Repr. 1B
Acute Tox. 3
Acute Tox. 3
Acute Tox. 3
STOT RE 1
Aquatic Chronic 3
</t>
  </si>
  <si>
    <t xml:space="preserve">H351
H360F
H331
H311
H301
H372 (blood)
H412
</t>
  </si>
  <si>
    <t xml:space="preserve">H331
H311
H301
H351
H360F
H372
H412
</t>
  </si>
  <si>
    <t>609-004-00-2</t>
  </si>
  <si>
    <t xml:space="preserve">dinitrobenzene [1]
1,4-dinitrobenzene [2]
1,3-dinitrobenzene [3]
1,2-dinitrobenzene  [4]
</t>
  </si>
  <si>
    <t xml:space="preserve">246-673-6 [1]
202-833-7 [2]
202-776-8 [3]
208-431-8 [4]
</t>
  </si>
  <si>
    <t xml:space="preserve">25154-54-5 [1]
100-25-4 [2]
99-65-0 [3]
528-29-0 [4]
</t>
  </si>
  <si>
    <t>609-005-00-8</t>
  </si>
  <si>
    <t>1,3,5-trinitrobenzene</t>
  </si>
  <si>
    <t>202-752-7</t>
  </si>
  <si>
    <t>99-35-4</t>
  </si>
  <si>
    <t xml:space="preserve">Expl. 1.1
Acute Tox. 1
Acute Tox. 2 *
Acute Tox. 2 *
STOT RE 2
Aquatic Acute 1
Aquatic Chronic 1
</t>
  </si>
  <si>
    <t xml:space="preserve">H201
H310
H330
H300
H373 **
H400
H410
</t>
  </si>
  <si>
    <t xml:space="preserve">H201
H330
H310
H300
H373 **
H410
</t>
  </si>
  <si>
    <t>609-006-00-3</t>
  </si>
  <si>
    <t>4-nitrotoluene</t>
  </si>
  <si>
    <t>202-808-0</t>
  </si>
  <si>
    <t>99-99-0</t>
  </si>
  <si>
    <t xml:space="preserve">Acute Tox. 3 *
Acute Tox. 3 *
Acute Tox. 3 *
STOT RE 2 *
Aquatic Chronic 2
</t>
  </si>
  <si>
    <t xml:space="preserve">H331
H311
H301
H373 **
H411
</t>
  </si>
  <si>
    <t>609-007-00-9</t>
  </si>
  <si>
    <t xml:space="preserve">2,4-dinitrotoluene [1]
dinitrotoluene  [2]
</t>
  </si>
  <si>
    <t xml:space="preserve">204-450-0 [1]
246-836-1 [2]
</t>
  </si>
  <si>
    <t xml:space="preserve">121-14-2 [1]
25321-14-6 [2]
</t>
  </si>
  <si>
    <t xml:space="preserve">Carc. 1B
Muta. 2
Repr. 2
Acute Tox. 3 *
Acute Tox. 3 *
Acute Tox. 3 *
STOT RE 2 *
Aquatic Acute 1
Aquatic Chronic 1
</t>
  </si>
  <si>
    <t xml:space="preserve">H350
H341
H361f ***
H331
H311
H301
H373 **
H400
H410
</t>
  </si>
  <si>
    <t xml:space="preserve">H350
H341
H361f ***
H331
H311
H301
H373 **
H410
</t>
  </si>
  <si>
    <t>609-008-00-4</t>
  </si>
  <si>
    <t>2,4,6-trinitrotoluene; TNT</t>
  </si>
  <si>
    <t>204-289-6</t>
  </si>
  <si>
    <t xml:space="preserve">Expl. 1.1
Acute Tox. 3 *
Acute Tox. 3 *
Acute Tox. 3 *
STOT RE 2 *
Aquatic Chronic 2
</t>
  </si>
  <si>
    <t xml:space="preserve">H201
H331
H311
H301
H373 **
H411
</t>
  </si>
  <si>
    <t>609-009-00-X</t>
  </si>
  <si>
    <t>2,4,6-trinitrophenol; picric acid</t>
  </si>
  <si>
    <t>201-865-9</t>
  </si>
  <si>
    <t xml:space="preserve">Expl. 1.1
Acute Tox. 3 *
Acute Tox. 3 *
Acute Tox. 3 *
</t>
  </si>
  <si>
    <t xml:space="preserve">H201
H331
H311
H301
</t>
  </si>
  <si>
    <t>GHS01
GHS06
Dgr</t>
  </si>
  <si>
    <t>609-010-00-5</t>
  </si>
  <si>
    <t>salts of picric acid</t>
  </si>
  <si>
    <t xml:space="preserve">Unst. Expl.
Acute Tox. 3 *
Acute Tox. 3 *
Acute Tox. 3 *
</t>
  </si>
  <si>
    <t xml:space="preserve">H200
H331
H311
H301
</t>
  </si>
  <si>
    <t>609-011-00-0</t>
  </si>
  <si>
    <t>2,4,6-trinitroanisole</t>
  </si>
  <si>
    <t>606-35-9</t>
  </si>
  <si>
    <t xml:space="preserve">Expl. 1.1
Acute Tox. 4 *
Acute Tox. 4 *
Acute Tox. 4 *
Aquatic Chronic 2
</t>
  </si>
  <si>
    <t xml:space="preserve">H201
H332
H312
H302
H411
</t>
  </si>
  <si>
    <t>GHS01
GHS07
GHS09
Wng</t>
  </si>
  <si>
    <t>609-012-00-6</t>
  </si>
  <si>
    <t>2,4,6-trinitro-m-cresol</t>
  </si>
  <si>
    <t>210-027-1</t>
  </si>
  <si>
    <t>602-99-3</t>
  </si>
  <si>
    <t xml:space="preserve">Expl. 1.1
Acute Tox. 4 *
Acute Tox. 4 *
Acute Tox. 4 *
</t>
  </si>
  <si>
    <t xml:space="preserve">H201
H332
H312
H302
</t>
  </si>
  <si>
    <t>GHS01
GHS07
Wng</t>
  </si>
  <si>
    <t>609-013-00-1</t>
  </si>
  <si>
    <t>2,4,6-trinitro-m-xylene</t>
  </si>
  <si>
    <t>211-187-5</t>
  </si>
  <si>
    <t>632-92-8</t>
  </si>
  <si>
    <t xml:space="preserve">Expl. 1.1
Acute Tox. 4 *
Acute Tox. 4 *
Acute Tox. 4 *
STOT RE 2 *
</t>
  </si>
  <si>
    <t xml:space="preserve">H201
H332
H312
H302
H373 **
</t>
  </si>
  <si>
    <t>GHS01
GHS08
GHS07
Wng</t>
  </si>
  <si>
    <t>609-015-00-2</t>
  </si>
  <si>
    <t>4-nitrophenol; p-nitrophenol</t>
  </si>
  <si>
    <t>202-811-7</t>
  </si>
  <si>
    <t>100-02-7</t>
  </si>
  <si>
    <t xml:space="preserve">Acute Tox. 4 *
Acute Tox. 4 *
Acute Tox. 4 *
STOT RE 2 *
</t>
  </si>
  <si>
    <t xml:space="preserve">H332
H312
H302
H373 **
</t>
  </si>
  <si>
    <t>609-016-00-8</t>
  </si>
  <si>
    <t xml:space="preserve">dinitrophenol (reaction mass of isomers) [1]
2,4(or 2,6)-dinitrophenol  [2]
</t>
  </si>
  <si>
    <t xml:space="preserve">247-096-2 [1]
275-732-9 [2]
</t>
  </si>
  <si>
    <t xml:space="preserve">25550-58-7 [1]
71629-74-8 [2]
</t>
  </si>
  <si>
    <t xml:space="preserve">Acute Tox. 3 *
Acute Tox. 3 *
Acute Tox. 3 *
STOT RE 2 *
Aquatic Acute 1
Aquatic Chronic 1
</t>
  </si>
  <si>
    <t xml:space="preserve">H331
H311
H301
H373 **
H400
H410
</t>
  </si>
  <si>
    <t xml:space="preserve">H331
H311
H301
H373 **
H410
</t>
  </si>
  <si>
    <t>609-018-00-9</t>
  </si>
  <si>
    <t>2,4,6-trinitroresorcinol; styphnic acid</t>
  </si>
  <si>
    <t>201-436-6</t>
  </si>
  <si>
    <t>82-71-3</t>
  </si>
  <si>
    <t>GHS01
GHS07
Dgr</t>
  </si>
  <si>
    <t>609-019-00-4</t>
  </si>
  <si>
    <t>lead 2,4,6-trinitro-m-phenylene dioxide; lead 2,4,6-trinitroresorcinoxide; lead styphnate</t>
  </si>
  <si>
    <t xml:space="preserve">Repr. 1A
Acute Tox. 4 *
Acute Tox. 4 *
STOT RE 2 *
Aquatic Acute 1
Aquatic Chronic 1
Unst. Expl
</t>
  </si>
  <si>
    <t xml:space="preserve">H360Df
H332
H302
H373 **
H400
H410
H200
</t>
  </si>
  <si>
    <t>609-019-01-1</t>
  </si>
  <si>
    <t>lead 2,4,6-trinitro-m-phenylene dioxide; lead 2,4,6-trinitroresorcinoxide; lead styphnate (≥ 20 % phlegmatiser)</t>
  </si>
  <si>
    <t>609-020-00-X</t>
  </si>
  <si>
    <t>DNOC (ISO); 4,6-dinitro-o-cresol</t>
  </si>
  <si>
    <t xml:space="preserve">Muta. 2
Acute Tox. 1
Acute Tox. 2 *
Acute Tox. 2 *
Skin Irrit. 2
Eye Dam. 1
Skin Sens. 1
Aquatic Acute 1
Aquatic Chronic 1
</t>
  </si>
  <si>
    <t xml:space="preserve">H341
H310
H330
H300
H315
H318
H317
H400
H410
</t>
  </si>
  <si>
    <t>GHS06
GHS08
GHS05
GHS07
GHS09
Dgr</t>
  </si>
  <si>
    <t xml:space="preserve">H341
H330
H310
H300
H315
H318
H317
H410
</t>
  </si>
  <si>
    <t>609-021-00-5</t>
  </si>
  <si>
    <t xml:space="preserve">sodium salt of DNOC; sodium 4,6-dinitro-o-cresolate [1]
potassium salt of DNOC; potassium 4,6-dinitro-o-cresolate  [2]
</t>
  </si>
  <si>
    <t xml:space="preserve">219-007-7 [1]
</t>
  </si>
  <si>
    <t xml:space="preserve">2312-76-7 [1]
5787-96-2 [2]
</t>
  </si>
  <si>
    <t>609-022-00-0</t>
  </si>
  <si>
    <t>ammonium salt of DNOC; ammonium 4,6-dinitro-o-tolyl oxide</t>
  </si>
  <si>
    <t>609-023-00-6</t>
  </si>
  <si>
    <t>dinocap (ISO); (RS)-2,6-dinitro-4-octylphenyl crotonates and (RS)-2,4-dinitro-6-octylphenyl crotonates in which “octyl” is a reaction mass of 1-methylheptyl, 1-ethylhexyl and 1-propylpentyl groups</t>
  </si>
  <si>
    <t>254-408-0</t>
  </si>
  <si>
    <t>39300-45-3</t>
  </si>
  <si>
    <t xml:space="preserve">Repr. 1B
Acute Tox. 4 *
Acute Tox. 4 *
STOT RE 2 *
Skin Irrit. 2
Skin Sens. 1
Aquatic Acute 1
Aquatic Chronic 1
</t>
  </si>
  <si>
    <t xml:space="preserve">H360D ***
H332
H302
H373 **
H315
H317
H400
H410
</t>
  </si>
  <si>
    <t xml:space="preserve">H360D ***
H332
H302
H373 **
H315
H317
H410
</t>
  </si>
  <si>
    <t>609-024-00-1</t>
  </si>
  <si>
    <t>binapacryl (ISO); 2-sec-butyl-4,6-dinitrophenyl-3-methylcrotonate</t>
  </si>
  <si>
    <t xml:space="preserve">Repr. 1B
Acute Tox. 4 *
Acute Tox. 4 *
Aquatic Acute 1
Aquatic Chronic 1
</t>
  </si>
  <si>
    <t xml:space="preserve">H360D ***
H312
H302
H400
H410
</t>
  </si>
  <si>
    <t xml:space="preserve">H360D ***
H312
H302
H410
</t>
  </si>
  <si>
    <t>609-025-00-7</t>
  </si>
  <si>
    <t>dinoseb (ISO); 6-sec-butyl-2,4-dinitrophenol</t>
  </si>
  <si>
    <t xml:space="preserve">Repr. 1B
Acute Tox. 3 *
Acute Tox. 3 *
Eye Irrit. 2
Aquatic Acute 1
Aquatic Chronic 1
</t>
  </si>
  <si>
    <t xml:space="preserve">H360Df
H311
H301
H319
H400
H410
</t>
  </si>
  <si>
    <t xml:space="preserve">H360Df
H311
H301
H319
H410
</t>
  </si>
  <si>
    <t>609-026-00-2</t>
  </si>
  <si>
    <t>salts and esters of dinoseb, with the exception of those specified elsewhere in this Annex</t>
  </si>
  <si>
    <t>609-027-00-8</t>
  </si>
  <si>
    <t>dinocton; reaction mass of isomers: methyl 2-octyl-4,6-dinitrophenyl carbonate, methyl 4-octyl-2,6-dinitrophenyl carbonate</t>
  </si>
  <si>
    <t>63919-26-6</t>
  </si>
  <si>
    <t>609-028-00-3</t>
  </si>
  <si>
    <t>dinex (ISO); 2-cyclohexyl-4,6-dinitrophenol</t>
  </si>
  <si>
    <t>205-042-5</t>
  </si>
  <si>
    <t>131-89-5</t>
  </si>
  <si>
    <t>609-029-00-9</t>
  </si>
  <si>
    <t>salts and esters of dinex</t>
  </si>
  <si>
    <t>609-030-00-4</t>
  </si>
  <si>
    <t>dinoterb (ISO); 2-tert-butyl-4,6-dinitrophenol</t>
  </si>
  <si>
    <t xml:space="preserve">Repr. 1B
Acute Tox. 2 *
Acute Tox. 3 *
Aquatic Acute 1
Aquatic Chronic 1
</t>
  </si>
  <si>
    <t xml:space="preserve">H360D ***
H300
H311
H400
H410
</t>
  </si>
  <si>
    <t xml:space="preserve">H360D ***
H300
H311
H410
</t>
  </si>
  <si>
    <t>609-031-00-X</t>
  </si>
  <si>
    <t>salts and esters of dinoterb</t>
  </si>
  <si>
    <t xml:space="preserve">H360D ***
H300
H311
H410
</t>
  </si>
  <si>
    <t>609-032-00-5</t>
  </si>
  <si>
    <t>bromofenoxim (ISO); 3,5-dibromo-4-hydroxybenzaldehyde-O-(2,4-dinitrophenyl)-oxime</t>
  </si>
  <si>
    <t>236-129-6</t>
  </si>
  <si>
    <t>13181-17-4</t>
  </si>
  <si>
    <t>609-033-00-0</t>
  </si>
  <si>
    <t>dinosam (ISO); 2-(1-methylbutyl)-4,6-dinitrophenol</t>
  </si>
  <si>
    <t>4097-36-3</t>
  </si>
  <si>
    <t>609-034-00-6</t>
  </si>
  <si>
    <t>salts and esters of dinosam</t>
  </si>
  <si>
    <t>609-035-00-1</t>
  </si>
  <si>
    <t>nitroethane</t>
  </si>
  <si>
    <t>201-188-9</t>
  </si>
  <si>
    <t>79-24-3</t>
  </si>
  <si>
    <t>609-036-00-7</t>
  </si>
  <si>
    <t>nitromethane</t>
  </si>
  <si>
    <t>200-876-6</t>
  </si>
  <si>
    <t>75-52-5</t>
  </si>
  <si>
    <t xml:space="preserve">H226
H302
</t>
  </si>
  <si>
    <t>609-037-00-2</t>
  </si>
  <si>
    <t>5-nitroacenaphthene</t>
  </si>
  <si>
    <t>210-025-0</t>
  </si>
  <si>
    <t>602-87-9</t>
  </si>
  <si>
    <t>609-038-00-8</t>
  </si>
  <si>
    <t>2-nitronaphthalene</t>
  </si>
  <si>
    <t>209-474-5</t>
  </si>
  <si>
    <t xml:space="preserve">Carc. 1B
Aquatic Chronic 2
</t>
  </si>
  <si>
    <t xml:space="preserve">H350
H411
</t>
  </si>
  <si>
    <t>609-039-00-3</t>
  </si>
  <si>
    <t>4-nitrobiphenyl</t>
  </si>
  <si>
    <t>609-040-00-9</t>
  </si>
  <si>
    <t>nitrofen (ISO); 2,4-dichlorophenyl 4-nitrophenyl ether</t>
  </si>
  <si>
    <t xml:space="preserve">Carc. 1B
Repr. 1B
Acute Tox. 4 *
Aquatic Acute 1
Aquatic Chronic 1
</t>
  </si>
  <si>
    <t xml:space="preserve">H350
H360D ***
H302
H400
H410
</t>
  </si>
  <si>
    <t xml:space="preserve">H350
H360D ***
H302
H410
</t>
  </si>
  <si>
    <t>609-041-00-4</t>
  </si>
  <si>
    <t>2,4-dinitrophenol</t>
  </si>
  <si>
    <t>200-087-7</t>
  </si>
  <si>
    <t>51-28-5</t>
  </si>
  <si>
    <t xml:space="preserve">Acute Tox. 3 *
Acute Tox. 3 *
Acute Tox. 3 *
STOT RE 2 *
Aquatic Acute 1
</t>
  </si>
  <si>
    <t xml:space="preserve">H331
H311
H301
H373 **
H400
</t>
  </si>
  <si>
    <t>609-042-00-X</t>
  </si>
  <si>
    <t>pendimethalin (ISO); N-(1-ethylpropyl)-2,6-dinitro-3,4-xylidine</t>
  </si>
  <si>
    <t>254-938-2</t>
  </si>
  <si>
    <t>40487-42-1</t>
  </si>
  <si>
    <t>609-043-00-5</t>
  </si>
  <si>
    <t>quintozene (ISO); pentachloronitrobenzene</t>
  </si>
  <si>
    <t>609-044-00-0</t>
  </si>
  <si>
    <t>tecnazene (ISO); 1,2,4,5-tetrachloro-3-nitrobenzene</t>
  </si>
  <si>
    <t>609-045-00-6</t>
  </si>
  <si>
    <t>reaction mass of: 4,6-dinitro-2-(3-octyl)phenyl methyl carbonate and 4,6-dinitro-2-(4-octyl)phenyl methyl carbonate; dinocton-6</t>
  </si>
  <si>
    <t>8069-76-9</t>
  </si>
  <si>
    <t>609-046-00-1</t>
  </si>
  <si>
    <t>trifluralin (ISO) (containing &lt; 0.5 ppm NPDA); α,α,α-trifluoro-2,6-dinitro-N,N-dipropyl-p-toluidine (containing &lt; 0.5 ppm NPDA); 2,6-dinitro-N,N-dipropyl-4-trifluoromethylaniline (containing &lt; 0.5 ppm NPDA); N,N-dipropyl-2,6-dinitro-4-trifluoromethylaniline (containing &lt; 0.5 ppm NPDA)</t>
  </si>
  <si>
    <t xml:space="preserve">Carc. 2
Skin Sens. 1
Aquatic Acute 1
Aquatic Chronic 1
</t>
  </si>
  <si>
    <t xml:space="preserve">H351
H317
H400
H410
</t>
  </si>
  <si>
    <t xml:space="preserve">H351
H317
H410
</t>
  </si>
  <si>
    <t>609-047-00-7</t>
  </si>
  <si>
    <t>2-nitroanisole</t>
  </si>
  <si>
    <t>202-052-1</t>
  </si>
  <si>
    <t>91-23-6</t>
  </si>
  <si>
    <t xml:space="preserve">Carc. 1B
Acute Tox. 4 *
</t>
  </si>
  <si>
    <t xml:space="preserve">H350
H302
</t>
  </si>
  <si>
    <t>609-048-00-2</t>
  </si>
  <si>
    <t>sodium 3-nitrobenzenesulphonate</t>
  </si>
  <si>
    <t>204-857-3</t>
  </si>
  <si>
    <t>127-68-4</t>
  </si>
  <si>
    <t>609-049-00-8</t>
  </si>
  <si>
    <t>2,6-dinitrotoluene</t>
  </si>
  <si>
    <t>210-106-0</t>
  </si>
  <si>
    <t>606-20-2</t>
  </si>
  <si>
    <t xml:space="preserve">Carc. 1B
Muta. 2
Repr. 2
Acute Tox. 3 *
Acute Tox. 3 *
Acute Tox. 3 *
STOT RE 2 *
Aquatic Chronic 3
</t>
  </si>
  <si>
    <t xml:space="preserve">H350
H341
H361f ***
H331
H311
H301
H373 **
H412
</t>
  </si>
  <si>
    <t>609-050-00-3</t>
  </si>
  <si>
    <t>2,3-dinitrotoluene</t>
  </si>
  <si>
    <t>210-013-5</t>
  </si>
  <si>
    <t>602-01-7</t>
  </si>
  <si>
    <t>609-051-00-9</t>
  </si>
  <si>
    <t>3,4-dinitrotoluene</t>
  </si>
  <si>
    <t>210-222-1</t>
  </si>
  <si>
    <t>610-39-9</t>
  </si>
  <si>
    <t xml:space="preserve">Carc. 1B
Muta. 2
Repr. 2
Acute Tox. 3 *
Acute Tox. 3 *
Acute Tox. 3 *
STOT RE 2 *
Aquatic Chronic 2
</t>
  </si>
  <si>
    <t xml:space="preserve">H350
H341
H361f ***
H331
H311
H301
H373 **
H411
</t>
  </si>
  <si>
    <t>609-052-00-4</t>
  </si>
  <si>
    <t>3,5-dinitrotoluene</t>
  </si>
  <si>
    <t>210-566-2</t>
  </si>
  <si>
    <t>618-85-9</t>
  </si>
  <si>
    <t>609-053-00-X</t>
  </si>
  <si>
    <t>hydrazine-trinitromethane</t>
  </si>
  <si>
    <t>414-850-9</t>
  </si>
  <si>
    <t xml:space="preserve">Expl. 1.1 ****
Self-react. A
Carc. 1B
Acute Tox. 3 *
Acute Tox. 3 *
Skin Sens. 1
</t>
  </si>
  <si>
    <t xml:space="preserve">H201
H240
H350
H331
H301
H317
</t>
  </si>
  <si>
    <t>609-054-00-5</t>
  </si>
  <si>
    <t xml:space="preserve">2,3-dinitrophenol [1]
2,5-dinitrophenol [2]
2,6-dinitrophenol [3]
3,4-dinitrophenol [4]
salts of dinitrophenol  [5]
</t>
  </si>
  <si>
    <t xml:space="preserve">200-628-7 [1]
206-348-1 [2]
209-357-9 [3]
209-415-3 [4]
</t>
  </si>
  <si>
    <t xml:space="preserve">66-56-8 [1]
329-71-5 [2]
573-56-8 [3]
577-71-9 [4]
</t>
  </si>
  <si>
    <t>609-055-00-0</t>
  </si>
  <si>
    <t>2,5-dinitrotoluene</t>
  </si>
  <si>
    <t>210-581-4</t>
  </si>
  <si>
    <t>619-15-8</t>
  </si>
  <si>
    <t>609-056-00-6</t>
  </si>
  <si>
    <t>2,2-dibromo-2-nitroethanol</t>
  </si>
  <si>
    <t>412-380-9</t>
  </si>
  <si>
    <t>69094-18-4</t>
  </si>
  <si>
    <t xml:space="preserve">Expl. 1.1
Carc. 2
Acute Tox. 4 *
STOT RE 2 *
Skin Corr. 1A
Skin Sens. 1
Aquatic Acute 1
Aquatic Chronic 1
</t>
  </si>
  <si>
    <t xml:space="preserve">H201
H351
H302
H373 **
H314
H317
H400
H410
</t>
  </si>
  <si>
    <t>GHS01
GHS08
GHS05
GHS07
GHS09
Dgr</t>
  </si>
  <si>
    <t xml:space="preserve">H201
H351
H302
H373 **
H314
H317
H410
</t>
  </si>
  <si>
    <t>609-057-00-1</t>
  </si>
  <si>
    <t>3-chloro-2,4-difluoronitrobenzene</t>
  </si>
  <si>
    <t>411-980-8</t>
  </si>
  <si>
    <t>3847-58-3</t>
  </si>
  <si>
    <t xml:space="preserve">H302
H314
H317
H410
</t>
  </si>
  <si>
    <t>609-058-00-7</t>
  </si>
  <si>
    <t>2-nitro-2-phenyl-1,3-propanediol</t>
  </si>
  <si>
    <t>410-360-4</t>
  </si>
  <si>
    <t>5428-02-4</t>
  </si>
  <si>
    <t xml:space="preserve">Acute Tox. 4 *
Acute Tox. 4 *
STOT RE 1
Skin Sens. 1
Aquatic Chronic 2
</t>
  </si>
  <si>
    <t xml:space="preserve">H312
H302
H372 **
H317
H411
</t>
  </si>
  <si>
    <t xml:space="preserve">H372 **
H312
H302
H317
H411
</t>
  </si>
  <si>
    <t>609-059-00-2</t>
  </si>
  <si>
    <t>2-chloro-6-(ethylamino)-4-nitrophenol</t>
  </si>
  <si>
    <t>411-440-1</t>
  </si>
  <si>
    <t>131657-78-8</t>
  </si>
  <si>
    <t>609-060-00-8</t>
  </si>
  <si>
    <t>4-[(3-hydroxypropyl)amino]-3-nitrophenol</t>
  </si>
  <si>
    <t>406-305-9</t>
  </si>
  <si>
    <t>92952-81-3</t>
  </si>
  <si>
    <t>609-061-00-3</t>
  </si>
  <si>
    <t>(E,Z)-4-chlorophenyl(cyclopropyl)ketone O-(4-nitrophenylmethyl)oxime</t>
  </si>
  <si>
    <t>406-100-4</t>
  </si>
  <si>
    <t>94097-88-8</t>
  </si>
  <si>
    <t>609-062-00-9</t>
  </si>
  <si>
    <t>2-bromo-2-nitropropanol</t>
  </si>
  <si>
    <t>407-030-7</t>
  </si>
  <si>
    <t>24403-04-1</t>
  </si>
  <si>
    <t xml:space="preserve">Acute Tox. 3 *
Acute Tox. 4 *
STOT RE 2 *
Skin Corr. 1B
Skin Sens. 1
Aquatic Acute 1
Aquatic Chronic 1
</t>
  </si>
  <si>
    <t xml:space="preserve">H311
H302
H373 **
H314
H317
H400
H410
</t>
  </si>
  <si>
    <t xml:space="preserve">H311
H302
H373 **
H314
H317
H410
</t>
  </si>
  <si>
    <t>609-063-00-4</t>
  </si>
  <si>
    <t>2-[(4-chloro-2-nitrophenyl)amino]ethanol</t>
  </si>
  <si>
    <t>413-280-8</t>
  </si>
  <si>
    <t>59320-13-7</t>
  </si>
  <si>
    <t>609-064-00-X</t>
  </si>
  <si>
    <t>mesotrione (ISO); 2-[4-(methylsulfonyl)-2-nitrobenzoyl]-1,3-cyclohexanedione</t>
  </si>
  <si>
    <t>104206-82-8</t>
  </si>
  <si>
    <t>609-065-00-5</t>
  </si>
  <si>
    <t>2-nitrotoluene</t>
  </si>
  <si>
    <t>201-853-3</t>
  </si>
  <si>
    <t>88-72-2</t>
  </si>
  <si>
    <t xml:space="preserve">Carc. 1B
Muta. 1B
Repr. 2
Acute Tox. 4 *
Aquatic Chronic 2
</t>
  </si>
  <si>
    <t xml:space="preserve">H350
H340
H361f ***
H302
H411
</t>
  </si>
  <si>
    <t>609-066-00-0</t>
  </si>
  <si>
    <t>lithium sodium 3-amino-10-{}{4-(10-amino-6,13-dichloro-4,11-disulfonatobenzo[5,6][1,4]oxazino[2,3-b]phenoxazine-3-ylamino)-6-[methyl(2-sulfonato-ethyl)amino]-1,3,5-triazin-2-ylamino}}-6,13-dichlorobenzo[5,6][1,4]oxazino[2,3-b]phenoxazine-4,11-disulfonate</t>
  </si>
  <si>
    <t>418-870-9</t>
  </si>
  <si>
    <t>154212-58-5</t>
  </si>
  <si>
    <t xml:space="preserve">Acute Tox. 4 *
Acute Tox. 4 *
Acute Tox. 4 *
STOT SE 2 **
</t>
  </si>
  <si>
    <t xml:space="preserve">H332
H312
H302
H371 **
</t>
  </si>
  <si>
    <t>609-067-00-6</t>
  </si>
  <si>
    <t>sodium and potassium 4-(3-aminopropylamino)-2,6-bis[3-(4-methoxy-2-sulfophenylazo)-4-hydroxy-2-sulfo-7-naphthylamino]-1,3,5-triazine</t>
  </si>
  <si>
    <t>416-280-6</t>
  </si>
  <si>
    <t>156769-97-0</t>
  </si>
  <si>
    <t>609-068-00-1</t>
  </si>
  <si>
    <t>musk xylene; 5-tert-butyl-2,4,6-trinitro-m-xylene</t>
  </si>
  <si>
    <t xml:space="preserve">Expl. 1.1
Carc. 2
Aquatic Acute 1
Aquatic Chronic 1
</t>
  </si>
  <si>
    <t xml:space="preserve">H201
H351
H400
H410
</t>
  </si>
  <si>
    <t>GHS01
GHS08
GHS09
Wng</t>
  </si>
  <si>
    <t xml:space="preserve">H201
H351
H410
</t>
  </si>
  <si>
    <t>609-069-00-7</t>
  </si>
  <si>
    <t>musk ketone; 3,5-dinitro-2,6-dimethyl-4-tert-butylacetophenone; 4'-tert-butyl-2',6'-dimethyl-3',5'-dinitroacetophenone</t>
  </si>
  <si>
    <t>201-328-9</t>
  </si>
  <si>
    <t>81-14-1</t>
  </si>
  <si>
    <t>609-070-00-2</t>
  </si>
  <si>
    <t>1,4-dichloro-2-(1,1,2,3,3,3-hexafluoropropoxy)-5-nitrobenzene</t>
  </si>
  <si>
    <t>415-580-4</t>
  </si>
  <si>
    <t>130841-23-5</t>
  </si>
  <si>
    <t>609-071-00-8</t>
  </si>
  <si>
    <t>reaction mass of: 2-methylsulfanyl-4,6-bis-(2-hydroxy-4-methoxy-phenyl)-1,3,5-triazine; 2-(4,6-bis-methylsulfanyl-1,3,5-triazin-2-yl)-5-methoxy-phenol</t>
  </si>
  <si>
    <t>423-520-3</t>
  </si>
  <si>
    <t>156137-33-6</t>
  </si>
  <si>
    <t>609-072-00-3</t>
  </si>
  <si>
    <t>4-mesyl-2-nitrotoluene</t>
  </si>
  <si>
    <t>430-550-0</t>
  </si>
  <si>
    <t>1671-49-4</t>
  </si>
  <si>
    <t xml:space="preserve">Repr. 2
Acute Tox. 4 *
Skin Sens. 1
Aquatic Chronic 3
</t>
  </si>
  <si>
    <t xml:space="preserve">H361f ***
H302
H317
H412
</t>
  </si>
  <si>
    <t xml:space="preserve">H302
H317
H361f ***
H412
</t>
  </si>
  <si>
    <t>609-073-00-9</t>
  </si>
  <si>
    <t>lithium potassium sodium N,N''-bis{6-[7-[4-(4-chloro-1,3,5-triazin-2-yl)amino-4-(2-ureidophenylazo)]naphthalene-1,3,6-trisulfonato]}-N'-(2-aminoethyl)piperazine</t>
  </si>
  <si>
    <t>427-850-9</t>
  </si>
  <si>
    <t>610-001-00-3</t>
  </si>
  <si>
    <t>trichloronitromethane; chloropicrin</t>
  </si>
  <si>
    <t xml:space="preserve">Acute Tox. 2 *
Acute Tox. 4 *
STOT SE 3
Skin Irrit. 2
Eye Irrit. 2
</t>
  </si>
  <si>
    <t xml:space="preserve">H330
H302
H335
H315
H319
</t>
  </si>
  <si>
    <t xml:space="preserve">H330
H302
H319
H335
H315
</t>
  </si>
  <si>
    <t>610-002-00-9</t>
  </si>
  <si>
    <t>1,1-dichloro-1-nitroethane</t>
  </si>
  <si>
    <t>209-854-0</t>
  </si>
  <si>
    <t>594-72-9</t>
  </si>
  <si>
    <t>610-003-00-4</t>
  </si>
  <si>
    <t>chlorodinitrobenzene</t>
  </si>
  <si>
    <t>610-004-00-X</t>
  </si>
  <si>
    <t>2-chloro-1,3,5-trinitrobenzene</t>
  </si>
  <si>
    <t>201-864-3</t>
  </si>
  <si>
    <t>88-88-0</t>
  </si>
  <si>
    <t xml:space="preserve">Expl. 1.1
Acute Tox. 1
Acute Tox. 2 *
Acute Tox. 2 *
Aquatic Acute 1
Aquatic Chronic 1
</t>
  </si>
  <si>
    <t xml:space="preserve">H201
H310
H330
H300
H400
H410
</t>
  </si>
  <si>
    <t>GHS01
GHS06
GHS09
Dgr</t>
  </si>
  <si>
    <t xml:space="preserve">H201
H330
H310
H300
H410
</t>
  </si>
  <si>
    <t>610-005-00-5</t>
  </si>
  <si>
    <t>1-chloro-4-nitrobenzene</t>
  </si>
  <si>
    <t>202-809-6</t>
  </si>
  <si>
    <t xml:space="preserve">Carc. 2
Muta. 2
Acute Tox. 3 *
Acute Tox. 3 *
Acute Tox. 3 *
STOT RE 2 *
Aquatic Chronic 2
</t>
  </si>
  <si>
    <t xml:space="preserve">H351
H341
H331
H311
H301
H373 **
H411
</t>
  </si>
  <si>
    <t>610-006-00-0</t>
  </si>
  <si>
    <t>chloronitroanilines with the exception of those specified elsewhere in this Annex</t>
  </si>
  <si>
    <t xml:space="preserve">Acute Tox. 1
Acute Tox. 2 *
Acute Tox. 2 *
STOT RE 2 *
Aquatic Chronic 2
</t>
  </si>
  <si>
    <t xml:space="preserve">H310
H330
H300
H373 **
H411
</t>
  </si>
  <si>
    <t xml:space="preserve">H330
H310
H300
H373 **
H411
</t>
  </si>
  <si>
    <t>610-007-00-6</t>
  </si>
  <si>
    <t>1-chloro-1-nitropropane</t>
  </si>
  <si>
    <t>209-990-0</t>
  </si>
  <si>
    <t>600-25-9</t>
  </si>
  <si>
    <t>610-008-00-1</t>
  </si>
  <si>
    <t>2,6-dichloro-4-nitroanisole</t>
  </si>
  <si>
    <t>403-350-6</t>
  </si>
  <si>
    <t>17742-69-7</t>
  </si>
  <si>
    <t>610-009-00-7</t>
  </si>
  <si>
    <t>2-chloro-4-nitroaniline</t>
  </si>
  <si>
    <t>204-502-2</t>
  </si>
  <si>
    <t>121-87-9</t>
  </si>
  <si>
    <t>610-010-00-2</t>
  </si>
  <si>
    <t>2-bromo-1-(2-furyl)-2-nitroethylene</t>
  </si>
  <si>
    <t>406-110-9</t>
  </si>
  <si>
    <t>35950-52-8</t>
  </si>
  <si>
    <t>611-001-00-6</t>
  </si>
  <si>
    <t>azobenzene</t>
  </si>
  <si>
    <t>203-102-5</t>
  </si>
  <si>
    <t>103-33-3</t>
  </si>
  <si>
    <t xml:space="preserve">Carc. 1B
Muta. 2
Acute Tox. 4 *
Acute Tox. 4 *
STOT RE 2 *
Aquatic Acute 1
Aquatic Chronic 1
</t>
  </si>
  <si>
    <t xml:space="preserve">H350
H341
H332
H302
H373 **
H400
H410
</t>
  </si>
  <si>
    <t xml:space="preserve">H350
H341
H332
H302
H373 **
H410
</t>
  </si>
  <si>
    <t>611-002-00-1</t>
  </si>
  <si>
    <t>azoxybenzene</t>
  </si>
  <si>
    <t>207-802-1</t>
  </si>
  <si>
    <t>495-48-7</t>
  </si>
  <si>
    <t>611-003-00-7</t>
  </si>
  <si>
    <t>fenaminosulf (ISO); sodium 4-dimethylaminobenzenediazosulphonate</t>
  </si>
  <si>
    <t>205-419-4</t>
  </si>
  <si>
    <t>140-56-7</t>
  </si>
  <si>
    <t xml:space="preserve">Acute Tox. 3 *
Acute Tox. 4 *
Aquatic Chronic 3
</t>
  </si>
  <si>
    <t xml:space="preserve">H301
H312
H412
</t>
  </si>
  <si>
    <t>611-004-00-2</t>
  </si>
  <si>
    <t>methyl-ONN-azoxymethyl acetate; methyl azoxy methyl acetate</t>
  </si>
  <si>
    <t>209-765-7</t>
  </si>
  <si>
    <t>592-62-1</t>
  </si>
  <si>
    <t xml:space="preserve">Carc. 1B
Repr. 1B
</t>
  </si>
  <si>
    <t xml:space="preserve">H350
H360D ***
</t>
  </si>
  <si>
    <t>611-005-00-8</t>
  </si>
  <si>
    <t>disodium {}{5-[(4'-((2,6-hydroxy-3-((2-hydroxy-5-sulphophenyl)azo)phenyl)azo)(1,1'-biphenyl)-4-yl)azo]salicylato(4-)}}cuprate(2-); CI Direct Brown 95</t>
  </si>
  <si>
    <t>240-221-1</t>
  </si>
  <si>
    <t>16071-86-6</t>
  </si>
  <si>
    <t>611-006-00-3</t>
  </si>
  <si>
    <t>4-o-tolylazo-o-toluidine; 4-amino-2',3-dimethylazobenzene; fast garnet GBC base; AAT; o-aminoazotoluene</t>
  </si>
  <si>
    <t xml:space="preserve">Carc. 1B
Skin Sens. 1
</t>
  </si>
  <si>
    <t xml:space="preserve">H350
H317
</t>
  </si>
  <si>
    <t>611-007-00-9</t>
  </si>
  <si>
    <t>tricyclazole (ISO); 5-methyl-1,2,4-triazolo(3,4-b)benzo-1,3-thiazole</t>
  </si>
  <si>
    <t>611-008-00-4</t>
  </si>
  <si>
    <t>4-aminoazobenzene; 4-phenylazoaniline</t>
  </si>
  <si>
    <t>611-009-00-X</t>
  </si>
  <si>
    <t>sodium (1-(5-(4-(4-anilino-3-sulphophenylazo)-2-methyl-5-methylsulphonamidophenylazo)-4-hydroxy-2-oxido-3-(phenylazo)phenylazo)-5-nitro-4-sulphonato-2-naphtholato)iron(II)</t>
  </si>
  <si>
    <t>401-220-3</t>
  </si>
  <si>
    <t>611-010-00-5</t>
  </si>
  <si>
    <t>2'-(2-cyano-4,6-dinitrophenylazo)-5'-(N,N-dipropylamino)propionanilide</t>
  </si>
  <si>
    <t>403-010-7</t>
  </si>
  <si>
    <t>106359-94-8</t>
  </si>
  <si>
    <t>611-011-00-0</t>
  </si>
  <si>
    <t>N,N,N',N'-tetramethyl-3,3'-(propylenebis(iminocarbonyl-4,1-phenylenazo(1,6-dihydro-2-hydroxy-4-methyl-6-oxopyridine-3,1-diyl)))di(propylammonium) dilactate</t>
  </si>
  <si>
    <t>403-340-1</t>
  </si>
  <si>
    <t>611-012-00-6</t>
  </si>
  <si>
    <t>reaction mass of 2,2-iminodiethanol 6-methyl-2-(4-(2,4,6-triaminopyrimidin-5-ylazo)phenyl)benzothiazole-7-sulfonate and 2-methylaminoethanol 6-methyl-2-(4-(2,4,6-triaminopyrimidin-5-ylazo)phenyl)benzothiazole-7-sulfonate and N,N-diethylpropane-1,3-diamine 6-methyl-2-(4-(2,4,6-triaminopyrimidin-5-ylazo)phenyl)benzothiazole-7-sulfonate</t>
  </si>
  <si>
    <t>403-410-1</t>
  </si>
  <si>
    <t>114565-65-0</t>
  </si>
  <si>
    <t>611-013-00-1</t>
  </si>
  <si>
    <t>trilithium-1-hydroxy-7-(3-sulfonatoanilino)-2-(3-methyl-4-(2-methoxy-4-(3-sulfonatophenylazo)phenylazo)phenylazo)naphthalene-3-sulfonate</t>
  </si>
  <si>
    <t>403-650-7</t>
  </si>
  <si>
    <t>117409-78-6</t>
  </si>
  <si>
    <t xml:space="preserve">Expl. 1.3 ****
Aquatic Chronic 2
</t>
  </si>
  <si>
    <t xml:space="preserve">H203
H411
</t>
  </si>
  <si>
    <t>GHS01
GHS09
Dgr</t>
  </si>
  <si>
    <t>611-014-00-7</t>
  </si>
  <si>
    <t>(tetrasodium 1-(4-(3-acetamido-4-(4'-nitro-2,2'-disulfonatostilben-4-ylazo)anilino)-6-(2,5-disulfonatoanilino)-1,3,5-triazin-2-yl)-3-carboxypyridinium) hydroxide</t>
  </si>
  <si>
    <t>404-250-5</t>
  </si>
  <si>
    <t>115099-55-3</t>
  </si>
  <si>
    <t>611-015-00-2</t>
  </si>
  <si>
    <t>tetrasodium 4-amino-5-hydroxy-6-(4-(2-(2-(sulfonatooxy)ethylsulfonyl)ethylcarbamoyl)phenylazo)-3-(4-(2-(sulfonatooxy)ethylsulfonyl)phenylazo)naphthalene-2,7-disulfonate</t>
  </si>
  <si>
    <t>404-320-5</t>
  </si>
  <si>
    <t>116889-78-2</t>
  </si>
  <si>
    <t>611-016-00-8</t>
  </si>
  <si>
    <t>reaction mass of 1,1'-((dihydroxyphenylene)bis(azo-3,1-phenylenazo(1-(3-dimethylaminopropyl)-1,2-dihydro-6-hydroxy-4-methyl-2-oxopyridine-5,3-diyl)))dipyridinium dichloride dihydrochloride, mixed isomers and 1-(1-(3-dimethylaminopropyl)-5-(3-((4-(1-(3-dimethylaminopropyl)-1,6-dihydro-2-hydroxy-4-methyl-6-oxo-5-pyridinio-3-pyridylazo)phenylazo)-2,4(or2,6 or3,5)-dihydroxyphenylazo)phenylazo)-1,2-dihydro-6-hydroxy-4-methyl-2-oxo-3-pyridyl)pyridinium dichloride</t>
  </si>
  <si>
    <t>404-540-1</t>
  </si>
  <si>
    <t>611-017-00-3</t>
  </si>
  <si>
    <t>2-(4-(diethylaminopropylcarbamoyl)phenylazo)-3-oxo-N-(2,3-dihydro-2-oxobenzimidazol-5-yl)butyramide</t>
  </si>
  <si>
    <t>404-910-2</t>
  </si>
  <si>
    <t>611-018-00-9</t>
  </si>
  <si>
    <t>tetraammonium 5-(4-(7-amino-1-hydroxy-3-sulfonato-2-naphthylazo)-6-sulfonato-1-naphthylazo)isophthalate</t>
  </si>
  <si>
    <t>405-130-5</t>
  </si>
  <si>
    <t>611-019-00-4</t>
  </si>
  <si>
    <t>tetralithium 6-amino-4-hydroxy-3-(7-sulfonato-4-(4-sulfonatophenylazo)-1-naphthylazo)naphthalene-2,7-disulfonate</t>
  </si>
  <si>
    <t>405-150-4</t>
  </si>
  <si>
    <t>106028-58-4</t>
  </si>
  <si>
    <t>611-020-00-X</t>
  </si>
  <si>
    <t>tetrakis(tetramethylammonium) 6-amino-4-hydroxy-3-(7-sulfonato-4-(4-sulfonatophenylazo)-1-naphthylazo)naphthalene-2,7-disulfonate</t>
  </si>
  <si>
    <t>405-170-3</t>
  </si>
  <si>
    <t>116340-05-7</t>
  </si>
  <si>
    <t xml:space="preserve">Acute Tox. 3 *
Skin Sens. 1
Aquatic Chronic 3
</t>
  </si>
  <si>
    <t xml:space="preserve">H301
H317
H412
</t>
  </si>
  <si>
    <t>611-021-00-5</t>
  </si>
  <si>
    <t>2-(4-(4-cyano-3-methylisothiazol-5-ylazo)-N-ethyl-3-methylanilino)ethyl acetate</t>
  </si>
  <si>
    <t>405-480-9</t>
  </si>
  <si>
    <t xml:space="preserve">Acute Tox. 4 *
STOT RE 2 *
Skin Irrit. 2
Aquatic Chronic 4
</t>
  </si>
  <si>
    <t xml:space="preserve">H302
H373 **
H315
H413
</t>
  </si>
  <si>
    <t>611-022-00-0</t>
  </si>
  <si>
    <t>4-dimethylaminobenzenediazonium 3-carboxy-4-hydroxybenzenesulfonate</t>
  </si>
  <si>
    <t>404-980-4</t>
  </si>
  <si>
    <t xml:space="preserve">Self-react. C
Acute Tox. 3 *
Acute Tox. 3 *
Acute Tox. 4 *
STOT RE 2 *
Eye Dam. 1
Skin Sens. 1
Aquatic Acute 1
Aquatic Chronic 1
</t>
  </si>
  <si>
    <t xml:space="preserve">H242
H331
H301
H312
H373 **
H318
H317
H400
H410
</t>
  </si>
  <si>
    <t xml:space="preserve">H242
H331
H301
H312
H373 **
H318
H317
H410
</t>
  </si>
  <si>
    <t>611-023-00-6</t>
  </si>
  <si>
    <t>disodium 7-(4,6-dichloro-1,3,5-triazin-2-ylamino)-4-hydroxy-3-(4-(2-(sulfonatooxy)ethylsulfonyl)phenylazo) naphthalene-2-sulfonate</t>
  </si>
  <si>
    <t>404-600-7</t>
  </si>
  <si>
    <t>611-024-00-1</t>
  </si>
  <si>
    <t>Benzidine based azo dyes; 4,4'-diarylazobiphenyl dyes, with the exception of those specified elsewhere in this Annex</t>
  </si>
  <si>
    <t>611-025-00-7</t>
  </si>
  <si>
    <t>disodium 4-amino-3-[[4'-[(2,4-diaminophenyl)azo][1,1'-biphenyl]-4-yl]azo]-5-hydroxy-6-(phenylazo)naphtalene-2,7-disulphonate; C.I. Direct Black 38</t>
  </si>
  <si>
    <t xml:space="preserve">Carc. 1B
Repr. 2
</t>
  </si>
  <si>
    <t xml:space="preserve">H350
H361d ***
</t>
  </si>
  <si>
    <t>611-026-00-2</t>
  </si>
  <si>
    <t>tetrasodium 3,3'-[[1,1'-biphenyl]-4,4'-diylbis(azo)]bis[5-amino-4-hydroxynaphthalene-2,7-disulphonate]; C.I. Direct Blue 6</t>
  </si>
  <si>
    <t>220-012-1</t>
  </si>
  <si>
    <t>2602-46-2</t>
  </si>
  <si>
    <t>611-027-00-8</t>
  </si>
  <si>
    <t>disodium 3,3'-[[1,1'-biphenyl]-4,4'-diylbis(azo)]bis(4-aminonaphthalene-1-sulphonate); C.I. Direct Red 28</t>
  </si>
  <si>
    <t>611-028-00-3</t>
  </si>
  <si>
    <t>C,C'-azodi(formamide)</t>
  </si>
  <si>
    <t>611-029-00-9</t>
  </si>
  <si>
    <t>o-dianisidine based azo dyes; 4,4'-diarylazo-3,3'-dimethoxybiphenyl dyes with the exception of those mentioned elsewhere in this Annex</t>
  </si>
  <si>
    <t>611-030-00-4</t>
  </si>
  <si>
    <t>o-tolidine based dyes; 4,4'-diarylazo-3,3'-dimethylbiphenyl dyes, with the exception of those mentioned elsewhere in this Annex</t>
  </si>
  <si>
    <t>611-031-00-X</t>
  </si>
  <si>
    <t>4,4'-(4-iminocyclohexa-2,5-dienylidenemethylene)dianiline hydrochloride; C.I. Basic Red 9</t>
  </si>
  <si>
    <t>209-321-2</t>
  </si>
  <si>
    <t>569-61-9</t>
  </si>
  <si>
    <t>611-032-00-5</t>
  </si>
  <si>
    <t>1,4,5,8-tetraaminoanthraquinone; C.I. Disperse Blue 1</t>
  </si>
  <si>
    <t>219-603-7</t>
  </si>
  <si>
    <t>2475-45-8</t>
  </si>
  <si>
    <t xml:space="preserve">Carc. 1B
Skin Irrit. 2
Eye Dam. 1
Skin Sens. 1
</t>
  </si>
  <si>
    <t xml:space="preserve">H350
H315
H318
H317
</t>
  </si>
  <si>
    <t>611-033-00-0</t>
  </si>
  <si>
    <t>hexasodium [4,4''-azoxybis(2,2'-disulfonatostilbene-4,4'-diylazo)]-bis[5'-sulfonatobenzene-2,2'- diolato-O(2),O(2),N(1)]-copper(II)</t>
  </si>
  <si>
    <t>400-020-3</t>
  </si>
  <si>
    <t>82027-60-9</t>
  </si>
  <si>
    <t>611-034-00-6</t>
  </si>
  <si>
    <t>N-(5-(bis(2-methoxyethyl)amino)-2-((5-nitro-2,1-benzisothiazol-3-yl)azo)phenylacetamide</t>
  </si>
  <si>
    <t>402-430-8</t>
  </si>
  <si>
    <t>105076-77-5</t>
  </si>
  <si>
    <t>611-035-00-1</t>
  </si>
  <si>
    <t>tetralithium 6-amino-4-hydroxy-3-[7-sulfonato-4-(5-sulfonato-2-naphthylazo)-1-naphthylazo]naphthalene-2,7-disulfonate</t>
  </si>
  <si>
    <t>403-660-1</t>
  </si>
  <si>
    <t>107246-80-0</t>
  </si>
  <si>
    <t>611-036-00-7</t>
  </si>
  <si>
    <t>2-(4-(5,6(or 6,7)-dichloro-1,3-benzothiazol-2-ylazo)-N-methyl-m-toluidino)ethyl acetate</t>
  </si>
  <si>
    <t>405-440-0</t>
  </si>
  <si>
    <t>611-037-00-2</t>
  </si>
  <si>
    <t>3(or 5)-(4-(N-benzyl-N-ethylamino)-2-methylphenylazo)-1,4-dimethyl-1,2,4-triazolium methylsulphate</t>
  </si>
  <si>
    <t>406-055-0</t>
  </si>
  <si>
    <t>124584-00-5</t>
  </si>
  <si>
    <t>611-038-00-8</t>
  </si>
  <si>
    <t>trisodium 1-hydroxynaphthalene-2-azo-4'(5',5''-dimethylbiphenyl)-4''-azo(4''-phenylsulfonyloxybenzene)- 2',2'',4-trisulfonate</t>
  </si>
  <si>
    <t>406-820-9</t>
  </si>
  <si>
    <t>611-039-00-3</t>
  </si>
  <si>
    <t>7-[((4,6-dichloro-1,3,5-triazin-2-yl)amino)-4-hydroxy-3-(4-((2-sulfoxy)ethyl)sulfonyl)phenylazo]naphthalene-2-sulfonic acid</t>
  </si>
  <si>
    <t>407-050-6</t>
  </si>
  <si>
    <t>117715-57-8</t>
  </si>
  <si>
    <t>611-040-00-9</t>
  </si>
  <si>
    <t>3-(5-acetylamino-4-(4-[4,6-bis(3-diethylaminopropylamino)-1,3,5-triazin-2-ylamino]phenylazo)-2-(2-methoxyethoxy)phenylazo)-6-amino-4-hydroxy-2-naphthalenesulfonic acid</t>
  </si>
  <si>
    <t>407-670-7</t>
  </si>
  <si>
    <t>115099-58-6</t>
  </si>
  <si>
    <t>611-041-00-4</t>
  </si>
  <si>
    <t>2-[[4[[4,6-bis[[3-(diethylamino)propyl]amino]-1,3,5-triazine-2-yl]amino]phenyl]azo]-N-(2,3-dihydro-2-oxo-1H-benzimidazol-5-yl)-3-oxobutanamide</t>
  </si>
  <si>
    <t>407-680-1</t>
  </si>
  <si>
    <t>98809-11-1</t>
  </si>
  <si>
    <t>611-042-00-X</t>
  </si>
  <si>
    <t>trisodium 5-amino-3-[5-(2-bromoacryloylamino)-2-sulfonatophenylazo]-4-hydroxy-6-(4-vinylsulfonylphenylazo)naphthalene-2,7-disulfonate</t>
  </si>
  <si>
    <t>411-770-6</t>
  </si>
  <si>
    <t>136213-71-3</t>
  </si>
  <si>
    <t>611-043-00-5</t>
  </si>
  <si>
    <t>reaction mass of: trisodium N(1')-N(2):N(1''')-N(2'')-η-6-[2-amino-4-(or 6)-hydroxy-(or 4-amino-2-hydroxy)phenylazo]-6''-(1-carbaniloyl-2-hydroxyprop-1-enylazo)-5',5'''-disulfamoyl-3,3''-disulfonatobis(naphthalene-2,1'-azobenzene-1,2'-diolato-O(1),O(2'))-chromate; trisodium N(1')-N(2):N(1''')-N(2'')-η-6,6''-bis(1-carbaniloyl-2-hydroxyprop-1-enylazo)-5',5'''-disulfamoyl-3,3''-disulfonatobis(naphthalene-2,1'azobenzene-1,2'-diolato-O(1),O(2'))-chromate; trisodium N(1')-N(2):N(1''')-N(2'')-η-6,6''-bis[2-amino-4-(or 6)-hydroxy-(or 4-amino-2-hydroxy)phenylazo]5',5'''-disulfamoyl-3,3''-disulfonatobis(naphthalene-2,1'azobenzene-1,2'-diolato-O(1),O(2'))-chromate (2:1:1)</t>
  </si>
  <si>
    <t>402-850-1</t>
  </si>
  <si>
    <t>611-044-00-0</t>
  </si>
  <si>
    <t>reaction mass of: tert-alkyl(C12-C14)ammonium bis[1-[(2-hydroxy-5-nitrophenyl)azo]-2-naphthalenolato(2-)]-chromate(1-); tert-alkyl(C12-C14)ammonium bis[1-[(2-hydroxy-4-nitrophenyl)azo]-2-naphthalenolato(2-)]-chromate(1-); tert-alkyl(C12-C14)ammonium bis[1-[[5-(1,1-dimethylpropyl)-2-hydroxy-3-nitrophenyl]azo]-2-naphthalenolato(2-)]-chromate(1-); tert-alkyl(C12-C14)ammonium [[1-[(2-hydroxy-5-nitrophenyl)azo]-2-naphthalenolato(2-)]-[1-[(2-hydroxy-5-nitrophenyl)azo]-2-naphthalenolato(2-)]]-chromate(1-); tert-alkyl(C12-C14)ammonium [[1-[[5-(1,1-dimethylpropyl)-2-hydroxy-3-nitrophenyl]azo]-2-naphthalenolato(2-)]-[1-[(2-hydroxy-5-nitrophenyl)azo]-2-naphthalenolato(2-)]]-chromate(1-); tert-alkyl(C12-C14)ammonium ((1-(4(or 5)-nitro-2-oxidophenylazo)-2-naphtholato)(1-(3-nitro-2-oxido-5-pentylphenylazo)-2-naphtholato))chromate(1-)</t>
  </si>
  <si>
    <t>403-720-7</t>
  </si>
  <si>
    <t>117527-94-3</t>
  </si>
  <si>
    <t>611-045-00-6</t>
  </si>
  <si>
    <t>2-[4-[N-(4-acetoxybutyl)-N-ethyl]amino-2-methylphenylazo]-3-acetyl-5-nitrothiophene</t>
  </si>
  <si>
    <t>404-830-8</t>
  </si>
  <si>
    <t>611-046-00-1</t>
  </si>
  <si>
    <t>4,4'-diamino-2-methylazobenzene</t>
  </si>
  <si>
    <t>407-590-2</t>
  </si>
  <si>
    <t>43151-99-1</t>
  </si>
  <si>
    <t xml:space="preserve">Acute Tox. 3 *
STOT RE 2 *
Skin Sens. 1
Aquatic Acute 1
Aquatic Chronic 1
</t>
  </si>
  <si>
    <t xml:space="preserve">H301
H373 **
H317
H400
H410
</t>
  </si>
  <si>
    <t xml:space="preserve">H301
H373 **
H317
H410
</t>
  </si>
  <si>
    <t>611-047-00-7</t>
  </si>
  <si>
    <t>reaction mass of: 2-[[4-[N-ethyl-N-(2-acetoxyethyl)amino]phenyl]azo]-5,6-dichlorobenzothiazole; 2-[[4-[N-ethyl-N-(2-acetoxyethyl)amino]phenyl]azo]-6,7-dichlorobenzothiazole (1:1)</t>
  </si>
  <si>
    <t>407-890-3</t>
  </si>
  <si>
    <t>111381-11-4</t>
  </si>
  <si>
    <t>611-048-00-2</t>
  </si>
  <si>
    <t>reaction mass of: 2-[[4-[bis(2-acetoxyethyl)amino]phenyl]azo]-5,6-dichlorobenzothiazole; 2-[[4-[bis(2-acetoxyethyl)amino]phenyl]azo]-6,7-dichlorobenzothiazole (1:1)</t>
  </si>
  <si>
    <t>407-900-6</t>
  </si>
  <si>
    <t>111381-12-5</t>
  </si>
  <si>
    <t>611-049-00-8</t>
  </si>
  <si>
    <t>reaction mass of 7-[4-(3-diethylaminopropylamino)-6-(3-diethylammoniopropylamino)-1,3,5-triazin-2-ylamino]-4-hydroxy-3-(4-phenylazophenylazo)-naphthalene-2-sulfonate, acetic acid, lactic acid (2:1:1)</t>
  </si>
  <si>
    <t>408-000-6</t>
  </si>
  <si>
    <t>118658-98-3</t>
  </si>
  <si>
    <t>611-050-00-3</t>
  </si>
  <si>
    <t>reaction mass of: pentasodium 7-amino-3-[[4-[[4-[[4-[[4-[(6-amino-1-hydroxy-3-sulfonato-2-naphthyl)azo]-7-sulfonato-1-naphthyl]azo]phenyl]amino]-3-sulfonatophenyl]azo]-6-sulfonato-1-naphthyl]azo]-4-hydroxynaphthalen-2-sulfonate; pentasodium 7-amino-8-[4-[4-[4-[4-(2-amino-5-hydroxy-7-sulfonato-naphthalen-1-ylazo)-7-sulfonatonaphthalen-1-ylazo]-phenylamino]-3-sulfonato-phenylazo]-6-sulfonato-naphthalen-1-ylazo]-4-hydroxy-naphthalene-2-sulfonate; pentasodium 7-amino-8-[4-[4-[4-[4-(6-amino-1-hydroxy-3-sulfonato-naphthalen-1-ylazo)-7-sulfonatonaphthalen-1-ylazo]-phenylamino]-3-sulfonato-phenylazo]-6-sulfonato-naphthalen-1-ylazo]-4-hydroxy-naphthalene-2-sulfonate; tetrasodium 7-amino-4-hydroxy-3-[4-[4-[4-(4-hydroxy-7-sulfonato-naphthalen-1-ylazo)-2-sulfonato-phenylamino]phenylazo]-6-sulfonato-naphthalen-1-ylazo]naphthalene-2-sulfonate; tetrasodium 7-amino-4-hydroxy-3-[4-[4-[4-(4-amino-7-sulfonato-naphthalen-1-ylazo)-2-sulfonato-phenylamino]phenylazo]-6-sulfonato-naphthalen-1-ylazo]naphthalene-2-sulfonate</t>
  </si>
  <si>
    <t>415-350-3</t>
  </si>
  <si>
    <t>611-051-00-9</t>
  </si>
  <si>
    <t>2-(4-(N-ethyl-N-(2-hydroxy)ethyl)amino-2-methylphenyl)azo-6-methoxy-3-methyl-benzothiazolium chloride</t>
  </si>
  <si>
    <t>411-110-7</t>
  </si>
  <si>
    <t>136213-74-6</t>
  </si>
  <si>
    <t>611-052-00-4</t>
  </si>
  <si>
    <t>monosodium aqua-[5-[[2,4-dihydroxy-5-[(2-hydroxy-3,5-dinitrophenyl)azo]phenyl]azo]-2-naphthalensulfonate], iron complex</t>
  </si>
  <si>
    <t>400-720-9</t>
  </si>
  <si>
    <t>611-053-00-X</t>
  </si>
  <si>
    <t>2,2'-azobis[2-methylpropionamidine] dihydrochloride</t>
  </si>
  <si>
    <t>221-070-0</t>
  </si>
  <si>
    <t>2997-92-4</t>
  </si>
  <si>
    <t>611-055-00-0</t>
  </si>
  <si>
    <t>C.I. Disperse Yellow 3; N-[4-[(2-hydroxy-5-methylphenyl)azo]phenyl]acetamide</t>
  </si>
  <si>
    <t>220-600-8</t>
  </si>
  <si>
    <t>2832-40-8</t>
  </si>
  <si>
    <t>611-056-00-6</t>
  </si>
  <si>
    <t>C.I. Solvent Yellow 14; 1-phenylazo-2-naphthol</t>
  </si>
  <si>
    <t>212-668-2</t>
  </si>
  <si>
    <t>842-07-9</t>
  </si>
  <si>
    <t xml:space="preserve">Carc. 2
Muta. 2
Skin Sens. 1
Aquatic Chronic 4
</t>
  </si>
  <si>
    <t xml:space="preserve">H351
H341
H317
H413
</t>
  </si>
  <si>
    <t>611-057-00-1</t>
  </si>
  <si>
    <t>6-hydroxy-1-(3-isopropoxypropyl)-4-methyl-2-oxo-5-[4-(phenylazo)phenylazo]-1,2-dihydro-3-pyridinecarbonitrile</t>
  </si>
  <si>
    <t>400-340-3</t>
  </si>
  <si>
    <t>85136-74-9</t>
  </si>
  <si>
    <t xml:space="preserve">Carc. 1B
Aquatic Chronic 4
</t>
  </si>
  <si>
    <t xml:space="preserve">H350
H413
</t>
  </si>
  <si>
    <t>611-058-00-7</t>
  </si>
  <si>
    <t>(6-(4-hydroxy-3-(2-methoxyphenylazo)-2-sulfonato-7-naphthylamino)-1,3,5-triazin-2,4-diyl)bis[(amino-1-methylethyl)ammonium] formate</t>
  </si>
  <si>
    <t>402-060-7</t>
  </si>
  <si>
    <t>108225-03-2</t>
  </si>
  <si>
    <t xml:space="preserve">Carc. 1B
Eye Dam. 1
Aquatic Chronic 2
</t>
  </si>
  <si>
    <t xml:space="preserve">H350
H318
H411
</t>
  </si>
  <si>
    <t>611-059-00-2</t>
  </si>
  <si>
    <t>octasodium 2-(6-(4-chloro-6-(3-(N-methyl-N-(4-chloro-6-(3,5-disulfonato-2-naphthylazo)-1-hydroxy-6-naphthylamino)-1,3,5-triazin-2-yl)aminomethyl)phenylamino)-1,3,5-triazin-2-ylamino)-3,5-disulfonato-1-hydroxy-2-naphthylazo)naphthalene-1,5-disulfonate</t>
  </si>
  <si>
    <t>412-960-1</t>
  </si>
  <si>
    <t>148878-21-1</t>
  </si>
  <si>
    <t>611-060-00-8</t>
  </si>
  <si>
    <t>reaction mass of: sodium 5-[8-[4-[4-[4-[7-(3,5-dicarboxylatophenylazo)-8-hydroxy-3,6-disulfonatonaphthalen-1-ylamino]-6-hydroxy-1,3,5-triazin-2-yl]-2,5-dimethylpiperazin-1-yl]-6-hydroxy-1,3,5-triazin-2-ylamino]-1-hydroxy-3,6-disulfonatonaphthalen-2-ylazo]-isophthalate; ammonium 5-[8-[4-[4-[4-[7-(3,5-dicarboxylatophenylazo)-8-hydroxy-3,6-disulfonatonaphthalen-1-ylamino]-6-hydroxy-1,3,5-triazin-2-yl]-2,5-dimethylpiperazin-1-yl]-6-hydroxy-1,3,5-triazin-2-ylamino]-1-hydroxy-3,6-disulfonatonaphthalen-2-ylazo]-isophthalate; 5-[8-[4-[4-[4-[7-(3,5-dicarboxylatophenylazo)-8-hydroxy-3,6-disulfonatonaphthalen-1-ylamino]-6-hydroxy-1,3,5-triazin-2-yl]-2,5-dimethylpiperazin-1-yl]-6-hydroxy-1,3,5-triazin-2-ylamino]-1-hydroxy-3,6-disulfonaphthalen-2-ylazo]-isophthalic acid</t>
  </si>
  <si>
    <t>413-180-4</t>
  </si>
  <si>
    <t>187285-15-0</t>
  </si>
  <si>
    <t>611-061-00-3</t>
  </si>
  <si>
    <t>disodium 5-[5-[4-(5-chloro-2,6-difluoropyrimidin-4-ylamino)benzamido]-2-sulfonatophenylazo]-1-ethyl-6-hydroxy-4-methyl-2-oxo-3-pyridylmethylsulfonate</t>
  </si>
  <si>
    <t>412-530-3</t>
  </si>
  <si>
    <t>611-062-00-9</t>
  </si>
  <si>
    <t>octasodium 2-(8-(4-chloro-6-(3-((4-chloro-6-(3,6-disulfonato-2-(1,5-disulfonatonaphthalen-2-ylazo)-1-hydroxynaphthalen-8-ylamino)-1,3,5-triazin-2-yl)aminomethyl)phenylamino)-1,3,5-triazin-2-ylamino)-3,6-disulfonato-1-hydroxynaphthalen-2-ylazo)naphthalene-1,5-disulfonate</t>
  </si>
  <si>
    <t>413-550-5</t>
  </si>
  <si>
    <t>611-063-00-4</t>
  </si>
  <si>
    <t>trisodium [4'-(8-acetylamino-3,6-disulfonato-2-naphthylazo)-4''-(6-benzoylamino-3-sulfonato-2-naphthylazo)-biphenyl-1,3',3'',1'''-tetraolato-O,O',O'',O''']copper(II)</t>
  </si>
  <si>
    <t>413-590-3</t>
  </si>
  <si>
    <t>164058-22-4</t>
  </si>
  <si>
    <t>611-064-00-X</t>
  </si>
  <si>
    <t>4-(3,4-dichlorophenylazo)-2,6-di-sec-butyl-phenol</t>
  </si>
  <si>
    <t>410-600-8</t>
  </si>
  <si>
    <t>124719-26-2</t>
  </si>
  <si>
    <t xml:space="preserve">STOT RE 2 *
Skin Irrit. 2
Aquatic Acute 1
Aquatic Chronic 1
</t>
  </si>
  <si>
    <t xml:space="preserve">H373 **
H315
H400
H410
</t>
  </si>
  <si>
    <t xml:space="preserve">H373 **
H315
H410
</t>
  </si>
  <si>
    <t>611-065-00-5</t>
  </si>
  <si>
    <t>4-(4-nitrophenylazo)-2,6-di-sec-butyl-phenol</t>
  </si>
  <si>
    <t>410-610-2</t>
  </si>
  <si>
    <t>111850-24-9</t>
  </si>
  <si>
    <t xml:space="preserve">STOT RE 2 *
Skin Irrit. 2
Eye Irrit. 2
Skin Sens. 1
Aquatic Acute 1
Aquatic Chronic 1
</t>
  </si>
  <si>
    <t xml:space="preserve">H373 **
H315
H319
H317
H400
H410
</t>
  </si>
  <si>
    <t xml:space="preserve">H373 **
H319
H315
H317
H410
</t>
  </si>
  <si>
    <t>611-066-00-0</t>
  </si>
  <si>
    <t>tetrasodium 5-[4-chloro-6-(N-ethyl-anilino)-1,3,5-triazin-2-ylamino]-4-hydroxy-3-(1,5-disulfonatonaphthalen-2-ylazo)-naphthalene-2,7-disulfonate</t>
  </si>
  <si>
    <t>411-540-5</t>
  </si>
  <si>
    <t>130201-57-9</t>
  </si>
  <si>
    <t>611-067-00-6</t>
  </si>
  <si>
    <t>reaction mass of: bis(tris(2-(2-hydroxy(1-methyl)ethoxy)ethyl)ammonium) 7-anilino-4-hydroxy-3-(2-methoxy-5-methyl-4-(4-sulfonatophenylazo)phenylazo)naphthalene-2-sulfonate; bis(tris(2-(2-hydroxy(2-methyl)ethoxy)ethyl)ammonium) 7-anilino-4-hydroxy-3-(2-methoxy-5-methyl-4-(4-sulfonatophenylazo)phenylazo)naphthalene-2-sulfonate</t>
  </si>
  <si>
    <t>406-910-8</t>
  </si>
  <si>
    <t>611-068-00-1</t>
  </si>
  <si>
    <t>tetrasodium 4-amino-3,6-bis(5-[4-chloro-6-(2-hydroxyethylamino)-1,3,5-triazin-2-ylamino]-2-sulfonatophenylazo)-5-hydroxynaphthalene-2,7-disulfonate</t>
  </si>
  <si>
    <t>400-690-7</t>
  </si>
  <si>
    <t>85665-98-1</t>
  </si>
  <si>
    <t>611-069-00-7</t>
  </si>
  <si>
    <t>N,N-di-[poly(oxyethylene)-co-poly(oxypropylene)]-4-[(3,5-dicyano-4-methyl-2-thienyl)azo)]-3-methylaniline</t>
  </si>
  <si>
    <t>413-380-1</t>
  </si>
  <si>
    <t>611-070-00-2</t>
  </si>
  <si>
    <t>reaction mass of: disodium (6-(4-anisidino)-3-sulfonato-2-(3,5-dinitro-2-oxidophenylazo)-1-naphtholato)(1-(5-chloro-2-oxidophenylazo)-2-naphtholato)chromate(1-); trisodium bis(5-(4-anisidino)-3-sulfonato-2-(3,5-dinitro-2-oxidophenylazo)-1-naphtholato)chromate(1-)</t>
  </si>
  <si>
    <t>405-665-4</t>
  </si>
  <si>
    <t>611-071-00-8</t>
  </si>
  <si>
    <t>tris(tetramethylammonium) 5-hydroxy-1-(4-sulphonatophenyl)-4-(4-sulphonatophenylazo)pyrazole-3-carboxylate</t>
  </si>
  <si>
    <t>406-073-9</t>
  </si>
  <si>
    <t>131013-81-5</t>
  </si>
  <si>
    <t xml:space="preserve">Acute Tox. 3 *
Aquatic Chronic 3
</t>
  </si>
  <si>
    <t xml:space="preserve">H301
H412
</t>
  </si>
  <si>
    <t>611-072-00-3</t>
  </si>
  <si>
    <t>2,4-bis[2,2'-[2-(N,N-dimethylamino)ethyloxycarbonyl]phenylazo]-1,3-dihydroxybenzene, dihydrochloride</t>
  </si>
  <si>
    <t>407-010-8</t>
  </si>
  <si>
    <t>118208-02-9</t>
  </si>
  <si>
    <t>611-073-00-9</t>
  </si>
  <si>
    <t>dimethyl 3,3'-(N-(4-(4-bromo-2,6-dicyanophenylazo)-3-hydroxyphenyl)imino)dipropionate</t>
  </si>
  <si>
    <t>407-310-9</t>
  </si>
  <si>
    <t>122630-55-1</t>
  </si>
  <si>
    <t>611-074-00-4</t>
  </si>
  <si>
    <t>reaction mass of: sodium/potassium (3-(4-(5-(5-chloro-2,6-difluoropyrimidin-4-ylamino)-2-methoxy-3-sulfonatophenylazo)-2-oxidophenylazo)-2,5,7-trisulfonato-4-naphtholato)copper(II); sodium/potassium (3-(4-(5-(5-chloro-4,6-difluoropyrimidin-2-ylamino)-2-methoxy-3-sulfonatophenylazo)-2-oxidophenylazo)-2,5,7-trisulfonato-4-naphtholato)copper(II)</t>
  </si>
  <si>
    <t>407-100-7</t>
  </si>
  <si>
    <t>611-075-00-X</t>
  </si>
  <si>
    <t>reaction mass of: tris(3,5,5-trimethylhexylammonium) 4-amino-3-(4-(4-(2-amino-4-hydroxyphenylazo)anilino)-3-sulfonatophenylazo)-5,6-dihydro-5-oxo-6-phenylhydrazononaphthalene-2,7-disulfonate; tris(3,5,5-trimethylhexylammonium) 4-amino-3-(4-(4-(4-amino-2-hydroxyphenylazo)anilino)-3-sulfonatophenylazo)-5,6-dihydro-5-oxo-6-phenylhydrazononaphthalene-2,7-disulfonate (2:1)</t>
  </si>
  <si>
    <t>406-000-0</t>
  </si>
  <si>
    <t>611-076-00-5</t>
  </si>
  <si>
    <t>3-(2,6-dichloro-4-nitrophenylazo)-1-methyl-2-phenylindole</t>
  </si>
  <si>
    <t>406-280-4</t>
  </si>
  <si>
    <t>117584-16-4</t>
  </si>
  <si>
    <t>611-077-00-0</t>
  </si>
  <si>
    <t>dilithium disodium (5,5'-diamino-(μ-4,4'-dihydroxy-1:2-κ-2,O4,O4',-3,3'-[3,3'-dihydroxy-1:2-κ-2-O3,O3'-biphenyl-4,4'-ylenebisazo-1:2-(N3,N4-η:N3',N4'-η)]-dinaphthalene-2,7-disulfonato(8)))dicuprate(2-)</t>
  </si>
  <si>
    <t>407-230-4</t>
  </si>
  <si>
    <t>126637-70-5</t>
  </si>
  <si>
    <t>611-078-00-6</t>
  </si>
  <si>
    <t>(2,2'-(3,3'-dioxidobiphenyl-4,4'-diyldiazo)bis(6-(4-(3-(diethylamino)propylamino)-6-(3-(diethylammonio)propylamino)-1,3,5-triazin-2-ylamino)-3-sulfonato-1-naphtholato))dicopper(II) acetate lactate</t>
  </si>
  <si>
    <t>407-240-9</t>
  </si>
  <si>
    <t>159604-94-1</t>
  </si>
  <si>
    <t>611-079-00-1</t>
  </si>
  <si>
    <t>disodium 7-[4-chloro-6-(N-ethyl-o-toluidino)-1,3,5-triazin-2-ylamino]-4-hydroxy-3-(4-methoxy-2-sulfonatophenylazo)-2-naphthalenesulfonate</t>
  </si>
  <si>
    <t>410-390-8</t>
  </si>
  <si>
    <t>147703-64-8</t>
  </si>
  <si>
    <t>611-080-00-7</t>
  </si>
  <si>
    <t>sodium 3-(2-acetamido-4-(4-(2-hydroxybutoxy)phenylazo)phenylazo)benzenesulfonate</t>
  </si>
  <si>
    <t>410-150-2</t>
  </si>
  <si>
    <t>147703-65-9</t>
  </si>
  <si>
    <t>611-081-00-2</t>
  </si>
  <si>
    <t>tetrasodium [7-(2,5-dihydroxy-KO2-7-sulfonato-6-[4-(2,5,6-trichloro-pyrimidin-4-ylamino)phenylazo]-(N1,N7-N)-1-naphthylazo)-8-hydroxy-KO8-naphthalene-1,3,5-trisulfonato(6-)]cuprate(II)</t>
  </si>
  <si>
    <t>411-470-5</t>
  </si>
  <si>
    <t>141048-13-7</t>
  </si>
  <si>
    <t>611-082-00-8</t>
  </si>
  <si>
    <t>reaction mass of: pentasodium bis(1-(3(or 5)-(4-anilino-3-sulfonatophenylazo)-4-hydroxy-2-oxidophenylazo)-6-nitro-4-sulfonato-2-naphtholato)ferrate(1-); pentasodium [(1-(3-(4-anilino-3-sulfonatophenylazo)-4-hydroxy-2-oxidophenylazo)-6-nitro-4-sulfonato-2-naphtholato)-(5-(4-anilino-3-sulfonatophenylazo)-4-hydroxy-2-oxidophenylazo)-6-nitro-4-sulfonato-2-naphtholato]ferrate(1-)</t>
  </si>
  <si>
    <t>407-570-3</t>
  </si>
  <si>
    <t>611-083-00-3</t>
  </si>
  <si>
    <t>reaction mass of: 2-[N-ethyl-4-[(5,6-dichlorobenzothiazol-2-yl)azo]-m-toludino]ethyl acetate; 2-[N-ethyl-4-[(6,7-dichlorobenzothiazol-2-yl)azo]-m-toludino]ethyl acetate (1:1)</t>
  </si>
  <si>
    <t>411-560-4</t>
  </si>
  <si>
    <t xml:space="preserve">STOT RE 1
Skin Sens. 1
Aquatic Chronic 2
</t>
  </si>
  <si>
    <t xml:space="preserve">H372 **
H317
H411
</t>
  </si>
  <si>
    <t>611-085-00-4</t>
  </si>
  <si>
    <t>reaction mass of: 3-cyano-5-(2-cyano-4-nitro-phenylazo)-2-(2-hydroxy-ethylamino)-4-methyl-6-[3-(2-phenoxyethoxy)propylamino]pyridine; 3-cyano-5-(2-cyano-4-nitro-phenylazo)-6-(2-hydroxy-ethylamino)-4-methyl-2-[3-(2-phenoxyethoxy)propylamino]pyridine; 3-cyano-5-(2-cyano-4-nitro-phenylazo)-2-amino-4-methyl-6-[3-(3-hydroxypropoxy)propylamino]pyridine; 3-cyano-5-(2-cyano-4-nitro-phenylazo)-6-amino-4-methyl-2-[3-(3-methoxypropoxy)propylamino]pyridine</t>
  </si>
  <si>
    <t>411-880-4</t>
  </si>
  <si>
    <t>611-086-00-X</t>
  </si>
  <si>
    <t>monolithium 5-[[2,4-dihydroxy-5-[(2-hydroxy-3,5-dinitrophenyl)azo]phenyl]azo]-2-naphthalenesulfonate], iron complex, monohydrate</t>
  </si>
  <si>
    <t>411-360-7</t>
  </si>
  <si>
    <t>611-087-00-5</t>
  </si>
  <si>
    <t>reaction mass of: 3-((5-cyano-1,6-dihydro-1,4-dimethyl-2-hydroxyl-6-oxo-3-pyridinyl)azo)-benzoyloxy-2-phenoxyethane; 3-((5-cyano-1,6-dihydro-1,4-dimethyl-2-hydroxy-6-oxo-3-pyridinyl)azo)-benzoyloxy-2-ethyloxy-2-(ethylphenol)</t>
  </si>
  <si>
    <t>411-710-9</t>
  </si>
  <si>
    <t>611-088-00-0</t>
  </si>
  <si>
    <t>reaction mass of: trilithium 4-amino-3-((4-((4-((2-amino-4-hydroxyphenyl)azo)phenyl)amino)-3-sulfophenyl)azo)-5-hydroxy-6-(phenylazo)naphthalene-2,7-disulfonate; trilithium 4-amino-3-((4-((4-((4-amino-2-hydroxyphenyl)azo)phenyl)amino)-3-sulfophenyl)azo)-5-hydroxy-6-(phenylazo)naphthalene-2,7-disulfonate</t>
  </si>
  <si>
    <t>411-890-9</t>
  </si>
  <si>
    <t>611-089-00-6</t>
  </si>
  <si>
    <t>2-((4-(ethyl-(2-hydroxyethyl)amino)-2-methylphenyl)azo)-6-methoxy-3-methyl-benzothiazolium methylsulfate</t>
  </si>
  <si>
    <t>411-100-2</t>
  </si>
  <si>
    <t>136213-73-5</t>
  </si>
  <si>
    <t>611-090-00-1</t>
  </si>
  <si>
    <t>2,5-dibutoxy-4-(morpholin-4-yl)benzenediazonium 4-methylbenzenesulfonate</t>
  </si>
  <si>
    <t>413-290-2</t>
  </si>
  <si>
    <t>93672-52-7</t>
  </si>
  <si>
    <t xml:space="preserve">Self-react. C
Acute Tox. 4 *
Eye Dam. 1
Skin Sens. 1
Aquatic Chronic 3
</t>
  </si>
  <si>
    <t xml:space="preserve">H242
H302
H318
H317
H412
</t>
  </si>
  <si>
    <t>611-091-00-7</t>
  </si>
  <si>
    <t>sodium (1.0-1.95)/lithium (0.05-1) 5-((5-((5-chloro-6-fluoro-pyrimidin-4-yl)amino)-2-sulfonatophenyl)azo)-1,2-dihydro-6-hydroxy-1,4-dimethyl-2-oxo-3-pyridinemethylsulfonate</t>
  </si>
  <si>
    <t>413-470-0</t>
  </si>
  <si>
    <t>134595-59-8</t>
  </si>
  <si>
    <t>611-092-00-2</t>
  </si>
  <si>
    <t>tert-(dodecyl/tetradecyl)-ammonium bis(3-(4-((5-(1,1-dimethyl-propyl)-2-hydroxy-3-nitrophenyl)azo)-3-methyl-5-hydroxy-(1H)pyrazol-1-yl)benzenesulfonamidato)chromate</t>
  </si>
  <si>
    <t>413-210-6</t>
  </si>
  <si>
    <t>611-093-00-8</t>
  </si>
  <si>
    <t>sodium 2-(4-(4-fluoro-6-(2-sulfo-ethylamino)-[1,3,5]triazin-2-ylamino)-2-ureido-phenylazo)-5-(4-sulfophenylazo)benzene-1-sulfonate</t>
  </si>
  <si>
    <t>410-770-3</t>
  </si>
  <si>
    <t>146177-84-6</t>
  </si>
  <si>
    <t>611-094-00-3</t>
  </si>
  <si>
    <t>reaction mass of: 2-[2-acetylamino-4-[N,N-bis[2-ethoxy-carbonyloxy)ethyl]amino]phenylazo]-5,6-dichloro-1,3-benzothiazole; 2-[2-acetylamino-4-[N,N-bis[2-ethoxy-carbonyloxy)ethyl]amino]phenylazo]-6,7-dichloro-1,3-benzotriazole (1:1)</t>
  </si>
  <si>
    <t>411-600-0</t>
  </si>
  <si>
    <t>143145-93-1</t>
  </si>
  <si>
    <t>611-095-00-9</t>
  </si>
  <si>
    <t>hexasodium 1,1'-[(1-amino-8-hydroxy-3,6-disulfonate-2,7-naphthalenediyl)bis(azo(4-sulfonate-1,3-phenyl)imino[6-[(4-chloro-3-sulfonatophenyl)amino]-1,3,5-triazin-2,4-diyl]]]bis[3-carboxypyridinium] dihydroxide</t>
  </si>
  <si>
    <t>412-240-7</t>
  </si>
  <si>
    <t>89797-03-5</t>
  </si>
  <si>
    <t>611-096-00-4</t>
  </si>
  <si>
    <t>methyl N-[3-acetylamino)-4-(2-cyano-4-nitrophenylazo)phenyl]-N-[(1-methoxy)acetyl]glycinate</t>
  </si>
  <si>
    <t>413-040-2</t>
  </si>
  <si>
    <t>149850-30-6</t>
  </si>
  <si>
    <t>611-097-00-X</t>
  </si>
  <si>
    <t>reaction mass of iron complexes of: 1,3-dihydroxy-4-[(5-phenylaminosulfonyl)-2-hydroxyphenylazo]-n-(5-amino-sulfonyl-2-hydroxyphenylazo)benzene and: 1,3-dihydroxy-4-[(5-phenylaminosulfonyl)-2-hydroxyphenylazo]-n-[4-(4-nitro-2-sulfophenylamino)phenylazo]benzene (n=2,5,6)</t>
  </si>
  <si>
    <t>414-150-3</t>
  </si>
  <si>
    <t>611-098-00-5</t>
  </si>
  <si>
    <t>tetrakis(tetramethylammonium)3,3'-(6-(2-hydroxyethylamino)1,3,5-triazine-2,4-diylbisimino(2-methyl-4,1-phenyleneazo))bisnaphthalene-1,5-disulfonate</t>
  </si>
  <si>
    <t>405-950-3</t>
  </si>
  <si>
    <t>131013-83-7</t>
  </si>
  <si>
    <t>611-099-00-0</t>
  </si>
  <si>
    <t>(methylenebis(4,1-phenylenazo(1-(3-(dimethylamino)propyl)-1,2-dihydro-6-hydroxy-4-methyl-2-oxopyridine-5,3-diyl)))-1,1'-dipyridinium dichloride dihydrochloride</t>
  </si>
  <si>
    <t>401-500-5</t>
  </si>
  <si>
    <t>118658-99-4</t>
  </si>
  <si>
    <t>611-100-00-4</t>
  </si>
  <si>
    <t>potassium sodium 3,3'-(3(or4)-methyl-1,2-phenylenebis(imino(6-chloro)-1,3,5-triazine-4,2-diylimino(2-acetamido-5-methoxy)-4,1-phenylenazo)dinaphthalene-1,5-disulfonate</t>
  </si>
  <si>
    <t>403-810-6</t>
  </si>
  <si>
    <t>140876-13-7</t>
  </si>
  <si>
    <t>611-101-00-X</t>
  </si>
  <si>
    <t>2'-(4-chloro-3-cyano-5-formyl-2-thienyl)azo-5'-diethylaminoacetanilide</t>
  </si>
  <si>
    <t>405-200-5</t>
  </si>
  <si>
    <t>104366-25-8</t>
  </si>
  <si>
    <t>611-102-00-5</t>
  </si>
  <si>
    <t>reaction product of: C.I. Leuco Sulfur Black 1 and reaction mass of: disodium-4-{4-[8-amino-1-hydroxy-7-(4-sulfamoylphenylazo)-3,6-disulfonato-2-naphthylazo]phenylsulfonylamino}benzendiazoniumchlorid; disodium-4-{4-[2,6-dihydroxy-3-(8-hydroxy-3,6-disulfonato-1-naphthylazo)phenylazo]phenylsulfonylamino}benzen-diazoniumchlorid</t>
  </si>
  <si>
    <t>424-500-7</t>
  </si>
  <si>
    <t>611-103-00-0</t>
  </si>
  <si>
    <t>trisodium (1-(3-carboxylato-2-oxido-5-sulfonatophenylazo)-5-hydroxy-7-sulfonatonaphthalen-2-amido)nickel(II)</t>
  </si>
  <si>
    <t>407-110-1</t>
  </si>
  <si>
    <t>611-104-00-6</t>
  </si>
  <si>
    <t>reaction mass of: trisodium (2,4(or 2,6 or 4,6)-bis(3,5-dinitro-2-oxidophenylazo)-5-hydroxyphenolato)(2(or 4or 6)-(3,5-dinitro-2-oxidophenylazo)-5-hydroxy-4(or 2or 6)-(4-(4-nitro-2-sulfonatoanilino)phenylazo)phenolato)ferrate(1-); trisodium bis(2,4(or 2,6 or 4,6)-bis(3,5-dinitro-2-oxidophenylazo)-5-hydroxyphenolato)ferrate(1-); trisodium (2,4(or 2,6 or 4,6)-bis(3,5-dinitro-2-oxidophenylazo)-5-hydroxyphenolato)(2(or 4 or 6)-(3,5-dinitro-2-oxidophenylazo)-5-hydroxy-4(or 2 or 6)-(4-nitro-2-sulfonatophenylazo)phenolato)ferrate(1-); trisodium (2,4(or 2,6 or 4,6)-bis(3,5-dinitro-2-oxidophenylazo)-5-hydroxyphenolato)(2(or 4 or 6)-(3,5-dinitro-2-oxidophenylazo)-5-hydroxy-4(or 2 or 6)-(3-sulfonatophenylazo)phenolato)ferrate(1-); disodium 3,3'-(2,4-dihydroxy-1,3(or 1,5 or 3,5)-phenylenediazo)dibenzenesulfonate</t>
  </si>
  <si>
    <t>406-870-1</t>
  </si>
  <si>
    <t>611-105-00-1</t>
  </si>
  <si>
    <t>sodium 4-(4-chloro-6-(N-ethylanilino)-1,3,5-triazin-2-ylamino)-2-(1-(2-chlorophenyl)-5-hydroxy-3-methyl-1H-pyrazol-4-ylazo)benzenesulfonate</t>
  </si>
  <si>
    <t>407-800-2</t>
  </si>
  <si>
    <t>136213-75-7</t>
  </si>
  <si>
    <t>611-106-00-7</t>
  </si>
  <si>
    <t>hexasodium 4,4'-dihydroxy-3,3'-bis[2-sulfonato-4-(4-sulfonatophenylazo)phenylazo]-7,7'[p-phenylenebis[imino(6-chloro-1,3,5-triazine-4,2-diyl)imino]]dinaphthalene-2-sulfonate</t>
  </si>
  <si>
    <t>410-180-6</t>
  </si>
  <si>
    <t>157627-99-1</t>
  </si>
  <si>
    <t>611-107-00-2</t>
  </si>
  <si>
    <t>potassium sodium 4-(4-chloro-6-(3,6-disulfonato-7-(5,8-disulfonato-naphthalen-2-ylazo)-8-hydroxy-naphthalen-1-ylamino)-1,3,5-triazin-2-ylamino)-5-hydroxy-6-(4-(2-sulfatoethanesulfonyl)-phenylazo)-naphthalene-1,7-disulfonate</t>
  </si>
  <si>
    <t>412-490-7</t>
  </si>
  <si>
    <t>611-108-00-8</t>
  </si>
  <si>
    <t>disodium 5-((4-((4-chloro-3-sulfonatophenyl)azo)-1-naphthyl)azo)-8-(phenylamino)-1-naphthalenesulfonate</t>
  </si>
  <si>
    <t>413-600-6</t>
  </si>
  <si>
    <t>6527-62-4</t>
  </si>
  <si>
    <t>611-109-00-3</t>
  </si>
  <si>
    <t>Reaction products of: copper(II) sulfate and tetrasodium 2,4-bis[6-(2-methoxy-5-sulfonatophenylazo)-5-hydroxy-7-sulfonato-2-naphthylamino]-6-(2-hydroxyethylamino)-1,3,5-triazine (2:1)</t>
  </si>
  <si>
    <t>407-710-3</t>
  </si>
  <si>
    <t>611-110-00-9</t>
  </si>
  <si>
    <t>tetra-sodium/lithium 4,4'-bis-(8-amino-3,6-disulfonato-1-naphthol-2-ylazo)-3-methylazobenzene</t>
  </si>
  <si>
    <t>408-210-8</t>
  </si>
  <si>
    <t>124605-82-9</t>
  </si>
  <si>
    <t>611-111-00-4</t>
  </si>
  <si>
    <t>disodium 2-[[4-(2-chloroethylsulfonyl)phenyl]-[(2-hydroxy-5-sulfo-3-[3-[2-(2-(sulfooxy)ethylsulfonyl)ethylazo]-4-sulfobenzoato(3-)cuprate(1-)</t>
  </si>
  <si>
    <t>414-230-8</t>
  </si>
  <si>
    <t>611-112-00-X</t>
  </si>
  <si>
    <t>tetrasodium 4-hydroxy-5-[4-[3-(2-sulfatoethanesulfonyl)phenylamino]-6-morpholin-4-yl-1,3,5-triazin-2-ylamino]-3-(1-sulfonatonaphthalen-2-ylazo)naphthalene-2,7-disulfonate</t>
  </si>
  <si>
    <t>413-070-6</t>
  </si>
  <si>
    <t>611-113-00-5</t>
  </si>
  <si>
    <t>lithium sodium (2-(((5-((2,5-dichlorophenyl)azo)-2-hydroxyphenyl)methylene)amino)benzoato(2-))(2-((4,5-dihydro-3-methyl-5-oxo-1-phenyl-1H-pyrazol-4-yl)azo)-5-sulfobenzoato(3-)) chromate(2-)</t>
  </si>
  <si>
    <t>414-280-0</t>
  </si>
  <si>
    <t>149626-00-6</t>
  </si>
  <si>
    <t>611-114-00-0</t>
  </si>
  <si>
    <t>lithium sodium (4-((5-chloro-2-hydroxyphenyl)azo)-2,4-dihydro-5-methyl-3H-pyrazol-3-onato(2-))(3-((4,5-dihydro-3-methyl-1-(4-methylphenyl)-5-oxo-1H-pyrazol-4-yl)azo)-4-hydroxy-5-nitrobenzenesulfonato(3-)) chromate(2-)</t>
  </si>
  <si>
    <t>414-250-7</t>
  </si>
  <si>
    <t>149564-66-9</t>
  </si>
  <si>
    <t>611-115-00-6</t>
  </si>
  <si>
    <t>trilithium bis(4-((4-(diethylamino)-2-hydroxyphenyl)azo)-3-hydroxy-1-naphthalenesulfonato(3-))chromate(3-)</t>
  </si>
  <si>
    <t>414-290-5</t>
  </si>
  <si>
    <t>149564-65-8</t>
  </si>
  <si>
    <t>611-116-00-1</t>
  </si>
  <si>
    <t>reaction mass of: trisodium 5-{}{4-chloro-6-[2-(2,6-dichloro-5-cyanopyrimidin-4-ylamino)-propylamino]-1,3,5-triazin-2-ylamino}}-4-hydroxy-3-(1-sulfonatonaphthalene-2-ylazo)-naphthalene-2,7-disulfonate; trisodium 5-{}{4-chloro-6-[2-(2,6-dichloro-5-cyanopyrimidin-4-ylamino)-1-methyl-ethylamino]-1,3,5-triazin-2-ylamino}}-4-hydroxy-3-(1-sulfonatonaphthalene-2-ylazo)-naphthalene-2,7-disulfonate; trisodium 5-{}{4-chloro-6-[2-(4,6-dichloro-5-cyanopyrimidin-2-ylamino)-propylamino]-1,3,5-triazin-2-ylamino}}-4-hydroxy-3-(1-sulfonatonaphthalen-2-ylazo)-naphthalene-2,7-disulfonate; trisodium 5-{}{4-chloro-6-[2-(4,6-dichloro-5-cyanopyrimidin-2-ylamino)-1-methyl-ethylamino]-1,3,5-triazin-2-ylamino}}-4-hydroxy-3-(1-sulfonatonaphthalen-2-ylazo)-naphthalene-2,7-disulfonate</t>
  </si>
  <si>
    <t>414-620-8</t>
  </si>
  <si>
    <t>611-117-00-7</t>
  </si>
  <si>
    <t>1,3-bis{}{6-fluoro-4-[1,5-disulfo-4-(3-aminocarbonyl-1-ethyl-6-hydroxy-4-methyl-pyrid-2-on-5-ylazo)-phenyl-2-ylamino]-1,3,5-triazin-2-ylamino}}propane lithium-, sodium salt</t>
  </si>
  <si>
    <t>415-100-3</t>
  </si>
  <si>
    <t>149850-29-3</t>
  </si>
  <si>
    <t>611-118-00-2</t>
  </si>
  <si>
    <t>sodium 1,2-bis[4-[4-{}{4-(4-sulfophenylazo)-2-sulfophenylazo}}-2-ureido-phenyl-amino]-6-fluoro-1,3,5-triazin-2-ylamino]-propane, sodium salt</t>
  </si>
  <si>
    <t>413-990-8</t>
  </si>
  <si>
    <t>611-119-00-8</t>
  </si>
  <si>
    <t>tetrasodium 4-[4-chloro-6-(4-methyl-2-sulfophenylamino)-1,3,5-triazin-2-ylamino]-6-(4,5-dimethyl-2-sulfophenylazo)-5-hydroxynaphthalene-2,7-disulfonate</t>
  </si>
  <si>
    <t>415-400-4</t>
  </si>
  <si>
    <t>148878-22-2</t>
  </si>
  <si>
    <t>611-120-00-3</t>
  </si>
  <si>
    <t>5-{}{4-[5-amino-2-[4-(2-sulfoxyethylsulfonyl)phenylazo]-4-sulfo-phenylamino]-6-chloro-1,3,5-triazin-2-ylamino}}-4-hydroxy-3-(1-sulfo-naphthalen-2-ylazo)-naphthalene-2,7-disulfonicacid sodium salt</t>
  </si>
  <si>
    <t>418-340-7</t>
  </si>
  <si>
    <t>157707-94-3</t>
  </si>
  <si>
    <t>611-121-00-9</t>
  </si>
  <si>
    <t>Main component 6 (isomer): asym. 1:2 Cr(III)-complex of: A: 3-hydroxy-4-(2-hydroxy-naphthalene-1-ylazo)naphthalene-1-sulfonic acid, Na-salt and B: 1-[2-hydroxy-5-(4-methoxy-phenylazo)phenylazo]naphthalene-2-ol; Main component 8 (isomer): asym. 1:2 Cr-complex of: A: 3-hydroxy-4-(2-hydroxy-naphthalene-1-ylazo)-naphthalene-1-sulfonic acid, Na-salt and B: 1-[2-hydroxy-5-(4-methoxy-phenylazo)-phenylazo]-naphthalene-2-ol</t>
  </si>
  <si>
    <t>417-280-9</t>
  </si>
  <si>
    <t>30785-74-1</t>
  </si>
  <si>
    <t>611-122-00-4</t>
  </si>
  <si>
    <t>hexasodium (di[N-(3-(4-[5-(5-amino-3-methyl-1-phenylpyrazol-4-yl-azo)-2,4-disulfo-anilino]-6-chloro-1,3,5-triazin-2-ylamino)phenyl)-sulfamoyl](di-sulfo)-phthalocyaninato)nickel</t>
  </si>
  <si>
    <t>417-250-5</t>
  </si>
  <si>
    <t>151436-99-6</t>
  </si>
  <si>
    <t>611-123-00-X</t>
  </si>
  <si>
    <t>3-(2,4-bis(4-((5-(4,6-bis(2-aminopropylamino)-1,3,5-triazin-2-ylamino)-4-hydroxy-2,7-disulfonaphthalen-3-yl)azo)phenylamino)-1,3,5-triazin-6-ylamino)propyldiethylammonium lactate</t>
  </si>
  <si>
    <t>424-310-4</t>
  </si>
  <si>
    <t>178452-66-9</t>
  </si>
  <si>
    <t>611-124-00-5</t>
  </si>
  <si>
    <t>reaction mass of: pentasodium 5-amino-3-(5-{}{4-chloro-6-[4-(2-sulfoxyethoxysulfonato)phenylamino]-1,3,5-triazin-2-ylamino}}-2-sulfonatophenylazo)-6-[5-(2,3-dibromopropionylamino)-2-sulfonatophenylazo]-4-hydroxynaphthalene-2,7-disulfonate; pentasodium 5-amino-6-[5-(2-bromoacryloylamino)-2-sulfonatophenylazo]-3-(5-{}{4-chloro-6-[4-(2-sulfoxyethoxysulfonato)phenylamino]-1,3,5-triazin-2-ylamino}}-2-sulfonatophenylazo)-4-hydroxynaphthalene-2,7-disulfonate; tetrasodium 5-amino-3-[5-{}{4-chloro-6-[4-(vinylsulfonyl)phenylamino]-1,3,5-triazin-2-ylamino}}-2-sulfonatophenylazo]-6-[5-(2,3-dibromopropionylamino)-2-sulfonatophenylazo]-4-hydroxynaphthalene-2,7-disulfonate</t>
  </si>
  <si>
    <t>424-320-9</t>
  </si>
  <si>
    <t>611-125-00-0</t>
  </si>
  <si>
    <t>reaction mass of: Disodium 6-[3-carboxy-4,5-dihydro-5-oxo-4-sulfonatophenyl)pyrazolin-4-yl-azo]-3-[2-oxido-4-(ethensulfonyl)-5-methoxyphenylazo]-4-oxidonaphthalene-2-sulfonate copper (II) complex; Disodium 6-[3-carboxy-4,5-dihydro-5-oxo-4-sulfonatophenyl)pyrazolin-4-yl-azo]-3-[2-oxido-4-(2-hydroxyethylsulfonyl)-5-methoxyphenylazo]-4-oxidonaphthalene-2-sulfonate copper (II) complex</t>
  </si>
  <si>
    <t>423-940-7</t>
  </si>
  <si>
    <t>611-126-00-6</t>
  </si>
  <si>
    <t>2,6-bis-(2-(4-(4-amino-phenylamino)-phenylazo)-1,3-dimethyl-3H-imidazolium)-4-dimethylamino-1,3,5-triazine, dichloride</t>
  </si>
  <si>
    <t>424-120-1</t>
  </si>
  <si>
    <t>174514-06-8</t>
  </si>
  <si>
    <t>611-127-00-1</t>
  </si>
  <si>
    <t>pentasodium 4-amino-6-(5-(4-(2-ethyl-phenylamino)-6-(2-sulfatoethanesulfonyl)-1,3,5-triazin-2-ylamino)-2-sulfonatophenylazo)-5-hydroxy-3-(4-(2-sulfatoethanesulfonyl)phenylazo)naphthalene-2,7-disulfonate</t>
  </si>
  <si>
    <t>423-790-2</t>
  </si>
  <si>
    <t xml:space="preserve">H318
H317
H412
</t>
  </si>
  <si>
    <t>611-128-00-7</t>
  </si>
  <si>
    <t>N,N'-bis{}{6-chloro-4-[6-(4-vinylsulfonylphenylazo)-2,7-disulfonicacid-5-hydroxynapht-4-ylamino]-1,3,5-triazin-2-yl}}-N-(2-hydroxyethyl)ethane-1,2-diamine, sodium salt</t>
  </si>
  <si>
    <t>419-500-9</t>
  </si>
  <si>
    <t>171599-85-2</t>
  </si>
  <si>
    <t>611-129-00-2</t>
  </si>
  <si>
    <t>reaction mass of: 5-[(4-[(7-amino-1-hydroxy-3-sulfo-2-naphthyl)azo]-2,5-diethoxyphenyl)azo]-2-[(3-phosphonophenyl)azo]benzoic acid; 5-[(4-[(7-amino-1-hydroxy-3-sulfo-2-naphthyl)azo]-2,5-diethoxyphenyl)azo]-3-[(3-phosphonophenyl)azo]benzoic acid</t>
  </si>
  <si>
    <t>418-230-9</t>
  </si>
  <si>
    <t>163879-69-4</t>
  </si>
  <si>
    <t xml:space="preserve">Expl. 1.3 ****
Repr. 2
STOT RE 2 *
Skin Sens. 1
Aquatic Chronic 2
</t>
  </si>
  <si>
    <t xml:space="preserve">H203
H361f ***
H373 **
H317
H411
</t>
  </si>
  <si>
    <t>611-130-00-8</t>
  </si>
  <si>
    <t>tetra-ammonium 2-[6-[7-(2-carboxylato-phenylazo)-8-hydroxy-3,6-disulfonato-1-naphthylamino]-4-hydroxy-1,3,5-triazin-2-ylamino]benzoate</t>
  </si>
  <si>
    <t>418-520-5</t>
  </si>
  <si>
    <t>183130-96-3</t>
  </si>
  <si>
    <t>611-131-00-3</t>
  </si>
  <si>
    <t>2-[2-hydroxy-3-(2-chlorophenyl)carbamoyl-1-naphthylazo]-7-[2-hydroxy-3-(3-methylphenyl)carbamoyl-1-naphthylazo]fluoren-9-one</t>
  </si>
  <si>
    <t>420-580-2</t>
  </si>
  <si>
    <t>151798-26-4</t>
  </si>
  <si>
    <t xml:space="preserve">Repr. 1B
Aquatic Chronic 4
</t>
  </si>
  <si>
    <t xml:space="preserve">H360D ***
H413
</t>
  </si>
  <si>
    <t>611-132-00-9</t>
  </si>
  <si>
    <t>pentasodium bis{}{7-[4-(1-butyl-5-cyano-1,2-dihydro-2-hydroxy-4-methyl-6-oxo-3-pyridylazo)phenylsulfonylamino]-5'-nitro-3,3'-disulfonatonaphthalene-2-azobenzene-1,2'-diolato}} chromate (III)</t>
  </si>
  <si>
    <t>419-210-2</t>
  </si>
  <si>
    <t>178452-71-6</t>
  </si>
  <si>
    <t>611-133-00-4</t>
  </si>
  <si>
    <t>Product by process iron complex of azo dyestuffs obtained by coupling a mixture of diazotized 2-amino-1-hydroxybenzene-4-sulfanilide and 2-amino-1-hydroxybenzene-4-sulfonamide with resorcin, the obtained mixture being subsequently submitted to a second coupling reaction with a mixture of diazotized 3-aminobenzene-1-sulfonic acid (metanilic acid) and 4'-amino-4-nitro-1,1'-diphenylamine-2-sulfonic acid and metallization with ferric chloride, sodium salt</t>
  </si>
  <si>
    <t>419-260-5</t>
  </si>
  <si>
    <t>611-134-00-X</t>
  </si>
  <si>
    <t>trisodium 2-{}{α[2-hydroxy-3-[4-chloro-6-[4-(2,3-dibromopropionylamino)-2-sulfonatophenylamino]-1,3,5-triazin-2-ylamino]-5-sulfonatophenylazo]-benzylidenehydrazino}}-4-sulfonatobenzoate, copper complex</t>
  </si>
  <si>
    <t>423-770-3</t>
  </si>
  <si>
    <t>611-135-00-5</t>
  </si>
  <si>
    <t>Reaction product of: 2-[[4-amino-2-ureidophenylazo]-5-[(2-(sulfooxy)ethyl)sulfonyl]]benzenesulfonic acid with 2,4,6-trifluoropyrimidine and partial hydrolysis to the corresponding vinylsulfonyl derivative,mixed potassium/sodium salt</t>
  </si>
  <si>
    <t>424-250-9</t>
  </si>
  <si>
    <t>611-136-00-0</t>
  </si>
  <si>
    <t>2-{}{4-(2-ammoniopropylamino)-6-[4-hydroxy-3-(5-methyl-2-methoxy-4-sulfamoylphenylazo)-2-sulfonatonaphth-7-ylamino]-1,3,5-triazin-2-ylamino}}-2-aminopropyl formate</t>
  </si>
  <si>
    <t>424-260-3</t>
  </si>
  <si>
    <t xml:space="preserve">Repr. 2
Eye Dam. 1
Aquatic Chronic 2
</t>
  </si>
  <si>
    <t xml:space="preserve">H361f ***
H318
H411
</t>
  </si>
  <si>
    <t>611-137-00-6</t>
  </si>
  <si>
    <t>6-tert-butyl-7-chloro-3-tridecyl-7,7a-dihydro-1H-pyrazolo[5,1-c]-1,2,4-triazole</t>
  </si>
  <si>
    <t>419-870-1</t>
  </si>
  <si>
    <t>159038-16-1</t>
  </si>
  <si>
    <t>611-138-00-1</t>
  </si>
  <si>
    <t>2-(4-aminophenyl)-6-tert-butyl-1H-pyrazolo[1,5-b][1,2,4]triazole</t>
  </si>
  <si>
    <t>415-910-7</t>
  </si>
  <si>
    <t>152828-25-6</t>
  </si>
  <si>
    <t>611-139-00-7</t>
  </si>
  <si>
    <t>reaction product of: C.I. Leuco Sulfur Black 1 with (3-chloro-2-hydroxypropyl)trimethylammonium chloride</t>
  </si>
  <si>
    <t>424-510-1</t>
  </si>
  <si>
    <t>611-140-00-2</t>
  </si>
  <si>
    <t>azafenidin (ISO); 2-(2,4-dichloro-5-prop-2-ynyloxyphenyl)-5,6,7,8-tetrahydro-1,2,4-triazolo[4,3-a]pyridin-3(2H)-one</t>
  </si>
  <si>
    <t>68049-83-2</t>
  </si>
  <si>
    <t xml:space="preserve">Repr. 1B
STOT RE 2 *
Aquatic Acute 1
Aquatic Chronic 1
</t>
  </si>
  <si>
    <t xml:space="preserve">H360Df
H373 **
H410
</t>
  </si>
  <si>
    <t>611-141-00-8</t>
  </si>
  <si>
    <t>5-(4-[4-[4-(3,5-dicarboxy-phenyl-azo)phenylamino]-6-morpholin-4-yl-1,3,5-triazin-2-ylamino]phenylazo)isophthalic acid, mixed monosodium and diammonium salt</t>
  </si>
  <si>
    <t>414-410-6</t>
  </si>
  <si>
    <t>611-142-00-3</t>
  </si>
  <si>
    <t>product-by-process definition polyazodyestuff obtained by coupling 4-[4-(1-amino-8-hydroxy-3,6-disulfo-2-naphthylazo)phenylsulfonylamino]benzenediazonium with reaction mass of 4-carboxybenzenediazonium and diphenylamine-3-sulfo-4,4'-bisdiazonium, and further coupling of the obtained compounds with reaction mass of naphth-2-ol and 3-aminophenol, sodium salts; sodium chloride</t>
  </si>
  <si>
    <t>425-740-5</t>
  </si>
  <si>
    <t>611-143-00-9</t>
  </si>
  <si>
    <t>reaction mass of: trisodium 2-(2-[α-(2-carboxylato-κ-O-4-sulfonatophenylazo)benzylidene]hydrazino-κ-N')-6-(2,6-difluoropyrimidin-4-ylamino)-4-sulfonatophenolatocuprate (II); trisodium 2-(2-[α-(2-carboxylato-κ-O-4-sulfonatophenylazo)benzylidene]hydrazino-κ-N')-6-(4,6-difluoropyrimidin-2-ylamino)-4-sulfonatophenolatocuprate (II)</t>
  </si>
  <si>
    <t>428-260-4</t>
  </si>
  <si>
    <t>611-144-00-4</t>
  </si>
  <si>
    <t>reaction mass of: 7-amino-3,8-bis-[4-(2-sulfoxyethylsulfonyl)phenylazo]-4-hydroxynaphthalene-2-sulfonic acid, Na/K salt; 7-amino-3-[4-(2-sulfoxyethylsulfonyl)phenylazo]-4-hydroxy-8-[4-(2-sulfoxyethylsulfonyl)-2-sulfophenylazo]naphthalene-2-sulfonic acid, Na/K salt; 7-amino-8-[4-(2-sulfoxyethylsulfonyl)-phenylazo]-4-hydroxy-3-[4-(2-sulfoxyethylsulfonyl)-2-sulfophenylazo]naphthalene-2-sulfonic acid, Na/K salt; 7-amino-3,8-bis-[4-(2-sulfoxyethylsulfonyl)-2-sulfophenylazo]-4-hydroxynaphthalene-2-sulfonic acid, Na/K salt</t>
  </si>
  <si>
    <t>429-070-4</t>
  </si>
  <si>
    <t>214362-06-8</t>
  </si>
  <si>
    <t>611-145-00-X</t>
  </si>
  <si>
    <t>reaction mass of: tetrasodium 3-(1,5-disulfonatonaphthalene-2-ylazo)-4-hydroxy-7-{4-chloro-6-[4-(2-sulfoxyethylsulfonyl)phenylamino]-1,3,5-triazine-2-ylamino}naphthalene-2-sulfonate; 3-(2,5-disulfophenylazo)-4-hydroxy-7-{4-chloro-6-[4-(2-sulfoxyethylsulfonyl)phenylamino]-1,3,5-triazine-2-ylamino}naphthalene-2-sulfonic acid, sodium salt</t>
  </si>
  <si>
    <t>429-440-5</t>
  </si>
  <si>
    <t>611-146-00-5</t>
  </si>
  <si>
    <t>reaction mass of: pentasodium 3-(4-(4-(7-(2,4-diamino-5-sulfonato-3-(4-sulfonatophenylazo)phenylazo)-1-hydroxy-3-sulfonatonaphthalen-2-ylazo)-2-sulfonatophenylamino)phenylazo)-4-hydroxy-6-(2-oxo-1-phenylcarbamoylpropylazo)naphthalene-2-sulfonate; pentasodium 6-((2,4-diamino-5-sulfonatophenyl)azo)-3-((4-((4-((7-((2,4-diamino-5-sulfonatophenyl)azo)-1-hydroxy-3-sulfonatonaphthalen-2-yl)azo)phenyl)amino)-2-sulfonatophenyl)azo)-4-hydroxynaphthalene-2-sulfonate; pentasodium 6-((2,4-diamino-5-sulfonato-3-((4-sulfonatophenyl)azo)phenyl)azo)-3-((4-((4-((1,7-dihydroxy-3-sulfonatonaphthalen-2-yl)azo)-2-sulfonatophenyl)amino)phenyl)azo)-4-hydroxynaphthalene-2-sulfonate; hexasodium 6-((2,4-diamino-5-sulfonatophenyl)azo)-3-((4-((4-((7-((2,4-diamino-5-sulfonato-3-((4-sulfonatophenyl)azo)phenyl)azo)-1-hydroxy-3-sulfonatonaphthalen-2-yl)azo)-2-sulfonatophenyl)amino)phenyl)azo)-4-hydroxynaphthalene-2-sulfonate</t>
  </si>
  <si>
    <t>430-070-1</t>
  </si>
  <si>
    <t>611-147-00-0</t>
  </si>
  <si>
    <t>sodium, potassium, lithium 5-amino-3,6-bis(5-(4-chloro-6-(methyl-(2-methylaminoacetyl)amino)-1,3,5-triazin-2-ylamino)-2-sulfonatophenylazo)-4-hydroxynaphthalene-2,7-disulfonate</t>
  </si>
  <si>
    <t>430-090-0</t>
  </si>
  <si>
    <t>205764-96-1</t>
  </si>
  <si>
    <t>611-148-00-6</t>
  </si>
  <si>
    <t>reaction mass of: 2-(3-(2,6-dichloro-4-nitrophenylazo)carbazol-9-yl)ethanol; 2-(2-(3-(2,6-dichloro-4-nitro-phenylazo)-carbazol-9-yl)-ethoxy)ethanol; 3-(2,6-dichloro-4-nitrophenylazo)carbazol</t>
  </si>
  <si>
    <t>429-590-1</t>
  </si>
  <si>
    <t>611-149-00-1</t>
  </si>
  <si>
    <t>2-(2-chloroacetoxy)ethyl 3-((4-(2,5-dichloro-4-fluorosulfonylphenylazo)-3-methylphenyl)ethylamino)propionate</t>
  </si>
  <si>
    <t>427-570-7</t>
  </si>
  <si>
    <t>193486-83-8</t>
  </si>
  <si>
    <t>611-150-00-7</t>
  </si>
  <si>
    <t>tetralithium 2-[6-[7-[2-(carboxylato)phenylazo]-8-hydroxy-3,6-disulfonato-1-naphthylamino]-4-hydroxy-1,3,5-triazine-2-ylamino]benzoate</t>
  </si>
  <si>
    <t>440-460-3</t>
  </si>
  <si>
    <t>611-151-00-2</t>
  </si>
  <si>
    <t>chrysoidine; 4-(phenylazo)benzene-1,3-diamine</t>
  </si>
  <si>
    <t>207-803-7</t>
  </si>
  <si>
    <t>495-54-5</t>
  </si>
  <si>
    <t xml:space="preserve">Muta. 2
Acute Tox. 4 *
Skin Irrit. 2
Aquatic Acute 1
Aquatic Chronic 1
</t>
  </si>
  <si>
    <t xml:space="preserve">H341
H302
H315
H400
H410
</t>
  </si>
  <si>
    <t xml:space="preserve">H341
H302
H315
H410
</t>
  </si>
  <si>
    <t>611-152-00-8</t>
  </si>
  <si>
    <t xml:space="preserve">chrysoidine monohydrochloride; 4-phenylazophenylene-1,3-diamine monohydrochloride [1]
chrysoidine monoacetate; 4-(phenylazo)benzene-1,3-diamine monoacetate [2]
chrysoidine acetate; 4-(phenylazo)benzene-1,3-diamine acetate [3]
chrysoidine-p-dodecylbenzenesulfonate; dodecylbenzenesulfonic acid, compound with 4-(phenylazo)benzene-1,3-diamine (1:1) [4]
chrysoidine dihydrochloride; 4-(phenylazo)benzene-1,3-diamine dihydrochloride [5]
chrysoidine sulfate; bis[4-(phenylazo)benzene-1,3-diamine] sulfate  [6]
</t>
  </si>
  <si>
    <t xml:space="preserve">208-545-8 [1]
278-290-5 [2]
279-116-0 [3]
264-409-8 [4]
281-549-5 [5]
282-432-1 [6]
</t>
  </si>
  <si>
    <t xml:space="preserve">532-82-1 [1]
75660-25-2 [2]
79234-33-6 [3]
63681-54-9 [4]
83968-67-6 [5]
84196-22-5 [6]
</t>
  </si>
  <si>
    <t xml:space="preserve">Muta. 2
Acute Tox. 4 *
Skin Irrit. 2
Eye Dam. 1
Aquatic Acute 1
Aquatic Chronic 1
</t>
  </si>
  <si>
    <t xml:space="preserve">H341
H302
H315
H318
H400
H410
</t>
  </si>
  <si>
    <t xml:space="preserve">H341
H302
H315
H318
H410
</t>
  </si>
  <si>
    <t>611-153-00-3</t>
  </si>
  <si>
    <t xml:space="preserve">chrysoidine C10-14-alkyl derivatives; benzenesulfonic acid, mono-C10-14-alkyl derivatives, compounds with 4-(phenylazo)-1,3-benzenediamine [1]
chrysoidine compound with dibutylnaphthalene sulfonic acid; dibutylnaphthalenesulfonic acid, compound with 4-(phenylazo)benzene-1,3-diamine (1:1)  [2]
</t>
  </si>
  <si>
    <t xml:space="preserve">286-946-7 [1]
304-236-8 [2]
</t>
  </si>
  <si>
    <t xml:space="preserve">85407-90-5 [1]
94247-67-3 [2]
</t>
  </si>
  <si>
    <t xml:space="preserve">Muta. 2
Acute Tox. 4 *
Skin Irrit. 2
Eye Dam. 1
</t>
  </si>
  <si>
    <t xml:space="preserve">H341
H302
H315
H318
</t>
  </si>
  <si>
    <t>611-154-00-9</t>
  </si>
  <si>
    <t>trisodium 5-benzamido-4-hydroxy-3-(4-methyl-2-sulfonatophenylazo)naphthalene-2,7-disulfonate</t>
  </si>
  <si>
    <t>403-670-6</t>
  </si>
  <si>
    <t>92408-46-3</t>
  </si>
  <si>
    <t>611-155-00-4</t>
  </si>
  <si>
    <t>4,4'-oxybis(benzenesulfonylazide)</t>
  </si>
  <si>
    <t>431-850-4</t>
  </si>
  <si>
    <t>7456-68-0</t>
  </si>
  <si>
    <t xml:space="preserve">Expl. 1.1 ****
STOT RE 2 *
Aquatic Acute 1
Aquatic Chronic 1
</t>
  </si>
  <si>
    <t xml:space="preserve">H201
H373 **
H400
H410
</t>
  </si>
  <si>
    <t>GHS01
GHS08
GHS09
Dgr</t>
  </si>
  <si>
    <t xml:space="preserve">H201
H373 **
H410
</t>
  </si>
  <si>
    <t>611-156-00-X</t>
  </si>
  <si>
    <t>triammonium 4-[4-[7-(4-carboxylatoanilino)-1-hydroxy-3-sulfonato-2-naphthylazo]-2,5-dimethoxyphenylazo]benzoate</t>
  </si>
  <si>
    <t>432-270-4</t>
  </si>
  <si>
    <t>221354-37-6</t>
  </si>
  <si>
    <t xml:space="preserve">Repr. 2
STOT RE 2 *
Aquatic Chronic 2
</t>
  </si>
  <si>
    <t xml:space="preserve">H361f ***
H373 **
H411
</t>
  </si>
  <si>
    <t>611-157-00-5</t>
  </si>
  <si>
    <t>benzenesulfonic acid, 3,3'-(methylenebis((dihydroxyphenylene)azo))bis-, potassium sodium salt; potassium sodium 3-[(E)-(6-{3,4-dihydroxy-2-[(Z)-(3-sulfonatophenyl)diazenyl]benzyl}-2,3-dihydroxyphenyl)diazenyl]benzenesulfonate</t>
  </si>
  <si>
    <t>432-590-4</t>
  </si>
  <si>
    <t>243869-48-9</t>
  </si>
  <si>
    <t>611-158-00-0</t>
  </si>
  <si>
    <t>reaction product of: 2,3,4,2',3',4'-hexahydroxy-5,5'-diacethyl-diphenylmethane and 6-diazo-5,6-dihydro-5-oxo-1-naphthalenesulfonylchloride and 3-diazo-3,4-dihydro-6-methoxy-4-oxo-1-naphthalenesulfonylchloride</t>
  </si>
  <si>
    <t>421-520-8</t>
  </si>
  <si>
    <t xml:space="preserve">****
Aquatic Chronic 4
</t>
  </si>
  <si>
    <t xml:space="preserve">****
H413
</t>
  </si>
  <si>
    <t>611-159-00-6</t>
  </si>
  <si>
    <t>disodium 4-amino-6-((4-((4-(2,4-diaminophenyl)azo)phenylsulfamoyl)phenyl)azo)-5-hydroxy-3-((4-nitrophenyl)azo)naphthalene-2,7-disulfonate</t>
  </si>
  <si>
    <t>421-880-6</t>
  </si>
  <si>
    <t>611-160-00-1</t>
  </si>
  <si>
    <t>reaction mass of: 1,1,1-tris(phenyl-4'-(3''-diazo-3'',4''-dihydro-4''-oxo-naphthalene-1''-sulfonato)ethane; 1,1,1-tris(phenyl-4'-(6''-diazo-5'',6''-dihydro-5''-oxo-naphthalene-1''-sulfonato)ethane; reaction product of 1,1,1-tris(p-hydroxyphenyl)ethane with 6-diazo-5,6-dihydro-5-oxo-1-naphthylsulfonylchloride and 3-diazo-3,4-dihydro-4-oxo-1-naphthylsulfonylchloride (2:1); reaction product of 1,1,1-tris(p-hydroxyphenyl)ethane with 6-diazo-5,6-dihydro-5-oxo-1-naphthylsulfonylchloride and 3-diazo-3,4-dihydro-4-oxo-1-naphthylsulfonylchloride (1:2)</t>
  </si>
  <si>
    <t>422-760-6</t>
  </si>
  <si>
    <t>611-161-00-7</t>
  </si>
  <si>
    <t>trisodium [1,2'-(2-(8-amino-3,5-disulfonatonaphthalene)azo)-(4'-nitrobenzene)diolato-O,O,N][(Z)-2,2-((phenylcarbamoylprop-1'-enyl)azo)-5-sulfamoylbenzene)diolato-O,O,N]chromate(III)</t>
  </si>
  <si>
    <t>423-100-1</t>
  </si>
  <si>
    <t>611-162-00-2</t>
  </si>
  <si>
    <t>2,4-bis(((2-(dimethylammonio)ethyloxy)carbonyl)phen-2-ylazo)benzene-1,3-diolbis(methanesulfonate)</t>
  </si>
  <si>
    <t>429-600-4</t>
  </si>
  <si>
    <t>611-163-00-8</t>
  </si>
  <si>
    <t>2,4-bis(((2-(dimethylammonio)ethyloxy)carbonyl)phen-2-ylazo)benzene-1,3-diol sulfate</t>
  </si>
  <si>
    <t>429-610-9</t>
  </si>
  <si>
    <t>611-164-00-3</t>
  </si>
  <si>
    <t>reaction mass of: 2,2’-dimethyl-2,2’-azobutanenitrile; 2-methylpentanenitrile-2-azo-2’-(2’-methylpropanenitrile); 2,2’-dimethyl-2,2’-azoheptanenitrile; 2-methylheptanenitrile-2-azo-2’-(2’-methylpropanenitrile); 2-methylheptanenitrile-2-azo-2’-(2’-methylbutanenitrile)</t>
  </si>
  <si>
    <t>429-710-2</t>
  </si>
  <si>
    <t xml:space="preserve">Self-react. D
Acute Tox. 4 *
Aquatic Chronic 2
</t>
  </si>
  <si>
    <t xml:space="preserve">H242
H302
H411
</t>
  </si>
  <si>
    <t>611-165-00-9</t>
  </si>
  <si>
    <t>reaction mass of: tetrasodium 4-amino-6-(5-(2,6-difluoropyrimidin-4-ylamino)-2-sulfonatophenylazo)-5-hydroxy-3-(4-(sulfatoethylsulfonyl)phenylazo)naphthalene-2,7-disulfonate; tetrasodium 4-amino-6-(5-(4,6-difluoropyrimidin-2-ylamino)-2-sulfonatophenylazo)-5-hydroxy-3-(4-(2-sulfatoethylsulfonyl)phenylazo)naphthalene-2,7-disulfonate</t>
  </si>
  <si>
    <t>431-830-5</t>
  </si>
  <si>
    <t>611-166-00-4</t>
  </si>
  <si>
    <t>reaction mass of: pentasodium 4-amino-5-hydroxy-3-{(E)-4-[2-(sulfonatooxy)ethylsulfonyl]phenylazo}-6-{(E)-2-sulfonato-4-[2-(sulfonatooxy)ethylsulfonyl]phenylazo}naphthalene-2,7-disulfonate; tetrasodium 4-amino-5-hydroxy-3-{(E)-4-[2-(sulfonatooxy)ethylsulfonyl]phenylazo}-6-[(E)-2-sulfonato-4-(vinylsulfonyl)phenylazo]naphthalene-2,7-disulfonate; tetrasodium 4-amino-5-hydroxy-6-{(E)-2-sulfonato-4-[2-(sulfonatooxy)ethylsulfonyl]phenylazo}-3-[(E)-4-(vinylsulfonyl)phenylazo]naphthalene-2,7-disulfonate</t>
  </si>
  <si>
    <t>432-100-9</t>
  </si>
  <si>
    <t>611-167-00-X</t>
  </si>
  <si>
    <t>sodium bis[tris(2-hydroxyethyl)ammonium][6-anilino-4'-(4,8-disulfonato-2-naphthylazo)-5'-methyl-3-sulfonatonaphthalene-2-azobenzene-1,2'-diolato]cuprate(II)</t>
  </si>
  <si>
    <t>435-240-9</t>
  </si>
  <si>
    <t>611-168-00-5</t>
  </si>
  <si>
    <t>reaction mass of: 3-[[4-chloro-6-[[7-[(1,5-disulfo-2-naphthalenyl)azo]-8-hydroxy-3,6-disulfo-1-naphthalenyl]amino]-1,3,5-triazin-2-yl]amino]-5-[[4-chloro-6-[[8-hydroxy-3,6-disulfo-7-[(2-sulfophenyl)azo]-1-naphthalenyl]amino]-1,3,5-triazin-2-yl]amino]benzoic acid; 3,5-bis[[4-chloro-6-[[7-[(1,5-disulfo-2-naphthalenyl)azo]-8-hydroxy-3,6-disulfo-1-naphthalenyl]amino]-1,3,5-triazin-2-yl]amino]benzoic acid</t>
  </si>
  <si>
    <t>435-440-6</t>
  </si>
  <si>
    <t>611-169-00-0</t>
  </si>
  <si>
    <t>sodium 5-(2-carboxyphenylazo)-6-hydroxynaphthalene-2-sulfonate</t>
  </si>
  <si>
    <t>435-800-2</t>
  </si>
  <si>
    <t>611-170-00-6</t>
  </si>
  <si>
    <t>reaction mass of: trisodium 2-((1-(2-hydroxy-κ-O-5-(2-sulfonatoethansulfonyl)phenylazo-κ-N2)-1-phenylmethyl)azo-κ-N1)-4-sulfonatobenzoate(5-)-κ-O)cuprate(II); disodium 2-((1-(5-ethenesulfonyl-2-hydroxy-κ-O-phenylazo-κ-N2)-1-phenylmethyl)azo-κ-N1)-4-sulfonatobenzoate-κ-O-(5-))cuprate(II)</t>
  </si>
  <si>
    <t>435-880-9</t>
  </si>
  <si>
    <t>611-171-00-1</t>
  </si>
  <si>
    <t>reaction mass of: trisodium 3-(5-(2,6-difluoropyrimidin-4-ylamino)-2-sulfonatophenylazo)-5-(4-fluoro-6-morpholin-4-yl-1,3,5-triazin-2-ylamino)-4-hydroxy-2,7-naphthalenedisulfonate; trisodium 3-(5-(4,6-difluoropyrimidin-2-ylamino)-2-sulfonatophenylazo)-5-(4-fluoro-6-morpholin-4-yl-1,3,5-triazin-2-ylamino)-4-hydroxy-2,7-naphthalenedisulfonate</t>
  </si>
  <si>
    <t>436-890-6</t>
  </si>
  <si>
    <t>611-172-00-7</t>
  </si>
  <si>
    <t>reaction mass of: triammonium 6-amino-3-((2,5-diethoxy-4-(3-phosphonophenyl)azo)phenyl)azo-4-hydroxy-2-naphthalenesulfonate; diammonium 3-((4-((7-amino-1-hydroxy-3-sulfo-naphthalen-2-yl)azo)-2,5-diethoxyphenyl)azo)benzoate</t>
  </si>
  <si>
    <t>438-310-7</t>
  </si>
  <si>
    <t xml:space="preserve">Self-react. C ****
Repr. 2
Acute Tox. 4 *
STOT RE 2 *
Aquatic Chronic 3
</t>
  </si>
  <si>
    <t xml:space="preserve">H242
H361f ***
H302
H373 **
H412
</t>
  </si>
  <si>
    <t>611-173-00-2</t>
  </si>
  <si>
    <t>reaction mass of: 3-[3-carbamoyl-5-(5-{4-chloro-6-[4-(2-sulfonatooxyethylsulfonyl)anilino]-1,3,5-triazin-2-ylamino}-2-sulfonatophenylazo)-1,2-dihydro-6-hydroxy-4-methyl-2-oxo-1-pyridyl]propanoic acid, trisodium salt; 3-[3-carbamoyl-5-(5-{4-chloro-6-[4-(vinylsulfonyl)anilino]-1,3,5-triazin-2-ylamino}-2-sulfonatophenylazo)-1,2-dihydro-6-hydroxy-4-methyl-2-oxo-1-pyridyl]propanoic acid, disodium salt</t>
  </si>
  <si>
    <t>440-510-4</t>
  </si>
  <si>
    <t>611-174-00-8</t>
  </si>
  <si>
    <t>reaction mass of: 3-[5-(4-ethenesulfonylbutyrylamino)-2-sulfophenylazo]-5-{4-chloro-[6-(4-(3-amino-5-hydroxy-2,7-disulfonaphthalene-4-ylazo)-3-sulfophenylamino]-1,3,5-triazin-2-ylamino}-4-hydroxynaphthalene-2,7-disulfonic acid, sodium salt; 3-[5-(4-(2-chloroethanesulfonyl)butyrylamino)-2-sulfophenylazo]-5-{4-chloro-[6-(4-(3-amino-5-hydroxy-2,7-disulfonaphthalene-4-ylazo)-3-sulfophenylamino]-1,3,5-triazin-2-ylamino}-4-hydroxynaphthalene-2,7-disulfonic acid, sodium salt</t>
  </si>
  <si>
    <t>442-290-5</t>
  </si>
  <si>
    <t>457624-86-1</t>
  </si>
  <si>
    <t>611-175-00-3</t>
  </si>
  <si>
    <t>reaction mass of: trisodium 5-{4-chloro-6-[N-ethyl-(3-(2-sulfonatooxy)ethylsulfonyl)anilino]-1,3,5-triazin-2-ylamino}-4-hydroxy-3-[4-(vinylsulfonyl)phenylazo]naphthalene-2,7-disulfonate; trisodium 5-{4-chloro-6-[N-ethyl-3-(vinylsulfonyl)anilino]-1,3,5-triazin-2-ylamino}-4-hydroxy-3-[4-(2-(sulfonatooxy)ethylsulfonyl)phenylazo]naphthalene-2,7-disulfonate; disodium 5-{4-chloro-6-[N-ethyl-3-(vinylsulfonyl)anilino]-1,3,5-triazin-2-ylamino}-4-hydroxy-3-[(4-vinylsulfonyl)phenylazo]naphthalene-2,7-disulfonate; tetrasodium 5-{4-chloro-6-[N-ethyl-3-(2-(sulfonatooxy)ethylsulfonyl)anilino]-1,3,5-triazin-2-ylamino}-3-[4-(2-(sulfonatooxy)ethylsulfonyl)phenylazo]-4-hydroxynaphthalene-2,7-disulfonate</t>
  </si>
  <si>
    <t>444-050-5</t>
  </si>
  <si>
    <t>611-176-00-9</t>
  </si>
  <si>
    <t>2,6-bis(2,3,4-trihydroxybenzyl)-p-cresol ester with 6-diazo-5,6-dihydro-5-oxo-1-naphthalenesulfonate</t>
  </si>
  <si>
    <t>444-250-2</t>
  </si>
  <si>
    <t xml:space="preserve">Self-react. C ****
Aquatic Chronic 2
</t>
  </si>
  <si>
    <t xml:space="preserve">H242
H411
</t>
  </si>
  <si>
    <t xml:space="preserve">H242
H411
</t>
  </si>
  <si>
    <t>611-177-00-4</t>
  </si>
  <si>
    <t>reaction mass of: pentasodium bis[6-anilino-3,5'-disulfonatonaphthalene-2-azobenzene-1,2'-diolato]cobaltate(III); tetrasodium  [6-anilino-3,5'-disulfonatonaphthalene-2-azobenzene-1,2'-diolato][6-anilino-5'-sulfamoyl-3-sulfonatonaphthalene-2-azobenzene-1,2'-diolato]cobaltate(III); trisodium bis[6-anilino-5'-sulfamoyl-3-sulfonatonaphthalene-2-azobenzene-1,2'-diolato]cobaltate(III)</t>
  </si>
  <si>
    <t>444-290-0</t>
  </si>
  <si>
    <t>508202-43-5</t>
  </si>
  <si>
    <t>611-178-00-X</t>
  </si>
  <si>
    <t>reaction mass of: pentasodium 4-amino-5-hydroxy-3-{(E)-4-[2-(sulfonatooxy)ethylsulfonyl]phenylazo}-6-{(E)-2-sulfonato-4-[2-(sulfonatooxy)ethylsulfonyl]phenylazo}naphthalene-2,7-disulfonate; tetrasodium 4-amino-5-hydroxy-3-{(E)-4-[2-(sulfonatooxy)ethylsulfonyl]phenylazo}-6-[(E)-2-sulfonato-4-(vinylsulfonyl)phenylazo]naphthalene-2,7-disulfonate; tetrasodium 4-amino-5-hydroxy-6-[(E)-2-sulfonato-4-[2-(sulfonatooxy)ethylsulfonyl]phenylazo}-3-[(E)-4-(vinylsulfonyl)phenylazo]naphthalene-2,7-disulfonate; trisodium 4-amino-5-hydroxy-3-[(E)-4-(vinylsulfonyl)phenylazo]-6-[(E)-2-sulfonato-4-(vinylsulfonyl)phenylazo]naphthalene-2,7-disulfonate; trisodium 4-amino-5-hydroxy-3-[(2-hydroxyethylsulfonyl)-phenylazo]-6-[(E)-2-sulfonato-4-(vinylsulfonyl)phenylazo]naphthalene-2,7-disulfonate; trisodium 4-amino-5-hydroxy-3-[(E)-4-(vinylsulfonyl)phenylazo]-6-[-2-sulfonato-4-(2-hydroxyethylsulfonyl)phenylazo]naphthalene-2,7-disulfonate</t>
  </si>
  <si>
    <t>445-280-9</t>
  </si>
  <si>
    <t>611-179-00-5</t>
  </si>
  <si>
    <t>reaction mass of: pentasodium 2-[[8-[[4-chloro-6-[[4-(2-sulfonato ethylsulfonyl)]phenyl]amino]-1,3,5-triazin-2-yl]amino-1- hydroxy-3,6-disulfonato-2-naphthalenyl]azo]naphthalene-1,5-disulfonate; 2-[[8-[[4-chloro-6-[[4-[[2-ethenyl]sulfonyl]phenyl]amino]-1,3,5-triazin-2-yl]amino]-1-hydroxy-3,6-disulfonato-2-naphthalenyl]azo]naphthalene-1,5-disulfonate</t>
  </si>
  <si>
    <t>450-010-8</t>
  </si>
  <si>
    <t>611-180-00-0</t>
  </si>
  <si>
    <t>iron, complexes with diazotised 4-aminobenzenesulfonamide,diazotised 3-aminobenzenesulfonic acid, diazotised 3-amino-4-hydroxybenzenesulfonamide,diazotised 3-amino-4-hydroxy-N-phenylbenzenesulfonamide, diazotised 5-amino-2-(phenylamino)benzenesulfonic acid and resorcinol, sodium salts</t>
  </si>
  <si>
    <t>417-850-7</t>
  </si>
  <si>
    <t>612-001-00-9</t>
  </si>
  <si>
    <t xml:space="preserve">mono-methylamine [1]
di-methylamine [2]
tri-methylamine  [3]
</t>
  </si>
  <si>
    <t xml:space="preserve">200-820-0 [1]
204-697-4 [2]
200-875-0 [3]
</t>
  </si>
  <si>
    <t xml:space="preserve">74-89-5 [1]
124-40-3 [2]
75-50-3 [3]
</t>
  </si>
  <si>
    <t xml:space="preserve">Flam. Gas 1
Press. Gas
Acute Tox. 4 *
STOT SE 3
Skin Irrit. 2
Eye Dam. 1
</t>
  </si>
  <si>
    <t xml:space="preserve">H220
H332
H335
H315
H318
</t>
  </si>
  <si>
    <t>GHS02
GHS04
GHS05
GHS07
Dgr</t>
  </si>
  <si>
    <t xml:space="preserve">H220
H332
H335
H315
H318
</t>
  </si>
  <si>
    <t xml:space="preserve">*
Skin Irrit. 2; H315: C ≥ 5 %
Eye Dam. 1; H318: C ≥ 5 %
Eye Irrit. 2; H319: 0,5 % ≤ C &lt; 5 %
STOT SE 3; H335: C ≥ 5 %
</t>
  </si>
  <si>
    <t>612-001-01-6</t>
  </si>
  <si>
    <t xml:space="preserve">mono-methylamine ... % [1]
di-methylamine ... % [2]
tri-methylamine ... %  [3]
</t>
  </si>
  <si>
    <t xml:space="preserve">Flam. Liq. 1
Acute Tox. 4 *
Acute Tox. 4 *
Skin Corr. 1B
</t>
  </si>
  <si>
    <t xml:space="preserve">H224
H332
H302
H314
</t>
  </si>
  <si>
    <t xml:space="preserve">*
STOT SE 3; H335: C ≥ 5 %
</t>
  </si>
  <si>
    <t>612-002-00-4</t>
  </si>
  <si>
    <t>ethylamine</t>
  </si>
  <si>
    <t xml:space="preserve">Flam. Gas 1
Press. Gas
STOT SE 3
Eye Irrit. 2
</t>
  </si>
  <si>
    <t xml:space="preserve">H220
H335
H319
</t>
  </si>
  <si>
    <t xml:space="preserve">H220
H319
H335
</t>
  </si>
  <si>
    <t>612-003-00-X</t>
  </si>
  <si>
    <t>diethylamine</t>
  </si>
  <si>
    <t xml:space="preserve">Flam. Liq. 2
Acute Tox. 4 *
Acute Tox. 4 *
Acute Tox. 4 *
Skin Corr. 1A
</t>
  </si>
  <si>
    <t xml:space="preserve">H225
H332
H312
H302
H314
</t>
  </si>
  <si>
    <t>612-004-00-5</t>
  </si>
  <si>
    <t>triethylamine</t>
  </si>
  <si>
    <t>612-005-00-0</t>
  </si>
  <si>
    <t>612-006-00-6</t>
  </si>
  <si>
    <t>ethylenediamine; 1,2-diaminoethane</t>
  </si>
  <si>
    <t xml:space="preserve">Flam. Liq. 3
Acute Tox. 4 *
Acute Tox. 4 *
Skin Corr. 1B
Resp. Sens. 1
Skin Sens. 1
</t>
  </si>
  <si>
    <t xml:space="preserve">H226
H312
H302
H314
H334
H317
</t>
  </si>
  <si>
    <t>612-007-00-1</t>
  </si>
  <si>
    <t>2-aminopropane; isopropylamine</t>
  </si>
  <si>
    <t xml:space="preserve">Flam. Liq. 1
STOT SE 3
Skin Irrit. 2
Eye Irrit. 2
</t>
  </si>
  <si>
    <t xml:space="preserve">H224
H335
H315
H319
</t>
  </si>
  <si>
    <t xml:space="preserve">H224
H319
H335
H315
</t>
  </si>
  <si>
    <t>612-008-00-7</t>
  </si>
  <si>
    <t>aniline</t>
  </si>
  <si>
    <t xml:space="preserve">Carc. 2
Muta. 2
Acute Tox. 3 *
Acute Tox. 3 *
Acute Tox. 3 *
STOT RE 1
Eye Dam. 1
Skin Sens. 1
Aquatic Acute 1
</t>
  </si>
  <si>
    <t xml:space="preserve">H351
H341
H331
H311
H301
H372 **
H318
H317
H400
</t>
  </si>
  <si>
    <t>612-009-00-2</t>
  </si>
  <si>
    <t>salts of aniline</t>
  </si>
  <si>
    <t>612-010-00-8</t>
  </si>
  <si>
    <t>chloroanilines, with exception of those specified elsewhere in this Annex</t>
  </si>
  <si>
    <t>612-011-00-3</t>
  </si>
  <si>
    <t>4-nitrosoaniline</t>
  </si>
  <si>
    <t>211-535-6</t>
  </si>
  <si>
    <t>659-49-4</t>
  </si>
  <si>
    <t>612-012-00-9</t>
  </si>
  <si>
    <t xml:space="preserve">o-nitroaniline [1]
m-nitroaniline [2]
p-nitroaniline  [3]
</t>
  </si>
  <si>
    <t xml:space="preserve">201-855-4 [1]
202-729-1 [2]
202-810-1 [3]
</t>
  </si>
  <si>
    <t xml:space="preserve">88-74-4 [1]
99-09-2 [2]
100-01-6 [3]
</t>
  </si>
  <si>
    <t xml:space="preserve">Acute Tox. 3 *
Acute Tox. 3 *
Acute Tox. 3 *
STOT RE 2 *
Aquatic Chronic 3
</t>
  </si>
  <si>
    <t xml:space="preserve">H331
H311
H301
H373 **
H412
</t>
  </si>
  <si>
    <t>612-013-00-4</t>
  </si>
  <si>
    <t>3-aminobenzene sulphonic acid; metanilic acid</t>
  </si>
  <si>
    <t>204-473-6</t>
  </si>
  <si>
    <t>121-47-1</t>
  </si>
  <si>
    <t>612-014-00-X</t>
  </si>
  <si>
    <t>sulphanilic acid; 4-aminobenzenesulphonic acid</t>
  </si>
  <si>
    <t>204-482-5</t>
  </si>
  <si>
    <t>121-57-3</t>
  </si>
  <si>
    <t>612-015-00-5</t>
  </si>
  <si>
    <t>N-methylaniline</t>
  </si>
  <si>
    <t>612-016-00-0</t>
  </si>
  <si>
    <t>N,N-dimethylaniline</t>
  </si>
  <si>
    <t xml:space="preserve">Carc. 2
Acute Tox. 3 *
Acute Tox. 3 *
Acute Tox. 3 *
Aquatic Chronic 2
</t>
  </si>
  <si>
    <t xml:space="preserve">H351
H331
H311
H301
H411
</t>
  </si>
  <si>
    <t>612-017-00-6</t>
  </si>
  <si>
    <t>N-methyl-N-2,4,6-tetranitroaniline; tetryl</t>
  </si>
  <si>
    <t>207-531-9</t>
  </si>
  <si>
    <t>479-45-8</t>
  </si>
  <si>
    <t xml:space="preserve">Expl. 1.1
Acute Tox. 3 *
Acute Tox. 3 *
Acute Tox. 3 *
STOT RE 2
</t>
  </si>
  <si>
    <t xml:space="preserve">H201
H331
H311
H301
H373 **
</t>
  </si>
  <si>
    <t>612-018-00-1</t>
  </si>
  <si>
    <t>bis(2,4,6-trinitrophenyl)amine; hexyl</t>
  </si>
  <si>
    <t>205-037-8</t>
  </si>
  <si>
    <t>131-73-7</t>
  </si>
  <si>
    <t xml:space="preserve">Expl. 1.1
Acute Tox. 1
Acute Tox. 2 *
Acute Tox. 2 *
STOT RE 2
Aquatic Chronic 2
</t>
  </si>
  <si>
    <t>612-019-00-7</t>
  </si>
  <si>
    <t>dipicrylamine, ammonium salt</t>
  </si>
  <si>
    <t>220-639-0</t>
  </si>
  <si>
    <t>2844-92-0</t>
  </si>
  <si>
    <t>612-020-00-2</t>
  </si>
  <si>
    <t>1-naphthylamine</t>
  </si>
  <si>
    <t>205-138-7</t>
  </si>
  <si>
    <t>134-32-7</t>
  </si>
  <si>
    <t>612-022-00-3</t>
  </si>
  <si>
    <t>2-naphthylamine</t>
  </si>
  <si>
    <t xml:space="preserve">Carc. 1A
Acute Tox. 4 *
Aquatic Chronic 2
</t>
  </si>
  <si>
    <t xml:space="preserve">H350
H302
H411
</t>
  </si>
  <si>
    <t xml:space="preserve">Carc. 1A; H350: C ≥ 0,01 %
</t>
  </si>
  <si>
    <t>612-023-00-9</t>
  </si>
  <si>
    <t xml:space="preserve">phenylhydrazine [1]
phenylhydrazinium chloride [2]
phenylhydrazine hydrochloride [3]
phenylhydrazinium sulphate (2:1)  [4]
</t>
  </si>
  <si>
    <t xml:space="preserve">202-873-5 [1]
200-444-7 [2]
248-259-0 [3]
257-622-2 [4]
</t>
  </si>
  <si>
    <t xml:space="preserve">100-63-0 [1]
59-88-1 [2]
27140-08-5 [3]
52033-74-6 [4]
</t>
  </si>
  <si>
    <t xml:space="preserve">Carc. 1B
Muta. 2
Acute Tox. 3 *
Acute Tox. 3 *
Acute Tox. 3 *
STOT RE 1
Skin Irrit. 2
Eye Irrit. 2
Skin Sens. 1
Aquatic Acute 1
</t>
  </si>
  <si>
    <t xml:space="preserve">H350
H341
H331
H311
H301
H372 **
H315
H319
H317
H400
</t>
  </si>
  <si>
    <t xml:space="preserve">H350
H341
H331
H311
H301
H372 **
H319
H315
H317
H400
</t>
  </si>
  <si>
    <t>612-024-00-4</t>
  </si>
  <si>
    <t>m-toluidine; 3-aminotoluene</t>
  </si>
  <si>
    <t>203-583-1</t>
  </si>
  <si>
    <t>612-025-00-X</t>
  </si>
  <si>
    <t>nitrotoluidines, with the exception of those specified elsewhere in this Annex</t>
  </si>
  <si>
    <t>612-026-00-5</t>
  </si>
  <si>
    <t>diphenylamine</t>
  </si>
  <si>
    <t>612-027-00-0</t>
  </si>
  <si>
    <t>xylidines with the exception of those specified elsewhere in this Annex; dimethyl anilines with the exception of those specified elsewhere in this Annex</t>
  </si>
  <si>
    <t>612-028-00-6</t>
  </si>
  <si>
    <t>p-phenylenediamine</t>
  </si>
  <si>
    <t>203-404-7</t>
  </si>
  <si>
    <t>106-50-3</t>
  </si>
  <si>
    <t xml:space="preserve">Acute Tox. 3 *
Acute Tox. 3 *
Acute Tox. 3 *
Eye Irrit. 2
Skin Sens. 1
Aquatic Acute 1
Aquatic Chronic 1
</t>
  </si>
  <si>
    <t xml:space="preserve">H331
H311
H301
H319
H317
H400
H410
</t>
  </si>
  <si>
    <t xml:space="preserve">H331
H311
H301
H319
H317
H410
</t>
  </si>
  <si>
    <t>612-029-00-1</t>
  </si>
  <si>
    <t>benzene-1,4-diamine dihydrochloride; p-phenylenediamine dihydrochloride</t>
  </si>
  <si>
    <t>210-834-9</t>
  </si>
  <si>
    <t>624-18-0</t>
  </si>
  <si>
    <t>612-030-00-7</t>
  </si>
  <si>
    <t xml:space="preserve">2-methyl-p-phenylenediamine sulphate  [1]
2-methyl-p-phenylenediamine sulphate  [2]
</t>
  </si>
  <si>
    <t xml:space="preserve">210-431-8 [1]
228-871-4 [2]
</t>
  </si>
  <si>
    <t xml:space="preserve">615-50-9 [1]
6369-59-1 [2]
</t>
  </si>
  <si>
    <t xml:space="preserve">Acute Tox. 3 *
Acute Tox. 4 *
Acute Tox. 4 *
Skin Sens. 1
Aquatic Chronic 2
</t>
  </si>
  <si>
    <t xml:space="preserve">H301
H332
H312
H317
H411
</t>
  </si>
  <si>
    <t>612-031-00-2</t>
  </si>
  <si>
    <t xml:space="preserve">N,N-dimethylbenzene-1,3-diamine [1]
4-amino-N,N-dimethylaniline; 3-amino-N,N'-dimethylaniline  [2]
</t>
  </si>
  <si>
    <t xml:space="preserve">220-623-3 [1]
202-807-5 [2]
</t>
  </si>
  <si>
    <t xml:space="preserve">2836-04-6 [1]
99-98-9 [2]
</t>
  </si>
  <si>
    <t>612-032-00-8</t>
  </si>
  <si>
    <t>N,N,N',N'-tetramethyl-p-phenylenediamine</t>
  </si>
  <si>
    <t>202-831-6</t>
  </si>
  <si>
    <t>100-22-1</t>
  </si>
  <si>
    <t>612-033-00-3</t>
  </si>
  <si>
    <t>2-aminophenol</t>
  </si>
  <si>
    <t>202-431-1</t>
  </si>
  <si>
    <t>95-55-6</t>
  </si>
  <si>
    <t xml:space="preserve">Muta. 2
Acute Tox. 4 *
Acute Tox. 4 *
</t>
  </si>
  <si>
    <t xml:space="preserve">H341
H332
H302
</t>
  </si>
  <si>
    <t>612-034-00-9</t>
  </si>
  <si>
    <t>2-amino-4,6-dinitrophenol; picramic acid</t>
  </si>
  <si>
    <t>202-544-6</t>
  </si>
  <si>
    <t>96-91-3</t>
  </si>
  <si>
    <t xml:space="preserve">Expl. 1.1
Acute Tox. 4 *
Acute Tox. 4 *
Acute Tox. 4 *
Aquatic Chronic 3
</t>
  </si>
  <si>
    <t xml:space="preserve">H201
H332
H312
H302
H412
</t>
  </si>
  <si>
    <t>612-034-01-6</t>
  </si>
  <si>
    <t>2-amino-4,6-dinitrophenol; picramic acid; [≥ 20 % water]</t>
  </si>
  <si>
    <t xml:space="preserve">Acute Tox. 4 *
Acute Tox. 4 *
Acute Tox. 4 *
Aquatic Chronic 3
</t>
  </si>
  <si>
    <t xml:space="preserve">H332
H312
H302
H412
</t>
  </si>
  <si>
    <t>612-035-00-4</t>
  </si>
  <si>
    <t>2-methoxyaniline; o-anisidine</t>
  </si>
  <si>
    <t xml:space="preserve">Carc. 1B
Muta. 2
Acute Tox. 3 *
Acute Tox. 3 *
Acute Tox. 3 *
</t>
  </si>
  <si>
    <t xml:space="preserve">H350
H341
H331
H311
H301
</t>
  </si>
  <si>
    <t>612-036-00-X</t>
  </si>
  <si>
    <t>3,3'-dimethoxybenzidine; o-dianisidine</t>
  </si>
  <si>
    <t>612-037-00-5</t>
  </si>
  <si>
    <t>salts of 3,3'-dimethoxybenzidine; salts of o-dianisidine</t>
  </si>
  <si>
    <t>612-038-00-0</t>
  </si>
  <si>
    <t>2-nitro-p-anisidine; 4-methoxy-2-nitroaniline</t>
  </si>
  <si>
    <t>202-547-2</t>
  </si>
  <si>
    <t>96-96-8</t>
  </si>
  <si>
    <t xml:space="preserve">Acute Tox. 1
Acute Tox. 2 *
Acute Tox. 2 *
STOT RE 2 *
Aquatic Chronic 3
</t>
  </si>
  <si>
    <t xml:space="preserve">H310
H330
H300
H373 **
H412
</t>
  </si>
  <si>
    <t xml:space="preserve">H330
H310
H300
H373 **
H412
</t>
  </si>
  <si>
    <t>612-039-00-6</t>
  </si>
  <si>
    <t>2-ethoxyaniline; o-phenetidine</t>
  </si>
  <si>
    <t>202-356-4</t>
  </si>
  <si>
    <t>94-70-2</t>
  </si>
  <si>
    <t xml:space="preserve">Acute Tox. 3 *
Acute Tox. 3 *
Acute Tox. 3 *
STOT RE 2 *
</t>
  </si>
  <si>
    <t xml:space="preserve">H331
H311
H301
H373 **
</t>
  </si>
  <si>
    <t>612-040-00-1</t>
  </si>
  <si>
    <t>2,4-dinitroaniline</t>
  </si>
  <si>
    <t>202-553-5</t>
  </si>
  <si>
    <t>97-02-9</t>
  </si>
  <si>
    <t>612-041-00-7</t>
  </si>
  <si>
    <t>4,4'-bi-o-toluidine</t>
  </si>
  <si>
    <t>204-358-0</t>
  </si>
  <si>
    <t xml:space="preserve">Carc. 1B
Acute Tox. 4 *
Aquatic Chronic 2
</t>
  </si>
  <si>
    <t>612-042-00-2</t>
  </si>
  <si>
    <t>benzidine; 1,1'-biphenyl-4,4'-diamine; 4,4'-diaminobiphenyl; biphenyl-4,4'-ylenediamine</t>
  </si>
  <si>
    <t xml:space="preserve">Carc. 1A
Acute Tox. 4 *
Aquatic Acute 1
Aquatic Chronic 1
</t>
  </si>
  <si>
    <t>612-043-00-8</t>
  </si>
  <si>
    <t>N,N'-dimethylbenzidine</t>
  </si>
  <si>
    <t>2810-74-4</t>
  </si>
  <si>
    <t>612-044-00-3</t>
  </si>
  <si>
    <t>N,N'-diacetylbenzidine</t>
  </si>
  <si>
    <t>210-338-2</t>
  </si>
  <si>
    <t>613-35-4</t>
  </si>
  <si>
    <t xml:space="preserve">Carc. 1B
Muta. 2
Acute Tox. 4 *
Acute Tox. 4 *
Acute Tox. 4 *
</t>
  </si>
  <si>
    <t xml:space="preserve">H350
H341
H332
H312
H302
</t>
  </si>
  <si>
    <t>612-046-00-4</t>
  </si>
  <si>
    <t>allylamine</t>
  </si>
  <si>
    <t>203-463-9</t>
  </si>
  <si>
    <t>107-11-9</t>
  </si>
  <si>
    <t xml:space="preserve">Flam. Liq. 2
Acute Tox. 3 *
Acute Tox. 3 *
Acute Tox. 3 *
Aquatic Chronic 2
</t>
  </si>
  <si>
    <t xml:space="preserve">H225
H331
H311
H301
H411
</t>
  </si>
  <si>
    <t>612-047-00-X</t>
  </si>
  <si>
    <t>benzylamine</t>
  </si>
  <si>
    <t>202-854-1</t>
  </si>
  <si>
    <t>100-46-9</t>
  </si>
  <si>
    <t>612-048-00-5</t>
  </si>
  <si>
    <t>dipropylamine</t>
  </si>
  <si>
    <t>612-049-00-0</t>
  </si>
  <si>
    <t xml:space="preserve">di-n-butylamine [1]
di-sec-butylamine  [2]
</t>
  </si>
  <si>
    <t xml:space="preserve">203-921-8 [1]
210-937-9 [2]
</t>
  </si>
  <si>
    <t xml:space="preserve">111-92-2 [1]
626-23-3 [2]
</t>
  </si>
  <si>
    <t>612-050-00-6</t>
  </si>
  <si>
    <t>cyclohexylamine</t>
  </si>
  <si>
    <t>203-629-0</t>
  </si>
  <si>
    <t xml:space="preserve">Flam. Liq. 3
Repr. 2
Acute Tox. 4 *
Acute Tox. 4 *
Skin Corr. 1B
</t>
  </si>
  <si>
    <t xml:space="preserve">H226
H361f ***
H312
H302
H314
</t>
  </si>
  <si>
    <t>612-051-00-1</t>
  </si>
  <si>
    <t>4,4'-diaminodiphenylmethane; 4,4'-methylenedianiline</t>
  </si>
  <si>
    <t xml:space="preserve">Carc. 1B
Muta. 2
STOT SE 1
STOT RE 2 *
Skin Sens. 1
Aquatic Chronic 2
</t>
  </si>
  <si>
    <t xml:space="preserve">H350
H341
H370 **
H373 **
H317
H411
</t>
  </si>
  <si>
    <t>612-052-00-7</t>
  </si>
  <si>
    <t xml:space="preserve">(S)-sec-butylamine; (S)-2-aminobutane [1]
(R)-sec-butylamine; (R)-2-aminobutane [2]
sec-butylamine; 2-aminobutane  [3]
</t>
  </si>
  <si>
    <t xml:space="preserve">208-164-7 [1]
236-232-6 [2]
237-732-7 [3]
</t>
  </si>
  <si>
    <t xml:space="preserve">513-49-5 [1]
13250-12-9 [2]
13952-84-6 [3]
</t>
  </si>
  <si>
    <t xml:space="preserve">Flam. Liq. 2
Acute Tox. 4 *
Acute Tox. 4 *
Skin Corr. 1A
Aquatic Acute 1
</t>
  </si>
  <si>
    <t xml:space="preserve">H225
H332
H302
H314
H400
</t>
  </si>
  <si>
    <t>612-053-00-2</t>
  </si>
  <si>
    <t>N-ethylaniline</t>
  </si>
  <si>
    <t>203-135-5</t>
  </si>
  <si>
    <t>103-69-5</t>
  </si>
  <si>
    <t>612-054-00-8</t>
  </si>
  <si>
    <t>N,N-diethylaniline</t>
  </si>
  <si>
    <t>202-088-8</t>
  </si>
  <si>
    <t>91-66-7</t>
  </si>
  <si>
    <t>612-055-00-3</t>
  </si>
  <si>
    <t xml:space="preserve">N-methyl-o-toluidine [1]
N-methyl-m-toluidine [2]
N-methyl-p-toluidine  [3]
</t>
  </si>
  <si>
    <t xml:space="preserve">210-260-9 [1]
211-795-0 [2]
210-769-6 [3]
</t>
  </si>
  <si>
    <t xml:space="preserve">611-21-2 [1]
696-44-6 [2]
623-08-5 [3]
</t>
  </si>
  <si>
    <t>612-056-00-9</t>
  </si>
  <si>
    <t xml:space="preserve">N,N-dimethyl-p-toluidine [1]
N,N-dimethyl-m-toluidine [2]
N,N-dimethyl-o-toluidine  [3]
</t>
  </si>
  <si>
    <t xml:space="preserve">202-805-4 [1]
204-495-6 [2]
210-199-8 [3]
</t>
  </si>
  <si>
    <t xml:space="preserve">99-97-8 [1]
121-72-2 [2]
609-72-3 [3]
</t>
  </si>
  <si>
    <t>612-057-00-4</t>
  </si>
  <si>
    <t>piperazine; [solid]</t>
  </si>
  <si>
    <t>203-808-3</t>
  </si>
  <si>
    <t xml:space="preserve">Repr. 2
Skin Corr. 1B
Resp. Sens. 1
Skin Sens. 1
</t>
  </si>
  <si>
    <t xml:space="preserve">H361fd
H314
H334
H317
</t>
  </si>
  <si>
    <t>612-057-01-1</t>
  </si>
  <si>
    <t>piperazine; [liquid]</t>
  </si>
  <si>
    <t>612-058-00-X</t>
  </si>
  <si>
    <t>2,2'-iminodiethylamine; diethylenetriamine</t>
  </si>
  <si>
    <t>203-865-4</t>
  </si>
  <si>
    <t xml:space="preserve">Acute Tox. 4 *
Acute Tox. 4 *
Skin Corr. 1B
Skin Sens. 1
</t>
  </si>
  <si>
    <t xml:space="preserve">H312
H302
H314
H317
</t>
  </si>
  <si>
    <t>612-059-00-5</t>
  </si>
  <si>
    <t>3,6-diazaoctanethylenediamin; triethylenetetramine</t>
  </si>
  <si>
    <t>203-950-6</t>
  </si>
  <si>
    <t>112-24-3</t>
  </si>
  <si>
    <t xml:space="preserve">H312
H314
H317
H412
</t>
  </si>
  <si>
    <t>612-060-00-0</t>
  </si>
  <si>
    <t>3,6,9-triazaundecamethylenediamine; tetraethylenepentamine</t>
  </si>
  <si>
    <t>203-986-2</t>
  </si>
  <si>
    <t>112-57-2</t>
  </si>
  <si>
    <t>612-061-00-6</t>
  </si>
  <si>
    <t>3-aminopropyldimethylamine; N,N-dimethyl-1,3-diaminopropane</t>
  </si>
  <si>
    <t>203-680-9</t>
  </si>
  <si>
    <t>109-55-7</t>
  </si>
  <si>
    <t xml:space="preserve">Flam. Liq. 3
Acute Tox. 4 *
Skin Corr. 1B
Skin Sens. 1
</t>
  </si>
  <si>
    <t>612-062-00-1</t>
  </si>
  <si>
    <t>3-aminopropyldiethylamine; N,N-diethyl-1,3-diaminopropane</t>
  </si>
  <si>
    <t>203-236-4</t>
  </si>
  <si>
    <t>104-78-9</t>
  </si>
  <si>
    <t xml:space="preserve">Flam. Liq. 3
Acute Tox. 4 *
Acute Tox. 4 *
Skin Corr. 1B
Skin Sens. 1
</t>
  </si>
  <si>
    <t xml:space="preserve">H226
H312
H302
H314
H317
</t>
  </si>
  <si>
    <t>612-063-00-7</t>
  </si>
  <si>
    <t>3,3'-iminodi(propylamine); dipropylenetriamine</t>
  </si>
  <si>
    <t>200-261-2</t>
  </si>
  <si>
    <t>56-18-8</t>
  </si>
  <si>
    <t xml:space="preserve">Acute Tox. 2 *
Acute Tox. 3 *
Acute Tox. 4 *
Skin Corr. 1A
Skin Sens. 1
</t>
  </si>
  <si>
    <t xml:space="preserve">H330
H311
H302
H314
H317
</t>
  </si>
  <si>
    <t>612-064-00-2</t>
  </si>
  <si>
    <t>3,6,9,12-tetra-azatetradecamethylenediamine; pentacthylenehexamine</t>
  </si>
  <si>
    <t>223-775-9</t>
  </si>
  <si>
    <t>4067-16-7</t>
  </si>
  <si>
    <t>612-065-00-8</t>
  </si>
  <si>
    <t>polyethlyenepolyamines with the exception of those specified elsewhere in this Annex</t>
  </si>
  <si>
    <t xml:space="preserve">Acute Tox. 4 *
Acute Tox. 4 *
Skin Corr. 1B
Skin Sens. 1
Aquatic Acute 1
Aquatic Chronic 1
</t>
  </si>
  <si>
    <t xml:space="preserve">H312
H302
H314
H317
H400
H410
</t>
  </si>
  <si>
    <t xml:space="preserve">H312
H302
H314
H317
H410
</t>
  </si>
  <si>
    <t>612-066-00-3</t>
  </si>
  <si>
    <t>dicyclohexylamine</t>
  </si>
  <si>
    <t>202-980-7</t>
  </si>
  <si>
    <t>101-83-7</t>
  </si>
  <si>
    <t>612-067-00-9</t>
  </si>
  <si>
    <t>3-aminomethyl-3,5,5-trimethylcyclohexylamine</t>
  </si>
  <si>
    <t>220-666-8</t>
  </si>
  <si>
    <t>2855-13-2</t>
  </si>
  <si>
    <t xml:space="preserve">Acute Tox. 4 *
Acute Tox. 4 *
Skin Corr. 1B
Skin Sens. 1
Aquatic Chronic 3
</t>
  </si>
  <si>
    <t xml:space="preserve">H312
H302
H314
H317
H412
</t>
  </si>
  <si>
    <t>612-068-00-4</t>
  </si>
  <si>
    <t>3,3'-dichlorobenzidine; 3,3'-dichlorobiphenyl-4,4'-ylenediamine</t>
  </si>
  <si>
    <t xml:space="preserve">Carc. 1B
Acute Tox. 4 *
Skin Sens. 1
Aquatic Acute 1
Aquatic Chronic 1
</t>
  </si>
  <si>
    <t xml:space="preserve">H350
H312
H317
H400
H410
</t>
  </si>
  <si>
    <t xml:space="preserve">H350
H312
H317
H410
</t>
  </si>
  <si>
    <t>612-069-00-X</t>
  </si>
  <si>
    <t>salts of 3,3'-dichlorobenzidine; salts of 3,3'-dichlorobiphenyl-4,4'-ylenediamine</t>
  </si>
  <si>
    <t>612-070-00-5</t>
  </si>
  <si>
    <t xml:space="preserve">salts of benzidine [ [1]
salts of benzidine [ [2]
salts of benzidine [ [3]
salts of benzidine [ [4]
</t>
  </si>
  <si>
    <t xml:space="preserve">208-519-6 [1]
208-520-1 [2]
244-236-4 [3]
252-984-8 [4]
</t>
  </si>
  <si>
    <t xml:space="preserve">531-85-1 [1]
531-86-2 [2]
21136-70-9 [3]
36341-27-2 [4]
</t>
  </si>
  <si>
    <t>612-071-00-0</t>
  </si>
  <si>
    <t xml:space="preserve">salts of 2-naphthylamine [1]
salts of 2-naphthylamine [2]
</t>
  </si>
  <si>
    <t xml:space="preserve">209-030-0 [1]
210-313-6 [2]
</t>
  </si>
  <si>
    <t xml:space="preserve">553-00-4 [1]
612-52-2 [2]
</t>
  </si>
  <si>
    <t>612-072-00-6</t>
  </si>
  <si>
    <t>biphenyl-4-ylamine; xenylamine; 4-aminobiphenyl</t>
  </si>
  <si>
    <t xml:space="preserve">Carc. 1A
Acute Tox. 4 *
</t>
  </si>
  <si>
    <t>612-073-00-1</t>
  </si>
  <si>
    <t>salts of biphenyl-4-ylamine; salts of xenylamine; salts of 4-aminobiphenyl</t>
  </si>
  <si>
    <t>612-074-00-7</t>
  </si>
  <si>
    <t>benzyldimethylamine</t>
  </si>
  <si>
    <t>203-149-1</t>
  </si>
  <si>
    <t>103-83-3</t>
  </si>
  <si>
    <t xml:space="preserve">Flam. Liq. 3
Acute Tox. 4 *
Acute Tox. 4 *
Acute Tox. 4 *
Skin Corr. 1B
Aquatic Chronic 3
</t>
  </si>
  <si>
    <t xml:space="preserve">H226
H332
H312
H302
H314
H412
</t>
  </si>
  <si>
    <t>612-075-00-2</t>
  </si>
  <si>
    <t>2-aminoethyldimethylamine; 2-dimethylaminoethylamine</t>
  </si>
  <si>
    <t>203-541-2</t>
  </si>
  <si>
    <t>108-00-9</t>
  </si>
  <si>
    <t xml:space="preserve">Flam. Liq. 2
Acute Tox. 4 *
Acute Tox. 4 *
Skin Corr. 1A
</t>
  </si>
  <si>
    <t xml:space="preserve">H225
H312
H302
H314
</t>
  </si>
  <si>
    <t>612-076-00-8</t>
  </si>
  <si>
    <t>ethyldimethylamine</t>
  </si>
  <si>
    <t>209-940-8</t>
  </si>
  <si>
    <t>598-56-1</t>
  </si>
  <si>
    <t xml:space="preserve">Flam. Liq. 2
Acute Tox. 4 *
Acute Tox. 4 *
Skin Corr. 1B
</t>
  </si>
  <si>
    <t xml:space="preserve">H225
H332
H302
H314
</t>
  </si>
  <si>
    <t>612-077-00-3</t>
  </si>
  <si>
    <t>dimethylnitrosoamine; N-nitrosodimethylamine</t>
  </si>
  <si>
    <t>200-549-8</t>
  </si>
  <si>
    <t>62-75-9</t>
  </si>
  <si>
    <t xml:space="preserve">Carc. 1B
Acute Tox. 2 *
Acute Tox. 3 *
STOT RE 1
Aquatic Chronic 2
</t>
  </si>
  <si>
    <t xml:space="preserve">H350
H330
H301
H372 **
H411
</t>
  </si>
  <si>
    <t>612-078-00-9</t>
  </si>
  <si>
    <t>2,2'-dichloro-4,4'-methylenedianiline; 4,4'-methylene bis(2-chloroaniline)</t>
  </si>
  <si>
    <t>612-079-00-4</t>
  </si>
  <si>
    <t>salts of 2,2'-dichloro-4,4'-methylenedianiline; salts of 4,4'-methylenebis(2-chloroaniline)</t>
  </si>
  <si>
    <t>612-080-00-X</t>
  </si>
  <si>
    <t>4-amino-N,N-diethylaniline; N,N-diethyl-p-phenylendiamine</t>
  </si>
  <si>
    <t>202-214-1</t>
  </si>
  <si>
    <t>93-05-0</t>
  </si>
  <si>
    <t>612-081-00-5</t>
  </si>
  <si>
    <t xml:space="preserve">salts of 4,4'-bi-o-toluidine; salts of 3,3'-dimethylbenzidine; salts of o-tolidine [1]
salts of 4,4'-bi-o-toluidine; salts of 3,3'-dimethylbenzidine; salts of o-tolidine [2]
salts of 4,4'-bi-o-toluidine; salts of 3,3'-dimethylbenzidine; salts of o-tolidine [3]
</t>
  </si>
  <si>
    <t xml:space="preserve">210-322-5 [1]
265-294-7 [2]
277-985-0 [3]
</t>
  </si>
  <si>
    <t xml:space="preserve">612-82-8 [1]
64969-36-4 [2]
74753-18-7 [3]
</t>
  </si>
  <si>
    <t>612-082-00-0</t>
  </si>
  <si>
    <t>thiourea; thiocarbamide</t>
  </si>
  <si>
    <t>200-543-5</t>
  </si>
  <si>
    <t>62-56-6</t>
  </si>
  <si>
    <t xml:space="preserve">Carc. 2
Repr. 2
Acute Tox. 4 *
Aquatic Chronic 2
</t>
  </si>
  <si>
    <t xml:space="preserve">H351
H361d ***
H302
H411
</t>
  </si>
  <si>
    <t>612-083-00-6</t>
  </si>
  <si>
    <t>1-methyl-3-nitro-1-nitrosoguanidine</t>
  </si>
  <si>
    <t>200-730-1</t>
  </si>
  <si>
    <t>70-25-7</t>
  </si>
  <si>
    <t xml:space="preserve">Carc. 1B
Acute Tox. 4 *
Skin Irrit. 2
Eye Irrit. 2
Aquatic Chronic 2
</t>
  </si>
  <si>
    <t xml:space="preserve">H350
H332
H315
H319
H411
</t>
  </si>
  <si>
    <t xml:space="preserve">H350
H332
H319
H315
H411
</t>
  </si>
  <si>
    <t xml:space="preserve">Carc. 1B; H350: C ≥ 0,01 %
</t>
  </si>
  <si>
    <t>612-084-00-1</t>
  </si>
  <si>
    <t>dapsone; 4,4'-diamino diphenyl sulfone</t>
  </si>
  <si>
    <t>201-248-4</t>
  </si>
  <si>
    <t>80-08-0</t>
  </si>
  <si>
    <t>612-085-00-7</t>
  </si>
  <si>
    <t>612-086-00-2</t>
  </si>
  <si>
    <t>amitraz (ISO); N,N-bis(2,4-xylyliminomethyl) methylamine</t>
  </si>
  <si>
    <t>612-087-00-8</t>
  </si>
  <si>
    <t>guazatine (ISO)</t>
  </si>
  <si>
    <t xml:space="preserve">Acute Tox. 2 *
Acute Tox. 4 *
Acute Tox. 4 *
STOT SE 3
Skin Irrit. 2
Eye Dam. 1
Aquatic Acute 1
Aquatic Chronic 1
</t>
  </si>
  <si>
    <t xml:space="preserve">H330
H312
H302
H335
H315
H318
H400
H410
</t>
  </si>
  <si>
    <t xml:space="preserve">H330
H312
H302
H335
H315
H318
H410
</t>
  </si>
  <si>
    <t>612-088-00-3</t>
  </si>
  <si>
    <t>simazine (ISO); 6-chloro-N,N'-diethyl-1,3,5-triazine-2,4-diamine</t>
  </si>
  <si>
    <t>612-089-00-9</t>
  </si>
  <si>
    <t>1,5-naphthylenediamine</t>
  </si>
  <si>
    <t>218-817-8</t>
  </si>
  <si>
    <t>2243-62-1</t>
  </si>
  <si>
    <t>612-090-00-4</t>
  </si>
  <si>
    <t>2,2'-(nitrosoimino)bisethanol</t>
  </si>
  <si>
    <t>214-237-4</t>
  </si>
  <si>
    <t>1116-54-7</t>
  </si>
  <si>
    <t>612-091-00-X</t>
  </si>
  <si>
    <t>o-toluidine; 2-aminotoluene</t>
  </si>
  <si>
    <t xml:space="preserve">Carc. 1B
Acute Tox. 3 *
Acute Tox. 3 *
Eye Irrit. 2
Aquatic Acute 1
</t>
  </si>
  <si>
    <t xml:space="preserve">H350
H331
H301
H319
H400
</t>
  </si>
  <si>
    <t>612-092-00-5</t>
  </si>
  <si>
    <t>N,N'-(2,2-dimethylpropylidene)hexamethylenediamine</t>
  </si>
  <si>
    <t>401-660-6</t>
  </si>
  <si>
    <t>1000-78-8</t>
  </si>
  <si>
    <t>612-093-00-0</t>
  </si>
  <si>
    <t>3,5-dichloro-4-(1,1,2,2-tetrafluoroethoxy)aniline</t>
  </si>
  <si>
    <t>401-790-3</t>
  </si>
  <si>
    <t>104147-32-2</t>
  </si>
  <si>
    <t>612-094-00-6</t>
  </si>
  <si>
    <t>4-(2-chloro-4-trifluoromethyl)phenoxy-2-fluoroaniline hydrochloride</t>
  </si>
  <si>
    <t>402-190-4</t>
  </si>
  <si>
    <t>113674-95-6</t>
  </si>
  <si>
    <t xml:space="preserve">Acute Tox. 4 *
STOT RE 1
STOT RE 2 *
Eye Dam. 1
Skin Sens. 1
Aquatic Acute 1
Aquatic Chronic 1
</t>
  </si>
  <si>
    <t xml:space="preserve">H302
H372 **
H373 **
H318
H317
H400
H410
</t>
  </si>
  <si>
    <t xml:space="preserve">H372 **
H302
H373 **
H318
H317
H410
</t>
  </si>
  <si>
    <t>612-095-00-1</t>
  </si>
  <si>
    <t>benzyl-2-hydroxydodecyldimethylammonium benzoate</t>
  </si>
  <si>
    <t>402-610-6</t>
  </si>
  <si>
    <t>113694-52-3</t>
  </si>
  <si>
    <t>612-096-00-7</t>
  </si>
  <si>
    <t>4,4'-carbonimidoylbis[N,N-dimethylaniline]</t>
  </si>
  <si>
    <t>207-762-5</t>
  </si>
  <si>
    <t>492-80-8</t>
  </si>
  <si>
    <t xml:space="preserve">Carc. 2
Acute Tox. 4 *
Eye Irrit. 2
Aquatic Chronic 2
</t>
  </si>
  <si>
    <t xml:space="preserve">H351
H302
H319
H411
</t>
  </si>
  <si>
    <t>612-097-00-2</t>
  </si>
  <si>
    <t>salts of 4,4'-carbonimidoylbis[N,N-dimethylaniline]</t>
  </si>
  <si>
    <t>612-098-00-8</t>
  </si>
  <si>
    <t>nitrosodipropylamine</t>
  </si>
  <si>
    <t>210-698-0</t>
  </si>
  <si>
    <t>621-64-7</t>
  </si>
  <si>
    <t xml:space="preserve">Carc. 1B; H350: C ≥ 0,001 %
</t>
  </si>
  <si>
    <t>612-099-00-3</t>
  </si>
  <si>
    <t>4-methyl-m-phenylenediamine; 2,4-toluenediamine</t>
  </si>
  <si>
    <t xml:space="preserve">Carc. 1B
Muta. 2
Repr. 2
Acute Tox. 3 *
Acute Tox. 4 *
STOT RE 2 *
Skin Sens. 1
Aquatic Chronic 2
</t>
  </si>
  <si>
    <t xml:space="preserve">H350
H341
H361f ***
H301
H312
H373 **
H317
H411
</t>
  </si>
  <si>
    <t>612-100-00-7</t>
  </si>
  <si>
    <t>propylenediamine</t>
  </si>
  <si>
    <t xml:space="preserve">Flam. Liq. 3
Acute Tox. 4 *
Acute Tox. 4 *
Skin Corr. 1A
</t>
  </si>
  <si>
    <t xml:space="preserve">H226
H312
H302
H314
</t>
  </si>
  <si>
    <t>612-101-00-2</t>
  </si>
  <si>
    <t>methenamine; hexamethylenetetramine</t>
  </si>
  <si>
    <t>202-905-8</t>
  </si>
  <si>
    <t>100-97-0</t>
  </si>
  <si>
    <t xml:space="preserve">Flam. Sol. 2
Skin Sens. 1
</t>
  </si>
  <si>
    <t>612-102-00-8</t>
  </si>
  <si>
    <t>N,N-bis(3-aminopropyl)methylamine</t>
  </si>
  <si>
    <t>203-336-8</t>
  </si>
  <si>
    <t>105-83-9</t>
  </si>
  <si>
    <t xml:space="preserve">Acute Tox. 3 *
Acute Tox. 3 *
Acute Tox. 4 *
Skin Corr. 1B
</t>
  </si>
  <si>
    <t xml:space="preserve">H331
H311
H302
H314
</t>
  </si>
  <si>
    <t>612-103-00-3</t>
  </si>
  <si>
    <t>N,N,N',N'-tetramethylethylenediamine</t>
  </si>
  <si>
    <t>203-744-6</t>
  </si>
  <si>
    <t>110-18-9</t>
  </si>
  <si>
    <t>612-104-00-9</t>
  </si>
  <si>
    <t>hexamethylenediamine</t>
  </si>
  <si>
    <t xml:space="preserve">Acute Tox. 4 *
Acute Tox. 4 *
STOT SE 3
Skin Corr. 1B
</t>
  </si>
  <si>
    <t xml:space="preserve">H312
H302
H335
H314
</t>
  </si>
  <si>
    <t>612-105-00-4</t>
  </si>
  <si>
    <t>2-piperazin-1-ylethylamine</t>
  </si>
  <si>
    <t>205-411-0</t>
  </si>
  <si>
    <t>140-31-8</t>
  </si>
  <si>
    <t>612-106-00-X</t>
  </si>
  <si>
    <t>2,6-diethylaniline</t>
  </si>
  <si>
    <t>209-445-7</t>
  </si>
  <si>
    <t>579-66-8</t>
  </si>
  <si>
    <t>612-107-00-5</t>
  </si>
  <si>
    <t xml:space="preserve">1-phenylethylamine [1]
Dl-α-methylbenzylamine  [2]
</t>
  </si>
  <si>
    <t xml:space="preserve">202-706-6 [1]
210-545-8 [2]
</t>
  </si>
  <si>
    <t xml:space="preserve">98-84-0 [1]
618-36-0 [2]
</t>
  </si>
  <si>
    <t>612-108-00-0</t>
  </si>
  <si>
    <t>3-aminopropyltriethoxysilane</t>
  </si>
  <si>
    <t>213-048-4</t>
  </si>
  <si>
    <t>919-30-2</t>
  </si>
  <si>
    <t xml:space="preserve">Acute Tox. 4 *
Skin Corr. 1B
</t>
  </si>
  <si>
    <t>612-109-00-6</t>
  </si>
  <si>
    <t>bis(2-dimethylaminoethyl)(methyl)amine</t>
  </si>
  <si>
    <t>221-201-1</t>
  </si>
  <si>
    <t>3030-47-5</t>
  </si>
  <si>
    <t xml:space="preserve">Acute Tox. 3 *
Acute Tox. 4 *
Skin Corr. 1B
</t>
  </si>
  <si>
    <t xml:space="preserve">H311
H302
H314
</t>
  </si>
  <si>
    <t>612-110-00-1</t>
  </si>
  <si>
    <t>2,2'-dimethyl-4,4'-methylenebis(cyclohexylamine)</t>
  </si>
  <si>
    <t>229-962-1</t>
  </si>
  <si>
    <t>6864-37-5</t>
  </si>
  <si>
    <t xml:space="preserve">Acute Tox. 3 *
Acute Tox. 3 *
Acute Tox. 4 *
Skin Corr. 1A
Aquatic Chronic 2
</t>
  </si>
  <si>
    <t xml:space="preserve">H331
H311
H302
H314
H411
</t>
  </si>
  <si>
    <t>612-111-00-7</t>
  </si>
  <si>
    <t>2-methyl-m-phenylenediamine; 2,6-toluenediamine</t>
  </si>
  <si>
    <t>212-513-9</t>
  </si>
  <si>
    <t>823-40-5</t>
  </si>
  <si>
    <t xml:space="preserve">Muta. 2
Acute Tox. 4 *
Acute Tox. 4 *
Skin Sens. 1
Aquatic Chronic 2
</t>
  </si>
  <si>
    <t xml:space="preserve">H341
H312
H302
H317
H411
</t>
  </si>
  <si>
    <t>612-112-00-2</t>
  </si>
  <si>
    <t>p-anisidine; 4-methoxyaniline</t>
  </si>
  <si>
    <t>203-254-2</t>
  </si>
  <si>
    <t>104-94-9</t>
  </si>
  <si>
    <t xml:space="preserve">Acute Tox. 1
Acute Tox. 2 *
Acute Tox. 2 *
STOT RE 2 *
Aquatic Acute 1
</t>
  </si>
  <si>
    <t xml:space="preserve">H310
H330
H300
H373 **
H400
</t>
  </si>
  <si>
    <t xml:space="preserve">H330
H310
H300
H373 **
H400
</t>
  </si>
  <si>
    <t>612-113-00-8</t>
  </si>
  <si>
    <t>6-methyl-2,4-bis(methylthio)phenylene-1,3-diamine</t>
  </si>
  <si>
    <t>403-240-8</t>
  </si>
  <si>
    <t>106264-79-3</t>
  </si>
  <si>
    <t>612-114-00-3</t>
  </si>
  <si>
    <t>R,R-2-hydroxy-5-(1-hydroxy-2-(4-phenylbut-2-ylamino)ethyl)benzamide hydrogen 2,3-bis(benzoyloxy)succinate</t>
  </si>
  <si>
    <t>404-390-7</t>
  </si>
  <si>
    <t xml:space="preserve">Flam. Sol. 1
Skin Sens. 1
Aquatic Chronic 3
</t>
  </si>
  <si>
    <t xml:space="preserve">H228
H317
H412
</t>
  </si>
  <si>
    <t>612-115-00-9</t>
  </si>
  <si>
    <t>dimethyldioctadecylammonium hydrogen sulfate</t>
  </si>
  <si>
    <t>404-050-8</t>
  </si>
  <si>
    <t>123312-54-9</t>
  </si>
  <si>
    <t>612-116-00-4</t>
  </si>
  <si>
    <t>C8-18alkylbis(2-hydroxyethyl)ammonium bis(2-ethylhexyl)phosphate</t>
  </si>
  <si>
    <t>404-690-8</t>
  </si>
  <si>
    <t>68132-19-4</t>
  </si>
  <si>
    <t xml:space="preserve">Acute Tox. 3 *
Skin Corr. 1B
Skin Sens. 1
Aquatic Acute 1
Aquatic Chronic 1
</t>
  </si>
  <si>
    <t xml:space="preserve">H331
H314
H317
H400
H410
</t>
  </si>
  <si>
    <t xml:space="preserve">H331
H314
H317
H410
</t>
  </si>
  <si>
    <t>612-117-00-X</t>
  </si>
  <si>
    <t>C12-14-tert-alkylamine, methylphosphonic acid salt</t>
  </si>
  <si>
    <t>404-750-3</t>
  </si>
  <si>
    <t>119415-07-5</t>
  </si>
  <si>
    <t>612-118-00-5</t>
  </si>
  <si>
    <t>A reaction mass of: (1,3-dioxo-2H-benz(de)isoquinolin-2-ylpropyl)hexadecyldimethylammonium 4-toluenesulfonate; (1,3-dioxo-2H-benz(de)isoquinolin-2-ylpropyl)hexadecyldimethylammonium bromide</t>
  </si>
  <si>
    <t>405-080-4</t>
  </si>
  <si>
    <t>612-119-00-0</t>
  </si>
  <si>
    <t>benzyldimethyloctadecylammonium 3-nitrobenzenesulfonate</t>
  </si>
  <si>
    <t>405-330-2</t>
  </si>
  <si>
    <t>612-120-00-6</t>
  </si>
  <si>
    <t>aclonifen (ISO); 2-chloro-6-nitro-3-phenoxyaniline</t>
  </si>
  <si>
    <t>277-704-1</t>
  </si>
  <si>
    <t>74070-46-5</t>
  </si>
  <si>
    <t xml:space="preserve">Carc. 2
Skin Sens. 1A
Aquatic Acute 1
Aquatic Chronic 1
</t>
  </si>
  <si>
    <t xml:space="preserve">H317
H351
H410
</t>
  </si>
  <si>
    <t>612-121-00-1</t>
  </si>
  <si>
    <t>amines, polyethylenepoly-; HEPA</t>
  </si>
  <si>
    <t>268-626-9</t>
  </si>
  <si>
    <t>68131-73-7</t>
  </si>
  <si>
    <t>612-122-00-7</t>
  </si>
  <si>
    <t>hydroxylamine  ....% [&gt; 55 % in aqueous solution]</t>
  </si>
  <si>
    <t>232-259-2</t>
  </si>
  <si>
    <t>7803-49-8</t>
  </si>
  <si>
    <t xml:space="preserve">Unst. Expl.
Met. Corr. 1
Carc. 2
Acute Tox. 4 *
Acute Tox. 4 *
STOT SE 3
STOT RE 2 *
Skin Irrit. 2
Eye Dam. 1
Skin Sens. 1
Aquatic Acute 1
</t>
  </si>
  <si>
    <t xml:space="preserve">H200
H290
H351
H312
H302
H335
H373 **
H315
H318
H317
H400
</t>
  </si>
  <si>
    <t xml:space="preserve">H200
H290
H351
H312
H302
H373 **
H335
H315
H318
H317
H400
</t>
  </si>
  <si>
    <t>612-122-01-4</t>
  </si>
  <si>
    <t>hydroxylamine ...% [≤ 55% in aqueous solution]</t>
  </si>
  <si>
    <t xml:space="preserve">Met. Corr. 1
Carc. 2
Acute Tox. 4 *
Acute Tox. 4 *
STOT SE 3
STOT RE 2 *
Skin Irrit. 2
Eye Dam. 1
Skin Sens. 1
Aquatic Acute 1
</t>
  </si>
  <si>
    <t xml:space="preserve">H290
H351
H312
H302
H335
H373 **
H315
H318
H317
H400
</t>
  </si>
  <si>
    <t xml:space="preserve">H290
H351
H312
H302
H373 **
H335
H315
H318
H317
H400
</t>
  </si>
  <si>
    <t>612-123-00-2</t>
  </si>
  <si>
    <t xml:space="preserve">hydroxylammonium chloride; hydroxylamine hydrochloride [1]
bis(hydroxylammonium) sulfate; hydroxylamine sulfate (2:1)  [2]
</t>
  </si>
  <si>
    <t xml:space="preserve">226-798-2 [1]
233-118-8 [2]
</t>
  </si>
  <si>
    <t xml:space="preserve">5470-11-1 [1]
10039-54-0 [2]
</t>
  </si>
  <si>
    <t xml:space="preserve">Met. Corr. 1
Carc. 2
Acute Tox. 4 *
Acute Tox. 4 *
STOT RE 2 *
Skin Irrit. 2
Eye Irrit. 2
Skin Sens. 1
Aquatic Acute 1
</t>
  </si>
  <si>
    <t xml:space="preserve">H290
H351
H312
H302
H373 **
H315
H319
H317
H400
</t>
  </si>
  <si>
    <t>GHS05
GHS08
GHS07
GHS09
Wng</t>
  </si>
  <si>
    <t xml:space="preserve">H290
H351
H312
H302
H373 **
H319
H315
H317
H400
</t>
  </si>
  <si>
    <t>612-124-00-8</t>
  </si>
  <si>
    <t>N,N,N-trimethylanilinium chloride</t>
  </si>
  <si>
    <t>205-319-0</t>
  </si>
  <si>
    <t>138-24-9</t>
  </si>
  <si>
    <t>612-125-00-3</t>
  </si>
  <si>
    <t>2-methyl-p-phenylenediamine; 2,5-toluenediamine</t>
  </si>
  <si>
    <t>202-442-1</t>
  </si>
  <si>
    <t>95-70-5</t>
  </si>
  <si>
    <t>612-126-00-9</t>
  </si>
  <si>
    <t>toluene-2,4-diammonium sulphate; 4-methyl-m-phenylenediamine sulfate</t>
  </si>
  <si>
    <t>265-697-8</t>
  </si>
  <si>
    <t>65321-67-7</t>
  </si>
  <si>
    <t xml:space="preserve">Carc. 1B
Acute Tox. 3 *
Acute Tox. 4 *
Eye Irrit. 2
Skin Sens. 1
Aquatic Chronic 2
</t>
  </si>
  <si>
    <t xml:space="preserve">H350
H301
H312
H319
H317
H411
</t>
  </si>
  <si>
    <t>612-127-00-4</t>
  </si>
  <si>
    <t>3-aminophenol</t>
  </si>
  <si>
    <t>209-711-2</t>
  </si>
  <si>
    <t>591-27-5</t>
  </si>
  <si>
    <t>612-128-00-X</t>
  </si>
  <si>
    <t>4-aminophenol</t>
  </si>
  <si>
    <t>204-616-2</t>
  </si>
  <si>
    <t>123-30-8</t>
  </si>
  <si>
    <t xml:space="preserve">Muta. 2
Acute Tox. 4 *
Acute Tox. 4 *
Aquatic Acute 1
Aquatic Chronic 1
</t>
  </si>
  <si>
    <t xml:space="preserve">H341
H332
H302
H400
H410
</t>
  </si>
  <si>
    <t xml:space="preserve">H341
H332
H302
H410
</t>
  </si>
  <si>
    <t>612-129-00-5</t>
  </si>
  <si>
    <t>diisopropylamine</t>
  </si>
  <si>
    <t>203-558-5</t>
  </si>
  <si>
    <t>108-18-9</t>
  </si>
  <si>
    <t>612-130-00-0</t>
  </si>
  <si>
    <t xml:space="preserve">2,6-diamino-3,5-diethyltoluene; 4,6-diethyl-2-methyl-1,3-benzenediamine [1]
2,4-diamino-3,5-diethyltoluene; 2,4-diethyl-6-methyl-1,3-benzenediamine [2]
diethylmethylbenzenediamine  [3]
</t>
  </si>
  <si>
    <t xml:space="preserve">218-255-3 [1]
218-256-9 [2]
270-877-4 [3]
</t>
  </si>
  <si>
    <t xml:space="preserve">2095-01-4 [1]
2095-02-5 [2]
68479-98-1 [3]
</t>
  </si>
  <si>
    <t xml:space="preserve">Acute Tox. 4 *
Acute Tox. 4 *
STOT RE 2 *
Eye Irrit. 2
Aquatic Acute 1
Aquatic Chronic 1
</t>
  </si>
  <si>
    <t xml:space="preserve">H312
H302
H373 **
H319
H400
H410
</t>
  </si>
  <si>
    <t xml:space="preserve">H312
H302
H373 **
H319
H410
</t>
  </si>
  <si>
    <t>612-131-00-6</t>
  </si>
  <si>
    <t>didecyldimethylammonium chloride</t>
  </si>
  <si>
    <t>612-132-00-1</t>
  </si>
  <si>
    <t>N,N'-diphenyl-p-phenylenediamine; N,N'-diphenyl-1,4-benzenediamine</t>
  </si>
  <si>
    <t>200-806-4</t>
  </si>
  <si>
    <t>74-31-7</t>
  </si>
  <si>
    <t>612-133-00-7</t>
  </si>
  <si>
    <t>(4-ammonio-m-tolyl)ethyl(2-hydroxyethyl)ammonium sulphate; 4-(N-ethyl-N-2-hydroxyethyl)-2-methylphenylenediamine sulphate</t>
  </si>
  <si>
    <t>247-162-0</t>
  </si>
  <si>
    <t>25646-77-9</t>
  </si>
  <si>
    <t>612-134-00-2</t>
  </si>
  <si>
    <t>N-(2-(4-amino-N-ethyl-m-toluidino)ethyl)methanesulphonamide sesquisulphate; 4-(N-ethyl-N-2-methanesulphonylaminoethyl)-2-methylphenylenediamine sesquisulphate monohydrate</t>
  </si>
  <si>
    <t>247-161-5</t>
  </si>
  <si>
    <t>25646-71-3</t>
  </si>
  <si>
    <t>612-135-00-8</t>
  </si>
  <si>
    <t>N-2-naphthylaniline; N-phenyl-2-naphthylamine</t>
  </si>
  <si>
    <t>205-223-9</t>
  </si>
  <si>
    <t>135-88-6</t>
  </si>
  <si>
    <t xml:space="preserve">Carc. 2
Skin Irrit. 2
Eye Irrit. 2
Skin Sens. 1
Aquatic Chronic 2
</t>
  </si>
  <si>
    <t xml:space="preserve">H351
H315
H319
H317
H411
</t>
  </si>
  <si>
    <t xml:space="preserve">H351
H319
H315
H317
H411
</t>
  </si>
  <si>
    <t>612-136-00-3</t>
  </si>
  <si>
    <t>N-isopropyl-N'-phenyl-p-phenylenediamine</t>
  </si>
  <si>
    <t xml:space="preserve">Skin Sens. 1; H317: C ≥ 0,1 %
</t>
  </si>
  <si>
    <t>612-137-00-9</t>
  </si>
  <si>
    <t>4-chloroaniline</t>
  </si>
  <si>
    <t>203-401-0</t>
  </si>
  <si>
    <t>612-138-00-4</t>
  </si>
  <si>
    <t>furalaxyl (ISO); methyl N-(2,6-dimethylphenyl)-N-(2-furylcarbonyl)-Dl-alaninate</t>
  </si>
  <si>
    <t>260-875-1</t>
  </si>
  <si>
    <t>57646-30-7</t>
  </si>
  <si>
    <t>612-139-00-X</t>
  </si>
  <si>
    <t>mefenacet (ISO); 2-(benzothiazol-2-yloxy)-N-methyl-N-phenylacetamide</t>
  </si>
  <si>
    <t>277-328-8</t>
  </si>
  <si>
    <t>73250-68-7</t>
  </si>
  <si>
    <t>612-140-00-5</t>
  </si>
  <si>
    <t>quaternary ammonium compounds, benzyl-C8-18-alkyldimethyl, chlorides</t>
  </si>
  <si>
    <t>264-151-6</t>
  </si>
  <si>
    <t>63449-41-2</t>
  </si>
  <si>
    <t xml:space="preserve">Acute Tox. 4 *
Acute Tox. 4 *
Skin Corr. 1B
Aquatic Acute 1
</t>
  </si>
  <si>
    <t xml:space="preserve">H312
H302
H314
H400
</t>
  </si>
  <si>
    <t>612-141-00-0</t>
  </si>
  <si>
    <t>4,4'-methylenebis(2-ethylaniline); 4,4'-methylenebis(2-ethylbenzeneamine)</t>
  </si>
  <si>
    <t>243-420-1</t>
  </si>
  <si>
    <t>19900-65-3</t>
  </si>
  <si>
    <t>612-142-00-6</t>
  </si>
  <si>
    <t>biphenyl-2-ylamine</t>
  </si>
  <si>
    <t>201-990-9</t>
  </si>
  <si>
    <t>90-41-5</t>
  </si>
  <si>
    <t xml:space="preserve">Carc. 2
Acute Tox. 4 *
Aquatic Chronic 3
</t>
  </si>
  <si>
    <t xml:space="preserve">H351
H302
H412
</t>
  </si>
  <si>
    <t>612-143-00-1</t>
  </si>
  <si>
    <t>N5,N5-diethyltoluene-2,5-diamine monohydrochloride; 4-diethylamino-2-methylaniline monohydrochloride</t>
  </si>
  <si>
    <t>218-130-3</t>
  </si>
  <si>
    <t>2051-79-8</t>
  </si>
  <si>
    <t xml:space="preserve">Acute Tox. 3 *
Eye Irrit. 2
Skin Sens. 1
Aquatic Acute 1
Aquatic Chronic 1
</t>
  </si>
  <si>
    <t xml:space="preserve">H301
H319
H317
H400
H410
</t>
  </si>
  <si>
    <t xml:space="preserve">H301
H319
H317
H410
</t>
  </si>
  <si>
    <t>612-144-00-7</t>
  </si>
  <si>
    <t>flumetralin (ISO); N-(2-chloro-6-fluorobenzyl)-N-ethyl-α,α,α-trifluoro-2,6-dinitro-p-toluidine</t>
  </si>
  <si>
    <t>62924-70-3</t>
  </si>
  <si>
    <t xml:space="preserve">Skin Irrit. 2
Eye Irrit. 2
Skin Sens. 1
Aquatic Acute 1
Aquatic Chronic 1
</t>
  </si>
  <si>
    <t xml:space="preserve">H315
H319
H317
H400
H410
</t>
  </si>
  <si>
    <t xml:space="preserve">H319
H315
H317
H410
</t>
  </si>
  <si>
    <t>612-145-00-2</t>
  </si>
  <si>
    <t>o-phenylenediamine</t>
  </si>
  <si>
    <t>202-430-6</t>
  </si>
  <si>
    <t>95-54-5</t>
  </si>
  <si>
    <t xml:space="preserve">Carc. 2
Muta. 2
Acute Tox. 3 *
Acute Tox. 4 *
Acute Tox. 4 *
Eye Irrit. 2
Skin Sens. 1
Aquatic Acute 1
Aquatic Chronic 1
</t>
  </si>
  <si>
    <t xml:space="preserve">H351
H341
H301
H332
H312
H319
H317
H400
H410
</t>
  </si>
  <si>
    <t xml:space="preserve">H351
H341
H301
H332
H312
H319
H317
H410
</t>
  </si>
  <si>
    <t>612-146-00-8</t>
  </si>
  <si>
    <t>o-phenylenediamine dihydrochloride</t>
  </si>
  <si>
    <t>210-418-7</t>
  </si>
  <si>
    <t>615-28-1</t>
  </si>
  <si>
    <t>612-147-00-3</t>
  </si>
  <si>
    <t>m-phenylenediamine</t>
  </si>
  <si>
    <t>203-584-7</t>
  </si>
  <si>
    <t>108-45-2</t>
  </si>
  <si>
    <t xml:space="preserve">Muta. 2
Acute Tox. 3 *
Acute Tox. 3 *
Acute Tox. 3 *
Eye Irrit. 2
Skin Sens. 1
Aquatic Acute 1
Aquatic Chronic 1
</t>
  </si>
  <si>
    <t xml:space="preserve">H341
H331
H311
H301
H319
H317
H400
H410
</t>
  </si>
  <si>
    <t xml:space="preserve">H341
H331
H311
H301
H319
H317
H410
</t>
  </si>
  <si>
    <t>612-148-00-9</t>
  </si>
  <si>
    <t>m-phenylenediamine dihydrochloride</t>
  </si>
  <si>
    <t>208-790-0</t>
  </si>
  <si>
    <t>541-69-5</t>
  </si>
  <si>
    <t>612-149-00-4</t>
  </si>
  <si>
    <t>1,3-diphenylguanidine</t>
  </si>
  <si>
    <t xml:space="preserve">Repr. 2
Acute Tox. 4 *
STOT SE 3
Skin Irrit. 2
Eye Irrit. 2
Aquatic Chronic 2
</t>
  </si>
  <si>
    <t xml:space="preserve">H361f ***
H302
H335
H315
H319
H411
</t>
  </si>
  <si>
    <t xml:space="preserve">H361f ***
H302
H319
H335
H315
H411
</t>
  </si>
  <si>
    <t>612-150-00-X</t>
  </si>
  <si>
    <t>spiroxamine (ISO); 8-tert-butyl-1,4-dioxaspiro[4.5]decan-2-ylmethyl(ethyl)(propyl)amine</t>
  </si>
  <si>
    <t>118134-30-8</t>
  </si>
  <si>
    <t xml:space="preserve">Acute Tox. 4 *
Acute Tox. 4 *
Acute Tox. 4 *
Skin Irrit. 2
Skin Sens. 1
Aquatic Acute 1
Aquatic Chronic 1
</t>
  </si>
  <si>
    <t xml:space="preserve">H332
H312
H302
H315
H317
H400
H410
</t>
  </si>
  <si>
    <t xml:space="preserve">H332
H312
H302
H315
H317
H410
</t>
  </si>
  <si>
    <t>612-151-00-5</t>
  </si>
  <si>
    <t>methyl-phenylene diamine; diaminotoluene; [technical product – reaction mass of 4-methyl-m-phenylene diamine (EC No 202-453-1) and 2-methyl-m-phenylene diamine (EC No 212-513-9)]</t>
  </si>
  <si>
    <t xml:space="preserve">Carc. 1B
Muta. 2
Repr. 2
Acute Tox. 3 *
Acute Tox. 4 *
STOT RE 2 *
Eye Irrit. 2
Skin Sens. 1
Aquatic Chronic 2
</t>
  </si>
  <si>
    <t xml:space="preserve">H350
H341
H361f ***
H301
H312
H373 **
H319
H317
H411
</t>
  </si>
  <si>
    <t>612-152-00-0</t>
  </si>
  <si>
    <t>N,N-diethyl-N',N'-dimethylpropan-1,3-diyl-diamine</t>
  </si>
  <si>
    <t>406-610-7</t>
  </si>
  <si>
    <t>62478-82-4</t>
  </si>
  <si>
    <t xml:space="preserve">Flam. Liq. 3
Acute Tox. 4 *
Acute Tox. 4 *
STOT RE 2 *
Skin Corr. 1A
Aquatic Chronic 3
</t>
  </si>
  <si>
    <t xml:space="preserve">H226
H332
H302
H373 **
H314
H412
</t>
  </si>
  <si>
    <t>612-153-00-6</t>
  </si>
  <si>
    <t>4-[N-ethyl-N-(2-hydroxyethyl)amino]-1-(2-hydroxyethyl)amino-2-nitrobenzene, monohydrochloride</t>
  </si>
  <si>
    <t>407-020-2</t>
  </si>
  <si>
    <t>132885-85-9</t>
  </si>
  <si>
    <t>612-154-00-1</t>
  </si>
  <si>
    <t>6'-(isobutylethylamino)-3'-methyl-2'-phenylamino-spiro[isobenzo-2-oxofuran-7,9'-[9H]-xanthene]</t>
  </si>
  <si>
    <t>410-890-6</t>
  </si>
  <si>
    <t>95235-29-3</t>
  </si>
  <si>
    <t>612-155-00-7</t>
  </si>
  <si>
    <t>2'-anilino-6'-((3-ethoxypropyl)ethylamino)-3'-methylspiro(isobenzo-3-oxofuran)-1-(1H)-9'-xanthene</t>
  </si>
  <si>
    <t>411-730-8</t>
  </si>
  <si>
    <t>93071-94-4</t>
  </si>
  <si>
    <t>612-156-00-2</t>
  </si>
  <si>
    <t>reaction mass of: trihexadecylmethylammonium chloride; dihexadecyldimethylammonium chloride</t>
  </si>
  <si>
    <t>405-620-9</t>
  </si>
  <si>
    <t>612-157-00-8</t>
  </si>
  <si>
    <t>(Z)-1-benzo[b]thien-2-ylethanone oxime hydrochloride</t>
  </si>
  <si>
    <t>410-780-8</t>
  </si>
  <si>
    <t xml:space="preserve">Acute Tox. 4 *
STOT RE 2 *
Eye Dam. 1
Skin Sens. 1
Aquatic Chronic 2
</t>
  </si>
  <si>
    <t xml:space="preserve">H302
H373 **
H318
H317
H411
</t>
  </si>
  <si>
    <t>612-158-00-3</t>
  </si>
  <si>
    <t>reaction mass of: bis(5-dodecyl-2-hydroxybenzald-oximate) copper (II) C12-alkyl group is branched; 4-dodecylsalicylaldoxime</t>
  </si>
  <si>
    <t>410-820-4</t>
  </si>
  <si>
    <t>612-159-00-9</t>
  </si>
  <si>
    <t>Reaction products of: trimethylhexamethylene diamine (a mixture of 2,2,4-trimethyl-1,6-hexanediamine and 2,4,4-trimethyl-1,6-hexanediamine, EINECS listed), Epoxide 8 (mono[(C10-C16-alkyloxy)methyl]oxirane derivatives) and p-toluene-sulfonic acid</t>
  </si>
  <si>
    <t>410-880-1</t>
  </si>
  <si>
    <t>612-160-00-4</t>
  </si>
  <si>
    <t xml:space="preserve">p-toluidine; 4-aminotoluene [1]
toluidinium chloride [2]
toluidine sulphate (1:1)  [3]
</t>
  </si>
  <si>
    <t xml:space="preserve">203-403-1 [1]
208-740-8 [2]
208-741-3 [3]
</t>
  </si>
  <si>
    <t xml:space="preserve">106-49-0 [1]
540-23-8 [2]
540-25-0 [3]
</t>
  </si>
  <si>
    <t xml:space="preserve">Carc. 2
Acute Tox. 3 *
Acute Tox. 3 *
Acute Tox. 3 *
Eye Irrit. 2
Skin Sens. 1
Aquatic Acute 1
</t>
  </si>
  <si>
    <t xml:space="preserve">H351
H331
H311
H301
H319
H317
H400
</t>
  </si>
  <si>
    <t>612-161-00-X</t>
  </si>
  <si>
    <t>2,6-xylidine; 2,6-dimethylaniline</t>
  </si>
  <si>
    <t>201-758-7</t>
  </si>
  <si>
    <t>87-62-7</t>
  </si>
  <si>
    <t xml:space="preserve">Carc. 2
Acute Tox. 4 *
Acute Tox. 4 *
Acute Tox. 4 *
STOT SE 3
Skin Irrit. 2
Aquatic Chronic 2
</t>
  </si>
  <si>
    <t xml:space="preserve">H351
H332
H312
H302
H335
H315
H411
</t>
  </si>
  <si>
    <t>612-162-00-5</t>
  </si>
  <si>
    <t>dimethyldioctadecylammonium chloride; DODMAC</t>
  </si>
  <si>
    <t>203-508-2</t>
  </si>
  <si>
    <t>107-64-2</t>
  </si>
  <si>
    <t>612-163-00-0</t>
  </si>
  <si>
    <t>metalaxyl-M (ISO); mefenoxam; (R)-2-[(2,6-dimethylphenyl)-methoxyacetylamino]propionic acid methyl ester</t>
  </si>
  <si>
    <t>70630-17-0</t>
  </si>
  <si>
    <t>612-164-00-6</t>
  </si>
  <si>
    <t>2-butyl-2-ethyl-1,5-diaminopentane</t>
  </si>
  <si>
    <t>412-700-7</t>
  </si>
  <si>
    <t>137605-95-9</t>
  </si>
  <si>
    <t xml:space="preserve">Acute Tox. 4 *
Acute Tox. 4 *
STOT RE 2 *
Skin Corr. 1B
Skin Sens. 1
Aquatic Chronic 3
</t>
  </si>
  <si>
    <t xml:space="preserve">H312
H302
H373 **
H314
H317
H412
</t>
  </si>
  <si>
    <t>612-165-00-1</t>
  </si>
  <si>
    <t>N,N'-diphenyl-N,N'-bis(3-methylphenyl)-(1,1'-diphenyl)-4,4'-diamine</t>
  </si>
  <si>
    <t>413-810-8</t>
  </si>
  <si>
    <t>65181-78-4</t>
  </si>
  <si>
    <t>612-166-00-7</t>
  </si>
  <si>
    <t>reaction mass of: cis-(5-ammonium-1,3,3-trimethyl)-cyclohexanemethylammonium phosphate (1:1); trans-(5-ammonium-1,3,3-trimethyl)-cyclohexanemethylammonium phosphate (1:1)</t>
  </si>
  <si>
    <t>411-830-1</t>
  </si>
  <si>
    <t>114765-88-7</t>
  </si>
  <si>
    <t>612-167-00-2</t>
  </si>
  <si>
    <t>5-acetyl-3-amino-10,11-dihydro-5H-dibenz[b,f]azepine-hydrochloride</t>
  </si>
  <si>
    <t>410-490-1</t>
  </si>
  <si>
    <t>612-168-00-8</t>
  </si>
  <si>
    <t>3,5-dichloro-2,6-difluoropyrdine-4-amine</t>
  </si>
  <si>
    <t>220-630-1</t>
  </si>
  <si>
    <t>2840-00-8</t>
  </si>
  <si>
    <t>612-169-00-3</t>
  </si>
  <si>
    <t>bis(N-methyl-N-phenylhydrazine)sulfate</t>
  </si>
  <si>
    <t>423-170-1</t>
  </si>
  <si>
    <t>618-26-8</t>
  </si>
  <si>
    <t xml:space="preserve">Flam. Liq. 2
Acute Tox. 4 *
STOT RE 1
Eye Dam. 1
Skin Sens. 1
Aquatic Acute 1
Aquatic Chronic 1
</t>
  </si>
  <si>
    <t xml:space="preserve">H225
H302
H372 **
H318
H317
H400
H410
</t>
  </si>
  <si>
    <t xml:space="preserve">H225
H372 **
H302
H318
H317
H410
</t>
  </si>
  <si>
    <t>612-170-00-9</t>
  </si>
  <si>
    <t>4-chlorophenyl cyclopropyl ketone O-(4-aminobenzyl)oxime</t>
  </si>
  <si>
    <t>405-260-2</t>
  </si>
  <si>
    <t>612-171-00-4</t>
  </si>
  <si>
    <t>N,N,N',N'-tetraglycidyl-4,4'-diamino-3,3'-diethyldiphenylmethane</t>
  </si>
  <si>
    <t>410-060-3</t>
  </si>
  <si>
    <t>130728-76-6</t>
  </si>
  <si>
    <t xml:space="preserve">Muta. 2
Skin Sens. 1
Aquatic Chronic 2
</t>
  </si>
  <si>
    <t xml:space="preserve">H341
H317
H411
</t>
  </si>
  <si>
    <t>612-172-00-X</t>
  </si>
  <si>
    <t>4,4'-methylenebis(N,N'-dimethylcyclohexanamine</t>
  </si>
  <si>
    <t>412-840-9</t>
  </si>
  <si>
    <t>13474-64-1</t>
  </si>
  <si>
    <t xml:space="preserve">Acute Tox. 4 *
STOT RE 2 *
Skin Corr. 1A
Aquatic Chronic 3
</t>
  </si>
  <si>
    <t xml:space="preserve">H302
H373 **
H314
H412
</t>
  </si>
  <si>
    <t>612-173-00-5</t>
  </si>
  <si>
    <t>lithium 1-amino-4-(4-tert-butylanilino)anthraquinone-2-sulfonate</t>
  </si>
  <si>
    <t>411-140-0</t>
  </si>
  <si>
    <t>125328-86-1</t>
  </si>
  <si>
    <t>612-174-00-0</t>
  </si>
  <si>
    <t>4,4-dimethoxybutylamine</t>
  </si>
  <si>
    <t>407-690-6</t>
  </si>
  <si>
    <t>19060-15-2</t>
  </si>
  <si>
    <t>612-175-00-6</t>
  </si>
  <si>
    <t>2-(O-aminooxy)ethylamine dihydrochloride</t>
  </si>
  <si>
    <t>412-310-7</t>
  </si>
  <si>
    <t>37866-45-8</t>
  </si>
  <si>
    <t>612-176-00-1</t>
  </si>
  <si>
    <t>Polymer of 1,3-dibromopropane and N,N-diethyl-N',N'-dimethyl-1,3-propanediamine</t>
  </si>
  <si>
    <t>410-570-6</t>
  </si>
  <si>
    <t>143747-73-3</t>
  </si>
  <si>
    <t>612-177-00-7</t>
  </si>
  <si>
    <t>2-naphthylamino-6-sulfomethylamide</t>
  </si>
  <si>
    <t>412-120-4</t>
  </si>
  <si>
    <t>104295-55-8</t>
  </si>
  <si>
    <t>612-178-00-2</t>
  </si>
  <si>
    <t>1,4,7,10-tetraazacyclododecane disulfate</t>
  </si>
  <si>
    <t>412-080-8</t>
  </si>
  <si>
    <t>112193-77-8</t>
  </si>
  <si>
    <t xml:space="preserve">Acute Tox. 4 *
STOT SE 3
Eye Dam. 1
Aquatic Chronic 3
</t>
  </si>
  <si>
    <t xml:space="preserve">H302
H335
H318
H412
</t>
  </si>
  <si>
    <t>612-179-00-8</t>
  </si>
  <si>
    <t>1-(2-propenyl)pyridinium chloride</t>
  </si>
  <si>
    <t>412-740-5</t>
  </si>
  <si>
    <t>25965-81-5</t>
  </si>
  <si>
    <t>612-180-00-3</t>
  </si>
  <si>
    <t>3-aminobenzylamine</t>
  </si>
  <si>
    <t>412-230-2</t>
  </si>
  <si>
    <t>4403-70-7</t>
  </si>
  <si>
    <t>612-181-00-9</t>
  </si>
  <si>
    <t>2-phenylthioaniline</t>
  </si>
  <si>
    <t>413-030-8</t>
  </si>
  <si>
    <t>1134-94-7</t>
  </si>
  <si>
    <t>612-182-00-4</t>
  </si>
  <si>
    <t>1-ethyl-1-methylmorpholinium bromide</t>
  </si>
  <si>
    <t>418-210-1</t>
  </si>
  <si>
    <t>65756-41-4</t>
  </si>
  <si>
    <t>612-183-00-X</t>
  </si>
  <si>
    <t>1-ethyl-1-methylpyrrolidinium bromide</t>
  </si>
  <si>
    <t>418-200-5</t>
  </si>
  <si>
    <t>69227-51-6</t>
  </si>
  <si>
    <t>612-184-00-5</t>
  </si>
  <si>
    <t>6'-(dibutylamino)-3'-methyl-2'-(phenylamino)spiro[isobenzofuran-1(3H),9-(9H)-xanthen]-3-one</t>
  </si>
  <si>
    <t>403-830-5</t>
  </si>
  <si>
    <t>89331-94-2</t>
  </si>
  <si>
    <t>612-185-00-0</t>
  </si>
  <si>
    <t>1-[3-[4-((heptadecafluorononyl)oxy)-benzamido]propyl]-N,N,N-trimethylammonium iodide</t>
  </si>
  <si>
    <t>407-400-8</t>
  </si>
  <si>
    <t>59493-72-0</t>
  </si>
  <si>
    <t>612-186-00-6</t>
  </si>
  <si>
    <t>bis(N-(7-hydroxy-8-methyl-5-phenylphenazin-3-ylidene)dimethylammonium) sulfate</t>
  </si>
  <si>
    <t>406-770-8</t>
  </si>
  <si>
    <t>149057-64-7</t>
  </si>
  <si>
    <t>612-187-00-1</t>
  </si>
  <si>
    <t>2,3,4-trifluoroaniline</t>
  </si>
  <si>
    <t>407-170-9</t>
  </si>
  <si>
    <t>3862-73-5</t>
  </si>
  <si>
    <t xml:space="preserve">Acute Tox. 4 *
Acute Tox. 4 *
STOT RE 2 *
Skin Irrit. 2
Eye Dam. 1
Aquatic Chronic 2
</t>
  </si>
  <si>
    <t xml:space="preserve">H312
H302
H373 **
H315
H318
H411
</t>
  </si>
  <si>
    <t>612-188-00-7</t>
  </si>
  <si>
    <t>4,4'-(9H-fluoren-9-ylidene)bis(2-chloroaniline)</t>
  </si>
  <si>
    <t>407-560-9</t>
  </si>
  <si>
    <t>107934-68-9</t>
  </si>
  <si>
    <t>612-189-00-2</t>
  </si>
  <si>
    <t>4-amino-2-(aminomethyl)phenol dihydrochloride</t>
  </si>
  <si>
    <t>412-510-4</t>
  </si>
  <si>
    <t>135043-64-0</t>
  </si>
  <si>
    <t>612-190-00-8</t>
  </si>
  <si>
    <t>4,4'-methylenebis(2-isopropyl-6-methylaniline)</t>
  </si>
  <si>
    <t>415-150-6</t>
  </si>
  <si>
    <t>16298-38-7</t>
  </si>
  <si>
    <t>612-191-00-3</t>
  </si>
  <si>
    <t>Polymer of allylamine hydrochloride</t>
  </si>
  <si>
    <t>415-050-2</t>
  </si>
  <si>
    <t>71550-12-4</t>
  </si>
  <si>
    <t>612-192-00-9</t>
  </si>
  <si>
    <t>2-isopropyl-4-(N-methyl)aminomethylthiazole</t>
  </si>
  <si>
    <t>414-800-6</t>
  </si>
  <si>
    <t>154212-60-9</t>
  </si>
  <si>
    <t>612-193-00-4</t>
  </si>
  <si>
    <t>3-methylaminomethylphenylamine</t>
  </si>
  <si>
    <t>414-570-7</t>
  </si>
  <si>
    <t>18759-96-1</t>
  </si>
  <si>
    <t>612-194-00-X</t>
  </si>
  <si>
    <t>2-hydroxy-3-[(2-hydroxyethyl)-[2-(1-oxotetradecyl)amino]ethyl]amino]-N,N,N-trimethyl-1-propanammonium chloride</t>
  </si>
  <si>
    <t>414-670-0</t>
  </si>
  <si>
    <t>141890-30-4</t>
  </si>
  <si>
    <t>612-195-00-5</t>
  </si>
  <si>
    <t>bis[tributyl 4-(methylbenzyl)ammonium] 1,5-naphthalenedisulfonate</t>
  </si>
  <si>
    <t>415-210-1</t>
  </si>
  <si>
    <t>160236-81-7</t>
  </si>
  <si>
    <t xml:space="preserve">Acute Tox. 4 *
Acute Tox. 4 *
Eye Dam. 1
Aquatic Acute 1
Aquatic Chronic 1
</t>
  </si>
  <si>
    <t xml:space="preserve">H332
H302
H318
H400
H410
</t>
  </si>
  <si>
    <t xml:space="preserve">H332
H302
H318
H410
</t>
  </si>
  <si>
    <t>612-196-00-0</t>
  </si>
  <si>
    <t xml:space="preserve">4-chloro-o-toluidine [1]
4-chloro-o-toluidine hydrochloride  [2]
</t>
  </si>
  <si>
    <t xml:space="preserve">202-441-6 [1]
221-627-8 [2]
</t>
  </si>
  <si>
    <t xml:space="preserve">95-69-2 [1]
3165-93-3 [2]
</t>
  </si>
  <si>
    <t xml:space="preserve">Carc. 1B
Muta. 2
Acute Tox. 3 *
Acute Tox. 3 *
Acute Tox. 3 *
Aquatic Acute 1
Aquatic Chronic 1
</t>
  </si>
  <si>
    <t xml:space="preserve">H350
H341
H331
H311
H301
H400
H410
</t>
  </si>
  <si>
    <t xml:space="preserve">H350
H341
H331
H311
H301
H410
</t>
  </si>
  <si>
    <t>612-197-00-6</t>
  </si>
  <si>
    <t xml:space="preserve">2,4,5-trimethylaniline [1]
2,4,5-trimethylaniline hydrochloride  [2]
</t>
  </si>
  <si>
    <t xml:space="preserve">205-282-0 [1]
</t>
  </si>
  <si>
    <t xml:space="preserve">137-17-7 [1]
21436-97-5 [2]
</t>
  </si>
  <si>
    <t>612-198-00-1</t>
  </si>
  <si>
    <t>4,4'-thiodianiline and its salts</t>
  </si>
  <si>
    <t>205-370-9</t>
  </si>
  <si>
    <t>139-65-1</t>
  </si>
  <si>
    <t>612-199-00-7</t>
  </si>
  <si>
    <t>4,4'-oxydianiline and its salts; p-aminophenyl ether</t>
  </si>
  <si>
    <t xml:space="preserve">Carc. 1B
Muta. 1B
Repr. 2
Acute Tox. 3 *
Acute Tox. 3 *
Acute Tox. 3 *
Aquatic Chronic 2
</t>
  </si>
  <si>
    <t xml:space="preserve">H350
H340
H361f ***
H331
H311
H301
H411
</t>
  </si>
  <si>
    <t>612-200-00-0</t>
  </si>
  <si>
    <t xml:space="preserve">2,4-diaminoanisole; 4-methoxy-m-phenylenediamine [1]
2,4-diaminoanisole sulphate  [2]
</t>
  </si>
  <si>
    <t xml:space="preserve">210-406-1 [1]
254-323-9 [2]
</t>
  </si>
  <si>
    <t xml:space="preserve">615-05-4 [1]
39156-41-7 [2]
</t>
  </si>
  <si>
    <t xml:space="preserve">Carc. 1B
Muta. 2
Acute Tox. 4 *
Aquatic Chronic 2
</t>
  </si>
  <si>
    <t xml:space="preserve">H350
H341
H302
H411
</t>
  </si>
  <si>
    <t>612-201-00-6</t>
  </si>
  <si>
    <t>N,N,N',N'-tetramethyl-4,4'-methylendianiline</t>
  </si>
  <si>
    <t>612-202-00-1</t>
  </si>
  <si>
    <t>3,4-dichloroaniline</t>
  </si>
  <si>
    <t>202-448-4</t>
  </si>
  <si>
    <t>95-76-1</t>
  </si>
  <si>
    <t xml:space="preserve">Acute Tox. 3 *
Acute Tox. 3 *
Acute Tox. 3 *
Eye Dam. 1
Skin Sens. 1
Aquatic Acute 1
Aquatic Chronic 1
</t>
  </si>
  <si>
    <t xml:space="preserve">H331
H311
H301
H318
H317
H400
H410
</t>
  </si>
  <si>
    <t xml:space="preserve">H331
H311
H301
H318
H317
H410
</t>
  </si>
  <si>
    <t>612-203-00-7</t>
  </si>
  <si>
    <t>C8-10 alkyl dimethyl hydroxyethyl ammoniumchloride (chain &lt; C8: &lt;3%, chain = C8: 15%-70%, chain = C10: 30%-85%, chain &gt; C10: &lt;3%)</t>
  </si>
  <si>
    <t>417-360-3</t>
  </si>
  <si>
    <t xml:space="preserve">Acute Tox. 4 *
Acute Tox. 4 *
Skin Irrit. 2
</t>
  </si>
  <si>
    <t xml:space="preserve">H312
H302
H315
</t>
  </si>
  <si>
    <t>612-204-00-2</t>
  </si>
  <si>
    <t>C.I. Basic Violet 3; 4-[4,4'-bis(dimethylamino) benzhydrylidene]cyclohexa-2,5-dien-1-ylidene]dimethylammonium chloride</t>
  </si>
  <si>
    <t xml:space="preserve">Carc. 2
Acute Tox. 4 *
Eye Dam. 1
Aquatic Acute 1
Aquatic Chronic 1
</t>
  </si>
  <si>
    <t xml:space="preserve">H351
H302
H318
H400
H410
</t>
  </si>
  <si>
    <t xml:space="preserve">H351
H302
H318
H410
</t>
  </si>
  <si>
    <t>612-205-00-8</t>
  </si>
  <si>
    <t>C.I. Basic Violet 3 with ≥ 0.1 % of Michler's ketone (EC no. 202-027-5)</t>
  </si>
  <si>
    <t xml:space="preserve">Carc. 1B
Acute Tox. 4 *
Eye Dam. 1
Aquatic Acute 1
Aquatic Chronic 1
</t>
  </si>
  <si>
    <t xml:space="preserve">H350
H302
H318
H400
H410
</t>
  </si>
  <si>
    <t xml:space="preserve">H350
H302
H318
H410
</t>
  </si>
  <si>
    <t>612-206-00-3</t>
  </si>
  <si>
    <t>famoxadone (ISO); 3-anilino-5-methyl-5-(4-phenoxyphenyl)-1,3-oxazolidine-2,4-dione</t>
  </si>
  <si>
    <t>131807-57-3</t>
  </si>
  <si>
    <t>612-207-00-9</t>
  </si>
  <si>
    <t>4-ethoxyaniline; p-phenetidine</t>
  </si>
  <si>
    <t>205-855-5</t>
  </si>
  <si>
    <t>156-43-4</t>
  </si>
  <si>
    <t xml:space="preserve">Muta. 2
Acute Tox. 4 *
Acute Tox. 4 *
Acute Tox. 4 *
Eye Irrit. 2
Skin Sens. 1
</t>
  </si>
  <si>
    <t xml:space="preserve">H341
H332
H312
H302
H319
H317
</t>
  </si>
  <si>
    <t>612-208-00-4</t>
  </si>
  <si>
    <t>N-methylbenzene-1,2-diammonium hydrogen phosphate</t>
  </si>
  <si>
    <t>424-460-0</t>
  </si>
  <si>
    <t>612-209-00-X</t>
  </si>
  <si>
    <t>6-methoxy-m-toluidine; p-cresidine</t>
  </si>
  <si>
    <t>612-210-00-5</t>
  </si>
  <si>
    <t xml:space="preserve">5-nitro-o-toluidine [1]
5-nitro-o-toluidine hydrochloride  [2]
</t>
  </si>
  <si>
    <t xml:space="preserve">202-765-8 [1]
256-960-8 [2]
</t>
  </si>
  <si>
    <t xml:space="preserve">99-55-8 [1]
51085-52-0 [2]
</t>
  </si>
  <si>
    <t xml:space="preserve">Carc. 2
Acute Tox. 3 *
Acute Tox. 3 *
Acute Tox. 3 *
Aquatic Chronic 3
</t>
  </si>
  <si>
    <t xml:space="preserve">H351
H331
H311
H301
H412
</t>
  </si>
  <si>
    <t>612-211-00-0</t>
  </si>
  <si>
    <t>N-[(benzotriazole-1-yl)methyl)]-4-carboxybenzenesulfonamide</t>
  </si>
  <si>
    <t>416-470-9</t>
  </si>
  <si>
    <t>170292-97-4</t>
  </si>
  <si>
    <t>612-212-00-6</t>
  </si>
  <si>
    <t>2,6-dichloro-4-trifluoromethylaniline</t>
  </si>
  <si>
    <t>416-430-0</t>
  </si>
  <si>
    <t>24279-39-8</t>
  </si>
  <si>
    <t xml:space="preserve">H332
H302
H315
H317
H400
H410
</t>
  </si>
  <si>
    <t xml:space="preserve">H332
H302
H315
H317
H410
</t>
  </si>
  <si>
    <t>612-213-00-1</t>
  </si>
  <si>
    <t>isobutylidene-(2-(2-isopropyl-4,4-dimethyloxazolidine-3-yl)-1,1-dimethylethyl)amine</t>
  </si>
  <si>
    <t>419-850-2</t>
  </si>
  <si>
    <t>148348-13-4</t>
  </si>
  <si>
    <t>612-214-00-7</t>
  </si>
  <si>
    <t>4-(2,2-diphenylethenyl)-N,N-di-phenylbenzenamine</t>
  </si>
  <si>
    <t>421-390-2</t>
  </si>
  <si>
    <t>89114-90-9</t>
  </si>
  <si>
    <t>612-215-00-2</t>
  </si>
  <si>
    <t>3-chloro-2-(isopropylthio)aniline</t>
  </si>
  <si>
    <t>421-700-6</t>
  </si>
  <si>
    <t>179104-32-6</t>
  </si>
  <si>
    <t>612-216-00-8</t>
  </si>
  <si>
    <t>1-amino-1-cyanamino-2,2-dicyanoethylene, sodium salt</t>
  </si>
  <si>
    <t>425-870-2</t>
  </si>
  <si>
    <t>19450-38-5</t>
  </si>
  <si>
    <t>612-217-00-3</t>
  </si>
  <si>
    <t>1-methoxy-2-propylamine</t>
  </si>
  <si>
    <t>422-550-4</t>
  </si>
  <si>
    <t>37143-54-7</t>
  </si>
  <si>
    <t xml:space="preserve">Flam. Liq. 2
Acute Tox. 4 *
Skin Corr. 1B
Aquatic Chronic 3
</t>
  </si>
  <si>
    <t xml:space="preserve">H225
H302
H314
H412
</t>
  </si>
  <si>
    <t xml:space="preserve">H225
H314
H302
H412
</t>
  </si>
  <si>
    <t>612-219-00-4</t>
  </si>
  <si>
    <t>(2-hydroxy-3-(3,4-dimethyl-9-oxo-10-thiaanthracen-2-yloxy)propyl)trimethylammonium chloride</t>
  </si>
  <si>
    <t>402-200-7</t>
  </si>
  <si>
    <t>612-220-00-X</t>
  </si>
  <si>
    <t>N-nitro-N-(3-methyl-3,6-dihydro-2H-1,3,5-oxadiazin-4-yl)amine</t>
  </si>
  <si>
    <t>431-060-1</t>
  </si>
  <si>
    <t>153719-38-1</t>
  </si>
  <si>
    <t>612-221-00-5</t>
  </si>
  <si>
    <t>2-amino-4-(trifluoromethyl)benzenethiol hydrochloride</t>
  </si>
  <si>
    <t>429-560-8</t>
  </si>
  <si>
    <t>4274-38-8</t>
  </si>
  <si>
    <t xml:space="preserve">Acute Tox. 4 *
Acute Tox. 4 *
Acute Tox. 4 *
STOT RE 2 *
Skin Corr. 1B
Skin Sens. 1
Aquatic Acute 1
</t>
  </si>
  <si>
    <t xml:space="preserve">H332
H312
H302
H373 **
H314
H317
H400
</t>
  </si>
  <si>
    <t xml:space="preserve">H314
H332
H312
H302
H373 **
H317
H400
</t>
  </si>
  <si>
    <t>612-222-00-0</t>
  </si>
  <si>
    <t>cis-1-(3-(4-fluorophenoxy)propyl)-3-methoxy-4-piperidinamine</t>
  </si>
  <si>
    <t>425-080-8</t>
  </si>
  <si>
    <t>104860-26-6</t>
  </si>
  <si>
    <t xml:space="preserve">Acute Tox. 4 *
Acute Tox. 4 *
STOT RE 2 *
Eye Dam. 1
Aquatic Acute 1
Aquatic Chronic 1
</t>
  </si>
  <si>
    <t xml:space="preserve">H312
H302
H373 **
H318
H400
H410
</t>
  </si>
  <si>
    <t xml:space="preserve">H312
H302
H373 **
H318
H410
</t>
  </si>
  <si>
    <t>612-223-00-6</t>
  </si>
  <si>
    <t>N-benzyl-N-ethyl-(4-(5-nitro-benzo[c]isothiazol-3-ylazo)phenyl)amine</t>
  </si>
  <si>
    <t>425-300-2</t>
  </si>
  <si>
    <t>186450-73-7</t>
  </si>
  <si>
    <t>612-224-00-1</t>
  </si>
  <si>
    <t>N2,N4,N6-tris{4-[(1,4-dimethylpentyl)amino]phenyl}-1,3,5-triazine-2,4,6-triamine</t>
  </si>
  <si>
    <t>426-150-0</t>
  </si>
  <si>
    <t>121246-28-4</t>
  </si>
  <si>
    <t>612-225-00-7</t>
  </si>
  <si>
    <t>1,4,7,10-tetraazacyclododecane</t>
  </si>
  <si>
    <t>425-450-9</t>
  </si>
  <si>
    <t>294-90-6</t>
  </si>
  <si>
    <t xml:space="preserve">Acute Tox. 4 *
Acute Tox. 4 *
Skin Corr. 1B
Aquatic Acute 1
Aquatic Chronic 1
</t>
  </si>
  <si>
    <t xml:space="preserve">H312
H302
H314
H400
H410
</t>
  </si>
  <si>
    <t xml:space="preserve">H314
H312
H302
H410
</t>
  </si>
  <si>
    <t>612-226-00-2</t>
  </si>
  <si>
    <t>3-(2'-phenoxyethoxy)propylamine</t>
  </si>
  <si>
    <t>427-870-8</t>
  </si>
  <si>
    <t>6903-18-0</t>
  </si>
  <si>
    <t xml:space="preserve">Acute Tox. 4 *
Skin Irrit. 2
Eye Dam. 1
Aquatic Chronic 3
</t>
  </si>
  <si>
    <t xml:space="preserve">H302
H315
H318
H412
</t>
  </si>
  <si>
    <t>612-227-00-8</t>
  </si>
  <si>
    <t>benzyl-N-(2-(2-methoxyphenoxy)ethyl)amine hydrochloride</t>
  </si>
  <si>
    <t>428-290-8</t>
  </si>
  <si>
    <t>120606-08-8</t>
  </si>
  <si>
    <t>612-228-00-3</t>
  </si>
  <si>
    <t>reaction mass of: N-(3-(trimethoxysilyl)propyl)ethylenediamine; N-benzyl-N-(3-(trimethoxysilyl)propyl)ethylenediamine; N-benzyl-N'-[3-(trimethoxysilyl)propyl]ethylenediamine; N,N'-bis-benzyl-N'-[3-(trimethoxysilyl)propyl]ethylenediamine; N,N,N'-tris-benzyl-N'-[3-(trimethoxysilyl)propyl]ethylenediamine; N,N-bis-benzyl-N'-[3-(trimethoxysilyl)propyl]ethylenediamine</t>
  </si>
  <si>
    <t>414-340-6</t>
  </si>
  <si>
    <t xml:space="preserve">Flam. Liq. 3
Acute Tox. 4 *
Acute Tox. 4 *
Acute Tox. 4 *
STOT SE 2
Eye Dam. 1
Skin Sens. 1
Aquatic Chronic 3
</t>
  </si>
  <si>
    <t xml:space="preserve">H226
H332
H312
H302
H371
H318
H317
H412
</t>
  </si>
  <si>
    <t>612-229-00-9</t>
  </si>
  <si>
    <t>mepanipyrim; 4-methyl-N-phenyl-6-(1-propynyl)-2-pyrimidinamine</t>
  </si>
  <si>
    <t>110235-47-7</t>
  </si>
  <si>
    <t>612-230-00-4</t>
  </si>
  <si>
    <t>N,N-bis(cocoyl-2-oxypropyl)-N,N-dibutylammonium bromide</t>
  </si>
  <si>
    <t>431-530-4</t>
  </si>
  <si>
    <t xml:space="preserve">Skin Corr. 1A
Skin Sens. 1
Aquatic Acute 1
Aquatic Chronic 1
</t>
  </si>
  <si>
    <t>612-231-00-X</t>
  </si>
  <si>
    <t>3-((C12-18)-acylamino)-N-(2-((2-hydroxyethyl)amino)-2-oxoethyl)-N,N-dimethyl-1-propanaminium chloride</t>
  </si>
  <si>
    <t>427-370-1</t>
  </si>
  <si>
    <t>164288-56-6</t>
  </si>
  <si>
    <t>612-232-00-5</t>
  </si>
  <si>
    <t>reaction mass of: triisopropanolamine salt of 1-amino-4-(3-propionamidoanilino)anthraquinone-2-sulfonic acid; triisopropanolamine salt of 1-amino-4-[3,4-dimethyl-5-(2-hydroxyethylaminosulfonyl)anilino]anthraquinone-2-sulfonic acid</t>
  </si>
  <si>
    <t>430-410-9</t>
  </si>
  <si>
    <t>186148-38-9</t>
  </si>
  <si>
    <t>612-237-00-2</t>
  </si>
  <si>
    <t xml:space="preserve">hydroxylammonium hydrogensulfate; hydroxylamine sulfate(1:1) [1]
hydroxylamine phosphate [2]
hydroxylamine dihydrogenphosphate [3]
hydroxylamine 4-methylbenzenesulfonate [4]
</t>
  </si>
  <si>
    <t xml:space="preserve">233-154-4 [1]
244-077-0 [2]
242-818-2 [3]
258-872-5 [4]
</t>
  </si>
  <si>
    <t xml:space="preserve">10046-00-1 [1]
20845-01-6 [2]
19098-16-9 [3]
53933-48-5 [4]
</t>
  </si>
  <si>
    <t xml:space="preserve">Expl. 1.1
Carc. 2
Acute Tox. 4 *
Acute Tox. 4 *
STOT RE 2 *
Skin Irrit. 2
Eye Irrit. 2
Skin Sens. 1
Aquatic Acute 1
</t>
  </si>
  <si>
    <t xml:space="preserve">H201
H351
H312
H302
H373 **
H315
H319
H317
H400
</t>
  </si>
  <si>
    <t xml:space="preserve">H201
H302
H312
H315
H319
H317
H351
H373 **
H400
</t>
  </si>
  <si>
    <t>612-238-00-8</t>
  </si>
  <si>
    <t>(3-chloro-2-hydroxypropyl) trimethylammonium chloride ...%</t>
  </si>
  <si>
    <t>222-048-3</t>
  </si>
  <si>
    <t>3327-22-8</t>
  </si>
  <si>
    <t xml:space="preserve">Carc. 2
Aquatic Chronic 3
</t>
  </si>
  <si>
    <t xml:space="preserve">H351
H412
</t>
  </si>
  <si>
    <t>612-239-00-3</t>
  </si>
  <si>
    <t>biphenyl-3,3',4,4'-tetrayltetraamine; diaminobenzidine</t>
  </si>
  <si>
    <t xml:space="preserve">Carc. 1B
Muta. 2
</t>
  </si>
  <si>
    <t xml:space="preserve">H350
H341
</t>
  </si>
  <si>
    <t>612-240-00-9</t>
  </si>
  <si>
    <t>pyrimethanil (ISO); N-(4,6-dimethylpyrimidin-2-yl)aniline</t>
  </si>
  <si>
    <t>53112-28-0</t>
  </si>
  <si>
    <t>612-241-00-4</t>
  </si>
  <si>
    <t xml:space="preserve">piperazine hydrochloride [1]
piperazine dihydrochloride [2]
piperazine phosphate  [3]
</t>
  </si>
  <si>
    <t xml:space="preserve">228-042-7 [1]
205-551-2 [2]
217-775-8 [3]
</t>
  </si>
  <si>
    <t xml:space="preserve">6094-40-2 [1]
142-64-3 [2]
1951-97-9 [3]
</t>
  </si>
  <si>
    <t xml:space="preserve">Repr. 2
Skin Irrit. 2
Eye Irrit. 2
Resp. Sens. 1
Skin Sens. 1
Aquatic Chronic 3
</t>
  </si>
  <si>
    <t xml:space="preserve">H361fd
H315
H319
H334
H317
H412
</t>
  </si>
  <si>
    <t xml:space="preserve">H361fd
H319
H315
H334
H317
H412
</t>
  </si>
  <si>
    <t>612-242-00-X</t>
  </si>
  <si>
    <t>cyprodinil (ISO); 4-cyclopropyl-6-methyl-N-phenylpyrimidin-2-amine</t>
  </si>
  <si>
    <t>121552-61-2</t>
  </si>
  <si>
    <t>612-243-00-5</t>
  </si>
  <si>
    <t>(1S-cis)-4-(3,4-dichlorophenyl)-1,2,3,4-tetrahydro-N-methyl-1-naphthalenamine 2-hydroxy-2-phenylacetate</t>
  </si>
  <si>
    <t>420-560-3</t>
  </si>
  <si>
    <t>79617-97-3</t>
  </si>
  <si>
    <t>612-244-00-0</t>
  </si>
  <si>
    <t>3-(piperazin-1-yl)-benzo[d]isothiazole hydrochloride</t>
  </si>
  <si>
    <t>421-310-6</t>
  </si>
  <si>
    <t>87691-88-1</t>
  </si>
  <si>
    <t xml:space="preserve">H361f ***
H302
H319
H317
H400
H410
</t>
  </si>
  <si>
    <t xml:space="preserve">H361f ***
H302
H319
H317
H410
</t>
  </si>
  <si>
    <t>612-245-00-6</t>
  </si>
  <si>
    <t>2-ethylphenylhydrazine hydrochloride</t>
  </si>
  <si>
    <t>421-460-2</t>
  </si>
  <si>
    <t>19398-06-2</t>
  </si>
  <si>
    <t xml:space="preserve">Carc. 2
Acute Tox. 4 *
STOT RE 1
Eye Dam. 1
Skin Sens. 1
Aquatic Acute 1
Aquatic Chronic 1
</t>
  </si>
  <si>
    <t xml:space="preserve">H351
H302
H372 **
H318
H317
H400
H410
</t>
  </si>
  <si>
    <t xml:space="preserve">H351
H372 **
H302
H318
H317
H410
</t>
  </si>
  <si>
    <t>612-246-00-1</t>
  </si>
  <si>
    <t>(2-chloroethyl)(3-hydroxypropyl)ammonium chloride</t>
  </si>
  <si>
    <t>429-740-6</t>
  </si>
  <si>
    <t>40722-80-3</t>
  </si>
  <si>
    <t xml:space="preserve">Carc. 1B
Muta. 1B
STOT RE 2 *
Skin Sens. 1
Aquatic Chronic 3
</t>
  </si>
  <si>
    <t xml:space="preserve">H350
H340
H373 **
H317
H412
</t>
  </si>
  <si>
    <t>612-247-00-7</t>
  </si>
  <si>
    <t>N-[3-(1,1-dimethylethyl)-1H-pyrazol-5-yl]-N'-hydroxy-4-nitrobenzenecarboximidamide</t>
  </si>
  <si>
    <t>423-530-8</t>
  </si>
  <si>
    <t>152828-23-4</t>
  </si>
  <si>
    <t xml:space="preserve">Acute Tox. 4 *
STOT RE 1
Aquatic Chronic 3
</t>
  </si>
  <si>
    <t xml:space="preserve">H302
H372 **
H412
</t>
  </si>
  <si>
    <t xml:space="preserve">H372 **
H302
H412
</t>
  </si>
  <si>
    <t>612-248-00-2</t>
  </si>
  <si>
    <t>reaction product of diphenylamine, phenothiazine, and alkenes, branched (C8-10, C9-rich)</t>
  </si>
  <si>
    <t>439-540-0</t>
  </si>
  <si>
    <t>612-249-00-8</t>
  </si>
  <si>
    <t>4-[(3-chlorophenyl)(1H-imidazol-1-yl)methyl]-1,2-benzenediamine dihydrochloride</t>
  </si>
  <si>
    <t>425-030-5</t>
  </si>
  <si>
    <t>159939-85-2</t>
  </si>
  <si>
    <t xml:space="preserve">Repr. 2
Acute Tox. 4 *
Skin Corr. 1B
Skin Sens. 1
Aquatic Chronic 2
</t>
  </si>
  <si>
    <t xml:space="preserve">H361f ***
H302
H314
H317
H411
</t>
  </si>
  <si>
    <t>612-250-00-3</t>
  </si>
  <si>
    <t>chloro-N,N-dimethylformiminium chloride</t>
  </si>
  <si>
    <t>425-970-6</t>
  </si>
  <si>
    <t>3724-43-4</t>
  </si>
  <si>
    <t xml:space="preserve">Repr. 1B
Acute Tox. 4 *
Skin Corr. 1A
</t>
  </si>
  <si>
    <t xml:space="preserve">H360D ***
H302
H314
</t>
  </si>
  <si>
    <t xml:space="preserve">H360D ***
H302
H314
</t>
  </si>
  <si>
    <t>612-251-00-9</t>
  </si>
  <si>
    <t>cis-1-(3-chloroallyl)-3,5,7-triaza-1-azoniaadamantane chloride</t>
  </si>
  <si>
    <t>426-020-3</t>
  </si>
  <si>
    <t>51229-78-8</t>
  </si>
  <si>
    <t xml:space="preserve">Flam. Sol. 2
Repr. 2
Acute Tox. 4 *
Skin Irrit. 2
Skin Sens. 1
Aquatic Chronic 2
</t>
  </si>
  <si>
    <t xml:space="preserve">H228
H361d ***
H302
H315
H317
H411
</t>
  </si>
  <si>
    <t>612-252-00-4</t>
  </si>
  <si>
    <t>imidacloprid (ISO); 1-(6-chloropyridin-3-ylmethyl)-N-nitroimidazolidin-2-ylidenamine</t>
  </si>
  <si>
    <t>428-040-8</t>
  </si>
  <si>
    <t>138261-41-3</t>
  </si>
  <si>
    <t>612-253-00-X</t>
  </si>
  <si>
    <t>7-methoxy-6-(3-morpholin-4-yl-propoxy)-3H-quinazolin-4-one; [containing &lt; 0.5 % formamide (EC No 200-842-0)]</t>
  </si>
  <si>
    <t>429-400-7</t>
  </si>
  <si>
    <t>199327-61-2</t>
  </si>
  <si>
    <t>612-253-01-7</t>
  </si>
  <si>
    <t>7-methoxy-6-(3-morpholin-4-yl-propoxy)-3H-quinazolin-4-one; [containing ≥ 0.5 % formamide (EC No 200-842-0) ]</t>
  </si>
  <si>
    <t>612-254-00-5</t>
  </si>
  <si>
    <t>reaction products of diisopropanolamine with formaldehyde (1:4)</t>
  </si>
  <si>
    <t>432-440-8</t>
  </si>
  <si>
    <t>220444-73-5</t>
  </si>
  <si>
    <t xml:space="preserve">Carc. 2
Acute Tox. 4 *
Skin Corr. 1B
Skin Sens. 1
Aquatic Chronic 2
</t>
  </si>
  <si>
    <t xml:space="preserve">H351
H302
H314
H317
H411
</t>
  </si>
  <si>
    <t>612-255-00-0</t>
  </si>
  <si>
    <t>1-(3-methoxypropyl)-4-piperidinamine</t>
  </si>
  <si>
    <t>431-950-8</t>
  </si>
  <si>
    <t>179474-79-4</t>
  </si>
  <si>
    <t xml:space="preserve">Acute Tox. 4 *
Acute Tox. 4 *
Skin Corr. 1B
Aquatic Chronic 3
</t>
  </si>
  <si>
    <t xml:space="preserve">H312
H302
H314
H412
</t>
  </si>
  <si>
    <t>612-256-00-6</t>
  </si>
  <si>
    <t>benzyl(S)-2-[(2'-cyanobiphenyl-4-ylmethyl)pentanoylamino]-3-methylbutyrate</t>
  </si>
  <si>
    <t>427-470-3</t>
  </si>
  <si>
    <t>137864-22-3</t>
  </si>
  <si>
    <t>612-257-00-1</t>
  </si>
  <si>
    <t>tripropylammonium dihydrogenphosphate</t>
  </si>
  <si>
    <t>433-700-3</t>
  </si>
  <si>
    <t>35687-90-2</t>
  </si>
  <si>
    <t>612-259-00-2</t>
  </si>
  <si>
    <t>N-ethyl-3-trimethoxysilyl-2-methyl-propanamine</t>
  </si>
  <si>
    <t>437-720-3</t>
  </si>
  <si>
    <t>227085-51-0</t>
  </si>
  <si>
    <t>612-261-00-3</t>
  </si>
  <si>
    <t>3,5-dichloro-2-fluoro-4-(1,1,2,3,3,3-hexafluoropropoxy)aniline</t>
  </si>
  <si>
    <t>441-190-9</t>
  </si>
  <si>
    <t>121451-05-6</t>
  </si>
  <si>
    <t>612-265-00-5</t>
  </si>
  <si>
    <t>bis(2-hydroxyethyl)-(2-hydroxypropyl)ammonium acetate</t>
  </si>
  <si>
    <t>444-360-0</t>
  </si>
  <si>
    <t>191617-13-7</t>
  </si>
  <si>
    <t>612-266-00-0</t>
  </si>
  <si>
    <t>3-chloro-4-(3-fluorobenzyloxy)aniline</t>
  </si>
  <si>
    <t>445-590-4</t>
  </si>
  <si>
    <t>202197-26-0</t>
  </si>
  <si>
    <t xml:space="preserve">Muta. 2
Acute Tox. 4 *
STOT RE 2 *
Aquatic Acute 1
Aquatic Chronic 1
</t>
  </si>
  <si>
    <t xml:space="preserve">H341
H302
H373 **
H400
H410
</t>
  </si>
  <si>
    <t xml:space="preserve">H341
H302
H373 **
H410
</t>
  </si>
  <si>
    <t>612-267-00-6</t>
  </si>
  <si>
    <t>bis(hydrogenated tallow C16-18-alkyl)hydroxylamine</t>
  </si>
  <si>
    <t>418-370-0</t>
  </si>
  <si>
    <t>612-269-00-7</t>
  </si>
  <si>
    <t>reaction mass of: 1-[di(4-octylphenyl)aminomethyl]-5-methyl-1H-benzotriazole; 1-[di(4-octylphenyl)aminomethyl]-4-methyl-1H-benzotriazole; reaction mass of: N-[(5-methyl-1H-benzotriazol-1-yl)methyl]-4-octyl-N-(4-octylphenyl)aniline; N-[(4-methyl-1H-benzotriazol-1-yl)methyl]-4-octyl-N-(4-octylphenyl)aniline</t>
  </si>
  <si>
    <t>420-720-2</t>
  </si>
  <si>
    <t>612-270-00-2</t>
  </si>
  <si>
    <t>(S)-azetidine-2-carboxylic acid 4-cyanobenzylamide hydrochloride</t>
  </si>
  <si>
    <t>433-010-2</t>
  </si>
  <si>
    <t>612-271-00-8</t>
  </si>
  <si>
    <t>reaction mass of: ethyl 2-((4-(5,6-dichlorobenzothiazol-2-ylazo)phenyl)ethylamino)benzoate; ethyl 2-((4-(6,7-dichlorobenzothiazol-2-ylazo)phenyl)ethylamino)benzoate</t>
  </si>
  <si>
    <t>434-970-5</t>
  </si>
  <si>
    <t>160987-57-5</t>
  </si>
  <si>
    <t>612-272-00-3</t>
  </si>
  <si>
    <t>ammonium (η-6-2-(2-(1,2-dicarboxylatoethylamino)ethylamino)butane-1,4-dioato(4-))iron(3+) monohydrate</t>
  </si>
  <si>
    <t>435-210-5</t>
  </si>
  <si>
    <t>612-273-00-9</t>
  </si>
  <si>
    <t>alkyl(rapeseed oil), bis(2-hydroxyethyl)ammonium fluoride</t>
  </si>
  <si>
    <t>435-650-8</t>
  </si>
  <si>
    <t xml:space="preserve">Acute Tox. 4 *
Skin Corr. 1A
Aquatic Acute 1
Aquatic Chronic 1
</t>
  </si>
  <si>
    <t>612-274-00-4</t>
  </si>
  <si>
    <t>(R,S)-1-[2-amino-1(4-methoxyphenyl)ethyl]cyclohexanol acetate</t>
  </si>
  <si>
    <t>445-750-3</t>
  </si>
  <si>
    <t>612-275-00-X</t>
  </si>
  <si>
    <t>fatty acids, C18-unsatd.,  dimers, reaction products with 1-piperazineethanamine and tall oil</t>
  </si>
  <si>
    <t>447-880-6</t>
  </si>
  <si>
    <t>206565-89-1</t>
  </si>
  <si>
    <t>612-276-00-5</t>
  </si>
  <si>
    <t>1-amino-4-[(4-amino-2-sulfofenyl)amino]-9,10-dihydro-9,10-dioxo-2-anthracenesulfonic acid, disodium salt, reaction products with 2-[[3-[(4,6-dichloro-1,3,5-triazin-2-yl)ethylamino]phenyl]sulfonyl]ethyl hydrogen sulfate, sodium salts</t>
  </si>
  <si>
    <t>451-430-4</t>
  </si>
  <si>
    <t>500717-36-2</t>
  </si>
  <si>
    <t>612-277-00-0</t>
  </si>
  <si>
    <t>reaction mass of: 4-amino-3-(4-ethenesulfonyl-2-sulfonatophenylazo)-5-hydroxy-6-(5-{4-chloro-6-[4-(2-sulfonatooxyethanesulfonyl)phenylamino]-1,3,5-triazin-2-ylamino}-2-sulfonatophenylazo)naphthalene-2,7-disulfonate potassium/sodium; 4-amino-5-hydroxy-6-(5-{4-chloro-6-[4-(2-sulfonatooxyethanesulfonyl)phenylamino]-1,3,5-triazin-2-ylamino}-2-sulfonatophenylazo)-3-(2-sulfonato-4-(2-sulfonatooxyethanesulfonyl)phenylazo)naphthalene-2,7-disulfonate potassium/sodium</t>
  </si>
  <si>
    <t>451-440-9</t>
  </si>
  <si>
    <t>586372-44-3</t>
  </si>
  <si>
    <t>612-278-00-6</t>
  </si>
  <si>
    <t>ethidium bromide; 3,8-diamino-1-ethyl-6-phenylphenantridinium bromide</t>
  </si>
  <si>
    <t>214-984-6</t>
  </si>
  <si>
    <t>1239-45-8</t>
  </si>
  <si>
    <t xml:space="preserve">Muta. 2
Acute Tox. 2 *
Acute Tox. 4 *
</t>
  </si>
  <si>
    <t xml:space="preserve">H341
H330
H302
</t>
  </si>
  <si>
    <t>612-279-00-1</t>
  </si>
  <si>
    <t>(R,S)-2-amino-3,3-dimethylbutane amide</t>
  </si>
  <si>
    <t>447-860-7</t>
  </si>
  <si>
    <t>144177-62-8</t>
  </si>
  <si>
    <t xml:space="preserve">Repr. 2
STOT RE 2 *
Skin Irrit. 2
Eye Irrit. 2
Skin Sens. 1
</t>
  </si>
  <si>
    <t xml:space="preserve">H361f ***
H373 **
H315
H319
H317
</t>
  </si>
  <si>
    <t xml:space="preserve">H361f ***
H373 **
H319
H315
H317
</t>
  </si>
  <si>
    <t>612-280-00-7</t>
  </si>
  <si>
    <t>3-amino-9-ethyl carbazole; 9-ethylcarbazol-3-ylamine</t>
  </si>
  <si>
    <t>205-057-7</t>
  </si>
  <si>
    <t>132-32-1</t>
  </si>
  <si>
    <t>612-281-00-2</t>
  </si>
  <si>
    <t>leucomalachite green; N,N,N',N'-tetramethyl-4,4'-benzylidenedianiline</t>
  </si>
  <si>
    <t>204-961-9</t>
  </si>
  <si>
    <t>129-73-7</t>
  </si>
  <si>
    <t xml:space="preserve">Carc. 2
Muta. 2
</t>
  </si>
  <si>
    <t xml:space="preserve">H351
H341
</t>
  </si>
  <si>
    <t>612-282-00-8</t>
  </si>
  <si>
    <t xml:space="preserve">Asp. Tox. 1
STOT RE 2
Skin Irrit. 2
Eye Dam. 1
Aquatic Acute 1
Aquatic Chronic 1
</t>
  </si>
  <si>
    <t xml:space="preserve">H304
H373 (gastro-intestinal tract, liver, immune system)
H315
H318
H400
H410
</t>
  </si>
  <si>
    <t xml:space="preserve">H315
H318
H373 (gastro-intestinal tract, liver, immune system)
H304
H410
</t>
  </si>
  <si>
    <t>612-283-00-3</t>
  </si>
  <si>
    <t xml:space="preserve">Acute Tox. 4
Asp. Tox. 1
STOT SE 3
STOT RE 2
Skin Corr. 1B
Aquatic Acute 1
Aquatic Chronic 1
</t>
  </si>
  <si>
    <t xml:space="preserve">H302
H304
H335
H373 (gastro-intestinal tract, liver, immune system)
H314
H400
H410
</t>
  </si>
  <si>
    <t>GHS05
GHS07
GHS08
GHS09
Dgr</t>
  </si>
  <si>
    <t xml:space="preserve">H302
H314
H335
H373 (gastro-intestinal tract, liver, immune system)
H304
H410
</t>
  </si>
  <si>
    <t>612-284-00-9</t>
  </si>
  <si>
    <t>amines, hydrogenated tallow alkyl</t>
  </si>
  <si>
    <t>612-285-00-4</t>
  </si>
  <si>
    <t>amines, coco alkyl</t>
  </si>
  <si>
    <t xml:space="preserve">H302
H304
H335
H373
H314
H400
H410
</t>
  </si>
  <si>
    <t>612-286-00-X</t>
  </si>
  <si>
    <t>amines, tallow alkyl</t>
  </si>
  <si>
    <t xml:space="preserve">Acute Tox. 4
Asp. Tox. 1
STOT RE 2
Skin Corr. 1B
Aquatic Acute 1
Aquatic Chronic 1
</t>
  </si>
  <si>
    <t xml:space="preserve">H302
H304
H373 (gastro-intestinal tract, liver, immune system)
H314
H400
H410
</t>
  </si>
  <si>
    <t xml:space="preserve">H302
H314
H373 (gastro-intestinal tract, liver, immune system)
H304
H410
</t>
  </si>
  <si>
    <t>612-287-00-5</t>
  </si>
  <si>
    <t>fluazinam (ISO); 3-chloro-N-[3-chloro-2,6-dinitro-4-(trifluoromethyl)phenyl]-5-(trifluoromethyl)pyridin-2-amine</t>
  </si>
  <si>
    <t>79622-59-6</t>
  </si>
  <si>
    <t xml:space="preserve">Repr. 2
Acute Tox. 4
Eye Dam. 1
Skin Sens. 1A
Aquatic Acute 1
Aquatic Chronic 1
</t>
  </si>
  <si>
    <t xml:space="preserve">H361d
H332
H318
H317
H400
H410
</t>
  </si>
  <si>
    <t>GHS08
GHS07
GHS05
GHS09
Dgr</t>
  </si>
  <si>
    <t xml:space="preserve">H332
H318
H317
H361d
H410
</t>
  </si>
  <si>
    <t>613-001-00-1</t>
  </si>
  <si>
    <t>ethyleneimine; aziridine</t>
  </si>
  <si>
    <t>205-793-9</t>
  </si>
  <si>
    <t xml:space="preserve">Flam. Liq. 2
Carc. 1B
Muta. 1B
Acute Tox. 1
Acute Tox. 2 *
Acute Tox. 2 *
Skin Corr. 1B
Aquatic Chronic 2
</t>
  </si>
  <si>
    <t xml:space="preserve">H225
H350
H340
H310
H330
H300
H314
H411
</t>
  </si>
  <si>
    <t xml:space="preserve">H225
H350
H340
H330
H310
H300
H314
H411
</t>
  </si>
  <si>
    <t>613-002-00-7</t>
  </si>
  <si>
    <t>pyridine</t>
  </si>
  <si>
    <t>203-809-9</t>
  </si>
  <si>
    <t>613-003-00-2</t>
  </si>
  <si>
    <t>1,2,3,4-tetranitrocarbazole</t>
  </si>
  <si>
    <t>6202-15-9</t>
  </si>
  <si>
    <t>613-004-00-8</t>
  </si>
  <si>
    <t>crimidine (ISO); 2-chloro-6-methylpyrimidin-4-yldimethylamine</t>
  </si>
  <si>
    <t>613-007-00-4</t>
  </si>
  <si>
    <t>desmetryne (ISO); 6-isopropylamino-2-methylamino-4-methylthio-1,3,5-triazine</t>
  </si>
  <si>
    <t>213-800-1</t>
  </si>
  <si>
    <t>1014-69-3</t>
  </si>
  <si>
    <t>613-008-00-X</t>
  </si>
  <si>
    <t>dazomet (ISO); tetrahydro-3,5-dimethyl-1,3,5-thiadiazine-2-thione</t>
  </si>
  <si>
    <t>208-576-7</t>
  </si>
  <si>
    <t>533-74-4</t>
  </si>
  <si>
    <t>613-009-00-5</t>
  </si>
  <si>
    <t>2,4,6-trichloro-1,3,5-triazine; cyanuric chloride</t>
  </si>
  <si>
    <t>203-614-9</t>
  </si>
  <si>
    <t>108-77-0</t>
  </si>
  <si>
    <t xml:space="preserve">Acute Tox. 2 *
Acute Tox. 4 *
Skin Corr. 1B
Skin Sens. 1
</t>
  </si>
  <si>
    <t xml:space="preserve">H330
H302
H314
H317
</t>
  </si>
  <si>
    <t xml:space="preserve">H330
H302
H314
H317
</t>
  </si>
  <si>
    <t>613-010-00-0</t>
  </si>
  <si>
    <t>ametryn (ISO); N-ethyl-N'-isopropyl-6-(methylthio)-1,3,5-triazine-2,4-diamine</t>
  </si>
  <si>
    <t>613-011-00-6</t>
  </si>
  <si>
    <t>amitrole (ISO); 1,2,4-triazol-3-ylamine</t>
  </si>
  <si>
    <t>200-521-5</t>
  </si>
  <si>
    <t>61-82-5</t>
  </si>
  <si>
    <t xml:space="preserve">H361d ***
H373 **
H411
</t>
  </si>
  <si>
    <t>613-012-00-1</t>
  </si>
  <si>
    <t>bentazone (ISO); 3-isopropyl-2,1,3-benzothiadiazine-4-one-2,2-dioxide</t>
  </si>
  <si>
    <t>246-585-8</t>
  </si>
  <si>
    <t>25057-89-0</t>
  </si>
  <si>
    <t xml:space="preserve">Acute Tox. 4 *
Eye Irrit. 2
Skin Sens. 1
Aquatic Chronic 3
</t>
  </si>
  <si>
    <t xml:space="preserve">H302
H319
H317
H412
</t>
  </si>
  <si>
    <t>613-013-00-7</t>
  </si>
  <si>
    <t>cyanazine (ISO); 2-(4-chloro-6-ethylamino-1,3,5-triazine-2-ylamino)-2-methylpropionitrile</t>
  </si>
  <si>
    <t>613-014-00-2</t>
  </si>
  <si>
    <t>ethoxyquin (ISO); 6-ethoxy-1,2-dihydro-2,2,4-trimethylquinoline</t>
  </si>
  <si>
    <t>613-015-00-8</t>
  </si>
  <si>
    <t>fenazaflor (ISO); phenyl 5,6-dichloro-2-trifluoromethylbenzimidazole-1-carboxylate</t>
  </si>
  <si>
    <t>238-134-9</t>
  </si>
  <si>
    <t>14255-88-0</t>
  </si>
  <si>
    <t>613-016-00-3</t>
  </si>
  <si>
    <t>fuberidazole (ISO); 2-(2-furyl)-1H-benzimidazole</t>
  </si>
  <si>
    <t>223-404-0</t>
  </si>
  <si>
    <t>3878-19-1</t>
  </si>
  <si>
    <t xml:space="preserve">Carc. 2
Acute Tox. 4
STOT RE 2
Skin Sens. 1
Aquatic Acute 1
Aquatic Chronic 1
</t>
  </si>
  <si>
    <t xml:space="preserve">H351
H302
H373 (heart)
H317
H400
H410
</t>
  </si>
  <si>
    <t xml:space="preserve">H351
H302
H373 (heart)
H317
H410
</t>
  </si>
  <si>
    <t>613-017-00-9</t>
  </si>
  <si>
    <t>bis (8-hydroxyquinolinium) sulphate</t>
  </si>
  <si>
    <t>205-137-1</t>
  </si>
  <si>
    <t>134-31-6</t>
  </si>
  <si>
    <t>613-018-00-4</t>
  </si>
  <si>
    <t>morfamquat (ISO); 1,1'-bis(3,5-dimethylmorpholinocarbonylmethyl)-4,4'-bipyridilium ion</t>
  </si>
  <si>
    <t>7411-47-4</t>
  </si>
  <si>
    <t xml:space="preserve">Acute Tox. 4 *
STOT SE 3
Skin Irrit. 2
Eye Irrit. 2
Aquatic Chronic 3
</t>
  </si>
  <si>
    <t xml:space="preserve">H302
H335
H315
H319
H412
</t>
  </si>
  <si>
    <t xml:space="preserve">H302
H319
H335
H315
H412
</t>
  </si>
  <si>
    <t>613-019-00-X</t>
  </si>
  <si>
    <t>thioquinox (ISO); 2-thio-1,3-dithiolo(4,5,b)quinoxaline</t>
  </si>
  <si>
    <t>202-272-8</t>
  </si>
  <si>
    <t>93-75-4</t>
  </si>
  <si>
    <t>613-020-00-5</t>
  </si>
  <si>
    <t>tridemorph (ISO); 2,6-dimethyl-4-tridecylmorpholine</t>
  </si>
  <si>
    <t xml:space="preserve">Repr. 1B
Acute Tox. 4 *
Acute Tox. 4 *
Skin Irrit. 2
Aquatic Acute 1
Aquatic Chronic 1
</t>
  </si>
  <si>
    <t xml:space="preserve">H360D ***
H332
H302
H315
H400
H410
</t>
  </si>
  <si>
    <t xml:space="preserve">H360D ***
H332
H302
H315
H410
</t>
  </si>
  <si>
    <t>613-021-00-0</t>
  </si>
  <si>
    <t>dithianon (ISO); 5,10-dihydro-5,10-dioxonaphtho(2,3-b)(1,4)dithiazine-2,3-dicarbonitrile</t>
  </si>
  <si>
    <t>222-098-6</t>
  </si>
  <si>
    <t>3347-22-6</t>
  </si>
  <si>
    <t>613-022-00-6</t>
  </si>
  <si>
    <t>pyrethrins including cinerins, with the exception of those specified elsewhere in this Annex</t>
  </si>
  <si>
    <t>613-023-00-1</t>
  </si>
  <si>
    <t>2-methyl-4-oxo-3-(penta-2,4-dienyl)cyclopent-2-enyl [1R-[1α[S*(Z)],3β]]-chrysanthemate; pyrethrin I</t>
  </si>
  <si>
    <t>204-455-8</t>
  </si>
  <si>
    <t>121-21-1</t>
  </si>
  <si>
    <t>613-024-00-7</t>
  </si>
  <si>
    <t>2-methyl-4-oxo-3-(penta-2,4-dienyl)cyclopent-2-enyl[1R-[1α[S*(Z)](3β)]]-3-(3-methoxy-2-methyl-3-oxoprop-1-enyl)-2,2-dimethylcyclopropanecarboxylate; pyrethrin II</t>
  </si>
  <si>
    <t>204-462-6</t>
  </si>
  <si>
    <t>121-29-9</t>
  </si>
  <si>
    <t>613-025-00-2</t>
  </si>
  <si>
    <t>cinerin I; 3-(but-2-enyl)-2-methyl-4-oxocyclopent-2-enyl 2,2-dimethyl-3-(2-methylprop-1-enyl)cyclopropanecarboxylate</t>
  </si>
  <si>
    <t>246-948-0</t>
  </si>
  <si>
    <t>25402-06-6</t>
  </si>
  <si>
    <t>613-026-00-8</t>
  </si>
  <si>
    <t>cinerin II; 3-(but-2-enyl)-2-methyl-4-oxocyclopent-2-enyl 2,2-dimethyl-3-(3-methoxy-2-methyl-3-oxoprop-1-enyl)cyclopropanecarboxylate</t>
  </si>
  <si>
    <t>204-454-2</t>
  </si>
  <si>
    <t>121-20-0</t>
  </si>
  <si>
    <t>613-027-00-3</t>
  </si>
  <si>
    <t>piperidine</t>
  </si>
  <si>
    <t>203-813-0</t>
  </si>
  <si>
    <t>110-89-4</t>
  </si>
  <si>
    <t xml:space="preserve">Flam. Liq. 2
Acute Tox. 3 *
Acute Tox. 3 *
Skin Corr. 1B
</t>
  </si>
  <si>
    <t xml:space="preserve">H225
H331
H311
H314
</t>
  </si>
  <si>
    <t>613-028-00-9</t>
  </si>
  <si>
    <t>morpholine</t>
  </si>
  <si>
    <t>203-815-1</t>
  </si>
  <si>
    <t>613-029-00-4</t>
  </si>
  <si>
    <t>dichloro-1,3,5-triazinetrione; dichloroisocyanuric acid</t>
  </si>
  <si>
    <t>220-487-5</t>
  </si>
  <si>
    <t>2782-57-2</t>
  </si>
  <si>
    <t xml:space="preserve">Ox. Sol. 2
Acute Tox. 4 *
STOT SE 3
Eye Irrit. 2
Aquatic Acute 1
Aquatic Chronic 1
</t>
  </si>
  <si>
    <t xml:space="preserve">H272
H302
H335
H319
H400
H410
</t>
  </si>
  <si>
    <t xml:space="preserve">H272
H302
H319
H335
H410
</t>
  </si>
  <si>
    <t>613-030-00-X</t>
  </si>
  <si>
    <t xml:space="preserve">troclosene potassium [1]
troclosene sodium  [2]
</t>
  </si>
  <si>
    <t xml:space="preserve">218-828-8 [1]
220-767-7 [2]
</t>
  </si>
  <si>
    <t xml:space="preserve">2244-21-5 [1]
2893-78-9 [2]
</t>
  </si>
  <si>
    <t xml:space="preserve">H272
H302
H319
H335
H410
</t>
  </si>
  <si>
    <t xml:space="preserve">*
STOT SE 3; H335: C ≥ 10 %
EUH031: C ≥ 10 %
</t>
  </si>
  <si>
    <t>613-030-01-7</t>
  </si>
  <si>
    <t>troclosene sodium, dihydrate</t>
  </si>
  <si>
    <t>51580-86-0</t>
  </si>
  <si>
    <t xml:space="preserve">Acute Tox. 4 *
STOT SE 3
Eye Irrit. 2
Aquatic Acute 1
Aquatic Chronic 1
</t>
  </si>
  <si>
    <t xml:space="preserve">H302
H335
H319
H400
H410
</t>
  </si>
  <si>
    <t xml:space="preserve">H302
H319
H335
H410
</t>
  </si>
  <si>
    <t>613-031-00-5</t>
  </si>
  <si>
    <t>symclosene; trichloroisocyanuric acid; trichloro-1,3,5-triazinetrion</t>
  </si>
  <si>
    <t>613-032-00-0</t>
  </si>
  <si>
    <t>methyl-2,3,5,6-tetrachloro-4-pyridylsulphone; 2,3,5,6-tetrachloro-4-(methylsulphonyl)pyridine</t>
  </si>
  <si>
    <t>236-035-5</t>
  </si>
  <si>
    <t>13108-52-6</t>
  </si>
  <si>
    <t xml:space="preserve">Acute Tox. 4 *
Acute Tox. 4 *
Eye Irrit. 2
Skin Sens. 1
</t>
  </si>
  <si>
    <t xml:space="preserve">H312
H302
H319
H317
</t>
  </si>
  <si>
    <t>613-033-00-6</t>
  </si>
  <si>
    <t>2-methylaziridine; propyleneimine</t>
  </si>
  <si>
    <t>200-878-7</t>
  </si>
  <si>
    <t xml:space="preserve">Flam. Liq. 2
Carc. 1B
Acute Tox. 1
Acute Tox. 2 *
Acute Tox. 2 *
Eye Dam. 1
Aquatic Chronic 2
</t>
  </si>
  <si>
    <t xml:space="preserve">H225
H350
H310
H330
H300
H318
H411
</t>
  </si>
  <si>
    <t xml:space="preserve">H225
H350
H330
H310
H300
H318
H411
</t>
  </si>
  <si>
    <t>613-034-00-1</t>
  </si>
  <si>
    <t>1,2-dimethylimidazole</t>
  </si>
  <si>
    <t>217-101-2</t>
  </si>
  <si>
    <t>1739-84-0</t>
  </si>
  <si>
    <t>613-035-00-7</t>
  </si>
  <si>
    <t>1-methylimidazole</t>
  </si>
  <si>
    <t>210-484-7</t>
  </si>
  <si>
    <t>616-47-7</t>
  </si>
  <si>
    <t>613-036-00-2</t>
  </si>
  <si>
    <t>2-methylpyridine; 2-picoline</t>
  </si>
  <si>
    <t>203-643-7</t>
  </si>
  <si>
    <t>109-06-8</t>
  </si>
  <si>
    <t xml:space="preserve">Flam. Liq. 3
Acute Tox. 4 *
Acute Tox. 4 *
Acute Tox. 4 *
STOT SE 3
Eye Irrit. 2
</t>
  </si>
  <si>
    <t xml:space="preserve">H226
H332
H312
H302
H335
H319
</t>
  </si>
  <si>
    <t xml:space="preserve">H226
H332
H312
H302
H319
H335
</t>
  </si>
  <si>
    <t>613-037-00-8</t>
  </si>
  <si>
    <t>4-methylpyridine; 4-picoline</t>
  </si>
  <si>
    <t>203-626-4</t>
  </si>
  <si>
    <t>108-89-4</t>
  </si>
  <si>
    <t xml:space="preserve">Flam. Liq. 3
Acute Tox. 3 *
Acute Tox. 4 *
Acute Tox. 4 *
STOT SE 3
Skin Irrit. 2
Eye Irrit. 2
</t>
  </si>
  <si>
    <t xml:space="preserve">H226
H311
H332
H302
H335
H315
H319
</t>
  </si>
  <si>
    <t xml:space="preserve">H226
H311
H332
H302
H319
H335
H315
</t>
  </si>
  <si>
    <t>613-038-00-3</t>
  </si>
  <si>
    <t>6-phenyl-1,3,5-triazine-2,4-diyldiamine; 6-phenyl-1,3,5-triazine-2,4-diamine; benzoguanamine</t>
  </si>
  <si>
    <t>202-095-6</t>
  </si>
  <si>
    <t>91-76-9</t>
  </si>
  <si>
    <t>613-039-00-9</t>
  </si>
  <si>
    <t>ethylene thiourea; imidazolidine-2-thione; 2-imidazoline-2-thiol</t>
  </si>
  <si>
    <t xml:space="preserve">Repr. 1B
Acute Tox. 4 *
</t>
  </si>
  <si>
    <t xml:space="preserve">H360D ***
H302
</t>
  </si>
  <si>
    <t>613-040-00-4</t>
  </si>
  <si>
    <t>azaconazole (ISO); 1-{}{[2-(2,4-dichlorophenyl)-1,3-dioxolan-2-yl]methyl}}-1H-1,2.4-triazole</t>
  </si>
  <si>
    <t>262-102-3</t>
  </si>
  <si>
    <t>60207-31-0</t>
  </si>
  <si>
    <t>613-041-00-X</t>
  </si>
  <si>
    <t>morpholine-4-carbonyl chloride</t>
  </si>
  <si>
    <t>239-213-0</t>
  </si>
  <si>
    <t>15159-40-7</t>
  </si>
  <si>
    <t xml:space="preserve">Carc. 2
Skin Irrit. 2
Eye Irrit. 2
</t>
  </si>
  <si>
    <t xml:space="preserve">H351
H315
H319
</t>
  </si>
  <si>
    <t xml:space="preserve">H351
H319
H315
</t>
  </si>
  <si>
    <t>613-042-00-5</t>
  </si>
  <si>
    <t>imazalil (ISO); 1-[2-(allyloxy)-2-(2,4-dichlorophenyl)ethyl]-1H-imidazole</t>
  </si>
  <si>
    <t>252-615-0</t>
  </si>
  <si>
    <t>35554-44-0</t>
  </si>
  <si>
    <t xml:space="preserve">Carc. 2
Acute Tox. 3
Acute Tox. 4
Eye Dam. 1
Aquatic Chronic 1
</t>
  </si>
  <si>
    <t xml:space="preserve">H351
H301
H332
H318
H410
</t>
  </si>
  <si>
    <t>GHS08
GHS06
GHS05
GHS09
Dgr</t>
  </si>
  <si>
    <t xml:space="preserve">H301
H332
H318
H351
H410
</t>
  </si>
  <si>
    <t>613-043-00-0</t>
  </si>
  <si>
    <t xml:space="preserve">imazalil sulphate (ISO) powder; 1- [2-(allyloxy)ethyl-2-(2,4-dichlorophenyl)]-1H-imidazolium hydrogen sulphate [1]
(±)-1- [2-(allyloxy)ethyl-2-(2,4-dichlorophenyl)]-1H-imidazolium hydrogen sulphate  [2]
</t>
  </si>
  <si>
    <t xml:space="preserve">261-351-5 [1]
281-291-3 [2]
</t>
  </si>
  <si>
    <t xml:space="preserve">58594-72-2 [1]
83918-57-4 [2]
</t>
  </si>
  <si>
    <t>613-043-01-8</t>
  </si>
  <si>
    <t xml:space="preserve">imazalil sulphate (ISO), aqueous solution; 1- [2-(allyloxy)ethyl-2-(2,4-dichlorophenyl)]-1H-imidazolium hydrogen sulphate [1]
(±)-1- [2-(allyloxy)ethyl-2-(2,4-dichlorophenyl)]-1H-imidazolium hydrogen sulphate  [2]
</t>
  </si>
  <si>
    <t xml:space="preserve">Skin Corr. 1B; H314: C ≥ 50 %
Skin Irrit. 2; H315: 30 % ≤ C &lt; 50 %
Eye Dam. 1; H318: 15 % ≤ C &lt; 50 %
Eye Irrit. 2; H319: 5 % ≤ C &lt; 15 %
</t>
  </si>
  <si>
    <t>613-044-00-6</t>
  </si>
  <si>
    <t>captan (ISO); 1,2,3,6-tetrahydro-N-(trichloromethylthio)phthalimide</t>
  </si>
  <si>
    <t>205-087-0</t>
  </si>
  <si>
    <t>133-06-2</t>
  </si>
  <si>
    <t xml:space="preserve">Carc. 2
Acute Tox. 3 *
Eye Dam. 1
Skin Sens. 1
Aquatic Acute 1
</t>
  </si>
  <si>
    <t xml:space="preserve">H351
H331
H318
H317
H400
</t>
  </si>
  <si>
    <t>613-045-00-1</t>
  </si>
  <si>
    <t>folpet (ISO); N-(trichloromethylthio)phthalimide</t>
  </si>
  <si>
    <t>205-088-6</t>
  </si>
  <si>
    <t>133-07-3</t>
  </si>
  <si>
    <t xml:space="preserve">Carc. 2
Acute Tox. 4 *
Eye Irrit. 2
Skin Sens. 1
Aquatic Acute 1
</t>
  </si>
  <si>
    <t xml:space="preserve">H351
H332
H319
H317
H400
</t>
  </si>
  <si>
    <t>613-046-00-7</t>
  </si>
  <si>
    <t>captafol (ISO); 1,2,3,6-tetrahydro-N-(1,1,2,2-tetrachloroethylthio)phthalimide</t>
  </si>
  <si>
    <t xml:space="preserve">H350
H317
H400
H410
</t>
  </si>
  <si>
    <t xml:space="preserve">H350
H317
H410
</t>
  </si>
  <si>
    <t>613-047-00-2</t>
  </si>
  <si>
    <t>1-dimethylcarbamoyl-5-methylpyrazol-3-yl dimethylcarbamate; dimetilan (ISO)</t>
  </si>
  <si>
    <t>211-420-0</t>
  </si>
  <si>
    <t>644-64-4</t>
  </si>
  <si>
    <t>613-048-00-8</t>
  </si>
  <si>
    <t>carbendazim (ISO); methyl benzimidazol-2-ylcarbamate</t>
  </si>
  <si>
    <t>234-232-0</t>
  </si>
  <si>
    <t>10605-21-7</t>
  </si>
  <si>
    <t xml:space="preserve">Muta. 1B
Repr. 1B
Aquatic Acute 1
Aquatic Chronic 1
</t>
  </si>
  <si>
    <t xml:space="preserve">H340
H360FD
H400
H410
</t>
  </si>
  <si>
    <t xml:space="preserve">H340
H360FD
H410
</t>
  </si>
  <si>
    <t>613-049-00-3</t>
  </si>
  <si>
    <t>benomyl (ISO); methyl 1-(butylcarbamoyl)benzimidazol-2-ylcarbamate</t>
  </si>
  <si>
    <t>241-775-7</t>
  </si>
  <si>
    <t>17804-35-2</t>
  </si>
  <si>
    <t xml:space="preserve">Muta. 1B
Repr. 1B
STOT SE 3
Skin Irrit. 2
Skin Sens. 1
Aquatic Acute 1
Aquatic Chronic 1
</t>
  </si>
  <si>
    <t xml:space="preserve">H340
H360FD
H335
H315
H317
H400
H410
</t>
  </si>
  <si>
    <t xml:space="preserve">H340
H360FD
H335
H315
H317
H410
</t>
  </si>
  <si>
    <t>613-050-00-9</t>
  </si>
  <si>
    <t>carbadox (INN); methyl 3-(quinoxalin-2-ylmethylene)carbazate 1,4-dioxide; 2-(methoxycarbonylhydrazonomethyl)quinoxaline 1,4-dioxide</t>
  </si>
  <si>
    <t>229-879-0</t>
  </si>
  <si>
    <t>6804-07-5</t>
  </si>
  <si>
    <t xml:space="preserve">Flam. Sol. 1
Carc. 1B
Acute Tox. 4 *
</t>
  </si>
  <si>
    <t xml:space="preserve">H228
H350
H302
</t>
  </si>
  <si>
    <t>613-051-00-4</t>
  </si>
  <si>
    <t>molinate (ISO); S-ethyl 1-perhydroazepinecarbothioate; S-ethyl perhydroazepine-1-carbothioate</t>
  </si>
  <si>
    <t>218-661-0</t>
  </si>
  <si>
    <t>2212-67-1</t>
  </si>
  <si>
    <t xml:space="preserve">Carc. 2
Repr. 2
Acute Tox. 4 *
Acute Tox. 4 *
STOT RE 2 *
Skin Sens. 1
Aquatic Acute 1
Aquatic Chronic 1
</t>
  </si>
  <si>
    <t xml:space="preserve">H351
H361f ***
H332
H302
H373 **
H317
H400
H410
</t>
  </si>
  <si>
    <t xml:space="preserve">H351
H361f ***
H332
H302
H373 **
H317
H410
</t>
  </si>
  <si>
    <t>613-052-00-X</t>
  </si>
  <si>
    <t>trifenmorph (ISO); 4-tritylmorpholine</t>
  </si>
  <si>
    <t>215-812-2</t>
  </si>
  <si>
    <t>1420-06-0</t>
  </si>
  <si>
    <t>613-053-00-5</t>
  </si>
  <si>
    <t>anilazine (ISO); 2-chloro-N-(4,6-dichloro-1,3,5-triazin-2-yl)aniline</t>
  </si>
  <si>
    <t>202-910-5</t>
  </si>
  <si>
    <t>101-05-3</t>
  </si>
  <si>
    <t>613-054-00-0</t>
  </si>
  <si>
    <t>thiabendazol (ISO); 2-(thiazole-4-yl)benzimidazole</t>
  </si>
  <si>
    <t>205-725-8</t>
  </si>
  <si>
    <t>148-79-8</t>
  </si>
  <si>
    <t>613-056-00-1</t>
  </si>
  <si>
    <t>1,2-dimethyl-3,5-diphenylpyrazolium methylsulphate; difenzoquat methyl sulfate</t>
  </si>
  <si>
    <t>256-152-5</t>
  </si>
  <si>
    <t>43222-48-6</t>
  </si>
  <si>
    <t>613-057-00-7</t>
  </si>
  <si>
    <t>dodemorph (ISO); 4-cyclododecyl-2,6-dimethylmorpholine</t>
  </si>
  <si>
    <t>216-474-9</t>
  </si>
  <si>
    <t>1593-77-7</t>
  </si>
  <si>
    <t xml:space="preserve">Repr. 2
STOT RE 2
Skin Corr. 1C
Skin Sens. 1A
Aquatic Acute 1
Aquatic Chronic 1
</t>
  </si>
  <si>
    <t xml:space="preserve">H361d
H373 (liver)
H314
H317
H400
H410
</t>
  </si>
  <si>
    <t>613-058-00-2</t>
  </si>
  <si>
    <t>permethrin (ISO); m-phenoxybenzyl 3-(2,2-dichlorovinyl)-2,2-dimethylcyclopropanecarboxylate</t>
  </si>
  <si>
    <t xml:space="preserve">Acute Tox. 4 *
Acute Tox. 4 *
Skin Sens. 1
Aquatic Acute 1
Aquatic Chronic 1
</t>
  </si>
  <si>
    <t xml:space="preserve">H332
H302
H317
H400
H410
</t>
  </si>
  <si>
    <t xml:space="preserve">H332
H302
H317
H410
</t>
  </si>
  <si>
    <t>613-059-00-8</t>
  </si>
  <si>
    <t>profluralin (ISO); N-(cyclopropylmethyl)-α,α,α-trifluoro-2,6-dinitro-N-propyl-p-toluidine</t>
  </si>
  <si>
    <t>247-656-6</t>
  </si>
  <si>
    <t>26399-36-0</t>
  </si>
  <si>
    <t>613-060-00-3</t>
  </si>
  <si>
    <t>resmethrin (ISO); 5-benzyl-3-furylmethyl (±)-cis-trans-chrysanthemate</t>
  </si>
  <si>
    <t>233-940-7</t>
  </si>
  <si>
    <t>10453-86-8</t>
  </si>
  <si>
    <t>613-061-00-9</t>
  </si>
  <si>
    <t>6-(1α,5aβ,8aβ,9-pentahydroxy-7β-isopropyl-2β,5β,8β-trimethylperhydro-8bα,9-epoxy-5,8-ethanocyclopenta[1,2-b]indenyl) pyrrole-2-carboxylate; ryania</t>
  </si>
  <si>
    <t>239-732-2</t>
  </si>
  <si>
    <t>15662-33-6</t>
  </si>
  <si>
    <t>613-062-00-4</t>
  </si>
  <si>
    <t>sabadilla (ISO); veratrine</t>
  </si>
  <si>
    <t>8051-02-3</t>
  </si>
  <si>
    <t>613-063-00-X</t>
  </si>
  <si>
    <t>secbumeton (ISO); 2-sec-butylamino-4-ethylamino-6-methoxy-1,3,5-triazine</t>
  </si>
  <si>
    <t>247-554-1</t>
  </si>
  <si>
    <t>26259-45-0</t>
  </si>
  <si>
    <t>613-064-00-5</t>
  </si>
  <si>
    <t>5-(3,6,9-trioxa-2-undecyloxy)benzo(d)-1,3-dioxolane; sesamex</t>
  </si>
  <si>
    <t>51-14-9</t>
  </si>
  <si>
    <t>613-065-00-0</t>
  </si>
  <si>
    <t>simetryn (ISO); 2,4-bis(ethylamino)-6-methylthio-1,3,5-triazine</t>
  </si>
  <si>
    <t>213-801-7</t>
  </si>
  <si>
    <t>1014-70-6</t>
  </si>
  <si>
    <t>613-066-00-6</t>
  </si>
  <si>
    <t>terbumeton (ISO); 2-tert-butylamino-4-ethylamino-6-methoxy-1,3,5-triazine</t>
  </si>
  <si>
    <t>251-637-8</t>
  </si>
  <si>
    <t>33693-04-8</t>
  </si>
  <si>
    <t>613-067-00-1</t>
  </si>
  <si>
    <t>propazine (ISO); 2-chloro-4,6-bis(isopropylamino)-1,3,5-triazine</t>
  </si>
  <si>
    <t>205-359-9</t>
  </si>
  <si>
    <t>139-40-2</t>
  </si>
  <si>
    <t>613-068-00-7</t>
  </si>
  <si>
    <t>atrazine (ISO); 2-chloro-4-ethylamine-6-isopropylamine-1,3,5-triazine</t>
  </si>
  <si>
    <t>613-069-00-2</t>
  </si>
  <si>
    <t>ε-caprolactam</t>
  </si>
  <si>
    <t>203-313-2</t>
  </si>
  <si>
    <t xml:space="preserve">Acute Tox. 4 *
Acute Tox. 4 *
STOT SE 3
Skin Irrit. 2
Eye Irrit. 2
</t>
  </si>
  <si>
    <t xml:space="preserve">H332
H302
H335
H315
H319
</t>
  </si>
  <si>
    <t xml:space="preserve">H332
H302
H319
H335
H315
</t>
  </si>
  <si>
    <t>613-070-00-8</t>
  </si>
  <si>
    <t>propylenethiourea</t>
  </si>
  <si>
    <t>2122-19-2</t>
  </si>
  <si>
    <t xml:space="preserve">Repr. 2
Acute Tox. 4 *
Aquatic Chronic 3
</t>
  </si>
  <si>
    <t xml:space="preserve">H361d ***
H302
H412
</t>
  </si>
  <si>
    <t>613-071-00-3</t>
  </si>
  <si>
    <t>2-fluoro-5-trifluoromethylpyridine</t>
  </si>
  <si>
    <t>400-290-2</t>
  </si>
  <si>
    <t>69045-82-5</t>
  </si>
  <si>
    <t xml:space="preserve">Flam. Liq. 3
Skin Sens. 1
Aquatic Chronic 3
</t>
  </si>
  <si>
    <t xml:space="preserve">H226
H317
H412
</t>
  </si>
  <si>
    <t>613-072-00-9</t>
  </si>
  <si>
    <t>N,N-bis(2-ethylhexyl)-((1,2,4-triazol-1-yl)methyl)amine</t>
  </si>
  <si>
    <t>401-280-0</t>
  </si>
  <si>
    <t>91273-04-0</t>
  </si>
  <si>
    <t>613-073-00-4</t>
  </si>
  <si>
    <t>N,N-dimethyl-2-(3-(4-chlorophenyl)-4,5-dihydropyrazol-1-ylphenylsulphonyl)ethylamine</t>
  </si>
  <si>
    <t>401-410-6</t>
  </si>
  <si>
    <t>10357-99-0</t>
  </si>
  <si>
    <t>613-074-00-X</t>
  </si>
  <si>
    <t>3-(3-methylpent-3-yl)isoxazol-5-ylamine</t>
  </si>
  <si>
    <t>401-460-9</t>
  </si>
  <si>
    <t>82560-06-3</t>
  </si>
  <si>
    <t xml:space="preserve">Acute Tox. 3 *
Acute Tox. 3 *
Eye Dam. 1
Aquatic Chronic 3
</t>
  </si>
  <si>
    <t xml:space="preserve">H331
H301
H318
H412
</t>
  </si>
  <si>
    <t>613-075-00-5</t>
  </si>
  <si>
    <t>1,3-dichloro-5-ethyl-5-methylimidazolidine-2,4-dione</t>
  </si>
  <si>
    <t>401-570-7</t>
  </si>
  <si>
    <t>89415-87-2</t>
  </si>
  <si>
    <t xml:space="preserve">Ox. Sol. 1 ****
Acute Tox. 3 *
Acute Tox. 4 *
Skin Corr. 1B
Skin Sens. 1
Aquatic Acute 1
</t>
  </si>
  <si>
    <t xml:space="preserve">H271
H331
H302
H314
H317
H400
</t>
  </si>
  <si>
    <t>GHS03
GHS06
GHS05
GHS09
Dgr</t>
  </si>
  <si>
    <t xml:space="preserve">H271
H331
H314
H302
H317
H400
</t>
  </si>
  <si>
    <t>613-076-00-0</t>
  </si>
  <si>
    <t>3-chloro-5-trifluoromethyl-2-pyridylamine</t>
  </si>
  <si>
    <t>401-670-0</t>
  </si>
  <si>
    <t>79456-26-1</t>
  </si>
  <si>
    <t>613-077-00-6</t>
  </si>
  <si>
    <t>reaction mass of 5-heptyl-1,2,4-triazol-3-ylamine and 5-nonyl-1,2,4-triazol-3-ylamine</t>
  </si>
  <si>
    <t>401-940-8</t>
  </si>
  <si>
    <t xml:space="preserve">Acute Tox. 4 *
Eye Irrit. 2
Aquatic Chronic 2
</t>
  </si>
  <si>
    <t xml:space="preserve">H302
H319
H411
</t>
  </si>
  <si>
    <t>613-078-00-1</t>
  </si>
  <si>
    <t>N,N,N,N-tetrakis(4,6-bis(butyl-(N-methyl-2,2,6,6-tetramethylpiperidin-4-yl)amino)triazin-2-yl)-4,7-diazadecane-1,10-diamine</t>
  </si>
  <si>
    <t>401-990-0</t>
  </si>
  <si>
    <t>106990-43-6</t>
  </si>
  <si>
    <t>613-079-00-7</t>
  </si>
  <si>
    <t>4-(1(or 4 or 5 or 6)-methyl-8,9,10-trinorborn-5-en-2-yl)pyridine, reaction mass of isomers</t>
  </si>
  <si>
    <t>402-520-7</t>
  </si>
  <si>
    <t>613-080-00-2</t>
  </si>
  <si>
    <t>3-(bis(2-ethylhexyl)aminomethyl)benzothiazole-2(3H)-thione</t>
  </si>
  <si>
    <t>402-540-6</t>
  </si>
  <si>
    <t>105254-85-1</t>
  </si>
  <si>
    <t>613-081-00-8</t>
  </si>
  <si>
    <t>1-butyl-2-methylpyridinium bromide</t>
  </si>
  <si>
    <t>402-680-8</t>
  </si>
  <si>
    <t>26576-84-1</t>
  </si>
  <si>
    <t>613-082-00-3</t>
  </si>
  <si>
    <t>2-methyl-1-pentylpyridinium bromide</t>
  </si>
  <si>
    <t>402-690-2</t>
  </si>
  <si>
    <t xml:space="preserve">Acute Tox. 4 *
Acute Tox. 4 *
Aquatic Chronic 3
</t>
  </si>
  <si>
    <t xml:space="preserve">H312
H302
H412
</t>
  </si>
  <si>
    <t>613-083-00-9</t>
  </si>
  <si>
    <t>2-(4-(3-(4-chlorophenyl)-2-pyrazolin-1-yl)phenylsulfonyl)ethyldimethylammonium formate</t>
  </si>
  <si>
    <t>402-120-2</t>
  </si>
  <si>
    <t xml:space="preserve">STOT RE 2 *
Skin Corr. 1B
Skin Sens. 1
Aquatic Acute 1
Aquatic Chronic 1
</t>
  </si>
  <si>
    <t xml:space="preserve">H373 **
H314
H317
H400
H410
</t>
  </si>
  <si>
    <t xml:space="preserve">H314
H373 **
H317
H410
</t>
  </si>
  <si>
    <t>613-084-00-4</t>
  </si>
  <si>
    <t>2-(4-(3-(4-chlorophenyl)-4,5-dihydropyrazolyl)phenylsulphonyl)ethyldimethylammonium hydrogen phosphonate</t>
  </si>
  <si>
    <t>402-490-5</t>
  </si>
  <si>
    <t>106359-93-7</t>
  </si>
  <si>
    <t>613-085-00-X</t>
  </si>
  <si>
    <t>reaction mass of 1,1'-(methylenebis(4,1-phenylene))dipyrrole-2,5-dione and N-(4-(4-(2,5-dioxopyrrol-1-yl)benzyl)phenyl)acetamide and 1-(4-(4-(5-oxo-2H-2-furylidenamino)benzyl)phenyl)pyrrole-2,5-dione</t>
  </si>
  <si>
    <t>401-970-1</t>
  </si>
  <si>
    <t>613-086-00-5</t>
  </si>
  <si>
    <t>caffeine</t>
  </si>
  <si>
    <t>200-362-1</t>
  </si>
  <si>
    <t>58-08-2</t>
  </si>
  <si>
    <t>613-087-00-0</t>
  </si>
  <si>
    <t>tetrahydrothiophene</t>
  </si>
  <si>
    <t>203-728-9</t>
  </si>
  <si>
    <t>110-01-0</t>
  </si>
  <si>
    <t xml:space="preserve">Flam. Liq. 2
Acute Tox. 4 *
Acute Tox. 4 *
Acute Tox. 4 *
Skin Irrit. 2
Eye Irrit. 2
Aquatic Chronic 3
</t>
  </si>
  <si>
    <t xml:space="preserve">H225
H332
H312
H302
H315
H319
H412
</t>
  </si>
  <si>
    <t xml:space="preserve">H225
H332
H312
H302
H319
H315
H412
</t>
  </si>
  <si>
    <t>613-088-00-6</t>
  </si>
  <si>
    <t>1,2-benzisothiazol-3(2H)-one; 1,2-benzisothiazolin-3-one</t>
  </si>
  <si>
    <t>220-120-9</t>
  </si>
  <si>
    <t xml:space="preserve">Acute Tox. 4 *
Skin Irrit. 2
Eye Dam. 1
Skin Sens. 1
Aquatic Acute 1
</t>
  </si>
  <si>
    <t xml:space="preserve">H302
H315
H318
H317
H400
</t>
  </si>
  <si>
    <t xml:space="preserve">Skin Sens. 1; H317: C ≥ 0,05 %
</t>
  </si>
  <si>
    <t>613-089-00-1</t>
  </si>
  <si>
    <t xml:space="preserve">diquat dibromide [1]
diquat dichloride [2]
6,7-dihydrodipyrido[1,2-α:2',1'-c]pyrazinediylium dihydroxide  [3]
</t>
  </si>
  <si>
    <t xml:space="preserve">201-579-4 [1]
223-714-6 [2]
301-467-6 [3]
</t>
  </si>
  <si>
    <t xml:space="preserve">85-00-7 [1]
4032-26-2 [2]
94021-76-8 [3]
</t>
  </si>
  <si>
    <t xml:space="preserve">Acute Tox. 2 *
Acute Tox. 4 *
STOT SE 3
STOT RE 1
Skin Irrit. 2
Eye Irrit. 2
Skin Sens. 1
Aquatic Acute 1
Aquatic Chronic 1
</t>
  </si>
  <si>
    <t xml:space="preserve">H330
H302
H335
H372 **
H315
H319
H317
H400
H410
</t>
  </si>
  <si>
    <t xml:space="preserve">H330
H372 **
H302
H319
H335
H315
H317
H410
</t>
  </si>
  <si>
    <t>613-090-00-7</t>
  </si>
  <si>
    <t xml:space="preserve">paraquat dichloride; 1,1-dimethyl-4,4'-bipyridinium dichloride [1]
paraquat dimethylsulfate; 1,1-dimethyl-4,4'-bipyridinium dimethyl sulphate  [2]
</t>
  </si>
  <si>
    <t xml:space="preserve">217-615-7 [1]
218-196-3 [2]
</t>
  </si>
  <si>
    <t xml:space="preserve">1910-42-5 [1]
2074-50-2 [2]
</t>
  </si>
  <si>
    <t xml:space="preserve">Acute Tox. 2 *
Acute Tox. 3 *
Acute Tox. 3 *
STOT SE 3
STOT RE 1
Skin Irrit. 2
Eye Irrit. 2
Aquatic Acute 1
Aquatic Chronic 1
</t>
  </si>
  <si>
    <t xml:space="preserve">H330
H311
H301
H335
H372 **
H315
H319
H400
H410
</t>
  </si>
  <si>
    <t xml:space="preserve">H330
H311
H301
H372 **
H319
H335
H315
H410
</t>
  </si>
  <si>
    <t>613-091-00-2</t>
  </si>
  <si>
    <t xml:space="preserve">morfamquat dichloride [1]
morfamquat sulfate  [2]
</t>
  </si>
  <si>
    <t xml:space="preserve">225-062-8 [1]
</t>
  </si>
  <si>
    <t xml:space="preserve">4636-83-3 [1]
29873-36-7 [2]
</t>
  </si>
  <si>
    <t>613-092-00-8</t>
  </si>
  <si>
    <t>1,10-phenanthroline</t>
  </si>
  <si>
    <t>200-629-2</t>
  </si>
  <si>
    <t>66-71-7</t>
  </si>
  <si>
    <t>613-093-00-3</t>
  </si>
  <si>
    <t>hexasodium 6,13-dichloro-3,10-bis((4-(2,5-disulfonatoanilino)-6-fluoro-1,3,5-triazin-2-ylamino)prop-3-ylamino)-5,12-dioxa-7,14-diazapentacene-4,11-disulfonate</t>
  </si>
  <si>
    <t>400-050-7</t>
  </si>
  <si>
    <t>85153-92-0</t>
  </si>
  <si>
    <t xml:space="preserve">Resp. Sens. 1
Skin Sens. 1
</t>
  </si>
  <si>
    <t xml:space="preserve">H334
H317
</t>
  </si>
  <si>
    <t>613-094-00-9</t>
  </si>
  <si>
    <t>4-methoxy-N,6-dimethyl-1,3,5-triazin-2-ylamine</t>
  </si>
  <si>
    <t>401-360-5</t>
  </si>
  <si>
    <t>5248-39-5</t>
  </si>
  <si>
    <t xml:space="preserve">Acute Tox. 4 *
STOT RE 2 *
</t>
  </si>
  <si>
    <t xml:space="preserve">H302
H373 **
</t>
  </si>
  <si>
    <t>613-095-00-4</t>
  </si>
  <si>
    <t>sodium 3-(2H-benzotriazol-2-yl)-5-sec-butyl-4-hydroxybenzenesulfonate</t>
  </si>
  <si>
    <t>403-080-9</t>
  </si>
  <si>
    <t>92484-48-5</t>
  </si>
  <si>
    <t>613-096-00-X</t>
  </si>
  <si>
    <t>2-amino-6-ethoxy-4-methylamino-1,3,5-triazine</t>
  </si>
  <si>
    <t>403-580-7</t>
  </si>
  <si>
    <t>62096-63-3</t>
  </si>
  <si>
    <t>613-097-00-5</t>
  </si>
  <si>
    <t>7-amino-3-((5-carboxymethyl-4-methyl-1,3-thiazol-2-ylthio)methyl)-8-oxo-5-thia-1-azabicyclo(4.2.0)oct-2-ene-2-carboxylic acid</t>
  </si>
  <si>
    <t>403-690-5</t>
  </si>
  <si>
    <t>111298-82-9</t>
  </si>
  <si>
    <t>613-098-00-0</t>
  </si>
  <si>
    <t>N-(n-octyl)-2-pyrrolidone</t>
  </si>
  <si>
    <t>403-700-8</t>
  </si>
  <si>
    <t>2687-94-7</t>
  </si>
  <si>
    <t>613-099-00-6</t>
  </si>
  <si>
    <t>1-dodecyl-2-pyrrolidone</t>
  </si>
  <si>
    <t>403-730-1</t>
  </si>
  <si>
    <t>2687-96-9</t>
  </si>
  <si>
    <t>613-100-00-X</t>
  </si>
  <si>
    <t>2,9-bis(3-(diethylamino)propylsulfamoyl)quino(2,3-b)acridine-7,14-dione</t>
  </si>
  <si>
    <t>404-230-6</t>
  </si>
  <si>
    <t>613-101-00-5</t>
  </si>
  <si>
    <t>N-tert-pentyl-2-benzothiazolesulfenamide</t>
  </si>
  <si>
    <t>404-380-2</t>
  </si>
  <si>
    <t>110799-28-5</t>
  </si>
  <si>
    <t>613-102-00-0</t>
  </si>
  <si>
    <t>dimethomorph (ISO); 4-(3-(4-chlorophenyl)-3-(3,4-dimethoxyphenyl)acryloyl)morpholine</t>
  </si>
  <si>
    <t>404-200-2</t>
  </si>
  <si>
    <t>110488-70-5</t>
  </si>
  <si>
    <t>613-103-00-6</t>
  </si>
  <si>
    <t>sodium 5-n-butylbenzotriazole</t>
  </si>
  <si>
    <t>404-450-2</t>
  </si>
  <si>
    <t>118685-34-0</t>
  </si>
  <si>
    <t>613-104-00-1</t>
  </si>
  <si>
    <t>5-tert-butyl-3-isoxazolylamine hydrochloride</t>
  </si>
  <si>
    <t>404-840-2</t>
  </si>
  <si>
    <t>613-105-00-7</t>
  </si>
  <si>
    <t>hexakis(tetramethylammonium) 4,4'-vinylenebis((3-sulfonato-4,1-phenylene)imino(6-morpholino-1,3,5-triazine-4,2-diyl)imino)bis(5-hydroxy-6-phenylazonaphthalene-2,7-disulfonate)</t>
  </si>
  <si>
    <t>405-160-9</t>
  </si>
  <si>
    <t>124537-30-0</t>
  </si>
  <si>
    <t>613-106-00-2</t>
  </si>
  <si>
    <t>tetrapotassium 2-(4-(5-(1-(2,5-disulfonatophenyl)-3-ethoxycarbonyl-5-hydroxypyrazol-4-yl)penta-2,4-dienylidene)-3-ethoxycarbonyl-5-oxo-2-pyrazolin-1-yl)benzene-1,4-disulfonate</t>
  </si>
  <si>
    <t>405-240-3</t>
  </si>
  <si>
    <t>613-107-00-8</t>
  </si>
  <si>
    <t>hexasodium 2,2'-vinylenebis((3-sulfonato-4,1-phenylene)imino(6-(N-cyanoethyl-N-(2-hydroxypropyl)amino)-1,3,5-triazine-4,2-diyl)imino)dibenzene-1,4-disulfonate</t>
  </si>
  <si>
    <t>405-280-1</t>
  </si>
  <si>
    <t>76508-02-6</t>
  </si>
  <si>
    <t>613-108-00-3</t>
  </si>
  <si>
    <t>benzothiazole-2-thiol</t>
  </si>
  <si>
    <t>613-109-00-9</t>
  </si>
  <si>
    <t>bis(piperidinothiocarbonyl) disulphide</t>
  </si>
  <si>
    <t>202-328-1</t>
  </si>
  <si>
    <t>94-37-1</t>
  </si>
  <si>
    <t xml:space="preserve">STOT SE 3
Skin Irrit. 2
Eye Irrit. 2
Skin Sens. 1
</t>
  </si>
  <si>
    <t xml:space="preserve">H335
H315
H319
H317
</t>
  </si>
  <si>
    <t xml:space="preserve">H319
H335
H315
H317
</t>
  </si>
  <si>
    <t>613-110-00-4</t>
  </si>
  <si>
    <t>dimepiperate (ISO); S-(1-methyl-1-phenylethyl) piperidine-1-carbothioate</t>
  </si>
  <si>
    <t>262-784-2</t>
  </si>
  <si>
    <t>61432-55-1</t>
  </si>
  <si>
    <t>613-111-00-X</t>
  </si>
  <si>
    <t>1,2,4-triazole</t>
  </si>
  <si>
    <t>206-022-9</t>
  </si>
  <si>
    <t>288-88-0</t>
  </si>
  <si>
    <t xml:space="preserve">Repr. 2
Acute Tox. 4 *
Eye Irrit. 2
</t>
  </si>
  <si>
    <t xml:space="preserve">H361d ***
H302
H319
</t>
  </si>
  <si>
    <t>613-112-00-5</t>
  </si>
  <si>
    <t>octhilinone (ISO); 2-octyl-2H-isothiazol-3-one</t>
  </si>
  <si>
    <t>247-761-7</t>
  </si>
  <si>
    <t>26530-20-1</t>
  </si>
  <si>
    <t xml:space="preserve">Acute Tox. 3 *
Acute Tox. 3 *
Acute Tox. 4 *
Skin Corr. 1B
Skin Sens. 1
Aquatic Acute 1
Aquatic Chronic 1
</t>
  </si>
  <si>
    <t xml:space="preserve">H331
H311
H302
H314
H317
H400
H410
</t>
  </si>
  <si>
    <t xml:space="preserve">H331
H311
H302
H314
H317
H410
</t>
  </si>
  <si>
    <t>613-113-00-0</t>
  </si>
  <si>
    <t>2-(morpholinothio)benzothiazole</t>
  </si>
  <si>
    <t>203-052-4</t>
  </si>
  <si>
    <t>613-114-00-6</t>
  </si>
  <si>
    <t>2,2',2"-(hexahydro-1,3,5-triazine-1,3,5-triyl)triethanol; 1,3,5-tris(2-hydroxyethyl)hexahydro-1,3,5-triazine</t>
  </si>
  <si>
    <t>225-208-0</t>
  </si>
  <si>
    <t>4719-04-4</t>
  </si>
  <si>
    <t>613-115-00-1</t>
  </si>
  <si>
    <t>hymexazol (ISO); 3-hydroxy-5-methylisoxazole</t>
  </si>
  <si>
    <t>233-000-6</t>
  </si>
  <si>
    <t>10004-44-1</t>
  </si>
  <si>
    <t>613-116-00-7</t>
  </si>
  <si>
    <t>tolylfluanid (ISO); dichloro-N- [(dimethylamino)sulphonyl]fluoro-N-(p-tolyl)methanesulphenamide; [containing = 0.1 % (w/w) of particles with an aerodynamic diameter of below 50 µm]</t>
  </si>
  <si>
    <t xml:space="preserve">Acute Tox. 2 *
STOT SE 3
STOT RE 1
Skin Irrit. 2
Eye Irrit. 2
Skin Sens. 1
Aquatic Acute 1
</t>
  </si>
  <si>
    <t xml:space="preserve">H330
H335
H372 **
H315
H319
H317
H400
</t>
  </si>
  <si>
    <t xml:space="preserve">H330
H315
H319
H317
H335
H372 **
H400
</t>
  </si>
  <si>
    <t>613-116-01-4</t>
  </si>
  <si>
    <t>tolylfluanid (ISO); dichloro-N-[(dimethylamino)sulphonyl]fluoro-N-(p-tolyl)methanesulphenamide; [containing &lt; 0.1% (w/w) of particles with an aerodynamic diameter of below 50 μm]</t>
  </si>
  <si>
    <t xml:space="preserve">STOT SE 3
Skin Irrit. 2
Eye Irrit. 2
Skin Sens. 1
Aquatic Acute 1
</t>
  </si>
  <si>
    <t xml:space="preserve">H335
H315
H319
H317
H400
</t>
  </si>
  <si>
    <t xml:space="preserve">H319
H335
H315
H317
H400
</t>
  </si>
  <si>
    <t>613-117-00-2</t>
  </si>
  <si>
    <t>diniconazole (ISO); (E)-β-[(2,4-dichlorophenyl)methylene]-α-(1,1-dimethylethyl)-1H-1,2,4-triazol-1-ethanol; (E)-(RS)-1-(2,4-dichlorophenyl)-4,4-dimethyl-2-(1H-1,2,4-triazol-1-yl)pent-1-en-3-ol</t>
  </si>
  <si>
    <t>76714-88-0</t>
  </si>
  <si>
    <t>613-118-00-8</t>
  </si>
  <si>
    <t>flubenzimine (ISO); N-[3-phenyl-4,5-bis[(trifluoromethyl)imino]thiazolidin-2-ylidene]aniline</t>
  </si>
  <si>
    <t>253-703-1</t>
  </si>
  <si>
    <t>37893-02-0</t>
  </si>
  <si>
    <t>613-119-00-3</t>
  </si>
  <si>
    <t>(benzothiazol-2-ylthio)methyl thiocyanate; TCMTB</t>
  </si>
  <si>
    <t>244-445-0</t>
  </si>
  <si>
    <t>21564-17-0</t>
  </si>
  <si>
    <t xml:space="preserve">Acute Tox. 2 *
Acute Tox. 4 *
Skin Irrit. 2
Eye Irrit. 2
Skin Sens. 1
Aquatic Acute 1
Aquatic Chronic 1
</t>
  </si>
  <si>
    <t xml:space="preserve">H330
H302
H315
H319
H317
H400
H410
</t>
  </si>
  <si>
    <t xml:space="preserve">H330
H302
H319
H315
H317
H410
</t>
  </si>
  <si>
    <t>613-120-00-9</t>
  </si>
  <si>
    <t>bioresmethrin (ISO); (5-benzyl-3-furyl)methyl (1R)-2,2-dimethyl-3-(2-methylprop-1-en-1-yl)cyclopropanecarboxylate</t>
  </si>
  <si>
    <t>249-014-0</t>
  </si>
  <si>
    <t>28434-01-7</t>
  </si>
  <si>
    <t>613-121-00-4</t>
  </si>
  <si>
    <t>chlorsulfuron (ISO); 2-chloro-N-[[(4-methoxy-6-methyl-1,3,5-triazin-2-yl)amino]carbonyl]benzenesulphonamide</t>
  </si>
  <si>
    <t>265-268-5</t>
  </si>
  <si>
    <t>64902-72-3</t>
  </si>
  <si>
    <t>613-122-00-X</t>
  </si>
  <si>
    <t>diclobutrazole (ISO); (R*, R*)-(±)-β-[(2,4-dichlorophenyl)methyl]-α-(1,1-dimethylethyl)-1H-1,2,4-triazole-1-ethanol; (2RS, 3RS)-1-(2,4-dichlorophenyl)-4,4-dimethyl-2-(1H-1,2,4-triazol-1yl)pentan-3-ol</t>
  </si>
  <si>
    <t>75736-33-3</t>
  </si>
  <si>
    <t>613-123-00-5</t>
  </si>
  <si>
    <t>5,6-dihydro-3H-imidazo[2,1-c]-1,2,4-dithiazole-3-thione; etem</t>
  </si>
  <si>
    <t>251-684-4</t>
  </si>
  <si>
    <t>33813-20-6</t>
  </si>
  <si>
    <t>613-124-00-0</t>
  </si>
  <si>
    <t>fenpropimorph (ISO); cis-4-[3-(p-tert-butylphenyl)-2-methylpropyl]-2,6-dimethylmorpholine</t>
  </si>
  <si>
    <t>266-719-9</t>
  </si>
  <si>
    <t>67564-91-4</t>
  </si>
  <si>
    <t xml:space="preserve">Repr. 2
Acute Tox. 4 *
Skin Irrit. 2
Aquatic Chronic 2
</t>
  </si>
  <si>
    <t xml:space="preserve">H361d ***
H302
H315
H411
</t>
  </si>
  <si>
    <t>613-125-00-6</t>
  </si>
  <si>
    <t>hexythiazox (ISO); trans-5-(4-chlorophenyl)-N-cyclohexyl-4-methyl-2-oxo-3-thiazolidine-carboxamide</t>
  </si>
  <si>
    <t>78587-05-0</t>
  </si>
  <si>
    <t>613-126-00-1</t>
  </si>
  <si>
    <t>imazapyr (ISO); 2-[4,5-dihydro-4-methyl-4-(1-methylethyl)-5-oxo-1H-imidazol-2-yl]-3-pyridine carboxylate</t>
  </si>
  <si>
    <t>81334-34-1</t>
  </si>
  <si>
    <t>613-127-00-7</t>
  </si>
  <si>
    <t>1,1-dimethylpiperidinium chloride; mepiquat chloride</t>
  </si>
  <si>
    <t>246-147-6</t>
  </si>
  <si>
    <t>24307-26-4</t>
  </si>
  <si>
    <t>613-128-00-2</t>
  </si>
  <si>
    <t>prochloraz (ISO); N-propyl-N-[2-(2,4,6-trichlorophenoxy)ethyl]-1H-imidazole-1-carboxamide</t>
  </si>
  <si>
    <t>266-994-5</t>
  </si>
  <si>
    <t>67747-09-5</t>
  </si>
  <si>
    <t>613-129-00-8</t>
  </si>
  <si>
    <t>metamitron (ISO); 4-amino-3-methyl-6-phenyl-1,2,4-triazin-5-one</t>
  </si>
  <si>
    <t>255-349-3</t>
  </si>
  <si>
    <t>41394-05-2</t>
  </si>
  <si>
    <t xml:space="preserve">Acute Tox. 4 *
Aquatic Acute 1
</t>
  </si>
  <si>
    <t xml:space="preserve">H302
H400
</t>
  </si>
  <si>
    <t>613-131-00-9</t>
  </si>
  <si>
    <t>pyroquilon (ISO); 1,2,5,6-tetrahydropyrrolo[3,2,1-ij]quinolin-4-one</t>
  </si>
  <si>
    <t>57369-32-1</t>
  </si>
  <si>
    <t>613-132-00-4</t>
  </si>
  <si>
    <t>hexazinone (ISO); 3-cyclohexyl-6-dimethylamino-1-methyl-1,2,3,4-tetrahydro-1,3,5-triazine-2,4-dione</t>
  </si>
  <si>
    <t>613-133-00-X</t>
  </si>
  <si>
    <t>etridiazole (ISO); 5-ethoxy-3-trichloromethyl-1,2,4-thiadiazole</t>
  </si>
  <si>
    <t>219-991-8</t>
  </si>
  <si>
    <t>2593-15-9</t>
  </si>
  <si>
    <t xml:space="preserve">Carc. 2
Acute Tox. 4
Skin Sens. 1
Aquatic Acute 1
Aquatic Chronic 1
</t>
  </si>
  <si>
    <t xml:space="preserve">H351
H302
H317
H400
H410
</t>
  </si>
  <si>
    <t xml:space="preserve">H302
H317
H351
H410
</t>
  </si>
  <si>
    <t>613-134-00-5</t>
  </si>
  <si>
    <t>myclobutanil (ISO); 2-(4-chlorophenyl)-2-(1H-1,2,4-triazol-1-ylmethyl)hexanenitrile</t>
  </si>
  <si>
    <t>88671-89-0</t>
  </si>
  <si>
    <t xml:space="preserve">Repr. 2
Acute Tox. 4 *
Eye Irrit. 2
Aquatic Chronic 2
</t>
  </si>
  <si>
    <t xml:space="preserve">H361d ***
H302
H319
H411
</t>
  </si>
  <si>
    <t>613-135-00-0</t>
  </si>
  <si>
    <t>di(benzothiazol-2-yl) disulphide</t>
  </si>
  <si>
    <t xml:space="preserve">H317
H410
</t>
  </si>
  <si>
    <t>613-136-00-6</t>
  </si>
  <si>
    <t>N-cyclohexylbenzothiazole-2-sulphenamide</t>
  </si>
  <si>
    <t>613-137-00-1</t>
  </si>
  <si>
    <t>methabenzthiazuron (ISO); 1-(1,3-benzothiazol-2-yl)1,3-dimethylurea</t>
  </si>
  <si>
    <t>242-505-0</t>
  </si>
  <si>
    <t>18691-97-9</t>
  </si>
  <si>
    <t>613-138-00-7</t>
  </si>
  <si>
    <t>quinoxyfen (ISO); 5,7-dichloro-4-(4-fluorophenoxy)quinoline</t>
  </si>
  <si>
    <t>124495-18-7</t>
  </si>
  <si>
    <t>613-139-00-2</t>
  </si>
  <si>
    <t>metsulfuron-methyl (ISO); methyl 2-{[(4-methoxy-6-methyl-1,3,5-triazin-2-yl)carbamoyl]sulfamoyl}benzoate</t>
  </si>
  <si>
    <t>74223-64-6</t>
  </si>
  <si>
    <t>613-140-00-8</t>
  </si>
  <si>
    <t>cycloheximide (ISO); 4-{}{(2R)-2-[(1S,3S,5S)-3,5-dimethyl-2-oxocyclohexyl]-2-hydroxyethyl}}piperidine-2,6-dione</t>
  </si>
  <si>
    <t>200-636-0</t>
  </si>
  <si>
    <t>66-81-9</t>
  </si>
  <si>
    <t xml:space="preserve">Muta. 2
Repr. 1B
Acute Tox. 2 *
Aquatic Chronic 2
</t>
  </si>
  <si>
    <t xml:space="preserve">H341
H360D ***
H300
H411
</t>
  </si>
  <si>
    <t>613-141-00-3</t>
  </si>
  <si>
    <t>1,4-diamino-2-(2-butyltetrazol-5-yl)-3-cyanoanthraquinone</t>
  </si>
  <si>
    <t>401-470-3</t>
  </si>
  <si>
    <t>93686-63-6</t>
  </si>
  <si>
    <t>613-142-00-9</t>
  </si>
  <si>
    <t>trans-N-methyl-2-styryl-[4'-aminomethine-(1-acetyl-1-(2-methoxyphenyl)acetamido)]pyridinium acetate</t>
  </si>
  <si>
    <t>405-860-4</t>
  </si>
  <si>
    <t>613-143-00-4</t>
  </si>
  <si>
    <t>1-(3-phenylpropyl)-2-methylpyridinium bromide</t>
  </si>
  <si>
    <t>405-930-4</t>
  </si>
  <si>
    <t>10551-42-5</t>
  </si>
  <si>
    <t>613-144-00-X</t>
  </si>
  <si>
    <t>Reaction products of: poly(vinyl acetate), partially hydrolyzed, with (E)-2-(4-formylstyryl)-3,4-dimethylthiazoliummethyl sulfate</t>
  </si>
  <si>
    <t>406-460-2</t>
  </si>
  <si>
    <t>125139-08-4</t>
  </si>
  <si>
    <t>613-145-00-5</t>
  </si>
  <si>
    <t>(S)-3-benzyloxycarbonyl-1,2,3,4-tetrahydro-isoquinolinium 4-methylbenzenesulfonate</t>
  </si>
  <si>
    <t>406-960-0</t>
  </si>
  <si>
    <t>77497-97-3</t>
  </si>
  <si>
    <t>613-146-00-0</t>
  </si>
  <si>
    <t>N-ethyl-N-methylpiperidinium iodide</t>
  </si>
  <si>
    <t>407-780-5</t>
  </si>
  <si>
    <t>4186-71-4</t>
  </si>
  <si>
    <t>613-147-00-6</t>
  </si>
  <si>
    <t>4-[2-(1-methyl-2-(4-morpholinyl)ethoxy)ethyl]morpholine</t>
  </si>
  <si>
    <t>407-940-4</t>
  </si>
  <si>
    <t>111681-72-2</t>
  </si>
  <si>
    <t>613-148-00-1</t>
  </si>
  <si>
    <t>tetrasodium 1,2-bis(4-fluoro-6-[5-(1-amino-2-sulfonatoanthrachinon-4-ylamino)-2,4,6-trimethyl-3-sulfonatophenylamino]-1,3,5-triazin-2-ylamino)ethane</t>
  </si>
  <si>
    <t>411-240-4</t>
  </si>
  <si>
    <t>143683-23-2</t>
  </si>
  <si>
    <t>613-149-00-7</t>
  </si>
  <si>
    <t>pyridaben (ISO); 2-tert-butyl-5-(4-tert-butylbenzylthio)-4-chloropyridazin-3(2H)-one</t>
  </si>
  <si>
    <t>405-700-3</t>
  </si>
  <si>
    <t>96489-71-3</t>
  </si>
  <si>
    <t xml:space="preserve">Acute Tox. 3
Acute Tox. 3
Aquatic Acute 1
Aquatic Chronic 1
</t>
  </si>
  <si>
    <t xml:space="preserve">M=1000
M=1000
</t>
  </si>
  <si>
    <t>613-150-00-2</t>
  </si>
  <si>
    <t>2,2'-[3,3'-(piperazine-1,4-diyl)dipropyl]bis(1H-benzimidazo[2,1-b]benzo[l,m,n][3,8]phenanthroline-1,3,6-trione</t>
  </si>
  <si>
    <t>406-295-6</t>
  </si>
  <si>
    <t>613-151-00-8</t>
  </si>
  <si>
    <t>1-(3-mesyloxy-5-trityloxymethyl-2-D-threofuryl)thymine</t>
  </si>
  <si>
    <t>406-360-9</t>
  </si>
  <si>
    <t>104218-44-2</t>
  </si>
  <si>
    <t>613-152-00-3</t>
  </si>
  <si>
    <t>phenyl N-(4,6-dimethoxypyrimidin-2-yl)carbamate</t>
  </si>
  <si>
    <t>406-600-2</t>
  </si>
  <si>
    <t>89392-03-0</t>
  </si>
  <si>
    <t>613-153-00-9</t>
  </si>
  <si>
    <t>2,3,5-trichloropyridine</t>
  </si>
  <si>
    <t>407-270-2</t>
  </si>
  <si>
    <t>16063-70-0</t>
  </si>
  <si>
    <t>613-154-00-4</t>
  </si>
  <si>
    <t>2-amino-4-chloro-6-methoxypyrimidine</t>
  </si>
  <si>
    <t>410-050-9</t>
  </si>
  <si>
    <t>5734-64-5</t>
  </si>
  <si>
    <t>613-155-00-X</t>
  </si>
  <si>
    <t>5-chloro-2,3-difluoropyridine</t>
  </si>
  <si>
    <t>410-090-7</t>
  </si>
  <si>
    <t>89402-43-7</t>
  </si>
  <si>
    <t xml:space="preserve">Flam. Liq. 3
Acute Tox. 4 *
Aquatic Chronic 3
</t>
  </si>
  <si>
    <t xml:space="preserve">H226
H302
H412
</t>
  </si>
  <si>
    <t>613-156-00-5</t>
  </si>
  <si>
    <t>2-butyl-4-chloro-5-formylimidazole</t>
  </si>
  <si>
    <t>410-260-0</t>
  </si>
  <si>
    <t>83857-96-9</t>
  </si>
  <si>
    <t>613-157-00-0</t>
  </si>
  <si>
    <t>2,4-diamino-5-methoxymethylpyrimidine</t>
  </si>
  <si>
    <t>410-330-0</t>
  </si>
  <si>
    <t>54236-98-5</t>
  </si>
  <si>
    <t xml:space="preserve">Acute Tox. 4 *
STOT RE 2 *
Eye Irrit. 2
</t>
  </si>
  <si>
    <t xml:space="preserve">H302
H373 **
H319
</t>
  </si>
  <si>
    <t>613-158-00-6</t>
  </si>
  <si>
    <t>2,3-dichloro-5-trifluoromethyl-pyridine</t>
  </si>
  <si>
    <t>410-340-5</t>
  </si>
  <si>
    <t>69045-84-7</t>
  </si>
  <si>
    <t xml:space="preserve">Acute Tox. 4 *
Acute Tox. 4 *
Eye Dam. 1
Skin Sens. 1
Aquatic Chronic 2
</t>
  </si>
  <si>
    <t xml:space="preserve">H332
H302
H318
H317
H411
</t>
  </si>
  <si>
    <t>613-159-00-1</t>
  </si>
  <si>
    <t>fenazaquin (ISO); 4-[2-[4-(1,1-dimethylethyl)phenyl]-ethoxy]quinazoline</t>
  </si>
  <si>
    <t>410-580-0</t>
  </si>
  <si>
    <t>120928-09-8</t>
  </si>
  <si>
    <t xml:space="preserve">H301
H332
H400
H410
</t>
  </si>
  <si>
    <t xml:space="preserve">H301
H332
H410
</t>
  </si>
  <si>
    <t>613-160-00-7</t>
  </si>
  <si>
    <t>(1S)-2-methyl-2,5-diazobicyclo[2.2.1]heptane dihydrobromide</t>
  </si>
  <si>
    <t>411-000-9</t>
  </si>
  <si>
    <t>125224-62-6</t>
  </si>
  <si>
    <t>613-161-00-2</t>
  </si>
  <si>
    <t>(2,4-diaminopteridin-6-yl)methanol hydrobromide</t>
  </si>
  <si>
    <t>430-620-0</t>
  </si>
  <si>
    <t>76145-91-0</t>
  </si>
  <si>
    <t xml:space="preserve">H317
H373 **
H412
</t>
  </si>
  <si>
    <t>613-162-00-8</t>
  </si>
  <si>
    <t>(6R-trans)-1-((7-ammonio-2-carboxylato-8-oxo-5-thia-1-azabicyclo-[4.2.0]oct-2-en-3-yl)methyl)pyridinium iodide</t>
  </si>
  <si>
    <t>423-260-0</t>
  </si>
  <si>
    <t>100988-63-4</t>
  </si>
  <si>
    <t>613-163-00-3</t>
  </si>
  <si>
    <t>azimsulfuron (ISO); 1-(4,6-dimethoxypyrimidin-2-yl)-3-[1-methyl-4-(2-methyl-2H-tetrazol-5-yl)pyrazol-5-ylsulfonyl]urea</t>
  </si>
  <si>
    <t>120162-55-2</t>
  </si>
  <si>
    <t>613-164-00-9</t>
  </si>
  <si>
    <t>flufenacet (ISO); N-(4-fluorophenyl)-N-isopropyl-2-(5-trifluoromethyl-[1,3,4]thiadiazol-2-yloxy)acetamide</t>
  </si>
  <si>
    <t>142459-58-3</t>
  </si>
  <si>
    <t>613-165-00-4</t>
  </si>
  <si>
    <t>flupyrsulfuron-methyl-sodium (ISO); methyl 2-[[(4,6-dimethoxypyrimidin-2-ylcarbamoyl)sulfamoyl]-6-trifluoromethyl]nicotinate, monosodium salt</t>
  </si>
  <si>
    <t>144740-54-5</t>
  </si>
  <si>
    <t>613-166-00-X</t>
  </si>
  <si>
    <t>flumioxazin (ISO); N-(7-fluoro-3,4-dihydro-3-oxo-4-prop-2-ynyl-2H-1,4-benzoxazin-6-yl)cyclohex-1-ene-1,2-dicarboxamide</t>
  </si>
  <si>
    <t>103361-09-7</t>
  </si>
  <si>
    <t>613-167-00-5</t>
  </si>
  <si>
    <t>reaction mass of: 5-chloro-2-methyl-4-isothiazolin-3-one [EC no. 247-500-7]; and 2-methyl-2H -isothiazol-3-one [EC no. 220-239-6] (3:1); reaction mass of: 5-chloro-2-methyl-4-isothiazolin-3-one [EC no. 247-500-7]; and 2-methyl-4-isothiazolin-3-one [EC no. 220-239-6] (3:1)</t>
  </si>
  <si>
    <t xml:space="preserve">Acute Tox. 3 *
Acute Tox. 3 *
Acute Tox. 3 *
Skin Corr. 1B
Skin Sens. 1
Aquatic Acute 1
Aquatic Chronic 1
</t>
  </si>
  <si>
    <t xml:space="preserve">H331
H311
H301
H314
H317
H400
H410
</t>
  </si>
  <si>
    <t xml:space="preserve">H331
H311
H301
H314
H317
H410
</t>
  </si>
  <si>
    <t xml:space="preserve">Skin Corr. 1B; H314: C ≥ 0,6 %
Skin Irrit. 2; H315: 0,06 % ≤ C &lt; 0,6 %
Eye Irrit. 2; H319: 0,06 % ≤ C &lt; 0,6 %
Skin Sens. 1; H317: C ≥ 0,0015 %
</t>
  </si>
  <si>
    <t>613-168-00-0</t>
  </si>
  <si>
    <t>1-vinyl-2-pyrrolidone</t>
  </si>
  <si>
    <t>201-800-4</t>
  </si>
  <si>
    <t>88-12-0</t>
  </si>
  <si>
    <t xml:space="preserve">Carc. 2
Acute Tox. 4 *
Acute Tox. 4 *
Acute Tox. 4 *
STOT SE 3
STOT RE 2 *
Eye Dam. 1
</t>
  </si>
  <si>
    <t xml:space="preserve">H351
H332
H312
H302
H335
H373 **
H318
</t>
  </si>
  <si>
    <t xml:space="preserve">H351
H332
H312
H302
H373 **
H335
H318
</t>
  </si>
  <si>
    <t>613-169-00-6</t>
  </si>
  <si>
    <t>9-vinylcarbazole</t>
  </si>
  <si>
    <t>216-055-0</t>
  </si>
  <si>
    <t>1484-13-5</t>
  </si>
  <si>
    <t xml:space="preserve">Muta. 2
Acute Tox. 4 *
Acute Tox. 4 *
Skin Irrit. 2
Skin Sens. 1
Aquatic Acute 1
Aquatic Chronic 1
</t>
  </si>
  <si>
    <t xml:space="preserve">H341
H312
H302
H315
H317
H400
H410
</t>
  </si>
  <si>
    <t xml:space="preserve">H341
H312
H302
H315
H317
H410
</t>
  </si>
  <si>
    <t>613-170-00-1</t>
  </si>
  <si>
    <t>2,2-ethylmethylthiazolidine</t>
  </si>
  <si>
    <t>404-500-3</t>
  </si>
  <si>
    <t>694-64-4</t>
  </si>
  <si>
    <t>613-171-00-7</t>
  </si>
  <si>
    <t>hexaconazole (ISO); (RS)-2-(2,4-dichlorophenyl)-1-(1H-1,2,4-triazol-1-yl)hexan-2-ol</t>
  </si>
  <si>
    <t>413-050-7</t>
  </si>
  <si>
    <t>79983-71-4</t>
  </si>
  <si>
    <t>613-172-00-2</t>
  </si>
  <si>
    <t>5-chloro-1,3-dihydro-2H-indol-2-one</t>
  </si>
  <si>
    <t>412-200-9</t>
  </si>
  <si>
    <t>17630-75-0</t>
  </si>
  <si>
    <t>613-173-00-8</t>
  </si>
  <si>
    <t>fluquinconazole (ISO); 3-(2,4-dichlorophenyl)-6-fluoro-2-(1H-1,2,4-triazol-1-yl)quinazolin-4-(3H)-one</t>
  </si>
  <si>
    <t>411-960-9</t>
  </si>
  <si>
    <t>136426-54-5</t>
  </si>
  <si>
    <t xml:space="preserve">Acute Tox. 3 *
Acute Tox. 3 *
Acute Tox. 4 *
STOT RE 1
Skin Irrit. 2
Aquatic Acute 1
Aquatic Chronic 1
</t>
  </si>
  <si>
    <t xml:space="preserve">H331
H301
H312
H372 **
H315
H400
H410
</t>
  </si>
  <si>
    <t xml:space="preserve">H331
H301
H372 **
H312
H315
H410
</t>
  </si>
  <si>
    <t>613-174-00-3</t>
  </si>
  <si>
    <t>tetraconazole (ISO); (±) 2-(2,4-dichlorophenyl)-3-(1H-1,2,4-triazol-1-yl)propyl-1,1,2,2-tetrafluoroethylether</t>
  </si>
  <si>
    <t>407-760-6</t>
  </si>
  <si>
    <t>112281-77-3</t>
  </si>
  <si>
    <t>613-175-00-9</t>
  </si>
  <si>
    <t>epoxiconazole (ISO); (2RS,3SR)-3-(2-chlorophenyl)-2-(4-fluorophenyl)-[( 1H-1,2,4-triazol-1-yl)methyl]oxirane</t>
  </si>
  <si>
    <t>406-850-2</t>
  </si>
  <si>
    <t>133855-98-8</t>
  </si>
  <si>
    <t xml:space="preserve">Carc. 2
Repr. 1B
Aquatic Chronic 2
</t>
  </si>
  <si>
    <t xml:space="preserve">H351
H360Df
H411
</t>
  </si>
  <si>
    <t xml:space="preserve">H351
H360Df
H411
</t>
  </si>
  <si>
    <t>613-176-00-4</t>
  </si>
  <si>
    <t>2-methyl-2-azabicyclo[2.2.1]heptane</t>
  </si>
  <si>
    <t>404-810-9</t>
  </si>
  <si>
    <t>4524-95-2</t>
  </si>
  <si>
    <t xml:space="preserve">Flam. Liq. 3
Acute Tox. 4 *
Acute Tox. 4 *
STOT RE 2 *
Skin Corr. 1B
</t>
  </si>
  <si>
    <t xml:space="preserve">H226
H312
H302
H373 **
H314
</t>
  </si>
  <si>
    <t>613-177-00-X</t>
  </si>
  <si>
    <t>8-amino-7-methylquinoline</t>
  </si>
  <si>
    <t>412-760-4</t>
  </si>
  <si>
    <t>5470-82-6</t>
  </si>
  <si>
    <t xml:space="preserve">Acute Tox. 4 *
Acute Tox. 4 *
Skin Sens. 1
Aquatic Chronic 2
</t>
  </si>
  <si>
    <t xml:space="preserve">H312
H302
H317
H411
</t>
  </si>
  <si>
    <t>613-178-00-5</t>
  </si>
  <si>
    <t>4-ethyl-2-methyl-2-isopentyl-1,3-oxazolidine</t>
  </si>
  <si>
    <t>410-470-2</t>
  </si>
  <si>
    <t>137796-06-6</t>
  </si>
  <si>
    <t>613-179-00-0</t>
  </si>
  <si>
    <t>lithium 3-oxo-1,2(2H)-benzisothiazol-2-ide</t>
  </si>
  <si>
    <t>411-690-1</t>
  </si>
  <si>
    <t>111337-53-2</t>
  </si>
  <si>
    <t>613-180-00-6</t>
  </si>
  <si>
    <t>N-(1,1-dimethylethyl)bis(2-benzothiazolesulfen)amide</t>
  </si>
  <si>
    <t>407-430-1</t>
  </si>
  <si>
    <t>3741-80-8</t>
  </si>
  <si>
    <t>613-181-00-1</t>
  </si>
  <si>
    <t>5,5-dimethyl-perhydro-pyrimidin-2-one α-(4-trifluoromethylstyryl)-α-(4-trifluoromethyl)cinnamylidenehydrazone</t>
  </si>
  <si>
    <t>405-090-9</t>
  </si>
  <si>
    <t>67485-29-4</t>
  </si>
  <si>
    <t xml:space="preserve">Acute Tox. 4 *
STOT RE 1
Eye Irrit. 2
Aquatic Acute 1
Aquatic Chronic 1
</t>
  </si>
  <si>
    <t xml:space="preserve">H302
H372 **
H319
H400
H410
</t>
  </si>
  <si>
    <t xml:space="preserve">H372 **
H302
H319
H410
</t>
  </si>
  <si>
    <t>613-182-00-7</t>
  </si>
  <si>
    <t>1-(1-naphthylmethyl)quinolinium chloride</t>
  </si>
  <si>
    <t>406-220-7</t>
  </si>
  <si>
    <t>65322-65-8</t>
  </si>
  <si>
    <t xml:space="preserve">Carc. 2
Muta. 2
Acute Tox. 4 *
Skin Irrit. 2
Eye Dam. 1
Aquatic Chronic 3
</t>
  </si>
  <si>
    <t xml:space="preserve">H351
H341
H302
H315
H318
H412
</t>
  </si>
  <si>
    <t>613-183-00-2</t>
  </si>
  <si>
    <t>reaction mass of: 5-(N-methylperfluorooctylsulfonamido)methyl-3-octadecyl-1,3-oxazolidin-2-one; 5-(N-methylperfluoroheptylsulfonamido)methyl-3-octadecyl-1,3-oxazolidin-2-one</t>
  </si>
  <si>
    <t>413-640-4</t>
  </si>
  <si>
    <t>613-184-00-8</t>
  </si>
  <si>
    <t>nitrilotriethyleneammoniopropane-2-ol 2-ethylhexanoate</t>
  </si>
  <si>
    <t>413-670-8</t>
  </si>
  <si>
    <t>613-185-00-3</t>
  </si>
  <si>
    <t>2,3,5,6-tetrahydro-2-methyl-2H-cyclopenta[d]-1,2-thiazol-3-one</t>
  </si>
  <si>
    <t>407-630-9</t>
  </si>
  <si>
    <t>82633-79-2</t>
  </si>
  <si>
    <t>613-186-00-9</t>
  </si>
  <si>
    <t>(2R,3R)-3-((R)-1-(tert-butyldimethylsiloxy)ethyl)-4-oxoazetidin-2-yl acetate</t>
  </si>
  <si>
    <t>408-050-9</t>
  </si>
  <si>
    <t>76855-69-1</t>
  </si>
  <si>
    <t xml:space="preserve">Eye Irrit. 2
Skin Sens. 1
Aquatic Chronic 2
</t>
  </si>
  <si>
    <t xml:space="preserve">H319
H317
H411
</t>
  </si>
  <si>
    <t>613-187-00-4</t>
  </si>
  <si>
    <t>5-(2-amino-5-cyano-6-[2-(2-hydroxyethoxy)ethylamino]-4-methylpyridin-3-ylazo)-3-methyl-2,4-dicarbonitrilethiophene</t>
  </si>
  <si>
    <t>410-530-8</t>
  </si>
  <si>
    <t>613-188-00-X</t>
  </si>
  <si>
    <t>1-(3-(4-fluorophenoxy)propyl)-3-methoxy-4-piperidinone</t>
  </si>
  <si>
    <t>411-500-7</t>
  </si>
  <si>
    <t>116256-11-2</t>
  </si>
  <si>
    <t>613-189-00-5</t>
  </si>
  <si>
    <t>1,4,7,10-tetrakis(p-toluensulfonyl)-1,4,7,10-tetraazacyclododecane</t>
  </si>
  <si>
    <t>414-030-0</t>
  </si>
  <si>
    <t>52667-88-6</t>
  </si>
  <si>
    <t>613-190-00-0</t>
  </si>
  <si>
    <t>disodium 1-amino-4-(2-(5-chloro-6-fluoro-pyrimidin-4-ylamino-methyl)-4-methyl-6-sulfo-phenylamino)-9,10-dioxo-9,10-dihydro-anthracene-2-sulfonate</t>
  </si>
  <si>
    <t>414-040-5</t>
  </si>
  <si>
    <t>149530-93-8</t>
  </si>
  <si>
    <t>613-191-00-6</t>
  </si>
  <si>
    <t xml:space="preserve">Repr. 1B
Skin Corr. 1B
Aquatic Acute 1
Aquatic Chronic 1
</t>
  </si>
  <si>
    <t xml:space="preserve">H360F ***
H314
H400
H410
</t>
  </si>
  <si>
    <t xml:space="preserve">H360F ***
H314
H410
</t>
  </si>
  <si>
    <t>613-192-00-1</t>
  </si>
  <si>
    <t>3-benzyl-exo-6-nitro-2,4-dioxo-3-aza-cis-bicyclo[3.1.0]hexane</t>
  </si>
  <si>
    <t>426-750-2</t>
  </si>
  <si>
    <t>151860-15-0</t>
  </si>
  <si>
    <t>613-193-00-7</t>
  </si>
  <si>
    <t>pentakis[3-(dimethylammonio)propylsulfamoyl]-[(6-hydroxy-4,4,8,8-tetramethyl-4,8-diazoniaundecane-1,11-diyldisulfamoyl)di[phthalocyaninecopper(II)]] heptalactate</t>
  </si>
  <si>
    <t>414-930-3</t>
  </si>
  <si>
    <t>613-194-00-2</t>
  </si>
  <si>
    <t>6,13-dichloro-3,10-bis{}{2-[4-fluoro-6-(2-sulfophenylamino)-1,3,5-triazin-2-ylamino]propylamino}}benzo[5,6][1,4]oxazino[2,3-.b.]phenoxazine-4,11-disulphonic acid, lithium-, sodium salt</t>
  </si>
  <si>
    <t>418-000-8</t>
  </si>
  <si>
    <t>163062-28-0</t>
  </si>
  <si>
    <t>613-195-00-8</t>
  </si>
  <si>
    <t>2,2-(1,4-phenylene)bis((4H-3,1-benzoxazine-4-one)</t>
  </si>
  <si>
    <t>418-280-1</t>
  </si>
  <si>
    <t>18600-59-4</t>
  </si>
  <si>
    <t>613-196-00-3</t>
  </si>
  <si>
    <t>5-[[4-chloro-6-[[2-[[4-fluoro-6-[[5-hydroxy-6-[(4-methoxy-2-sulfophenyl)azo]-7-sulfo-2-naphthalenyl]amino]-1,3,5-triazin-2-yl]amino]-1-methylethyl]amino]-1,3,5-triazin-2-yl]amino]-3-[[4-(ethenylsulfonyl)phenyl]azo]-4-hydroxy-naphtalene-2,7-disulfonic acid, sodium salt</t>
  </si>
  <si>
    <t>418-380-5</t>
  </si>
  <si>
    <t>168113-78-8</t>
  </si>
  <si>
    <t>613-197-00-9</t>
  </si>
  <si>
    <t>reaction mass of: 2,4,6-tri(butylcarbamoyl)-1,3,5-triazine; 2,4,6-tri(methylcarbamoyl)-1,3,5-triazine; [(2-butyl-4,6-dimethyl)tricarbamoyl]-1,3,5-triazine; [(2,4-dibutyl-6-methyl)tricarbamoyl]-1,3,5-triazine</t>
  </si>
  <si>
    <t>420-390-1</t>
  </si>
  <si>
    <t>187547-46-2</t>
  </si>
  <si>
    <t>613-198-00-4</t>
  </si>
  <si>
    <t>2-amino-4-dimethylamino-6-trifluoroethoxy-1,3,5-triazine</t>
  </si>
  <si>
    <t>415-500-8</t>
  </si>
  <si>
    <t>145963-84-4</t>
  </si>
  <si>
    <t>613-199-00-X</t>
  </si>
  <si>
    <t>reaction mass of: 1,3,5-tris(3-aminomethylphenyl)-1,3,5-(1H,3H,5H)-triazine-2,4,6-trione; reaction mass of oligomers of 3,5-bis(3-aminomethylphenyl)-1-poly[3,5-bis(3-aminomethylphenyl)-2,4,6-trioxo-1,3,5-(1H,3H,5H)-triazin-1-yl]-1,3,5-(1H,3H,5H)-triazine-2,4,6-trione</t>
  </si>
  <si>
    <t>421-550-1</t>
  </si>
  <si>
    <t xml:space="preserve">Carc. 1B
Repr. 1B
Skin Sens. 1
Aquatic Chronic 3
</t>
  </si>
  <si>
    <t xml:space="preserve">H350
H360D ***
H317
H412
</t>
  </si>
  <si>
    <t>613-200-00-3</t>
  </si>
  <si>
    <t>Reaction product of: copper, (29H,31H-phthalocyaninato(2-)-N29,N30,N31,N32)-, chlorosulfuric acid and 3-(2-sulfooxyethylsulfonyl)aniline, sodium salts</t>
  </si>
  <si>
    <t>420-980-7</t>
  </si>
  <si>
    <t>613-201-00-9</t>
  </si>
  <si>
    <t>(R)-5-bromo-3-(1-methyl-2-pyrrolidinyl methyl)-1H-indole</t>
  </si>
  <si>
    <t>422-390-5</t>
  </si>
  <si>
    <t>143322-57-0</t>
  </si>
  <si>
    <t xml:space="preserve">Repr. 2
Acute Tox. 4 *
Acute Tox. 4 *
STOT RE 1
Skin Sens. 1
Aquatic Acute 1
Aquatic Chronic 1
</t>
  </si>
  <si>
    <t xml:space="preserve">H361f ***
H332
H302
H372 **
H317
H400
H410
</t>
  </si>
  <si>
    <t xml:space="preserve">H361f ***
H372 **
H332
H302
H317
H410
</t>
  </si>
  <si>
    <t>613-202-00-4</t>
  </si>
  <si>
    <t>pymetrozine (ISO); (E)-4,5-dihydro-6-methyl-4-(3-pyridylmethyleneamino)-1,2,4-triazin-3(2H)-one</t>
  </si>
  <si>
    <t>123312-89-0</t>
  </si>
  <si>
    <t>613-203-00-X</t>
  </si>
  <si>
    <t xml:space="preserve">pyraflufen-ethyl (ISO); 2-chloro-5-(4-chloro-5-difluoromethoxy-1-methylpyrazol-3-yl)-4-fluorophenoxyacetic acid ethyl ester [1]
pyraflufen (ISO); 2-chloro-5-(4-chloro-5-difluoromethoxy-1-methylpyrazol-3-yl)-4-fluorophenoxyacetic acid  [2]
</t>
  </si>
  <si>
    <t xml:space="preserve">129630-19-9 [1]
129630-17-7 [2]
</t>
  </si>
  <si>
    <t>613-204-00-5</t>
  </si>
  <si>
    <t>oxadiargyl (ISO); 3-[2,4-dichloro-5-(2-propynyloxy)phenyl]-5-(1,1-dimethylethyl)-1,3,4-oxadiazol-2(3H)-one</t>
  </si>
  <si>
    <t xml:space="preserve">Repr. 2
STOT RE 2 *
Aquatic Acute 1
Aquatic Chronic 1
</t>
  </si>
  <si>
    <t xml:space="preserve">H361d ***
H373 **
H400
H410
</t>
  </si>
  <si>
    <t xml:space="preserve">H361d ***
H373 **
H410
</t>
  </si>
  <si>
    <t>613-205-00-0</t>
  </si>
  <si>
    <t>propiconazole (ISO); (±)-1-[2-(2,4-dichlorophenyl)-4-propyl-1,3-dioxolan-2-ylmethyl]-1H-1,2,4-triazole</t>
  </si>
  <si>
    <t>262-104-4</t>
  </si>
  <si>
    <t>60207-90-1</t>
  </si>
  <si>
    <t>613-206-00-6</t>
  </si>
  <si>
    <t>fenamidone (ISO); (S)-5-methyl-2-methylthio-5-phenyl-3-phenylamino-3,5-dihydroimidazol-4-one</t>
  </si>
  <si>
    <t>161326-34-7</t>
  </si>
  <si>
    <t>613-208-00-7</t>
  </si>
  <si>
    <t>imazamox (ISO); (RS)-2-(4-isopropyl-4-methyl-5-oxo-2-imidazolin-2-yl)-5-methoxymethylnicotinic acid</t>
  </si>
  <si>
    <t>114311-32-9</t>
  </si>
  <si>
    <t>613-209-00-2</t>
  </si>
  <si>
    <t>cis-1-(3-chloropropyl)-2,6-dimethyl-piperidin hydrochloride</t>
  </si>
  <si>
    <t>417-430-3</t>
  </si>
  <si>
    <t>63645-17-0</t>
  </si>
  <si>
    <t xml:space="preserve">Acute Tox. 3 *
STOT RE 2 *
Skin Sens. 1
Aquatic Chronic 2
</t>
  </si>
  <si>
    <t xml:space="preserve">H301
H373 **
H317
H411
</t>
  </si>
  <si>
    <t>613-210-00-8</t>
  </si>
  <si>
    <t>2-(3-chloropropyl)-2,5,5-trimethyl-1,3-dioxane</t>
  </si>
  <si>
    <t>417-650-1</t>
  </si>
  <si>
    <t>88128-57-8</t>
  </si>
  <si>
    <t>613-211-00-3</t>
  </si>
  <si>
    <t>N-methyl-4-(p-formylstyryl)pyridinium methylsulfate</t>
  </si>
  <si>
    <t>418-240-3</t>
  </si>
  <si>
    <t>74401-04-0</t>
  </si>
  <si>
    <t>613-212-00-9</t>
  </si>
  <si>
    <t>4-[4-(2-ethylhexyloxy)phenyl](1,4-thiazinane-1,1-dioxide)</t>
  </si>
  <si>
    <t>418-320-8</t>
  </si>
  <si>
    <t>133467-41-1</t>
  </si>
  <si>
    <t>613-213-00-4</t>
  </si>
  <si>
    <t>cis-1-benzoyl-4-[(4-methylsulfonyl)oxy]-L-proline</t>
  </si>
  <si>
    <t>416-040-0</t>
  </si>
  <si>
    <t>120807-02-5</t>
  </si>
  <si>
    <t>613-214-00-X</t>
  </si>
  <si>
    <t>N,N-di-n-butyl-2-(1,2-dihydro-3-hydroxy-6-isopropyl-2-quinolylidene)-1,3-dioxoindan-5-carboxamide</t>
  </si>
  <si>
    <t>416-260-7</t>
  </si>
  <si>
    <t>147613-95-4</t>
  </si>
  <si>
    <t>613-215-00-5</t>
  </si>
  <si>
    <t>2-chloromethyl-3,4-dimethoxypyridinium chloride</t>
  </si>
  <si>
    <t>416-440-5</t>
  </si>
  <si>
    <t>72830-09-2</t>
  </si>
  <si>
    <t>613-216-00-0</t>
  </si>
  <si>
    <t>6-tert-butyl-7-(6-diethylamino-2-methyl-3-pyridylimino)-3-(3-methylphenyl)pyrazolo[3,2-c][1,2,4]triazole</t>
  </si>
  <si>
    <t>416-490-8</t>
  </si>
  <si>
    <t>162208-01-7</t>
  </si>
  <si>
    <t>613-217-00-6</t>
  </si>
  <si>
    <t>4-[3-(3,5-di-tert-butyl-4-hydroxyphenyl)propionyloxy]-1-[2-[3-(3,5-di-tert-butyl-4-hydrophenyl)propionyloxy]ethyl]-2,2,6,6-tetramethylpiperidine</t>
  </si>
  <si>
    <t>416-770-1</t>
  </si>
  <si>
    <t>73754-27-5</t>
  </si>
  <si>
    <t>613-218-00-1</t>
  </si>
  <si>
    <t>6-hydroxyindole</t>
  </si>
  <si>
    <t>417-020-4</t>
  </si>
  <si>
    <t>2380-86-1</t>
  </si>
  <si>
    <t>613-219-00-7</t>
  </si>
  <si>
    <t>7a-ethyl-3,5-bis(1-methylethyl)-2,3,4,5-tetrahydrooxazolo[3,4-c]-2,3,4,5-tetrahydrooxazole</t>
  </si>
  <si>
    <t>417-140-7</t>
  </si>
  <si>
    <t>79185-77-6</t>
  </si>
  <si>
    <t>613-220-00-2</t>
  </si>
  <si>
    <t>trans-(4S,6S)-5,6-dihydro-6-methyl-4H-thieno[2,3-b]thiopyran-4-ol, 7,7-dioxide</t>
  </si>
  <si>
    <t>417-290-3</t>
  </si>
  <si>
    <t>147086-81-5</t>
  </si>
  <si>
    <t>613-221-00-8</t>
  </si>
  <si>
    <t>2-chloro-5-methyl-pyridine</t>
  </si>
  <si>
    <t>418-050-0</t>
  </si>
  <si>
    <t>18368-64-4</t>
  </si>
  <si>
    <t xml:space="preserve">Acute Tox. 4 *
Acute Tox. 4 *
Skin Irrit. 2
Aquatic Chronic 3
</t>
  </si>
  <si>
    <t xml:space="preserve">H312
H302
H315
H412
</t>
  </si>
  <si>
    <t>613-222-00-3</t>
  </si>
  <si>
    <t>4-(1-oxo-2-propenyl)-morpholine</t>
  </si>
  <si>
    <t>418-140-1</t>
  </si>
  <si>
    <t>5117-12-4</t>
  </si>
  <si>
    <t>613-223-00-9</t>
  </si>
  <si>
    <t>N-isopropyl-3-(4-fluorophenyl)-1H-indole</t>
  </si>
  <si>
    <t>418-790-4</t>
  </si>
  <si>
    <t>93957-49-4</t>
  </si>
  <si>
    <t>613-224-00-4</t>
  </si>
  <si>
    <t>2,5-dimercaptomethyl-1,4-dithiane</t>
  </si>
  <si>
    <t>419-770-8</t>
  </si>
  <si>
    <t>136122-15-1</t>
  </si>
  <si>
    <t>613-225-00-X</t>
  </si>
  <si>
    <t>reaction mass of:[2-(anthraquinon-1-ylamino)-6-[(5-benzoylamino)-anthraquinone-1-ylamino]-4-phenyl]-1,3,5-triazine; 2,6-bis-[(5-benzoylamino)-anthraquinon-1-ylamino]-4-phenyl-1,3,5-triazine.</t>
  </si>
  <si>
    <t>421-290-9</t>
  </si>
  <si>
    <t>613-226-00-5</t>
  </si>
  <si>
    <t>1-(2-(ethyl(4-(4-(4-(4-(ethyl(2-pyridinoethyl)amino)-2-methylphenylazo)benzoylamino)-phenylazo)-3-methylphenyl)amino)ethyl)-pyridinium dichloride</t>
  </si>
  <si>
    <t>420-950-3</t>
  </si>
  <si>
    <t>163831-67-2</t>
  </si>
  <si>
    <t>613-227-00-0</t>
  </si>
  <si>
    <t>(±)-[(R*,R*) and (R*,S*)]-6-fluoro-3,4-dihydro-2-oxiranyl-2H-1-benzopyran</t>
  </si>
  <si>
    <t>419-600-2</t>
  </si>
  <si>
    <t>99199-90-3</t>
  </si>
  <si>
    <t>613-228-00-6</t>
  </si>
  <si>
    <t>(±)-(R*,S*)-6-fluoro-3,4-dihydro-2-oxiranyl-2H-1-benzopyran</t>
  </si>
  <si>
    <t>419-630-6</t>
  </si>
  <si>
    <t>793669-26-8</t>
  </si>
  <si>
    <t>613-229-00-1</t>
  </si>
  <si>
    <t>1-acetyl-4-(3-dodecyl-2,5-dioxo-1-pyrrolidinyl)-2,2,6,6-tetramethylpiperidine</t>
  </si>
  <si>
    <t>411-930-5</t>
  </si>
  <si>
    <t>106917-31-1</t>
  </si>
  <si>
    <t>613-230-00-7</t>
  </si>
  <si>
    <t>florasulam (ISO); 2',6',8-trifluoro-5-methoxy-5-triazolo[1,5-c]; pyrimidine-2-sulfonanilide</t>
  </si>
  <si>
    <t>145701-23-1</t>
  </si>
  <si>
    <t>613-231-00-2</t>
  </si>
  <si>
    <t>2,6-diamino-3-((pyridine-3-yl)azo)pyridine</t>
  </si>
  <si>
    <t>421-430-9</t>
  </si>
  <si>
    <t>28365-08-4</t>
  </si>
  <si>
    <t>613-232-00-8</t>
  </si>
  <si>
    <t>3-(benzo[b]thien-2-yl)-5,6-dihydro-1,4,2-oxathiazine-4-oxide</t>
  </si>
  <si>
    <t>431-030-6</t>
  </si>
  <si>
    <t>163269-30-5</t>
  </si>
  <si>
    <t xml:space="preserve">H331
H373 **
H318
H400
H410
</t>
  </si>
  <si>
    <t xml:space="preserve">H331
H373 **
H318
H410
</t>
  </si>
  <si>
    <t>613-233-00-3</t>
  </si>
  <si>
    <t>4,4'-(oxy-(bismethylene))-bis-1,3-dioxolane</t>
  </si>
  <si>
    <t>423-230-7</t>
  </si>
  <si>
    <t>56552-15-9</t>
  </si>
  <si>
    <t>613-234-00-9</t>
  </si>
  <si>
    <t>imidazo[1,2-b]pyridazin hydrochloride</t>
  </si>
  <si>
    <t>431-510-5</t>
  </si>
  <si>
    <t>18087-70-2</t>
  </si>
  <si>
    <t>613-235-00-4</t>
  </si>
  <si>
    <t>2,3-dihydro-2,2-dimethyl-1H-perimidine</t>
  </si>
  <si>
    <t>424-060-6</t>
  </si>
  <si>
    <t>6364-17-6</t>
  </si>
  <si>
    <t>613-236-00-X</t>
  </si>
  <si>
    <t>2-chloro-3-trifluoromethylpyridine</t>
  </si>
  <si>
    <t>424-520-6</t>
  </si>
  <si>
    <t>65753-47-1</t>
  </si>
  <si>
    <t xml:space="preserve">Acute Tox. 3 *
Acute Tox. 3 *
STOT RE 1
Skin Corr. 1B
Aquatic Chronic 3
</t>
  </si>
  <si>
    <t xml:space="preserve">H311
H301
H372 **
H314
H412
</t>
  </si>
  <si>
    <t>613-237-00-5</t>
  </si>
  <si>
    <t>6-tert-butyl-3-(3-dodecylsulfonyl)propyl-7H-1,2,4-triazolo[3.4b][1,3,4]thiadiazine</t>
  </si>
  <si>
    <t>424-950-4</t>
  </si>
  <si>
    <t>133949-92-5</t>
  </si>
  <si>
    <t>613-238-00-0</t>
  </si>
  <si>
    <t>sodium 2-[[4-[(4,6-dichloro-1,3,5-triazin-2-yl)amino]phenyl]sulfonyl]ethyl sulfate</t>
  </si>
  <si>
    <t>430-890-1</t>
  </si>
  <si>
    <t>81992-66-7</t>
  </si>
  <si>
    <t>613-239-00-6</t>
  </si>
  <si>
    <t>2-[3-(methylamino)propyl]-1H-benzimidazole</t>
  </si>
  <si>
    <t>425-760-4</t>
  </si>
  <si>
    <t>64137-52-6</t>
  </si>
  <si>
    <t>613-241-00-7</t>
  </si>
  <si>
    <t>3-(2H-tetrazol-5-yl)pyridine</t>
  </si>
  <si>
    <t>426-810-8</t>
  </si>
  <si>
    <t>3250-74-6</t>
  </si>
  <si>
    <t>613-242-00-2</t>
  </si>
  <si>
    <t>reaction products of 3,10-bis((2-aminopropyl)amino)-6,13-dichloro-4,11-triphenodioxazinedisulfonic acid with 2-amino-1,4-benzenedisulfonic acid, 2-((4-aminophenyl)sulfonyl)ethyl hydrogen sulfate and 2,4,6-trifluoro-1,3,5-triazine, sodium salts</t>
  </si>
  <si>
    <t>426-860-0</t>
  </si>
  <si>
    <t>191877-09-5</t>
  </si>
  <si>
    <t>613-243-00-8</t>
  </si>
  <si>
    <t>4,4'-(1,6-hexamethylenebis(formylimino))bis(2,2,6,6-tetramethyl-1-oxylpiperidine)</t>
  </si>
  <si>
    <t>427-350-0</t>
  </si>
  <si>
    <t>182235-14-9</t>
  </si>
  <si>
    <t>613-244-00-3</t>
  </si>
  <si>
    <t>5,7-dichloro-4-hydroxyquinoline</t>
  </si>
  <si>
    <t>427-420-0</t>
  </si>
  <si>
    <t>21873-52-9</t>
  </si>
  <si>
    <t>613-245-00-9</t>
  </si>
  <si>
    <t>2-fluoro-6-trifluoromethylpyridine</t>
  </si>
  <si>
    <t>428-100-3</t>
  </si>
  <si>
    <t>94239-04-0</t>
  </si>
  <si>
    <t xml:space="preserve">Flam. Liq. 3
Acute Tox. 4 *
Acute Tox. 4 *
Aquatic Chronic 3
</t>
  </si>
  <si>
    <t xml:space="preserve">H226
H332
H302
H412
</t>
  </si>
  <si>
    <t>613-246-00-4</t>
  </si>
  <si>
    <t>2-hydroxymethyl-3-methyl-4-(2,2,2-trifluoroethoxy)pyridine</t>
  </si>
  <si>
    <t>428-200-7</t>
  </si>
  <si>
    <t>103577-66-8</t>
  </si>
  <si>
    <t>613-247-00-X</t>
  </si>
  <si>
    <t>3-(2-methoxy-4-methoxycarboxybenzyl)-5-nitroindole</t>
  </si>
  <si>
    <t>428-910-7</t>
  </si>
  <si>
    <t>107786-36-7</t>
  </si>
  <si>
    <t>613-248-00-5</t>
  </si>
  <si>
    <t>3,4-dimethyl-1H-pyrazole</t>
  </si>
  <si>
    <t>429-130-1</t>
  </si>
  <si>
    <t>2820-37-3</t>
  </si>
  <si>
    <t>613-249-00-0</t>
  </si>
  <si>
    <t>1-(2-hydroxyethyl)-1H-pyrazol-4,5-diyldiammoniumsulfate</t>
  </si>
  <si>
    <t>429-300-3</t>
  </si>
  <si>
    <t>155601-30-2</t>
  </si>
  <si>
    <t>613-250-00-6</t>
  </si>
  <si>
    <t>reaction mass of: carbonato-bis-N-ethyl-2-isopropyl-1,3-oxazolidine; methyl carbonato-N-ethyl-2-isopropyl-1,3-oxazolidine; 2-isopropyl-N-hydroxyethyl 1,3-oxazolidine</t>
  </si>
  <si>
    <t>429-990-6</t>
  </si>
  <si>
    <t>613-251-00-1</t>
  </si>
  <si>
    <t>(R)-3-[(1-methylpyrrolidin-2-yl)methyl]-5-[2-(phenylsulfonyl)ethenyl]-1H-indole</t>
  </si>
  <si>
    <t>430-560-5</t>
  </si>
  <si>
    <t>180637-89-2</t>
  </si>
  <si>
    <t>613-253-00-2</t>
  </si>
  <si>
    <t>2,2-dialkyl-4-hydroxymethyl-1,3-dioxolane; reaction products with ethylene oxide (alkyl is C1-12 and the sum to C13, average degree of ethoxylation is 3.5)</t>
  </si>
  <si>
    <t>430-580-4</t>
  </si>
  <si>
    <t xml:space="preserve">H315
H411
</t>
  </si>
  <si>
    <t>613-254-00-8</t>
  </si>
  <si>
    <t>forchlorfenuron (ISO); 1-(2-chloro-4-pyridyl)-3-phenylurea</t>
  </si>
  <si>
    <t>68157-60-8</t>
  </si>
  <si>
    <t>613-255-00-3</t>
  </si>
  <si>
    <t>reaction mass of isomers of: sodium [(2-hydroxyethylsulfamoyl){[2-(2-piperazin-1-ylethylamino)ethylsulfamoyl][2-(4-aminoethylpiperazine-1-yl)ethylsulfamoyl](sulfamoyl)}(sulfonatophthalocyaninato)]copper(II)</t>
  </si>
  <si>
    <t>424-270-8</t>
  </si>
  <si>
    <t>613-256-00-9</t>
  </si>
  <si>
    <t>3'5'-anhydro thymidine</t>
  </si>
  <si>
    <t>425-810-5</t>
  </si>
  <si>
    <t>38313-48-3</t>
  </si>
  <si>
    <t>613-257-00-4</t>
  </si>
  <si>
    <t>2-phthalimidoethyl N-[4-(2-cyano-4-nitrophenylazo)phenyl]-N-methyl-β-alaninate</t>
  </si>
  <si>
    <t>426-400-9</t>
  </si>
  <si>
    <t>170222-39-6</t>
  </si>
  <si>
    <t>613-258-00-X</t>
  </si>
  <si>
    <t>reaction mass of: 4-chloro-7-methylbenzotriazole sodium salt; 4-chloro-5-methylbenzotriazole sodium salt; 5-chloro-4-methylbenzotriazole sodium salt</t>
  </si>
  <si>
    <t>427-730-6</t>
  </si>
  <si>
    <t>202420-04-0</t>
  </si>
  <si>
    <t>613-259-00-5</t>
  </si>
  <si>
    <t>reaction mass of: [2,4-dioxo-(2-propyn-1-yl)imidazolidin-3-yl]methyl(1R)-cis-chrysanthemate; [2,4-dioxo-(2-propyn-1-yl)imidazolidin-3-yl]methyl(1R)-trans-chrysanthemate</t>
  </si>
  <si>
    <t>428-790-6</t>
  </si>
  <si>
    <t>72963-72-5</t>
  </si>
  <si>
    <t>613-260-00-0</t>
  </si>
  <si>
    <t>(±)-4-(3-chlorophenyl)-6-[(4-chlorophenyl)hydroxy(1-methyl-1H-imidazol-5-yl)methyl]-1-methyl-2(1H)-quinolin</t>
  </si>
  <si>
    <t>430-730-9</t>
  </si>
  <si>
    <t>613-261-00-6</t>
  </si>
  <si>
    <t>pyrazole-1-carboxamidine monohydrochloride</t>
  </si>
  <si>
    <t>429-520-1</t>
  </si>
  <si>
    <t>4023-02-3</t>
  </si>
  <si>
    <t xml:space="preserve">Acute Tox. 4 *
STOT RE 2 *
Eye Dam. 1
Skin Sens. 1
Aquatic Chronic 3
</t>
  </si>
  <si>
    <t xml:space="preserve">H302
H373 **
H318
H317
H412
</t>
  </si>
  <si>
    <t>613-262-00-1</t>
  </si>
  <si>
    <t>disodium (E)-1,2-bis-(4-(4-methylamino-6-(4-methylcarbamoylphenylamino)-1,3,5-triazin-2-ylamino)phenyl-2-sulfonato)ethene</t>
  </si>
  <si>
    <t>427-310-2</t>
  </si>
  <si>
    <t>180850-95-7</t>
  </si>
  <si>
    <t>613-263-00-7</t>
  </si>
  <si>
    <t>monosodium 3-cyano-5-fluoro-6-hydroxypyridine-2-olate</t>
  </si>
  <si>
    <t>429-570-2</t>
  </si>
  <si>
    <t>613-266-00-3</t>
  </si>
  <si>
    <t>2-chloro-5-chloromethylthiazole</t>
  </si>
  <si>
    <t>429-830-5</t>
  </si>
  <si>
    <t>105827-91-6</t>
  </si>
  <si>
    <t xml:space="preserve">Acute Tox. 3 *
Acute Tox. 4 *
Skin Corr. 1B
Skin Sens. 1
Aquatic Chronic 2
</t>
  </si>
  <si>
    <t xml:space="preserve">H311
H302
H314
H317
H411
</t>
  </si>
  <si>
    <t xml:space="preserve">H311
H314
H302
H317
H411
</t>
  </si>
  <si>
    <t>613-267-00-9</t>
  </si>
  <si>
    <t>thiamethoxam (ISO); 3-(2-chloro-thiazol-5-ylmethyl)-5-methyl[1,3,5]oxadiazinan-4-ylidene-N-nitroamine</t>
  </si>
  <si>
    <t>428-650-4</t>
  </si>
  <si>
    <t>153719-23-4</t>
  </si>
  <si>
    <t>613-268-00-4</t>
  </si>
  <si>
    <t>(4aS-cis-)-6-benzyl-octahydropyrrolo[3.4-b]pyridine</t>
  </si>
  <si>
    <t>425-930-8</t>
  </si>
  <si>
    <t>151213-39-7</t>
  </si>
  <si>
    <t xml:space="preserve">Acute Tox. 4 *
Acute Tox. 4 *
STOT RE 2 *
Skin Corr. 1B
Aquatic Chronic 2
</t>
  </si>
  <si>
    <t xml:space="preserve">H332
H302
H373 **
H314
H411
</t>
  </si>
  <si>
    <t xml:space="preserve">H314
H332
H302
H373 **
H411
</t>
  </si>
  <si>
    <t>613-269-00-X</t>
  </si>
  <si>
    <t>2-thiazolidinylidenecyanamide</t>
  </si>
  <si>
    <t>427-720-1</t>
  </si>
  <si>
    <t>26364-65-8</t>
  </si>
  <si>
    <t>613-270-00-5</t>
  </si>
  <si>
    <t>5-amino-N-(2,6-dichloro-3-methylphenyl)-1H-1,2,4-triazole-3-sulfonamide</t>
  </si>
  <si>
    <t>428-150-6</t>
  </si>
  <si>
    <t>113171-13-4</t>
  </si>
  <si>
    <t>613-271-00-0</t>
  </si>
  <si>
    <t>tritosulfuron (ISO) (containing ≤ 0,02% AMTT); 1-[4-methoxy-6-(trifluoromethyl)-1,3,5-triazin-2-yl]-3-[2-(trifluoromethyl)benzenesulfonyl]urea (containing ≤ 0,02% AMTT)</t>
  </si>
  <si>
    <t>142469-14-5</t>
  </si>
  <si>
    <t>613-272-00-6</t>
  </si>
  <si>
    <t>pyraclostrobin (ISO); methyl N-{2-[1-(4-chlorophenyl)-1H-pyrazol-3-yloxymethyl]phenyl}(N-methoxy)carbamate</t>
  </si>
  <si>
    <t xml:space="preserve">Acute Tox. 3 *
Skin Irrit. 2
Aquatic Acute 1
Aquatic Chronic 1
</t>
  </si>
  <si>
    <t xml:space="preserve">H331
H315
H400
H410
</t>
  </si>
  <si>
    <t xml:space="preserve">H331
H315
H410
</t>
  </si>
  <si>
    <t>613-273-00-1</t>
  </si>
  <si>
    <t>tetrahydro-3-methyl-5-((2-phenylthio)thiazol-5-ylmethyl)-[4H]-1,3,5-oxadiazinan-4-ylidene-N-nitroamine</t>
  </si>
  <si>
    <t>427-600-9</t>
  </si>
  <si>
    <t>192439-46-6</t>
  </si>
  <si>
    <t>613-274-00-7</t>
  </si>
  <si>
    <t>2,6-dichloro-1-fluoropyridiniumtetrafluoroborate</t>
  </si>
  <si>
    <t>427-400-1</t>
  </si>
  <si>
    <t>140623-89-8</t>
  </si>
  <si>
    <t xml:space="preserve">H314
H302
H317
H410
</t>
  </si>
  <si>
    <t>613-275-00-2</t>
  </si>
  <si>
    <t>3-(2-chloroethyl)-6,7,8,9-tetra-hydro-2-methyl-4H-pyrido[1,2-a] pyrimidin-4-one monohydrochloride</t>
  </si>
  <si>
    <t>424-530-0</t>
  </si>
  <si>
    <t>93076-03-0</t>
  </si>
  <si>
    <t xml:space="preserve">Acute Tox. 3 *
STOT SE 2
STOT RE 2 *
Eye Dam. 1
Skin Sens. 1
Aquatic Chronic 2
</t>
  </si>
  <si>
    <t xml:space="preserve">H301
H371 **
H373 **
H318
H317
H411
</t>
  </si>
  <si>
    <t xml:space="preserve">H301
H318
H317
H371 **
H373 **
H411
</t>
  </si>
  <si>
    <t>613-276-00-8</t>
  </si>
  <si>
    <t>1-(2-chlorophenyl)-1,2-dihydro-5H-tetrazol-5-one</t>
  </si>
  <si>
    <t>426-110-2</t>
  </si>
  <si>
    <t>98377-35-6</t>
  </si>
  <si>
    <t>613-277-00-3</t>
  </si>
  <si>
    <t>(4-(6-diethylamino-2-methylpyridin-3-yl)imino-4,5-dihydro-3-methyl-1-(4-methylphenyl)-1H-pyrazol-5-one</t>
  </si>
  <si>
    <t>427-070-9</t>
  </si>
  <si>
    <t>613-278-00-9</t>
  </si>
  <si>
    <t>(3-aminophenyl)pyridin-3-ylmethanone</t>
  </si>
  <si>
    <t>428-230-0</t>
  </si>
  <si>
    <t>79568-06-2</t>
  </si>
  <si>
    <t>613-279-00-4</t>
  </si>
  <si>
    <t>2-ethyl-2,3-dihydro-2-methyl-1H-perimidine</t>
  </si>
  <si>
    <t>424-380-6</t>
  </si>
  <si>
    <t>43057-68-7</t>
  </si>
  <si>
    <t>613-280-00-X</t>
  </si>
  <si>
    <t>tetrahydro-1,3-dimethyl-1H-pyrimidin-2-one; dimethyl propyleneurea</t>
  </si>
  <si>
    <t>230-625-6</t>
  </si>
  <si>
    <t>7226-23-5</t>
  </si>
  <si>
    <t xml:space="preserve">Repr. 2
Acute Tox. 4 *
Eye Dam. 1
</t>
  </si>
  <si>
    <t xml:space="preserve">H361f ***
H302
H318
</t>
  </si>
  <si>
    <t>613-281-00-5</t>
  </si>
  <si>
    <t>quinoline</t>
  </si>
  <si>
    <t xml:space="preserve">Carc. 1B
Muta. 2
Acute Tox. 4 *
Acute Tox. 4 *
Skin Irrit. 2
Eye Irrit. 2
Aquatic Chronic 2
</t>
  </si>
  <si>
    <t xml:space="preserve">H350
H341
H312
H302
H315
H319
H411
</t>
  </si>
  <si>
    <t xml:space="preserve">H350
H341
H312
H302
H319
H315
H411
</t>
  </si>
  <si>
    <t>613-282-00-0</t>
  </si>
  <si>
    <t>triticonazole (ISO); (RS)-(E)-5-(4-chlorobenzylidene)-2,2-dimethyl-1-(1H-1,2,4-triazol-1-methyl)cyclopentanol</t>
  </si>
  <si>
    <t>131983-72-7</t>
  </si>
  <si>
    <t>613-283-00-6</t>
  </si>
  <si>
    <t>ketoconazole; 1-[4-[4-[[(2SR,4RS)-2-(2,4-dichlorophenyl)-2-(imidazol-1-ylmethyl)-1,3-dioxolan-4-yl]methoxy]phenyl]piperazin-1-yl]ethanone</t>
  </si>
  <si>
    <t>265-667-4</t>
  </si>
  <si>
    <t>65277-42-1</t>
  </si>
  <si>
    <t xml:space="preserve">Repr. 1B
Acute Tox. 3 *
STOT RE 2 *
Aquatic Acute 1
Aquatic Chronic 1
</t>
  </si>
  <si>
    <t xml:space="preserve">H360F ***
H301
H373 **
H400
H410
</t>
  </si>
  <si>
    <t xml:space="preserve">H360F ***
H301
H373 **
H410
</t>
  </si>
  <si>
    <t>613-284-00-1</t>
  </si>
  <si>
    <t>metconazole (ISO); (1RS,5RS;1RS,5SR)-5-(4-chlorobenzyl)-2,2-dimethyl-1-(1H-1,2,4-triazol-1-ylmethyl)cyclopentanol</t>
  </si>
  <si>
    <t>125116-23-6</t>
  </si>
  <si>
    <t xml:space="preserve">Repr. 2
Acute Tox. 4 *
Aquatic Chronic 2
</t>
  </si>
  <si>
    <t xml:space="preserve">H361d ***
H302
H411
</t>
  </si>
  <si>
    <t>613-285-00-7</t>
  </si>
  <si>
    <t xml:space="preserve">1-hydroxybenzotriazole, anhydrous [1]
1-hydroxybenzotriazole, monohydrated  [2]
</t>
  </si>
  <si>
    <t xml:space="preserve">219-989-7 [1]
219-989-7 [2]
</t>
  </si>
  <si>
    <t xml:space="preserve">2592-95-2 [1]
123333-53-9 [2]
</t>
  </si>
  <si>
    <t xml:space="preserve">Expl. 1.3
</t>
  </si>
  <si>
    <t xml:space="preserve">H203
</t>
  </si>
  <si>
    <t>613-286-00-2</t>
  </si>
  <si>
    <t>potassium 1-methyl-3-morpholinocarbonyl-4-[3-(1-methyl-3-morpholinocarbonyl-5-oxo-2-pyrazolin-4-ylidene)-1-propenyl]pyrazole-5-olate; [containing &lt; 0.5 % N,N-dimethylformamide (EC no 200-679-5)]</t>
  </si>
  <si>
    <t>418-260-2</t>
  </si>
  <si>
    <t>183196-57-8</t>
  </si>
  <si>
    <t>613-286-01-X</t>
  </si>
  <si>
    <t>potassium 1-methyl-3-morpholinocarbonyl-4-[3-(1-methyl-3-morpholinocarbonyl-5-oxo-2-pyrazolin-4-ylidene)-1-propenyl]pyrazole-5-olate; [containing ≥ 0.5 % N,N-dimethylformamide (EC No 200-679-5)]</t>
  </si>
  <si>
    <t xml:space="preserve">Repr. 1B
Skin Sens. 1
</t>
  </si>
  <si>
    <t xml:space="preserve">H360D ***
H317
</t>
  </si>
  <si>
    <t>613-287-00-8</t>
  </si>
  <si>
    <t>1-(3-iodo-4-aminobenzyl)-1H-1,2,4-triazole</t>
  </si>
  <si>
    <t>419-540-7</t>
  </si>
  <si>
    <t>160194-26-3</t>
  </si>
  <si>
    <t>613-288-00-3</t>
  </si>
  <si>
    <t>1,3-bis(dimethylcarbamoyl)-imidazolium chloride</t>
  </si>
  <si>
    <t>420-930-4</t>
  </si>
  <si>
    <t>135756-61-5</t>
  </si>
  <si>
    <t>613-289-00-9</t>
  </si>
  <si>
    <t>3-(4-chloro-2-fluoro-5-methylphenyl)-1-methyl-5-(trifluoromethyl)-1H-pyrazole</t>
  </si>
  <si>
    <t>432-020-4</t>
  </si>
  <si>
    <t>142623-48-1</t>
  </si>
  <si>
    <t>613-290-00-4</t>
  </si>
  <si>
    <t>4-hydroxy-7-(2-aminoethyl)-1,3-benzothiazol-2(3H)-one hydrochloride</t>
  </si>
  <si>
    <t>432-470-1</t>
  </si>
  <si>
    <t>189012-93-9</t>
  </si>
  <si>
    <t>613-291-00-X</t>
  </si>
  <si>
    <t>2,4-dihydro-4-(4-(4-(4-hydroxyphenyl)-1-piperazinyl)phenyl)-2-(1-methylpropyl)-3H-1,2,4-triazol-3-one</t>
  </si>
  <si>
    <t>434-820-9</t>
  </si>
  <si>
    <t>106461-41-0</t>
  </si>
  <si>
    <t>613-292-00-5</t>
  </si>
  <si>
    <t>N,N',N''-tris(2-methyl-2,3-epoxypropyl)-perhydro-2,4,6-oxo-1,3,5-triazine</t>
  </si>
  <si>
    <t>435-010-8</t>
  </si>
  <si>
    <t>26157-73-3</t>
  </si>
  <si>
    <t xml:space="preserve">Muta. 2
Aquatic Chronic 3
</t>
  </si>
  <si>
    <t xml:space="preserve">H341
H412
</t>
  </si>
  <si>
    <t>613-293-00-0</t>
  </si>
  <si>
    <t>2-(4-tert-butylphenyl)-6-cyano-5-[bis(ethoxycarbonylmethyl)carbamoyloxy]-1H-pyrrolo[1,2-b][1,2,4] triazole-7-carboxylic acid 2,6-di-tert-butyl-4-methylcyclohexylester</t>
  </si>
  <si>
    <t>448-050-6</t>
  </si>
  <si>
    <t>444065-11-6</t>
  </si>
  <si>
    <t>613-294-00-6</t>
  </si>
  <si>
    <t>2-hexyldecanoic acid [4-(6-tert-butyl-7-chloro-1H-pyrazolo[1,5-b][1,2,4]triazol-2-yl)phenylcarbamoyl]methylester</t>
  </si>
  <si>
    <t>448-260-8</t>
  </si>
  <si>
    <t>379268-96-9</t>
  </si>
  <si>
    <t>613-295-00-1</t>
  </si>
  <si>
    <t>11-amino-3-chloro-6,11-dihydro-5,5-dioxo-6-methyl-dibenzo[c,f][1,2]thiazepine hydrochloride</t>
  </si>
  <si>
    <t>448-720-8</t>
  </si>
  <si>
    <t>363138-44-7</t>
  </si>
  <si>
    <t>613-296-00-7</t>
  </si>
  <si>
    <t>pentapotassium 2-(4-(5-[1-(2,5-disulfonatophenyl)-4,5-dihydro-3-methylcarbamoyl-5-oxopyrazol-4-ylidene]-3-methyl-1,3-pentadienyl)-3-methylcarbamoyl-5-oxidopyrazol-1-yl)benzene-1,4-disulfonate</t>
  </si>
  <si>
    <t>418-270-7</t>
  </si>
  <si>
    <t>613-297-00-2</t>
  </si>
  <si>
    <t>5-(2-bromophenyl)-2-tert-butyl-2H-tetrazole</t>
  </si>
  <si>
    <t>420-820-6</t>
  </si>
  <si>
    <t xml:space="preserve">H226
H302
H411
</t>
  </si>
  <si>
    <t>613-298-00-8</t>
  </si>
  <si>
    <t>bis-(6-hydroxy-4-methyl-5-(3-methylimidazolium-1-yl)-3-(4-phenylazo)-1H-pyridin-2-one)ethylene dilactate</t>
  </si>
  <si>
    <t>421-560-6</t>
  </si>
  <si>
    <t>613-299-00-3</t>
  </si>
  <si>
    <t>main component 1 (isomer 1): 2-{6-fluoro-4-[3-(2,5-disulfo-phenylazo)-4-hydroxy-2-sulfonapht-7-ylamino]-1,3,5-triazin-2-ylamino}-3-{6-fluoro-4-[3-(1,5-disulfonaphth-2-ylazo)-4-hydroxy-2-sulfonaphth-7-ylamino]-1,3,5-triazin-2-ylamino}-propane sodium salt; main component 1 (isomer 2): 2-{6-fluoro-4-[3-(2,5-disulfo-phenylazo)-4-hydroxy-2-sulfonaphth-7-ylamino]-1,3,5-triazin-2-ylamino}-3-{6-fluoro-4-[3-(2,5-disulfo-phenylazo)-4-hydroxy-2-sulfonaphth-7-ylamino]-1,3,5-triazin-2-ylamino}-propane sodium salt; main component 2: 2,3-bis-{6-fluoro-4-[3-(2,5-disulfo-phenylazo)-4-hydroxy-2-sulfonaphth-7-ylamino]-1,3,5-triazin-2-ylamino}-propane sodium salt; main component 3: 2,3-bis-{6-fluoro-4-[3-(1,5-disulfonaphth-2-ylazo)-4-hydroxy-2-sulfonaphth-7-ylamino]-1,3,5-triazin-2-ylamino}-propane sodium salt</t>
  </si>
  <si>
    <t>422-610-1</t>
  </si>
  <si>
    <t>613-300-00-7</t>
  </si>
  <si>
    <t>1-imidazol-1-yl-octadecan-2-ol</t>
  </si>
  <si>
    <t>434-120-3</t>
  </si>
  <si>
    <t>613-301-00-2</t>
  </si>
  <si>
    <t>dimethyl-1-{[2-methoxy-5-(2-methyl-butoxycarbonyl)phenylcarbamoyl]-[2-octadecyl-1,1-dioxo-1,2,4-benzothiadiazin-3-yl]methyl} imidazole-4,5-dicarboxylate</t>
  </si>
  <si>
    <t>443-910-7</t>
  </si>
  <si>
    <t>613-302-00-8</t>
  </si>
  <si>
    <t>disodium 2-(5-carbamoyl-1-ethyl-2-hydroxy-4-methyl-6-oxo-1,6-dihydro-pyridine-3-ylazo)-4-(4-fluoro-6-(4-(2-sulfonyloxy-ethylsulfonyl)-phenylamino)-1,3,5-triazine-2-ylamino)benzene sulfonate</t>
  </si>
  <si>
    <t>432-980-4</t>
  </si>
  <si>
    <t>243858-60-8</t>
  </si>
  <si>
    <t>613-303-00-3</t>
  </si>
  <si>
    <t>2-(1-methyl-2-(4-phenoxyphenoxy)ethoxy)pyridine</t>
  </si>
  <si>
    <t>429-800-1</t>
  </si>
  <si>
    <t>95737-68-1</t>
  </si>
  <si>
    <t>613-304-00-9</t>
  </si>
  <si>
    <t>5,6-dihydroxy-2,3-dihydro-1H-indolium bromide</t>
  </si>
  <si>
    <t>421-170-6</t>
  </si>
  <si>
    <t>138937-28-7</t>
  </si>
  <si>
    <t>613-305-00-4</t>
  </si>
  <si>
    <t>2-(2-hydroxy-4-octyloxyphenyl)-2H-benzotriazole</t>
  </si>
  <si>
    <t>448-630-9</t>
  </si>
  <si>
    <t>3147-77-1</t>
  </si>
  <si>
    <t>613-306-00-X</t>
  </si>
  <si>
    <t>(2,5-dioxopyrrolidin-1-yl)-9H-fluoren-9-ylmethyl carbonate</t>
  </si>
  <si>
    <t>433-520-5</t>
  </si>
  <si>
    <t>82911-69-1</t>
  </si>
  <si>
    <t>613-307-00-5</t>
  </si>
  <si>
    <t>clothianidin (ISO); 3-[(2-chloro-1,3-thiazol-5-yl)methyl]-2-methyl-1-nitroguanidine</t>
  </si>
  <si>
    <t>210880-92-5</t>
  </si>
  <si>
    <t>613-308-00-0</t>
  </si>
  <si>
    <t>2-amino-5-methylthiazole</t>
  </si>
  <si>
    <t>423-800-5</t>
  </si>
  <si>
    <t>7305-71-7</t>
  </si>
  <si>
    <t>613-309-00-6</t>
  </si>
  <si>
    <t>1-methyl-3-phenyl-1-piperazine</t>
  </si>
  <si>
    <t>431-180-2</t>
  </si>
  <si>
    <t>5271-27-2</t>
  </si>
  <si>
    <t xml:space="preserve">Acute Tox. 4 *
Acute Tox. 4 *
Skin Irrit. 2
Eye Dam. 1
Aquatic Chronic 3
</t>
  </si>
  <si>
    <t xml:space="preserve">H312
H302
H315
H318
H412
</t>
  </si>
  <si>
    <t>613-310-00-1</t>
  </si>
  <si>
    <t>(-)(3S,4R)-4-(4-fluorophenyl)-3-(3,4-methylenedioxy-phenoxymethyl)-N-benzylpiperidine hydrochloride</t>
  </si>
  <si>
    <t>432-360-3</t>
  </si>
  <si>
    <t>105813-13-6</t>
  </si>
  <si>
    <t>613-311-00-7</t>
  </si>
  <si>
    <t>methyl-5-nitrophenyl-guanidine</t>
  </si>
  <si>
    <t>435-500-1</t>
  </si>
  <si>
    <t>152460-07-6</t>
  </si>
  <si>
    <t>613-312-00-2</t>
  </si>
  <si>
    <t>2-(4-methyl-2-phenyl-1-piperazinyl)benzenemethanol monohydrochloride</t>
  </si>
  <si>
    <t>420-200-5</t>
  </si>
  <si>
    <t>613-313-00-8</t>
  </si>
  <si>
    <t>2-(4-(4-(3-pyridinyl)-1H-imidazol-1-yl)butyl)-1H-isoindole-1,3(2H)-dione</t>
  </si>
  <si>
    <t>442-780-9</t>
  </si>
  <si>
    <t>173838-67-0</t>
  </si>
  <si>
    <t>613-314-00-3</t>
  </si>
  <si>
    <t>4-decyloxazolidin-2-one; 4-decyl-1,3-oxazolidin-2-one</t>
  </si>
  <si>
    <t>443-770-7</t>
  </si>
  <si>
    <t>7693-82-5</t>
  </si>
  <si>
    <t>613-315-00-9</t>
  </si>
  <si>
    <t>tetrapotassium 4-[5-[3-carboxylato-4,5-dihydro-5-oxo-1-(4-sulfonatophenyl)pyrazol-4-ylidene]-3-(piperidinocarbonyl)penta-1,3-dienylidene]-5-hydroxy-1-(4-sulfonatophenyl)pyrazole-3-carboxylate</t>
  </si>
  <si>
    <t>430-390-1</t>
  </si>
  <si>
    <t>613-316-00-4</t>
  </si>
  <si>
    <t>trimethylopropane tri(3-aziridinylpropanoate); (TAZ)</t>
  </si>
  <si>
    <t>257-765-0</t>
  </si>
  <si>
    <t>52234-82-9</t>
  </si>
  <si>
    <t xml:space="preserve">Muta. 2
Eye Dam. 1
Skin Sens. 1
</t>
  </si>
  <si>
    <t xml:space="preserve">H341
H318
H317
</t>
  </si>
  <si>
    <t>613-317-00-X</t>
  </si>
  <si>
    <t>penconazole (ISO); 1-[2-(2,4-dichlorophenyl)pentyl]-1H-1,2,4-triazole</t>
  </si>
  <si>
    <t>66246-88-6</t>
  </si>
  <si>
    <t xml:space="preserve">Repr. 2
Acute Tox. 4
Aquatic Acute 1
Aquatic Chronic 1
</t>
  </si>
  <si>
    <t xml:space="preserve">H361d
H302
H400
H410
</t>
  </si>
  <si>
    <t xml:space="preserve">H302
H361d
H410
</t>
  </si>
  <si>
    <t>613-318-00-5</t>
  </si>
  <si>
    <t>fenpyrazamine (ISO); S-allyl 5-amino-2-isopropyl-4-(2-methylphenyl)-3-oxo-2,3-dihydro-1H-pyrazole-1-carbothioate</t>
  </si>
  <si>
    <t>473798-59-3</t>
  </si>
  <si>
    <t>613-319-00-0</t>
  </si>
  <si>
    <t>imidazole</t>
  </si>
  <si>
    <t>206-019-2</t>
  </si>
  <si>
    <t>288-32-4</t>
  </si>
  <si>
    <t xml:space="preserve">Repr. 1B
Acute Tox. 4
Skin Corr. 1C
</t>
  </si>
  <si>
    <t xml:space="preserve">H360D
H302
H314
</t>
  </si>
  <si>
    <t xml:space="preserve">H302
H314
H360D
</t>
  </si>
  <si>
    <t>613-320-00-6</t>
  </si>
  <si>
    <t>lenacil (ISO); 3-cyclohexyl-6,7-dihydro-1H-cyclopenta[d]pyrimidine-2,4(3H,5H)-dione</t>
  </si>
  <si>
    <t>218-499-0</t>
  </si>
  <si>
    <t>2164-08-1</t>
  </si>
  <si>
    <t>614-001-00-4</t>
  </si>
  <si>
    <t>nicotine (ISO); 3-(N-methyl-2-pyrrolidinyl)pyridine</t>
  </si>
  <si>
    <t xml:space="preserve">Acute Tox. 1
Acute Tox. 3 *
Aquatic Chronic 2
</t>
  </si>
  <si>
    <t xml:space="preserve">H310
H301
H411
</t>
  </si>
  <si>
    <t>614-002-00-X</t>
  </si>
  <si>
    <t>salts of nicotine</t>
  </si>
  <si>
    <t>614-003-00-5</t>
  </si>
  <si>
    <t>strychnine</t>
  </si>
  <si>
    <t>614-004-00-0</t>
  </si>
  <si>
    <t>salts of strychnine</t>
  </si>
  <si>
    <t>614-005-00-6</t>
  </si>
  <si>
    <t>colchicine</t>
  </si>
  <si>
    <t>200-598-5</t>
  </si>
  <si>
    <t>64-86-8</t>
  </si>
  <si>
    <t xml:space="preserve">Muta. 1B
Acute Tox. 2 *
</t>
  </si>
  <si>
    <t xml:space="preserve">H340
H300
</t>
  </si>
  <si>
    <t>614-006-00-1</t>
  </si>
  <si>
    <t>brucine; 2,3-dimethoxystrychnine</t>
  </si>
  <si>
    <t>206-614-7</t>
  </si>
  <si>
    <t>357-57-3</t>
  </si>
  <si>
    <t xml:space="preserve">Acute Tox. 2 *
Acute Tox. 2 *
Aquatic Chronic 3
</t>
  </si>
  <si>
    <t xml:space="preserve">H330
H300
H412
</t>
  </si>
  <si>
    <t>614-007-00-7</t>
  </si>
  <si>
    <t xml:space="preserve">brucine sulphate [1]
brucine nitrate [2]
Strychnidin-10-one, 2,3-dimethoxy-, mono[(R)-1-methylheptyl 1,2-benzenedicarboxylate] [3]
Strychnidin-10-one, 2,3-dimethoxy-, compd. with (S)mono(1-methylheptyl)-1,2-benzenedicarboxylate (1:1)  [4]
</t>
  </si>
  <si>
    <t xml:space="preserve">225-432-9 [1]
227-317-9 [2]
269-439-5 [3]
269-710-8 [4]
</t>
  </si>
  <si>
    <t xml:space="preserve">4845-99-2 [1]
5786-97-0 [2]
68239-26-9 [3]
68310-42-9 [4]
</t>
  </si>
  <si>
    <t>614-008-00-2</t>
  </si>
  <si>
    <t>aconitine</t>
  </si>
  <si>
    <t>206-121-7</t>
  </si>
  <si>
    <t>302-27-2</t>
  </si>
  <si>
    <t xml:space="preserve">Acute Tox. 2 *
Acute Tox. 2 *
</t>
  </si>
  <si>
    <t xml:space="preserve">H330
H300
</t>
  </si>
  <si>
    <t>614-009-00-8</t>
  </si>
  <si>
    <t>salts of aconitine</t>
  </si>
  <si>
    <t>614-010-00-3</t>
  </si>
  <si>
    <t>atropine</t>
  </si>
  <si>
    <t>200-104-8</t>
  </si>
  <si>
    <t>51-55-8</t>
  </si>
  <si>
    <t>614-011-00-9</t>
  </si>
  <si>
    <t>salts of atropine</t>
  </si>
  <si>
    <t>614-012-00-4</t>
  </si>
  <si>
    <t>hyoscyamine</t>
  </si>
  <si>
    <t>202-933-0</t>
  </si>
  <si>
    <t>101-31-5</t>
  </si>
  <si>
    <t>614-013-00-X</t>
  </si>
  <si>
    <t>salts of hyoscyamine</t>
  </si>
  <si>
    <t>614-014-00-5</t>
  </si>
  <si>
    <t>hyoscine</t>
  </si>
  <si>
    <t>200-090-3</t>
  </si>
  <si>
    <t>51-34-3</t>
  </si>
  <si>
    <t>614-015-00-0</t>
  </si>
  <si>
    <t>salts of hyoscine</t>
  </si>
  <si>
    <t>614-016-00-6</t>
  </si>
  <si>
    <t>pilocarpine</t>
  </si>
  <si>
    <t>202-128-4</t>
  </si>
  <si>
    <t>92-13-7</t>
  </si>
  <si>
    <t>614-017-00-1</t>
  </si>
  <si>
    <t>salts of pilocarpine</t>
  </si>
  <si>
    <t>614-018-00-7</t>
  </si>
  <si>
    <t>papaverine</t>
  </si>
  <si>
    <t>200-397-2</t>
  </si>
  <si>
    <t>58-74-2</t>
  </si>
  <si>
    <t>614-019-00-2</t>
  </si>
  <si>
    <t>salts of papaverine</t>
  </si>
  <si>
    <t>614-020-00-8</t>
  </si>
  <si>
    <t>physostigmine</t>
  </si>
  <si>
    <t>200-332-8</t>
  </si>
  <si>
    <t>57-47-6</t>
  </si>
  <si>
    <t>614-021-00-3</t>
  </si>
  <si>
    <t>salts of physostigmine</t>
  </si>
  <si>
    <t>614-022-00-9</t>
  </si>
  <si>
    <t>digitoxin</t>
  </si>
  <si>
    <t>200-760-5</t>
  </si>
  <si>
    <t>71-63-6</t>
  </si>
  <si>
    <t xml:space="preserve">Acute Tox. 3 *
Acute Tox. 3 *
STOT RE 2 *
</t>
  </si>
  <si>
    <t xml:space="preserve">H331
H301
H373 **
</t>
  </si>
  <si>
    <t>614-023-00-4</t>
  </si>
  <si>
    <t>ephedrine</t>
  </si>
  <si>
    <t>206-080-5</t>
  </si>
  <si>
    <t>299-42-3</t>
  </si>
  <si>
    <t>614-024-00-X</t>
  </si>
  <si>
    <t>salts of ephedrine</t>
  </si>
  <si>
    <t>614-025-00-5</t>
  </si>
  <si>
    <t>ouabain</t>
  </si>
  <si>
    <t>211-139-3</t>
  </si>
  <si>
    <t>630-60-4</t>
  </si>
  <si>
    <t>614-026-00-0</t>
  </si>
  <si>
    <t>strophantin-K</t>
  </si>
  <si>
    <t>234-239-9</t>
  </si>
  <si>
    <t>11005-63-3</t>
  </si>
  <si>
    <t>614-027-00-6</t>
  </si>
  <si>
    <t>bufa-4,20,22-trienolide, 6-(acetyloxy)-3-(β-D-glucopyranosyloxy)-8,14-dihydroxy-, (3β, 6β)-; red squill; scilliroside</t>
  </si>
  <si>
    <t>614-028-00-1</t>
  </si>
  <si>
    <t>reaction mass of: 2-ethylhexyl mono-D-glucopyranoside; 2-ethylhexyl di-D-glucopyranoside</t>
  </si>
  <si>
    <t>414-420-0</t>
  </si>
  <si>
    <t>614-029-00-7</t>
  </si>
  <si>
    <t>constitutional isomers of penta-O-allyl-β-D-fructofuranosyl-α-D-glucopyranoside; constitutional isomers of hexa-O-allyl-β-D-fructofuranosyl-α-D-glucopyranoside; constitutional isomers of hepta-O-allyl-β-D-fructofuransoyl-α-D-glucopyranoside</t>
  </si>
  <si>
    <t>419-640-0</t>
  </si>
  <si>
    <t>68784-14-5</t>
  </si>
  <si>
    <t>615-001-00-7</t>
  </si>
  <si>
    <t>methyl isocyanate</t>
  </si>
  <si>
    <t>210-866-3</t>
  </si>
  <si>
    <t xml:space="preserve">Flam. Liq. 2
Repr. 2
Acute Tox. 2 *
Acute Tox. 3 *
Acute Tox. 3 *
STOT SE 3
Skin Irrit. 2
Eye Dam. 1
Resp. Sens. 1
Skin Sens. 1
</t>
  </si>
  <si>
    <t xml:space="preserve">H225
H361d ***
H330
H311
H301
H335
H315
H318
H334
H317
</t>
  </si>
  <si>
    <t>GHS02
GHS06
GHS05
GHS08
Dgr</t>
  </si>
  <si>
    <t xml:space="preserve">H225
H361d ***
H330
H311
H301
H334
H317
H335
H315
H318
</t>
  </si>
  <si>
    <t>615-002-00-2</t>
  </si>
  <si>
    <t>methyl isothiocyanate</t>
  </si>
  <si>
    <t>209-132-5</t>
  </si>
  <si>
    <t>556-61-6</t>
  </si>
  <si>
    <t xml:space="preserve">Acute Tox. 3 *
Acute Tox. 3 *
Skin Corr. 1B
Skin Sens. 1
Aquatic Acute 1
Aquatic Chronic 1
</t>
  </si>
  <si>
    <t xml:space="preserve">H331
H301
H314
H317
H400
H410
</t>
  </si>
  <si>
    <t xml:space="preserve">H331
H301
H314
H317
H410
</t>
  </si>
  <si>
    <t>615-003-00-8</t>
  </si>
  <si>
    <t>thiocyanic acid</t>
  </si>
  <si>
    <t>207-337-4</t>
  </si>
  <si>
    <t>463-56-9</t>
  </si>
  <si>
    <t>615-004-00-3</t>
  </si>
  <si>
    <t>salts of thiocyanic acid, with the exception of those specified elsewhere in this Annex</t>
  </si>
  <si>
    <t>615-005-00-9</t>
  </si>
  <si>
    <t xml:space="preserve">4,4'-methylenediphenyl diisocyanate; diphenylmethane-4,4'-diisocyanate [1]
2,2'-methylenediphenyl diisocyanate; diphenylmethane-2,2'-diisocyanate [2]
o-(p-isocyanatobenzyl)phenyl isocyanate; diphenylmethane-2,4'-diisocyanate [3]
methylenediphenyl diisocyanate  [4]
</t>
  </si>
  <si>
    <t xml:space="preserve">202-966-0 [1]
219-799-4 [2]
227-534-9 [3]
247-714-0 [4]
</t>
  </si>
  <si>
    <t xml:space="preserve">101-68-8 [1]
2536-05-2 [2]
5873-54-1 [3]
26447-40-5 [4]
</t>
  </si>
  <si>
    <t xml:space="preserve">Carc. 2
Acute Tox. 4 *
STOT SE 3
STOT RE 2 *
Skin Irrit. 2
Eye Irrit. 2
Resp. Sens. 1
Skin Sens. 1
</t>
  </si>
  <si>
    <t xml:space="preserve">H351
H332
H335
H373 **
H315
H319
H334
H317
</t>
  </si>
  <si>
    <t xml:space="preserve">H351
H332
H373 **
H319
H335
H315
H334
H317
</t>
  </si>
  <si>
    <t xml:space="preserve">Eye Irrit. 2; H319: C ≥ 5 %
Skin Irrit. 2; H315: C ≥ 5 %
Resp. Sens. 1; H334: C ≥ 0,1 %
STOT SE 3; H335: C ≥ 5 %
</t>
  </si>
  <si>
    <t>2 C</t>
  </si>
  <si>
    <t>615-006-00-4</t>
  </si>
  <si>
    <t xml:space="preserve">2-methyl-m-phenylene diisocyanate; toluene-2,4-di-isocyanate [1]
4-methyl-m-phenylene diisocyanate; toluene-2,6-di-isocyanate [2]
m-tolylidene diisocyanate; toluene-diisocyanate  [3]
</t>
  </si>
  <si>
    <t xml:space="preserve">202-039-0 [1]
209-544-5 [2]
247-722-4 [3]
</t>
  </si>
  <si>
    <t xml:space="preserve">91-08-7 [1]
584-84-9 [2]
26471-62-5 [3]
</t>
  </si>
  <si>
    <t xml:space="preserve">Carc. 2
Acute Tox. 2 *
STOT SE 3
Skin Irrit. 2
Eye Irrit. 2
Resp. Sens. 1
Skin Sens. 1
Aquatic Chronic 3
</t>
  </si>
  <si>
    <t xml:space="preserve">H351
H330
H335
H315
H319
H334
H317
H412
</t>
  </si>
  <si>
    <t xml:space="preserve">H351
H330
H319
H335
H315
H334
H317
H412
</t>
  </si>
  <si>
    <t xml:space="preserve">Resp. Sens. 1; H334: C ≥ 0,1 %
</t>
  </si>
  <si>
    <t>615-007-00-X</t>
  </si>
  <si>
    <t>1,5-naphthylene diisocyanate</t>
  </si>
  <si>
    <t>221-641-4</t>
  </si>
  <si>
    <t xml:space="preserve">Acute Tox. 4 *
STOT SE 3
Skin Irrit. 2
Eye Irrit. 2
Resp. Sens. 1
Aquatic Chronic 3
</t>
  </si>
  <si>
    <t xml:space="preserve">H332
H335
H315
H319
H334
H412
</t>
  </si>
  <si>
    <t xml:space="preserve">H332
H319
H335
H315
H334
H412
</t>
  </si>
  <si>
    <t>615-008-00-5</t>
  </si>
  <si>
    <t>3-isocyanatomethyl-3,5,5-trimethylcyclohexyl isocyanate; isophorone di-isocyanate</t>
  </si>
  <si>
    <t>223-861-6</t>
  </si>
  <si>
    <t>4098-71-9</t>
  </si>
  <si>
    <t xml:space="preserve">Acute Tox. 3 *
STOT SE 3
Skin Irrit. 2
Eye Irrit. 2
Resp. Sens. 1
Skin Sens. 1
Aquatic Chronic 2
</t>
  </si>
  <si>
    <t xml:space="preserve">H331
H335
H315
H319
H334
H317
H411
</t>
  </si>
  <si>
    <t xml:space="preserve">H331
H319
H335
H315
H334
H317
H411
</t>
  </si>
  <si>
    <t xml:space="preserve">*
Resp. Sens. 1; H334: C ≥ 0,5 %
Skin Sens.1; H317: C ≥ 0,5 %
</t>
  </si>
  <si>
    <t xml:space="preserve">2 </t>
  </si>
  <si>
    <t>615-009-00-0</t>
  </si>
  <si>
    <t>4,4'-methylenedi(cyclohexyl isocyanate); dicyclohexylmethane-4,4'-di-isocyanate</t>
  </si>
  <si>
    <t>225-863-2</t>
  </si>
  <si>
    <t>5124-30-1</t>
  </si>
  <si>
    <t xml:space="preserve">Acute Tox. 3 *
STOT SE 3
Skin Irrit. 2
Eye Irrit. 2
Resp. Sens. 1
Skin Sens. 1
</t>
  </si>
  <si>
    <t xml:space="preserve">H331
H335
H315
H319
H334
H317
</t>
  </si>
  <si>
    <t xml:space="preserve">H331
H319
H335
H315
H334
H317
</t>
  </si>
  <si>
    <t xml:space="preserve">*
Resp. Sens. 1; H334: C ≥ 0,5 %
Skin Sens. 1; H317: C ≥ 0,5 %
</t>
  </si>
  <si>
    <t>615-010-00-6</t>
  </si>
  <si>
    <t xml:space="preserve">2,2,4-trimethylhexamethylene-1,6-di-isocyanate [1]
2,4,4-trimethylhexamethylene-1,6-di-isocyanate  [2]
</t>
  </si>
  <si>
    <t xml:space="preserve">241-001-8 [1]
239-714-4 [2]
</t>
  </si>
  <si>
    <t xml:space="preserve">16938-22-0 [1]
15646-96-5 [2]
</t>
  </si>
  <si>
    <t xml:space="preserve">Acute Tox. 3 *
STOT SE 3
Skin Irrit. 2
Eye Irrit. 2
Resp. Sens. 1
</t>
  </si>
  <si>
    <t xml:space="preserve">H331
H335
H315
H319
H334
</t>
  </si>
  <si>
    <t xml:space="preserve">H331
H319
H335
H315
H334
</t>
  </si>
  <si>
    <t>615-011-00-1</t>
  </si>
  <si>
    <t>hexamethylene-di-isocyanate</t>
  </si>
  <si>
    <t>212-485-8</t>
  </si>
  <si>
    <t>615-012-00-7</t>
  </si>
  <si>
    <t>4-isocyanatosulphonyltoluene; tosyl isocyanate</t>
  </si>
  <si>
    <t>223-810-8</t>
  </si>
  <si>
    <t>4083-64-1</t>
  </si>
  <si>
    <t xml:space="preserve">STOT SE 3
Skin Irrit. 2
Eye Irrit. 2
Resp. Sens. 1
</t>
  </si>
  <si>
    <t xml:space="preserve">H335
H315
H319
H334
</t>
  </si>
  <si>
    <t xml:space="preserve">H319
H335
H315
H334
</t>
  </si>
  <si>
    <t xml:space="preserve">Eye Irrit.; H319: C ≥ 5 %
STOT SE 3; H335: C ≥ 5 %
Skin Irrit. 2; H315: C ≥ 5 %
</t>
  </si>
  <si>
    <t>615-013-00-2</t>
  </si>
  <si>
    <t>cyanamide; carbanonitril</t>
  </si>
  <si>
    <t xml:space="preserve">Acute Tox. 3 *
Acute Tox. 4 *
Skin Irrit. 2
Eye Irrit. 2
Skin Sens. 1
</t>
  </si>
  <si>
    <t xml:space="preserve">H301
H312
H315
H319
H317
</t>
  </si>
  <si>
    <t xml:space="preserve">H301
H312
H319
H315
H317
</t>
  </si>
  <si>
    <t>615-014-00-8</t>
  </si>
  <si>
    <t>tris(1-dodecyl-3-methyl-2-phenylbenzimidazolium)hexacyanoferrate</t>
  </si>
  <si>
    <t>7276-58-6</t>
  </si>
  <si>
    <t>615-015-00-3</t>
  </si>
  <si>
    <t>1,7,7-trimethylbicyclo(2,2,1)hept-2-yl thiocyanatoacetate; isobornyl thiocyanoacetate</t>
  </si>
  <si>
    <t>204-081-5</t>
  </si>
  <si>
    <t>115-31-1</t>
  </si>
  <si>
    <t>615-016-00-9</t>
  </si>
  <si>
    <t>potassium cyanate</t>
  </si>
  <si>
    <t>209-676-3</t>
  </si>
  <si>
    <t>590-28-3</t>
  </si>
  <si>
    <t>615-017-00-4</t>
  </si>
  <si>
    <t>calcium cyanamide</t>
  </si>
  <si>
    <t>205-861-8</t>
  </si>
  <si>
    <t>615-018-00-X</t>
  </si>
  <si>
    <t>2-(2-butoxyethoxy)ethyl thiocyanate</t>
  </si>
  <si>
    <t>203-985-7</t>
  </si>
  <si>
    <t>112-56-1</t>
  </si>
  <si>
    <t xml:space="preserve">Flam. Liq. 3
Acute Tox. 3 *
Acute Tox. 3 *
</t>
  </si>
  <si>
    <t xml:space="preserve">H226
H311
H301
</t>
  </si>
  <si>
    <t>615-019-00-5</t>
  </si>
  <si>
    <t>dicyclohexylcarbodiimide</t>
  </si>
  <si>
    <t>208-704-1</t>
  </si>
  <si>
    <t>538-75-0</t>
  </si>
  <si>
    <t xml:space="preserve">Acute Tox. 3 *
Acute Tox. 4 *
Eye Dam. 1
Skin Sens. 1
</t>
  </si>
  <si>
    <t xml:space="preserve">H311
H302
H318
H317
</t>
  </si>
  <si>
    <t>615-020-00-0</t>
  </si>
  <si>
    <t>methylene dithiocyanate</t>
  </si>
  <si>
    <t>228-652-3</t>
  </si>
  <si>
    <t>6317-18-6</t>
  </si>
  <si>
    <t xml:space="preserve">Acute Tox. 2 *
Acute Tox. 3 *
Skin Corr. 1B
Skin Sens. 1
Aquatic Acute 1
</t>
  </si>
  <si>
    <t xml:space="preserve">H330
H301
H314
H317
H400
</t>
  </si>
  <si>
    <t>615-021-00-6</t>
  </si>
  <si>
    <t>1,3,5-tris(oxiranylmethyl)-1,3,5-triazine-2,4,6(1H,3H,5H)-trione; TGIC</t>
  </si>
  <si>
    <t xml:space="preserve">Muta. 1B
Acute Tox. 3 *
Acute Tox. 3 *
STOT RE 2 *
Eye Dam. 1
Skin Sens. 1
Aquatic Chronic 3
</t>
  </si>
  <si>
    <t xml:space="preserve">H340
H331
H301
H373 **
H318
H317
H412
</t>
  </si>
  <si>
    <t>615-022-00-1</t>
  </si>
  <si>
    <t>methyl 3-isocyanatosulfonyl-2-thiophene-carboxylate</t>
  </si>
  <si>
    <t>410-550-7</t>
  </si>
  <si>
    <t>79277-18-2</t>
  </si>
  <si>
    <t xml:space="preserve">STOT RE 2 *
Resp. Sens. 1
Skin Sens. 1
</t>
  </si>
  <si>
    <t xml:space="preserve">H373 **
H334
H317
</t>
  </si>
  <si>
    <t>615-023-00-7</t>
  </si>
  <si>
    <t>2-(isocyanatosulfonylmethyl)benzoic acid methyl ester; (alt.):methyl 2-(isocyanatosulfonylmethyl)benzoate</t>
  </si>
  <si>
    <t>410-900-9</t>
  </si>
  <si>
    <t>83056-32-0</t>
  </si>
  <si>
    <t xml:space="preserve">Flam. Liq. 3
Muta. 2
Acute Tox. 4 *
STOT RE 2 *
Eye Dam. 1
Resp. Sens. 1
</t>
  </si>
  <si>
    <t xml:space="preserve">H226
H341
H332
H373 **
H318
H334
</t>
  </si>
  <si>
    <t xml:space="preserve">H226
H341
H332
H373 **
H318
H334
</t>
  </si>
  <si>
    <t>615-024-00-2</t>
  </si>
  <si>
    <t>2-phenylethylisocyanate</t>
  </si>
  <si>
    <t>413-080-0</t>
  </si>
  <si>
    <t>1943-82-4</t>
  </si>
  <si>
    <t xml:space="preserve">Acute Tox. 3 *
Acute Tox. 4 *
Skin Corr. 1A
Resp. Sens. 1
Skin Sens. 1
Aquatic Chronic 2
</t>
  </si>
  <si>
    <t xml:space="preserve">H331
H302
H314
H334
H317
H411
</t>
  </si>
  <si>
    <t>615-025-00-8</t>
  </si>
  <si>
    <t>4,4'-ethylidenediphenyl dicyanate</t>
  </si>
  <si>
    <t>405-740-1</t>
  </si>
  <si>
    <t>47073-92-7</t>
  </si>
  <si>
    <t xml:space="preserve">H332
H302
H373 **
H318
H400
H410
</t>
  </si>
  <si>
    <t xml:space="preserve">H332
H302
H373 **
H318
H410
</t>
  </si>
  <si>
    <t>615-026-00-3</t>
  </si>
  <si>
    <t>4,4'-methylenebis(2,6-dimethylphenyl cyanate)</t>
  </si>
  <si>
    <t>405-790-4</t>
  </si>
  <si>
    <t>101657-77-6</t>
  </si>
  <si>
    <t>615-028-00-4</t>
  </si>
  <si>
    <t>ethyl 2-(isocyanatosulfonyl)benzoate</t>
  </si>
  <si>
    <t>410-220-2</t>
  </si>
  <si>
    <t>77375-79-2</t>
  </si>
  <si>
    <t xml:space="preserve">Acute Tox. 4 *
STOT RE 2 *
Eye Dam. 1
Resp. Sens. 1
Skin Sens. 1
</t>
  </si>
  <si>
    <t xml:space="preserve">H302
H373 **
H318
H334
H317
</t>
  </si>
  <si>
    <t>615-029-00-X</t>
  </si>
  <si>
    <t>2,5-bis-isocyanatomethyl-bicyclo[2.2.1]heptane</t>
  </si>
  <si>
    <t>411-280-2</t>
  </si>
  <si>
    <t xml:space="preserve">Acute Tox. 2 *
Acute Tox. 4 *
Skin Corr. 1B
Resp. Sens. 1
Skin Sens. 1
Aquatic Chronic 3
</t>
  </si>
  <si>
    <t xml:space="preserve">H330
H302
H314
H334
H317
H412
</t>
  </si>
  <si>
    <t>615-030-00-5</t>
  </si>
  <si>
    <t>alkali salts and alkali earth salts of thiocyanic acid, with the exception of those specified elsewhere in this Annex</t>
  </si>
  <si>
    <t>615-031-00-0</t>
  </si>
  <si>
    <t>thallium thiocyanate</t>
  </si>
  <si>
    <t>222-571-7</t>
  </si>
  <si>
    <t>3535-84-0</t>
  </si>
  <si>
    <t xml:space="preserve">Acute Tox. 2 *
Acute Tox. 2 *
Acute Tox. 4 *
STOT RE 2
Aquatic Chronic 2
</t>
  </si>
  <si>
    <t xml:space="preserve">H330
H300
H312
H373 **
H411
</t>
  </si>
  <si>
    <t>615-032-00-6</t>
  </si>
  <si>
    <t>metal salts of thiocyanic acid, with the exception of those specified elsewhere in this Annex</t>
  </si>
  <si>
    <t>615-033-00-1</t>
  </si>
  <si>
    <t>reaction product of diphenylmethanediisocyanate, octylamine, oleylamine and cyclohexylamine (1:1.58:0.32:0.097)</t>
  </si>
  <si>
    <t>430-980-9</t>
  </si>
  <si>
    <t>615-034-00-7</t>
  </si>
  <si>
    <t>reaction product of diphenylmethanediisocyanate, octylamine, 4-ethoxyaniline and ethylenediamine (1:0,37:1,53:0,05)</t>
  </si>
  <si>
    <t>430-750-8</t>
  </si>
  <si>
    <t>615-035-00-2</t>
  </si>
  <si>
    <t>reaction product of diphenylmethanediisocyanate, octylamine and oleylamine (molar ratio 1:1.86:0.14)</t>
  </si>
  <si>
    <t>430-930-6</t>
  </si>
  <si>
    <t>122886-55-9</t>
  </si>
  <si>
    <t>615-036-00-8</t>
  </si>
  <si>
    <t>reaction product of diphenylmethanediisocyanate, toluenediisocyanate ( reaction mass of isomers: 65 % 2,4- and 35 % 2,6-diisocyanate), octylamine, oleylamine and 4-ethoxyaniline (molar ratio 4:1:7:1:2)</t>
  </si>
  <si>
    <t>430-940-0</t>
  </si>
  <si>
    <t>615-037-00-3</t>
  </si>
  <si>
    <t>reaction product of diphenylmethanediisocyanate, toluenediisocyanate ( reaction mass of isomers: 65 % 2,4- and 35 % 2,6-diisocyanate), octylamine and oleylamine (molar ratio 4:1:9:1)</t>
  </si>
  <si>
    <t>430-950-5</t>
  </si>
  <si>
    <t>615-038-00-9</t>
  </si>
  <si>
    <t>reaction product of toluenediisocyanate ( reaction mass of isomers: 65 % 2,4- and 35 % 2,6-diisocyanate) and aniline (molarratio 1:2)</t>
  </si>
  <si>
    <t>430-960-1</t>
  </si>
  <si>
    <t>615-039-00-4</t>
  </si>
  <si>
    <t>reaction product of diphenylmethanediisocyanate, toluenediisocyanate ( reaction mass of isomers: 65 % 2,4- and 35 % 2,6-diisocyanate), octylamine, oleylamine and 4-ethoxyaniline (molar ratio 3.88:1:6.38:0.47:2.91)</t>
  </si>
  <si>
    <t>430-970-4</t>
  </si>
  <si>
    <t>615-044-00-1</t>
  </si>
  <si>
    <t>4-chlorophenylisocyanate</t>
  </si>
  <si>
    <t>203-176-9</t>
  </si>
  <si>
    <t>104-12-1</t>
  </si>
  <si>
    <t xml:space="preserve">Acute Tox. 2 *
Acute Tox. 4 *
STOT SE 3
Skin Irrit. 2
Eye Dam. 1
Resp. Sens. 1
Aquatic Acute 1
Aquatic Chronic 1
</t>
  </si>
  <si>
    <t xml:space="preserve">H330
H302
H335
H315
H318
H334
H400
H410
</t>
  </si>
  <si>
    <t xml:space="preserve">H330
H302
H335
H315
H318
H334
H410
</t>
  </si>
  <si>
    <t>615-045-00-7</t>
  </si>
  <si>
    <t>4,4'-methylene bis(3-chloro-2,6-di-ethylphenylisocyanate)</t>
  </si>
  <si>
    <t>420-530-1</t>
  </si>
  <si>
    <t>616-001-00-X</t>
  </si>
  <si>
    <t>N,N-dimethylformamide; dimethyl formamide</t>
  </si>
  <si>
    <t xml:space="preserve">Repr. 1B
Acute Tox. 4 *
Acute Tox. 4 *
Eye Irrit. 2
</t>
  </si>
  <si>
    <t xml:space="preserve">H360D ***
H332
H312
H319
</t>
  </si>
  <si>
    <t>616-002-00-5</t>
  </si>
  <si>
    <t>2-fluoroacetamide</t>
  </si>
  <si>
    <t>616-003-00-0</t>
  </si>
  <si>
    <t>acrylamide; prop-2-enamide</t>
  </si>
  <si>
    <t xml:space="preserve">Carc. 1B
Muta. 1B
Repr. 2
Acute Tox. 3 *
Acute Tox. 4 *
Acute Tox. 4 *
STOT RE 1
Skin Irrit. 2
Eye Irrit. 2
Skin Sens. 1
</t>
  </si>
  <si>
    <t xml:space="preserve">H350
H340
H361f ***
H301
H332
H312
H372 **
H315
H319
H317
</t>
  </si>
  <si>
    <t xml:space="preserve">H350
H340
H361f ***
H301
H372 **
H332
H312
H319
H315
H317
</t>
  </si>
  <si>
    <t>616-004-00-6</t>
  </si>
  <si>
    <t>allidochlor (ISO); N,N-diallylchloroacetamide</t>
  </si>
  <si>
    <t>202-270-7</t>
  </si>
  <si>
    <t>93-71-0</t>
  </si>
  <si>
    <t>616-005-00-1</t>
  </si>
  <si>
    <t>chlorthiamid (ISO); 2,6-dichloro (thiobenzamide)</t>
  </si>
  <si>
    <t>217-637-7</t>
  </si>
  <si>
    <t>1918-13-4</t>
  </si>
  <si>
    <t>616-006-00-7</t>
  </si>
  <si>
    <t>dichlofluanid (ISO); N-dichlorofluoromethylthio-N',N'-dimethyl-N-phenylsulfamide</t>
  </si>
  <si>
    <t>214-118-7</t>
  </si>
  <si>
    <t>1085-98-9</t>
  </si>
  <si>
    <t xml:space="preserve">Acute Tox. 4 *
Eye Irrit. 2
Skin Sens. 1
Aquatic Acute 1
</t>
  </si>
  <si>
    <t xml:space="preserve">H332
H319
H317
H400
</t>
  </si>
  <si>
    <t>616-007-00-2</t>
  </si>
  <si>
    <t>diphenamid (ISO); N,N-dimethyl-2,2-diphenylacetamide</t>
  </si>
  <si>
    <t>213-482-4</t>
  </si>
  <si>
    <t>957-51-7</t>
  </si>
  <si>
    <t>616-008-00-8</t>
  </si>
  <si>
    <t>propachlor (ISO); 2-chloro-N-isopropylacetanilide; α-chloro-N-isopropylacetanilide</t>
  </si>
  <si>
    <t>616-009-00-3</t>
  </si>
  <si>
    <t>propanil (ISO); 3',4'-dichloropropionanilide</t>
  </si>
  <si>
    <t>616-010-00-9</t>
  </si>
  <si>
    <t>tosylchloramide sodium</t>
  </si>
  <si>
    <t>204-854-7</t>
  </si>
  <si>
    <t>127-65-1</t>
  </si>
  <si>
    <t xml:space="preserve">Acute Tox. 4 *
Skin Corr. 1B
Resp. Sens. 1
</t>
  </si>
  <si>
    <t xml:space="preserve">H302
H314
H334
</t>
  </si>
  <si>
    <t xml:space="preserve">H302
H314
H334
</t>
  </si>
  <si>
    <t>616-011-00-4</t>
  </si>
  <si>
    <t xml:space="preserve">Repr. 1B
Acute Tox. 4 *
Acute Tox. 4 *
</t>
  </si>
  <si>
    <t xml:space="preserve">H360D ***
H332
H312
</t>
  </si>
  <si>
    <t xml:space="preserve">Repr. 1B; H360D: C ≥ 5 %
</t>
  </si>
  <si>
    <t>616-012-00-X</t>
  </si>
  <si>
    <t>N-(dichlorofluoromethylthio)phthalimide; N-(fluorodichloromethylthio)phthalimide</t>
  </si>
  <si>
    <t>211-952-3</t>
  </si>
  <si>
    <t>719-96-0</t>
  </si>
  <si>
    <t>616-013-00-5</t>
  </si>
  <si>
    <t>butyraldehyde oxime</t>
  </si>
  <si>
    <t>203-792-8</t>
  </si>
  <si>
    <t>110-69-0</t>
  </si>
  <si>
    <t xml:space="preserve">Acute Tox. 3 *
Acute Tox. 4 *
Eye Irrit. 2
</t>
  </si>
  <si>
    <t xml:space="preserve">H311
H302
H319
</t>
  </si>
  <si>
    <t>616-014-00-0</t>
  </si>
  <si>
    <t>2-butanone oxime; ethyl methyl ketoxime; ethyl methyl ketone oxime</t>
  </si>
  <si>
    <t>202-496-6</t>
  </si>
  <si>
    <t xml:space="preserve">Carc. 2
Acute Tox. 4 *
Eye Dam. 1
Skin Sens. 1
</t>
  </si>
  <si>
    <t xml:space="preserve">H351
H312
H318
H317
</t>
  </si>
  <si>
    <t>616-015-00-6</t>
  </si>
  <si>
    <t>alachlor (ISO); 2-chloro-2',6'-diethyl-N-(methoxymethyl)acetanilide</t>
  </si>
  <si>
    <t xml:space="preserve">Carc. 2
Acute Tox. 4 *
Skin Sens. 1
Aquatic Acute 1
Aquatic Chronic 1
</t>
  </si>
  <si>
    <t xml:space="preserve">H351
H302
H317
H410
</t>
  </si>
  <si>
    <t>616-016-00-1</t>
  </si>
  <si>
    <t>1-(3,4-dichlorophenylimino) thiosemicarbazide</t>
  </si>
  <si>
    <t>5836-73-7</t>
  </si>
  <si>
    <t>616-017-00-7</t>
  </si>
  <si>
    <t>cartap hydrochloride</t>
  </si>
  <si>
    <t>239-309-2</t>
  </si>
  <si>
    <t>15263-52-2</t>
  </si>
  <si>
    <t>616-018-00-2</t>
  </si>
  <si>
    <t>N,N-diethyl-m-toluamide; deet</t>
  </si>
  <si>
    <t>205-149-7</t>
  </si>
  <si>
    <t>134-62-3</t>
  </si>
  <si>
    <t xml:space="preserve">Acute Tox. 4 *
Skin Irrit. 2
Eye Irrit. 2
Aquatic Chronic 3
</t>
  </si>
  <si>
    <t xml:space="preserve">H302
H315
H319
H412
</t>
  </si>
  <si>
    <t xml:space="preserve">H302
H319
H315
H412
</t>
  </si>
  <si>
    <t>616-019-00-8</t>
  </si>
  <si>
    <t>perfluidone (ISO); 1,1,1-trifluoro-N-(4-phenylsulphonyl-o-tolyl)methanesulphonamide</t>
  </si>
  <si>
    <t>253-718-3</t>
  </si>
  <si>
    <t>37924-13-3</t>
  </si>
  <si>
    <t>616-020-00-3</t>
  </si>
  <si>
    <t>tebuthiuron (ISO); 1-(5-tert-butyl-1,3,4-thiadiazol-2-yl)-1,3-dimethylurea</t>
  </si>
  <si>
    <t>251-793-7</t>
  </si>
  <si>
    <t>34014-18-1</t>
  </si>
  <si>
    <t>616-021-00-9</t>
  </si>
  <si>
    <t>thiazafluron (ISO); 1,3-dimethyl-1-(5-trifluoromethyl-1,3,4-thiadiazol-2-yl)urea</t>
  </si>
  <si>
    <t>246-901-4</t>
  </si>
  <si>
    <t>25366-23-8</t>
  </si>
  <si>
    <t>616-022-00-4</t>
  </si>
  <si>
    <t>acetamide</t>
  </si>
  <si>
    <t>200-473-5</t>
  </si>
  <si>
    <t>60-35-5</t>
  </si>
  <si>
    <t>616-023-00-X</t>
  </si>
  <si>
    <t>N-hexadecyl(or octadecyl)-N-hexadecyl(or octadecyl)benzamide</t>
  </si>
  <si>
    <t>401-980-6</t>
  </si>
  <si>
    <t>616-024-00-5</t>
  </si>
  <si>
    <t>2-(4,4-dimethyl-2,5-dioxooxazolidin-1-yl)-2-chloro-5-(2-(2,4-di-tert-pentylphenoxy)butyramido)-4,4-dimethyl-3-oxovaleranilide</t>
  </si>
  <si>
    <t>402-260-4</t>
  </si>
  <si>
    <t>54942-74-4</t>
  </si>
  <si>
    <t>616-025-00-0</t>
  </si>
  <si>
    <t>valinamide</t>
  </si>
  <si>
    <t>402-840-7</t>
  </si>
  <si>
    <t>20108-78-5</t>
  </si>
  <si>
    <t xml:space="preserve">Repr. 2
Eye Irrit. 2
Skin Sens. 1
</t>
  </si>
  <si>
    <t xml:space="preserve">H361f ***
H319
H317
</t>
  </si>
  <si>
    <t>616-026-00-6</t>
  </si>
  <si>
    <t>thioacetamide</t>
  </si>
  <si>
    <t>200-541-4</t>
  </si>
  <si>
    <t>62-55-5</t>
  </si>
  <si>
    <t xml:space="preserve">Carc. 1B
Acute Tox. 4 *
Skin Irrit. 2
Eye Irrit. 2
Aquatic Chronic 3
</t>
  </si>
  <si>
    <t xml:space="preserve">H350
H302
H315
H319
H412
</t>
  </si>
  <si>
    <t xml:space="preserve">H350
H302
H319
H315
H412
</t>
  </si>
  <si>
    <t>616-027-00-1</t>
  </si>
  <si>
    <t>tris(2-(2-hydroxyethoxy)ethyl)ammonium 3-acetoacetamido-4-methoxybenzenesulfonate</t>
  </si>
  <si>
    <t>403-760-5</t>
  </si>
  <si>
    <t>616-028-00-7</t>
  </si>
  <si>
    <t>N-(4-(3-(4-cyanophenyl)ureido)-3-hydroxyphenyl)-2-(2,4-di-tert-pentylphenoxy)octanamide</t>
  </si>
  <si>
    <t>403-790-9</t>
  </si>
  <si>
    <t>108673-51-4</t>
  </si>
  <si>
    <t>616-029-00-2</t>
  </si>
  <si>
    <t>N,N'-ethylenebis(vinylsulfonylacetamide)</t>
  </si>
  <si>
    <t>404-790-1</t>
  </si>
  <si>
    <t>66710-66-5</t>
  </si>
  <si>
    <t>616-030-00-8</t>
  </si>
  <si>
    <t>ethidimuron (ISO); 1-(5-ethylsulphonyl-1,3,4-thiadiazol-2-yl)-1,3-dimethylurea</t>
  </si>
  <si>
    <t>250-010-6</t>
  </si>
  <si>
    <t>30043-49-3</t>
  </si>
  <si>
    <t>616-031-00-3</t>
  </si>
  <si>
    <t>dimethachlor (ISO); 2-chloro-N-(2,6-dimethylphenyl)-N-(2-methoxyethyl)acetamide</t>
  </si>
  <si>
    <t>256-625-6</t>
  </si>
  <si>
    <t>50563-36-5</t>
  </si>
  <si>
    <t>616-032-00-9</t>
  </si>
  <si>
    <t>diflufenican (ISO); N-(2,4-difluorophenyl)-2-[3-(trifluoromethyl)phenoxy]-3-pyridinecarboxamide</t>
  </si>
  <si>
    <t>83164-33-4</t>
  </si>
  <si>
    <t>616-033-00-4</t>
  </si>
  <si>
    <t>cyprofuram (ISO); N-(3-chlorophenyl)-N-(tetrahydro-2-oxo-3-furyl)cyclopropanecarboxamide</t>
  </si>
  <si>
    <t>274-050-9</t>
  </si>
  <si>
    <t>69581-33-5</t>
  </si>
  <si>
    <t>616-034-00-X</t>
  </si>
  <si>
    <t>pyracarbolid (ISO); 3,4-dihydro-6-methyl-2H-pyran-5-carboxanilide</t>
  </si>
  <si>
    <t>246-419-4</t>
  </si>
  <si>
    <t>24691-76-7</t>
  </si>
  <si>
    <t>616-035-00-5</t>
  </si>
  <si>
    <t>cymoxanil (ISO); 2-cyano-N-[(ethylamino)carbonyl]-2-(methoxyimino)acetamide</t>
  </si>
  <si>
    <t>261-043-0</t>
  </si>
  <si>
    <t>57966-95-7</t>
  </si>
  <si>
    <t xml:space="preserve">Repr. 2
Acute Tox. 4
STOT RE 2
Skin Sens. 1
Aquatic Acute 1
Aquatic Chronic 1
</t>
  </si>
  <si>
    <t xml:space="preserve">H361fd
H302
H373 (blood, thymus)
H317
H400
H410
</t>
  </si>
  <si>
    <t xml:space="preserve">H302
H317
H361fd
H373 (blood, thymus)
H410
</t>
  </si>
  <si>
    <t>616-036-00-0</t>
  </si>
  <si>
    <t>2-chloracetamide</t>
  </si>
  <si>
    <t>201-174-2</t>
  </si>
  <si>
    <t>79-07-2</t>
  </si>
  <si>
    <t xml:space="preserve">Repr. 2
Acute Tox. 3 *
Skin Sens. 1
</t>
  </si>
  <si>
    <t xml:space="preserve">H361f ***
H301
H317
</t>
  </si>
  <si>
    <t>616-037-00-6</t>
  </si>
  <si>
    <t>acetochlor (ISO); 2-chloro-N-(ethoxymethyl)-N-(2-ethyl-6-methylphenyl)acetamide</t>
  </si>
  <si>
    <t xml:space="preserve">H332
H335
H315
H317
H400
H410
</t>
  </si>
  <si>
    <t xml:space="preserve">H332
H335
H315
H317
H410
</t>
  </si>
  <si>
    <t>616-038-00-1</t>
  </si>
  <si>
    <t>(4-aminophenyl)-N-methylmethylensulfonamide hydrochloride</t>
  </si>
  <si>
    <t>406-010-5</t>
  </si>
  <si>
    <t>88918-84-7</t>
  </si>
  <si>
    <t>616-039-00-7</t>
  </si>
  <si>
    <t>3',5'-dichloro-4'-ethyl-2'-hydroxypalmitanilide</t>
  </si>
  <si>
    <t>406-200-8</t>
  </si>
  <si>
    <t>117827-06-2</t>
  </si>
  <si>
    <t>616-040-00-2</t>
  </si>
  <si>
    <t>potassium N-(4-toluenesulfonyl)-4-toluenesulfonamide</t>
  </si>
  <si>
    <t>406-650-5</t>
  </si>
  <si>
    <t>97888-41-0</t>
  </si>
  <si>
    <t>616-041-00-8</t>
  </si>
  <si>
    <t>3',5'-dichloro-2-(2,4-di-tert-pentylphenoxy)-4'-ethyl-2'-hydroxyhexananilide</t>
  </si>
  <si>
    <t>406-840-8</t>
  </si>
  <si>
    <t>101664-25-9</t>
  </si>
  <si>
    <t>616-042-00-3</t>
  </si>
  <si>
    <t>N-(2-(6-ethyl-7-(4-methylphenoxy)-1H-pyrazolo[1,5-b][1,2,4]triazol-2-yl)propyl)-2-octadecyloxybenzamide</t>
  </si>
  <si>
    <t>407-070-5</t>
  </si>
  <si>
    <t>142859-67-4</t>
  </si>
  <si>
    <t>616-043-00-9</t>
  </si>
  <si>
    <t>isoxaben (ISO); N-[3-(1-ethyl-1-methylpropyl)-1,2-oxazol-5-yl]-2,6-dimethoxybenzamide</t>
  </si>
  <si>
    <t>407-190-8</t>
  </si>
  <si>
    <t>82558-50-7</t>
  </si>
  <si>
    <t>616-044-00-4</t>
  </si>
  <si>
    <t>N-(3,5-dichloro-4-ethyl-2-hydroxyphenyl)-2-(3-pentadecylphenoxy)-butanamide</t>
  </si>
  <si>
    <t>402-510-2</t>
  </si>
  <si>
    <t>616-045-00-X</t>
  </si>
  <si>
    <t>2'-(4-chloro-3-cyano-5-formyl-2-thienylazo)-5'-diethylamino-2-methoxyacetanilide</t>
  </si>
  <si>
    <t>405-190-2</t>
  </si>
  <si>
    <t>122371-93-1</t>
  </si>
  <si>
    <t>616-046-00-5</t>
  </si>
  <si>
    <t>N-(2-(6-chloro-7-methylpyrazolo(1,5-b)-1,2,4-triazol-4-yl)propyl)-2-(2,4-di-tert-pentylphenoxy)octanamide</t>
  </si>
  <si>
    <t>406-390-2</t>
  </si>
  <si>
    <t>616-047-00-0</t>
  </si>
  <si>
    <t>reaction mass of: 2,2',2'',2'''-(ethylenedinitrilotetrakis-N,N-di(C16)alkylacetamide; 2,2',2'',2'''-(ethylenedinitrilotetrakis-N,N-di(C18)alkylacetamide</t>
  </si>
  <si>
    <t>406-640-0</t>
  </si>
  <si>
    <t>616-048-00-6</t>
  </si>
  <si>
    <t>3'-trifluoromethylisobutyranilide</t>
  </si>
  <si>
    <t>406-740-4</t>
  </si>
  <si>
    <t>1939-27-1</t>
  </si>
  <si>
    <t>616-049-00-1</t>
  </si>
  <si>
    <t>2-(2,4-bis(1,1-dimethylethyl)phenoxy)-N-(3,5-dichloro-4-ethyl-2-hydroxyphenyl)-hexanamide</t>
  </si>
  <si>
    <t>408-150-2</t>
  </si>
  <si>
    <t>99141-89-6</t>
  </si>
  <si>
    <t>616-050-00-7</t>
  </si>
  <si>
    <t>lufenuron (ISO); N-[2,5-dichloro-4-(1,1,2,3,3,3-hexafluoropropoxy)-phenyl-aminocarbonyl]-2,6-difluorobenzamide</t>
  </si>
  <si>
    <t>410-690-9</t>
  </si>
  <si>
    <t>103055-07-8</t>
  </si>
  <si>
    <t>616-051-00-2</t>
  </si>
  <si>
    <t>reaction mass of: 2,4 -bis(N'-(4-methylphenyl)-ureido)-toluene; 2,6 -bis(N'-(4-methylphenyl)-ureido)-toluene</t>
  </si>
  <si>
    <t>411-070-0</t>
  </si>
  <si>
    <t>616-052-00-8</t>
  </si>
  <si>
    <t>formamide</t>
  </si>
  <si>
    <t>75-12-7</t>
  </si>
  <si>
    <t>616-053-00-3</t>
  </si>
  <si>
    <t>616-054-00-9</t>
  </si>
  <si>
    <t>iprodione (ISO); 3-(3,5-dichlorophenyl)-2,4-dioxo-N-isopropylimidazolidine-1-carboxamide</t>
  </si>
  <si>
    <t>253-178-9</t>
  </si>
  <si>
    <t>36734-19-7</t>
  </si>
  <si>
    <t>616-055-00-4</t>
  </si>
  <si>
    <t>propyzamide (ISO); 3,5-dichloro-N-(1,1-dimethylprop-2-ynyl)benzamide</t>
  </si>
  <si>
    <t>245-951-4</t>
  </si>
  <si>
    <t>23950-58-5</t>
  </si>
  <si>
    <t>616-056-00-X</t>
  </si>
  <si>
    <t>N-methylformamide</t>
  </si>
  <si>
    <t>204-624-6</t>
  </si>
  <si>
    <t>123-39-7</t>
  </si>
  <si>
    <t xml:space="preserve">H360D ***
H312
</t>
  </si>
  <si>
    <t>616-057-00-5</t>
  </si>
  <si>
    <t>reaction mass of: N-[3-hydroxy-2-(2-methylacryloylaminomethoxy)propoxymethyl]-2-methylacrylamide; N-[2,3-bis-(2-methylacryloylaminomethoxy)propoxymethyl]-2-methylacrylamide; methacrylamide; 2-methyl-N-(2-methylacryloylaminomethoxymethyl)-acrylamide; N-(2,3-dihydroxypropoxymethyl)-2-methylacrylamide</t>
  </si>
  <si>
    <t>412-790-8</t>
  </si>
  <si>
    <t xml:space="preserve">Carc. 1B
Muta. 2
STOT RE 2 *
</t>
  </si>
  <si>
    <t xml:space="preserve">H350
H341
H373 **
</t>
  </si>
  <si>
    <t>616-058-00-0</t>
  </si>
  <si>
    <t>1,3-bis(3-methyl-2,5-dioxo-1H-pyrrolinylmethyl)benzene</t>
  </si>
  <si>
    <t>412-570-1</t>
  </si>
  <si>
    <t>119462-56-5</t>
  </si>
  <si>
    <t>616-059-00-6</t>
  </si>
  <si>
    <t>4-((4-(diethylamino)-2-ethoxyphenyl)imino)-1,4-dihydro-1-oxo-N-propyl-2-naphthalenecarboxamide</t>
  </si>
  <si>
    <t>412-650-6</t>
  </si>
  <si>
    <t>121487-83-0</t>
  </si>
  <si>
    <t>616-060-00-1</t>
  </si>
  <si>
    <t>Condensation product of: 3-(7-carboxyhept-1-yl)-6-hexyl-4-cyclohexene-1,2-dicarboxylic acid with polyamines (primarily amino-ethyl-piperazine and triethylenetetramine)</t>
  </si>
  <si>
    <t>413-770-1</t>
  </si>
  <si>
    <t>616-061-00-7</t>
  </si>
  <si>
    <t>N,N'-1,6-hexanediylbis(N-(2,2,6,6-tetramethyl-piperidin-4-yl)-formamide</t>
  </si>
  <si>
    <t>413-610-0</t>
  </si>
  <si>
    <t>124172-53-8</t>
  </si>
  <si>
    <t>616-062-00-2</t>
  </si>
  <si>
    <t>N-[3-[(2-acetyloxy)ethyl](phenyl-methyl)amino]-4-methoxyphenylacetamide</t>
  </si>
  <si>
    <t>411-590-8</t>
  </si>
  <si>
    <t>70693-57-1</t>
  </si>
  <si>
    <t>616-063-00-8</t>
  </si>
  <si>
    <t>3-dodecyl-(1-(1,2,2,6,6-pentamethyl-4-piperidin)-yl)-2,5-pyrrolidindione</t>
  </si>
  <si>
    <t>411-920-0</t>
  </si>
  <si>
    <t>106917-30-0</t>
  </si>
  <si>
    <t xml:space="preserve">Acute Tox. 3 *
Acute Tox. 4 *
STOT RE 2 *
Skin Corr. 1A
Aquatic Acute 1
Aquatic Chronic 1
</t>
  </si>
  <si>
    <t xml:space="preserve">H331
H302
H373 **
H314
H400
H410
</t>
  </si>
  <si>
    <t xml:space="preserve">H331
H302
H373 **
H314
H410
</t>
  </si>
  <si>
    <t>616-064-00-3</t>
  </si>
  <si>
    <t>N-tert-butyl-3-methylpicolinamide</t>
  </si>
  <si>
    <t>406-720-5</t>
  </si>
  <si>
    <t>32998-95-1</t>
  </si>
  <si>
    <t>616-065-00-9</t>
  </si>
  <si>
    <t>3'-(3-acetyl-4-hydroxyphenyl)-1,1-diethylurea</t>
  </si>
  <si>
    <t>411-970-3</t>
  </si>
  <si>
    <t>79881-89-3</t>
  </si>
  <si>
    <t>616-066-00-4</t>
  </si>
  <si>
    <t>5,6,12,13-tetrachloroanthra(2,1,9-def:6,5,10-d'e'f')diisoquinoline-1,3,8,10(2H,9H)-tetrone</t>
  </si>
  <si>
    <t>405-100-1</t>
  </si>
  <si>
    <t>115662-06-1</t>
  </si>
  <si>
    <t>616-067-00-X</t>
  </si>
  <si>
    <t>dodecyl 3-(2-(3-benzyl-4-ethoxy-2,5-dioxoimidazolidin-1-yl)-4,4-dimethyl-3-oxovaleramido)-4-chlorobenzoate</t>
  </si>
  <si>
    <t>407-300-4</t>
  </si>
  <si>
    <t>92683-20-0</t>
  </si>
  <si>
    <t>616-068-00-5</t>
  </si>
  <si>
    <t>potassium 4-(11-methacrylamidoundecanamido)benzenesulfonate</t>
  </si>
  <si>
    <t>406-500-9</t>
  </si>
  <si>
    <t>174393-75-0</t>
  </si>
  <si>
    <t>616-069-00-0</t>
  </si>
  <si>
    <t>1-hydroxy-5-(2-methylpropyloxycarbonylamino)-N-(3-dodecyloxypropyl)-2-naphthoamide</t>
  </si>
  <si>
    <t>406-210-2</t>
  </si>
  <si>
    <t>110560-22-0</t>
  </si>
  <si>
    <t>616-070-00-6</t>
  </si>
  <si>
    <t>reaction mass of: 3,3'-dicyclohexyl-1,1'-methylenebis(4,1-phenylene)diurea; 3-cyclohexyl-1-(4-(4-(3-octadecylureido)benzyl)phenyl)urea; 3,3'-dioctadecyl-1,1'-methylenebis(4,1-phenylene)diurea</t>
  </si>
  <si>
    <t>406-530-2</t>
  </si>
  <si>
    <t>616-071-00-1</t>
  </si>
  <si>
    <t>reaction mass of: bis(N-cyclohexyl-N'-phenyleneureido)methylene; bis(N-octadecyl-N'-phenyleneureido)methylene; bis(N-dicyclohexyl-N'-phenyleneureido)methylene (1:2:1)</t>
  </si>
  <si>
    <t>406-550-1</t>
  </si>
  <si>
    <t>616-072-00-7</t>
  </si>
  <si>
    <t>1-(2-deoxy-5-O-trityl-β-D-threopentofuranosyl)thymine</t>
  </si>
  <si>
    <t>407-120-6</t>
  </si>
  <si>
    <t>55612-11-8</t>
  </si>
  <si>
    <t>616-073-00-2</t>
  </si>
  <si>
    <t>4'-ethoxy-2-benzimidazoleanilide</t>
  </si>
  <si>
    <t>407-600-5</t>
  </si>
  <si>
    <t>120187-29-3</t>
  </si>
  <si>
    <t xml:space="preserve">Muta. 2
Aquatic Chronic 4
</t>
  </si>
  <si>
    <t xml:space="preserve">H341
H413
</t>
  </si>
  <si>
    <t>616-074-00-8</t>
  </si>
  <si>
    <t>N-butyl-2-(4-morpholinylcarbonyl)benzamide</t>
  </si>
  <si>
    <t>407-730-2</t>
  </si>
  <si>
    <t>104958-67-0</t>
  </si>
  <si>
    <t>616-075-00-3</t>
  </si>
  <si>
    <t>D,L-(N,N-diethyl-2-hydroxy-2-phenylacetamide)</t>
  </si>
  <si>
    <t>408-120-9</t>
  </si>
  <si>
    <t>65197-96-8</t>
  </si>
  <si>
    <t>616-076-00-9</t>
  </si>
  <si>
    <t>tebufenozide (ISO); N-tert-butyl-N'-(4-ethylbenzoyl)-3,5-dimethylbenzohydrazide</t>
  </si>
  <si>
    <t>412-850-3</t>
  </si>
  <si>
    <t>112410-23-8</t>
  </si>
  <si>
    <t>616-077-00-4</t>
  </si>
  <si>
    <t>reaction mass of: 2-(9-methyl-1,3,8,10-tetraoxo-2,3,9,10-tetrahydro-(1H,8H)-anthra[2,1,9-def: 6,5,10-d'e'f']diisoquinolin-2-ylethansulfonic acid; potassium 2-(9-methyl-1,3,8,10-tetraoxo-2,3,9,10-tetrahydro-(1H,8H)-anthra[2,1,9-def: 6,5,10-d'e'f']diisoquinolin-2-ylethansulfate</t>
  </si>
  <si>
    <t>411-310-4</t>
  </si>
  <si>
    <t>616-078-00-X</t>
  </si>
  <si>
    <t>2-[2,4-bis(1,1-dimethyl-ethyl)phenoxy]-N-(2-hydroxy-5-methyl-phenyl)hexanamide</t>
  </si>
  <si>
    <t>411-330-3</t>
  </si>
  <si>
    <t>104541-33-5</t>
  </si>
  <si>
    <t>616-079-00-5</t>
  </si>
  <si>
    <t>1,6-hexanediyl-bis(2-(2-(1-ethylpentyl)-3-oxazolidinyl)ethyl)carbamate</t>
  </si>
  <si>
    <t>411-700-4</t>
  </si>
  <si>
    <t>140921-24-0</t>
  </si>
  <si>
    <t>616-080-00-0</t>
  </si>
  <si>
    <t>4-(2-((3-ethyl-4-methyl-2-oxo-pyrrolin-1-yl)carboxamido)ethyl)benzenesulfonamide)</t>
  </si>
  <si>
    <t>411-850-0</t>
  </si>
  <si>
    <t>119018-29-0</t>
  </si>
  <si>
    <t>616-081-00-6</t>
  </si>
  <si>
    <t>5-bromo-8-naphtholactam</t>
  </si>
  <si>
    <t>413-480-5</t>
  </si>
  <si>
    <t>24856-00-6</t>
  </si>
  <si>
    <t>616-082-00-1</t>
  </si>
  <si>
    <t>N-(5-chloro-3-((4-(diethylamino)-2-methylphenyl)imino-4-methyl-6-oxo-1,4-cyclohexadien-1-yl)benzamide</t>
  </si>
  <si>
    <t>413-200-1</t>
  </si>
  <si>
    <t>129604-78-0</t>
  </si>
  <si>
    <t>616-083-00-7</t>
  </si>
  <si>
    <t>[2-[(4-nitrophenyl)amino]ethyl]urea</t>
  </si>
  <si>
    <t>410-700-1</t>
  </si>
  <si>
    <t>27080-42-8</t>
  </si>
  <si>
    <t>616-084-00-2</t>
  </si>
  <si>
    <t>2,4-bis[N'-(4-methylphenyl)ureido]toluene</t>
  </si>
  <si>
    <t>411-790-5</t>
  </si>
  <si>
    <t>616-085-00-8</t>
  </si>
  <si>
    <t>3-(2,4-dichlorophenyl)-6-fluoro-quinazoline-2,4(1H,3H)-dione</t>
  </si>
  <si>
    <t>412-190-6</t>
  </si>
  <si>
    <t>168900-02-5</t>
  </si>
  <si>
    <t>616-086-00-3</t>
  </si>
  <si>
    <t>2-acetylamino-6-chloro-4-[(4-diethylamino)2-methylphenyl-imino]-5-methyl-1-oxo-2,5-cyclohexadiene</t>
  </si>
  <si>
    <t>412-250-1</t>
  </si>
  <si>
    <t>102387-48-4</t>
  </si>
  <si>
    <t>616-087-00-9</t>
  </si>
  <si>
    <t>reaction mass of: 7,9,9-trimethyl-3,14-dioxa-4,13-dioxo-5,12-diazahexadecane-1,16-diyl-prop-2-enoate; 7,7,9-trimethyl-3,14-dioxa-4,13-dioxo-5,12-diazahexadecan-1,16-diyl-prop-2-enoate</t>
  </si>
  <si>
    <t>412-260-6</t>
  </si>
  <si>
    <t>52658-19-2</t>
  </si>
  <si>
    <t>616-088-00-4</t>
  </si>
  <si>
    <t>2-aminosulfonyl-N,N-dimethylnicotinamide</t>
  </si>
  <si>
    <t>413-440-7</t>
  </si>
  <si>
    <t>112006-75-4</t>
  </si>
  <si>
    <t>616-089-00-X</t>
  </si>
  <si>
    <t>5-(2,4-dioxo-1,2,3,4-tetrahydropyrimidine)-3-fluoro-2-hydroxymethyltetrahydrofuran</t>
  </si>
  <si>
    <t>415-360-8</t>
  </si>
  <si>
    <t>41107-56-6</t>
  </si>
  <si>
    <t>616-090-00-5</t>
  </si>
  <si>
    <t>1-(1,4-benzodioxan-2-ylcarbonyl)piperazine hydrochloride</t>
  </si>
  <si>
    <t>415-660-9</t>
  </si>
  <si>
    <t>70918-74-0</t>
  </si>
  <si>
    <t>616-091-00-0</t>
  </si>
  <si>
    <t>1,3,5-tris-[(2S and 2R)-2,3-epoxypropyl]-1,3,5-triazine-2,4,6-(1H,3H,5H)-trione</t>
  </si>
  <si>
    <t xml:space="preserve">Muta. 1B
Acute Tox. 3 *
Acute Tox. 4 *
STOT RE 2 *
Eye Dam. 1
Skin Sens. 1
</t>
  </si>
  <si>
    <t xml:space="preserve">H340
H331
H302
H373 **
H318
H317
</t>
  </si>
  <si>
    <t>616-092-00-6</t>
  </si>
  <si>
    <t>Polymeric reaction product of bicyclo[2.2.1]hepta-2,5-diene, ethene, 1,4-hexadiene, 1-propene with N,N-di-2-propenylformamide</t>
  </si>
  <si>
    <t>404-035-6</t>
  </si>
  <si>
    <t>616-093-00-1</t>
  </si>
  <si>
    <t>Reaction products of: aniline-terephthalaldehyde-o-toluidine condensate with maleic anhydride</t>
  </si>
  <si>
    <t>406-620-1</t>
  </si>
  <si>
    <t>129217-90-9</t>
  </si>
  <si>
    <t>616-094-00-7</t>
  </si>
  <si>
    <t>3,3'-dicyclohexyl-1,1'-methylenebis(4,1-phenylene)diurea</t>
  </si>
  <si>
    <t>406-370-3</t>
  </si>
  <si>
    <t>58890-25-8</t>
  </si>
  <si>
    <t>616-095-00-2</t>
  </si>
  <si>
    <t>3,3'-dioctadecyl-1,1'-methylenebis(4,1-phenylene)diurea</t>
  </si>
  <si>
    <t>406-690-3</t>
  </si>
  <si>
    <t>43136-14-7</t>
  </si>
  <si>
    <t>616-096-00-8</t>
  </si>
  <si>
    <t>N-(3-hexadecyloxy-2-hydroxyprop-1-yl)-N-(2-hydroxyethyl)palmitamide</t>
  </si>
  <si>
    <t>408-110-4</t>
  </si>
  <si>
    <t>110483-07-3</t>
  </si>
  <si>
    <t>616-097-00-3</t>
  </si>
  <si>
    <t>N,N'-1,4-phenylenebis(2-((2-methoxy-4-nitrophenyl)azo)-3-oxobutanamide</t>
  </si>
  <si>
    <t>411-840-6</t>
  </si>
  <si>
    <t>83372-55-8</t>
  </si>
  <si>
    <t>616-098-00-9</t>
  </si>
  <si>
    <t>1-[4-chloro-3-((2,2,3,3,3-pentafluoropropoxy)methyl)phenyl]-5-phenyl-1H-1,2,4-triazole-3-carboxamide</t>
  </si>
  <si>
    <t>411-750-7</t>
  </si>
  <si>
    <t>119126-15-7</t>
  </si>
  <si>
    <t>616-099-00-4</t>
  </si>
  <si>
    <t>2-[4-[(4-hydroxyphenyl)sulfonyl]phenoxy]-4,4-dimethyl-N-[5-[(methylsulfonyl)amino]-2-[4-(1,1,3,3-tetramethylbutyl)phenoxy]phenyl]-3-oxopentanamide</t>
  </si>
  <si>
    <t>414-170-2</t>
  </si>
  <si>
    <t>135937-20-1</t>
  </si>
  <si>
    <t>616-100-00-8</t>
  </si>
  <si>
    <t>1,3-dimethyl-1,3-bis(trimethylsilyl)urea</t>
  </si>
  <si>
    <t>414-180-7</t>
  </si>
  <si>
    <t>10218-17-4</t>
  </si>
  <si>
    <t xml:space="preserve">Acute Tox. 4 *
Skin Irrit. 2
</t>
  </si>
  <si>
    <t xml:space="preserve">H302
H315
</t>
  </si>
  <si>
    <t>616-101-00-3</t>
  </si>
  <si>
    <t>(S)-N-tert-butyl-1,2,3,4-tetrahydro-3-isoquinolinecarboxamide</t>
  </si>
  <si>
    <t>414-600-9</t>
  </si>
  <si>
    <t>149182-72-9</t>
  </si>
  <si>
    <t>616-102-00-9</t>
  </si>
  <si>
    <t>reaction mass of: α-[3-(3-mercaptopropanoxycarbonylamino)methylphenylaminocarbonyl]-ω-[3-(3-mercaptopropanoxycarbonylamino)methylphenylaminocarbonyloxy]-poly-(oxyethylene-co-oxypropylene); 1,2-(or 1,3-)bis[α-(3-mercaptopropanoxycarbonylamino)methylphenylaminocarbonyl)-ω-oxy-poly(oxyethylene-co-oxypropylene)]-3-(or 2-)propanol; 1,2,3-tris[α-(3-mercaptopropanoxycarbonyl-amino)methylphenylaminocarbonyl)-ω-oxy-poly-(oxyethylene-co-oxypropylene)]propane]</t>
  </si>
  <si>
    <t>415-870-0</t>
  </si>
  <si>
    <t>616-103-00-4</t>
  </si>
  <si>
    <t>(S,S)-trans-4-(acetylamino)-5,6-dihydro-6-methyl-7,7-dioxo-4H-thieno[2,3-b]thiopyran-2-sulfonamide</t>
  </si>
  <si>
    <t>415-030-3</t>
  </si>
  <si>
    <t>120298-38-6</t>
  </si>
  <si>
    <t>616-104-00-X</t>
  </si>
  <si>
    <t>benalaxyl (ISO); methyl N-(2,6-dimethylphenyl)-N-(phenylacetyl)-DL-alaninate</t>
  </si>
  <si>
    <t>275-728-7</t>
  </si>
  <si>
    <t>71626-11-4</t>
  </si>
  <si>
    <t>616-105-00-5</t>
  </si>
  <si>
    <t>chlorotoluron (ISO); 3-(3-chloro-p-tolyl)-1,1-dimethylurea</t>
  </si>
  <si>
    <t>239-592-2</t>
  </si>
  <si>
    <t>15545-48-9</t>
  </si>
  <si>
    <t xml:space="preserve">Carc. 2
Repr. 2
Aquatic Acute 1
Aquatic Chronic 1
</t>
  </si>
  <si>
    <t xml:space="preserve">H351
H361d ***
H400
H410
</t>
  </si>
  <si>
    <t xml:space="preserve">H351
H361d ***
H410
</t>
  </si>
  <si>
    <t>616-106-00-0</t>
  </si>
  <si>
    <t>phenmedipham (ISO); methyl 3-(3-methylcarbaniloyloxy)carbanilate</t>
  </si>
  <si>
    <t>237-199-0</t>
  </si>
  <si>
    <t>13684-63-4</t>
  </si>
  <si>
    <t>616-107-00-6</t>
  </si>
  <si>
    <t>cinidon ethyl (ISO); ethyl (Z)-2-chloro-3-[2-chloro-5-(cyclohex-1-ene-1,2-dicarboximido)phenyl]acrylate</t>
  </si>
  <si>
    <t>616-108-00-1</t>
  </si>
  <si>
    <t>iodosulfuron-methyl-sodium; sodium ({}{[5-iodo-2-(methoxycarbonyl)phenyl]sulfonyl}}carbamoyl)(4-methoxy-6-methyl-1,3,5-triazin-2-yl)azanide</t>
  </si>
  <si>
    <t>144550-36-7</t>
  </si>
  <si>
    <t>616-109-00-7</t>
  </si>
  <si>
    <t>sulfosulfuron (ISO); 1-(4,6-dimethoxypyrimidin-2-yl)-3-(2-ethylsulfonylimidazo[1,2-a]pyridin-3-yl)sulfonylurea</t>
  </si>
  <si>
    <t>141776-32-1</t>
  </si>
  <si>
    <t>616-110-00-2</t>
  </si>
  <si>
    <t>cyclanilide (ISO); 1-(2,4-dichloroanilinocarbonyl)cyclopropanecarboxylic acid</t>
  </si>
  <si>
    <t>616-111-00-8</t>
  </si>
  <si>
    <t>fenhexamid (ISO); N-(2,3-dichlor-4-hydroxyphenyl)-1-methylcyclohexancarboxamid</t>
  </si>
  <si>
    <t>422-530-5</t>
  </si>
  <si>
    <t>126833-17-8</t>
  </si>
  <si>
    <t>616-112-00-3</t>
  </si>
  <si>
    <t>oxasulfuron (ISO); oxetan-3-yl 2-[(4,6-dimethylpyrimidin-2-yl)-carbamoylsulfamoyl]benzoate</t>
  </si>
  <si>
    <t>144651-06-9</t>
  </si>
  <si>
    <t>616-113-00-9</t>
  </si>
  <si>
    <t>desmedipham (ISO); ethyl 3-phenylcarbamoyloxyphenylcarbamate</t>
  </si>
  <si>
    <t>237-198-5</t>
  </si>
  <si>
    <t>13684-56-5</t>
  </si>
  <si>
    <t>616-114-00-4</t>
  </si>
  <si>
    <t>dodecanamide, N,N'-(9,9',10,10'-tetrahydro-9,9',10,10'-tetraoxo(1,1'-bianthracene)-4,4'-diyl)bis-</t>
  </si>
  <si>
    <t>418-010-2</t>
  </si>
  <si>
    <t>136897-58-0</t>
  </si>
  <si>
    <t>616-115-00-X</t>
  </si>
  <si>
    <t>N-(3-acetyl-2-hydroxyphenyl)-4-(4-phenylbutoxy)benzamide</t>
  </si>
  <si>
    <t>416-150-9</t>
  </si>
  <si>
    <t>136450-06-1</t>
  </si>
  <si>
    <t>616-116-00-5</t>
  </si>
  <si>
    <t>N-(4-dimethylaminopyridinium)-3-methoxy-4-(1-methyl-5-nitroindol-3-ylmethyl)-N-(o-tolylsulfonyl)benzamidate</t>
  </si>
  <si>
    <t>416-790-9</t>
  </si>
  <si>
    <t>143052-96-4</t>
  </si>
  <si>
    <t>616-117-00-0</t>
  </si>
  <si>
    <t>N-[2-(3-acetyl-5-nitrothiophen-2-ylazo)-5-diethylaminophenyl]acetamide</t>
  </si>
  <si>
    <t>416-860-9</t>
  </si>
  <si>
    <t>777891-21-1</t>
  </si>
  <si>
    <t xml:space="preserve">Repr. 2
Skin Sens. 1
Aquatic Acute 1
Aquatic Chronic 1
</t>
  </si>
  <si>
    <t xml:space="preserve">H361f ***
H317
H400
H410
</t>
  </si>
  <si>
    <t xml:space="preserve">H361f ***
H317
H410
</t>
  </si>
  <si>
    <t>616-118-00-6</t>
  </si>
  <si>
    <t>N-(2',6'-dimethylphenyl)-2-piperidinecarboxamide hydrochloride</t>
  </si>
  <si>
    <t>417-950-0</t>
  </si>
  <si>
    <t>65797-42-4</t>
  </si>
  <si>
    <t>616-119-00-1</t>
  </si>
  <si>
    <t>2-(1-butyl-3,5-dioxo-2-phenyl-(1,2,4)-triazolidin-4-yl)-4,4-dimethyl-3-oxo-N-(2-methoxy-5-(2-(dodecyl-1-sulfonyl))propionylamino)-phenyl)-pentanamide</t>
  </si>
  <si>
    <t>418-060-5</t>
  </si>
  <si>
    <t>118020-93-2</t>
  </si>
  <si>
    <t>616-120-00-7</t>
  </si>
  <si>
    <t>reaction mass of: N-(3-dimethylamino-4-methyl-phenyl)-benzamide; N-(3-dimethylamino-2-methyl-phenyl)-benzamide; N-(3-dimethylamino-3-methyl-phenyl)-benzamide</t>
  </si>
  <si>
    <t>420-600-1</t>
  </si>
  <si>
    <t>616-121-00-2</t>
  </si>
  <si>
    <t>2,4-dihydroxy-N-(2-methoxyphenyl)benzamide</t>
  </si>
  <si>
    <t>419-090-1</t>
  </si>
  <si>
    <t>129205-19-2</t>
  </si>
  <si>
    <t>616-122-00-8</t>
  </si>
  <si>
    <t>methyl neodecanamide</t>
  </si>
  <si>
    <t>414-460-9</t>
  </si>
  <si>
    <t>105726-67-8</t>
  </si>
  <si>
    <t>616-123-00-3</t>
  </si>
  <si>
    <t>N-[3-[[4-(diethylamino)-2-methylphenyl]imino]-6-oxo-1,4-cyclohexadienyl]acetamide</t>
  </si>
  <si>
    <t>414-740-0</t>
  </si>
  <si>
    <t>96141-86-5</t>
  </si>
  <si>
    <t>616-124-00-9</t>
  </si>
  <si>
    <t>lithium bis(trifluoromethylsulfonyl)imide</t>
  </si>
  <si>
    <t>415-300-0</t>
  </si>
  <si>
    <t>90076-65-6</t>
  </si>
  <si>
    <t xml:space="preserve">Acute Tox. 3 *
Acute Tox. 3 *
STOT RE 2 *
Skin Corr. 1B
Aquatic Chronic 3
</t>
  </si>
  <si>
    <t xml:space="preserve">H311
H301
H373 **
H314
H412
</t>
  </si>
  <si>
    <t>616-125-00-4</t>
  </si>
  <si>
    <t>3-cyano-N-(1,1-dimethylethyl)androsta-3,5-diene-17-β-carboxamide</t>
  </si>
  <si>
    <t>415-730-9</t>
  </si>
  <si>
    <t>151338-11-3</t>
  </si>
  <si>
    <t>616-126-00-X</t>
  </si>
  <si>
    <t>1-methyl-4-nitro-3-propyl-1H-pyrazole-5-carboxamide</t>
  </si>
  <si>
    <t>423-960-6</t>
  </si>
  <si>
    <t>139756-01-7</t>
  </si>
  <si>
    <t>616-127-00-5</t>
  </si>
  <si>
    <t>reaction mass of: N,N'-Ethane-1,2-diylbis(decanamide); 12-Hydroxy-N-[2-[1-oxydecyl)amino]ethyl]octadecanamide; N,N'-Ethane-1,2-diylbis(12-hydroxyoctadecanamide)</t>
  </si>
  <si>
    <t>430-050-2</t>
  </si>
  <si>
    <t>616-128-00-0</t>
  </si>
  <si>
    <t>N-(2-(1-allyl-4,5-dicyanoimidazol-2-ylazo)-5-(dipropylamino)phenyl)-acetamide</t>
  </si>
  <si>
    <t>417-530-7</t>
  </si>
  <si>
    <t>123590-00-1</t>
  </si>
  <si>
    <t>616-129-00-6</t>
  </si>
  <si>
    <t>N,N'-bis(2,2,6,6-tetramethyl-4-piperidyl)isophthalamide</t>
  </si>
  <si>
    <t>419-710-0</t>
  </si>
  <si>
    <t>42774-15-2</t>
  </si>
  <si>
    <t>616-130-00-1</t>
  </si>
  <si>
    <t>N-(3-(2-(4,4-dimethyl-2,5-dioxo-imidazolin-1-yl)-4,4-dimethyl-3-oxo-pentanoylamino)-4-methoxy-phenyl)-octadecanamide</t>
  </si>
  <si>
    <t>421-780-2</t>
  </si>
  <si>
    <t>150919-56-5</t>
  </si>
  <si>
    <t>616-131-00-7</t>
  </si>
  <si>
    <t>1-aminocyclopentanecarboxamide</t>
  </si>
  <si>
    <t>422-950-9</t>
  </si>
  <si>
    <t>17193-28-1</t>
  </si>
  <si>
    <t xml:space="preserve">Acute Tox. 4 *
STOT RE 1
Eye Dam. 1
</t>
  </si>
  <si>
    <t xml:space="preserve">H302
H372 **
H318
</t>
  </si>
  <si>
    <t xml:space="preserve">H372 **
H302
H318
</t>
  </si>
  <si>
    <t>616-132-00-2</t>
  </si>
  <si>
    <t>N-[4-(4-cyano-2-furfurylidene-2,5-dihydro-5-oxo-3-furyl)phenyl]butane-1-sulfonamide</t>
  </si>
  <si>
    <t>423-250-6</t>
  </si>
  <si>
    <t>130016-98-7</t>
  </si>
  <si>
    <t>616-133-00-8</t>
  </si>
  <si>
    <t>N-cyclohexyl-S,S-dioxobenzo[b]tiophene-2-carboxamide</t>
  </si>
  <si>
    <t>423-990-1</t>
  </si>
  <si>
    <t>149118-66-1</t>
  </si>
  <si>
    <t>616-134-00-3</t>
  </si>
  <si>
    <t>3,3'-bis(dioctyloxyphosphinothioylthio)-N,N'-oxybis(methylene)dipropionamide</t>
  </si>
  <si>
    <t>401-820-5</t>
  </si>
  <si>
    <t>793710-14-2</t>
  </si>
  <si>
    <t>616-135-00-9</t>
  </si>
  <si>
    <t>(3S,4aS,8aS)-2-[(2R,3S)-3-amino-2-hydroxy-4-phenylbutyl]-N-tert-butyldecahydroisoquinoline-3-carboxamide</t>
  </si>
  <si>
    <t>430-230-0</t>
  </si>
  <si>
    <t>136522-17-3</t>
  </si>
  <si>
    <t>616-136-00-4</t>
  </si>
  <si>
    <t>reaction product of cocoalkyldiethanolamides and cocoalkylmonoglycerides and molybdenumtrioxide (1.75-2.2: 0.75-1.0:0.1-1.1)</t>
  </si>
  <si>
    <t>430-380-7</t>
  </si>
  <si>
    <t>616-137-00-X</t>
  </si>
  <si>
    <t>4-dichloroacetyl-1-oxa-4-azaspiro[4.5]decane</t>
  </si>
  <si>
    <t>401-130-4</t>
  </si>
  <si>
    <t>71526-07-3</t>
  </si>
  <si>
    <t>616-138-00-5</t>
  </si>
  <si>
    <t>benzoic acid, N-tert-butyl-N'-(4-chlorobenzoyl)hydrazide</t>
  </si>
  <si>
    <t>431-600-4</t>
  </si>
  <si>
    <t>112226-61-6</t>
  </si>
  <si>
    <t>616-139-00-0</t>
  </si>
  <si>
    <t>(3S,4aS,8aS)-N-tert-butyldecahydro-3-isoquinolinecarboxamide</t>
  </si>
  <si>
    <t>420-380-5</t>
  </si>
  <si>
    <t>136465-81-1</t>
  </si>
  <si>
    <t>616-140-00-6</t>
  </si>
  <si>
    <t>N,N''-(methylenedi-4,1-phenylene)bis[N'-(4-methylphenyl)urea]</t>
  </si>
  <si>
    <t>429-380-1</t>
  </si>
  <si>
    <t>133336-92-2</t>
  </si>
  <si>
    <t>616-141-00-1</t>
  </si>
  <si>
    <t>zoxamide (ISO); (RS)-3,5-dichloro-N-(3-chloro-1-ethyl-1-methyl-2-oxopropyl)-p-toluamide</t>
  </si>
  <si>
    <t>156052-68-5</t>
  </si>
  <si>
    <t>616-142-00-7</t>
  </si>
  <si>
    <t>1,3-Bis(vinylsulfonylacetamido)propane</t>
  </si>
  <si>
    <t>428-350-3</t>
  </si>
  <si>
    <t>93629-90-4</t>
  </si>
  <si>
    <t xml:space="preserve">Muta. 2
Eye Dam. 1
Skin Sens. 1
Aquatic Chronic 3
</t>
  </si>
  <si>
    <t xml:space="preserve">H341
H318
H317
H412
</t>
  </si>
  <si>
    <t>616-143-00-2</t>
  </si>
  <si>
    <t>N,N'-dihexadecyl-N,N'-bis(2-hydroxyethyl)propanediamide</t>
  </si>
  <si>
    <t>422-560-9</t>
  </si>
  <si>
    <t>149591-38-8</t>
  </si>
  <si>
    <t xml:space="preserve">Repr. 2
Eye Irrit. 2
Aquatic Chronic 4
</t>
  </si>
  <si>
    <t xml:space="preserve">H361f ***
H319
H413
</t>
  </si>
  <si>
    <t>616-144-00-8</t>
  </si>
  <si>
    <t>3,4-dichloro-N-[5-chloro-4-[2-[4-dodecyloxyphenylsulfonyl]butyramido]-2-hydroxyphenyl]benzamide</t>
  </si>
  <si>
    <t>431-130-1</t>
  </si>
  <si>
    <t>616-145-00-3</t>
  </si>
  <si>
    <t>pethoxamide (ISO); 2-chloro-N-(2-ethoxyethyl)-N-(2-methyl-1-phenylprop-1-enyl)acetamide</t>
  </si>
  <si>
    <t>106700-29-2</t>
  </si>
  <si>
    <t>616-146-00-9</t>
  </si>
  <si>
    <t>N-(2-methoxy-5-octadecanoylaminophenyl)-2-(3-benzyl-2,5-dioxoimidazolidin-1-yl)-4,4-dimethyl-3-oxopentanoic acidamide</t>
  </si>
  <si>
    <t>431-330-7</t>
  </si>
  <si>
    <t>142776-95-2</t>
  </si>
  <si>
    <t>616-147-00-4</t>
  </si>
  <si>
    <t>1-methyl-4-(2-methyl-2H-tetrazol-5-yl)-1H-pyrazole-5-sulfonamide</t>
  </si>
  <si>
    <t>424-160-1</t>
  </si>
  <si>
    <t>139481-22-4</t>
  </si>
  <si>
    <t>616-148-00-X</t>
  </si>
  <si>
    <t>N-[6,9-dihydro-9-[[2-hydroxy-1-(hydroxymethyl)ethoxy]methyl]-6-oxo-1H-purin-2-yl]acetamide</t>
  </si>
  <si>
    <t>424-550-1</t>
  </si>
  <si>
    <t>84245-12-5</t>
  </si>
  <si>
    <t xml:space="preserve">Carc. 1B
Muta. 1B
Repr. 1B
</t>
  </si>
  <si>
    <t xml:space="preserve">H350
H340
H360FD
</t>
  </si>
  <si>
    <t xml:space="preserve">H350
H340
H360FD
</t>
  </si>
  <si>
    <t>616-150-00-0</t>
  </si>
  <si>
    <t>(2R,3S)-N-(3-amino-2-hydroxy-4-phenylbutyl)-N-isobutyl-4-nitrobenzenesulfonamide hydrochloride</t>
  </si>
  <si>
    <t>425-260-6</t>
  </si>
  <si>
    <t xml:space="preserve">STOT RE 2 *
Eye Dam. 1
Skin Sens. 1
Aquatic Chronic 2
</t>
  </si>
  <si>
    <t xml:space="preserve">H373 **
H318
H317
H411
</t>
  </si>
  <si>
    <t>616-151-00-6</t>
  </si>
  <si>
    <t>N-(2-amino-4,6-dichloropyrimidin-5-yl)formamide</t>
  </si>
  <si>
    <t>425-650-6</t>
  </si>
  <si>
    <t>171887-03-9</t>
  </si>
  <si>
    <t>616-152-00-1</t>
  </si>
  <si>
    <t>4-(4-fluorophenyl)-2-(2-methyl-1-oxopropyl)-4-oxo-3,N-diphenylbutanamide</t>
  </si>
  <si>
    <t>425-850-3</t>
  </si>
  <si>
    <t>125971-96-2</t>
  </si>
  <si>
    <t>616-153-00-7</t>
  </si>
  <si>
    <t>4-methyl-3-oxo-N-phenyl-2-(phenylmethylene)pentanamide</t>
  </si>
  <si>
    <t>425-860-8</t>
  </si>
  <si>
    <t>125971-57-5</t>
  </si>
  <si>
    <t>616-154-00-2</t>
  </si>
  <si>
    <t>3,4-dichloro-N-[5-chloro-4-[2-[4-(hexadecyloxy)phenylsulfonyl]butyramido]-2-hydroxyphenyl]benzamide</t>
  </si>
  <si>
    <t>431-110-0</t>
  </si>
  <si>
    <t>616-155-00-8</t>
  </si>
  <si>
    <t>N,N,N',N'-tetracyclohexyl-1,3-benzenedicarboxamide</t>
  </si>
  <si>
    <t>431-040-0</t>
  </si>
  <si>
    <t>104560-40-9</t>
  </si>
  <si>
    <t>616-156-00-3</t>
  </si>
  <si>
    <t>6-(2-chloro-6-cyano-4-nitrophenylazo)-4-methoxy-3-[N-(methoxycarbonylmethyl)-N-(1-methoxycarbonylethyl)amino]acetanilide</t>
  </si>
  <si>
    <t>430-500-8</t>
  </si>
  <si>
    <t>204277-61-2</t>
  </si>
  <si>
    <t>616-157-00-9</t>
  </si>
  <si>
    <t>3-amino-4-hydroxy-N-(3-isopropoxypropyl)benzenesulfonamide hydrochloride</t>
  </si>
  <si>
    <t>427-780-9</t>
  </si>
  <si>
    <t>114565-70-7</t>
  </si>
  <si>
    <t>616-158-00-4</t>
  </si>
  <si>
    <t>N-[4-cyano-3-trifluoromethylphenyl]methacrylamide</t>
  </si>
  <si>
    <t>427-880-2</t>
  </si>
  <si>
    <t>90357-53-2</t>
  </si>
  <si>
    <t>616-160-00-5</t>
  </si>
  <si>
    <t>2,2'-azobis[N-(2-hydroxyethyl)-2-methylpropionamide]</t>
  </si>
  <si>
    <t>429-090-3</t>
  </si>
  <si>
    <t>61551-69-7</t>
  </si>
  <si>
    <t>616-161-00-0</t>
  </si>
  <si>
    <t>2,4-dichloro-5-hydroxyacetanilide</t>
  </si>
  <si>
    <t>429-110-0</t>
  </si>
  <si>
    <t>67669-19-6</t>
  </si>
  <si>
    <t>616-162-00-6</t>
  </si>
  <si>
    <t>isostearic acid monoisopropanolamide</t>
  </si>
  <si>
    <t>431-540-9</t>
  </si>
  <si>
    <t>616-163-00-1</t>
  </si>
  <si>
    <t>4,4'-methylenebis[N-(4-chlorophenyl)-3-hydroxynaphthalene-2-carboxamide]</t>
  </si>
  <si>
    <t>430-350-3</t>
  </si>
  <si>
    <t>192463-88-0</t>
  </si>
  <si>
    <t>616-164-00-7</t>
  </si>
  <si>
    <t>dimoxystrobin (ISO); (E)-2-(methoxyimino)-N-methyl-2-[α-(2,5-xylyloxy)-o-tolyl]acetamide</t>
  </si>
  <si>
    <t>149961-52-4</t>
  </si>
  <si>
    <t xml:space="preserve">Carc. 2
Repr. 2
Acute Tox. 4 *
Aquatic Acute 1
Aquatic Chronic 1
</t>
  </si>
  <si>
    <t xml:space="preserve">H351
H361d ***
H332
H400
H410
</t>
  </si>
  <si>
    <t xml:space="preserve">H351
H361d ***
H332
H410
</t>
  </si>
  <si>
    <t>616-165-00-2</t>
  </si>
  <si>
    <t>beflubutamid (ISO); (RS)-N-benzyl-2-(α,α,α,4-tetrafluoro-m-tolyoxy)butyramide</t>
  </si>
  <si>
    <t>113614-08-7</t>
  </si>
  <si>
    <t>616-166-00-8</t>
  </si>
  <si>
    <t>cyazofamid (ISO); 4-chloro-2-cyano-N,N-dimethyl-5-p-tolylimidazole-1-sulfonamide</t>
  </si>
  <si>
    <t>120116-88-3</t>
  </si>
  <si>
    <t>616-167-00-3</t>
  </si>
  <si>
    <t>N,N-dibutyl-(2,5-dihydro-5-thioxo-1H-tetrazol-1-yl)acetamide</t>
  </si>
  <si>
    <t>418-290-6</t>
  </si>
  <si>
    <t>168612-06-4</t>
  </si>
  <si>
    <t>616-168-00-9</t>
  </si>
  <si>
    <t>1-dimethylcarbamoyl-4-(2-sulfonatoethyl)pyridinium</t>
  </si>
  <si>
    <t>418-440-0</t>
  </si>
  <si>
    <t>136997-71-2</t>
  </si>
  <si>
    <t>616-169-00-4</t>
  </si>
  <si>
    <t>4-[4-(2,2-dimethyl-propanamido)]phenylazo-3-(2-chloro-5-(2-(3-pentadecylphenoxy)butylamido)anilino)-1-(2,4,6-trichlorophenyl)-2-pyrazoline-5-one</t>
  </si>
  <si>
    <t>420-220-4</t>
  </si>
  <si>
    <t>92771-56-7</t>
  </si>
  <si>
    <t>616-170-00-X</t>
  </si>
  <si>
    <t>(2R)-2-amino-2-phenylacetamide</t>
  </si>
  <si>
    <t>420-370-0</t>
  </si>
  <si>
    <t>6485-67-2</t>
  </si>
  <si>
    <t>616-171-00-5</t>
  </si>
  <si>
    <t>2-(para-chlorophenyl)glycineamide</t>
  </si>
  <si>
    <t>420-830-0</t>
  </si>
  <si>
    <t>102333-75-5</t>
  </si>
  <si>
    <t>616-172-00-0</t>
  </si>
  <si>
    <t>N-(2,2,6,6-tetramethyl-1-oxylpiperidin-4-yl)acetamide; (4-acetamido-2,2,6,6-tetramethyl-1-piperidinyl)oxidanyl</t>
  </si>
  <si>
    <t>423-840-3</t>
  </si>
  <si>
    <t>14691-89-5</t>
  </si>
  <si>
    <t>616-174-00-1</t>
  </si>
  <si>
    <t>2-butyl-1,3-diazaspiro[4.4]non-1-en-4-one hydrochloride</t>
  </si>
  <si>
    <t>424-560-4</t>
  </si>
  <si>
    <t>151257-01-1</t>
  </si>
  <si>
    <t>616-175-00-7</t>
  </si>
  <si>
    <t>2-(2-hexyldecyloxy)benzamide</t>
  </si>
  <si>
    <t>431-230-3</t>
  </si>
  <si>
    <t>202483-62-3</t>
  </si>
  <si>
    <t>616-176-00-2</t>
  </si>
  <si>
    <t>3-N,N-bis(methoxyethyl)aminoacetanilide</t>
  </si>
  <si>
    <t>432-530-7</t>
  </si>
  <si>
    <t>24294-01-7</t>
  </si>
  <si>
    <t>616-177-00-8</t>
  </si>
  <si>
    <t>(3-(4-(2-(butyl-(4-methylphenylsulfonyl)amino)phenylthio)-5-oxo-1-(2,4,6-trichlorophenyl)-4,5-dihydro-1H-pyrazole-3-ylamino)-4-chlorophenyl)tetradecanamide; N-[3-({4-[(2-{butyl[(4-methylphenyl)sulfonyl]amino}phenyl)thio]-5-oxo-1-(2,4,6-trichlorophenyl)-4,5-dihydro-1H-pyrazol-3-yl}amino)-4-chlorophenyl]tetradecanamide</t>
  </si>
  <si>
    <t>432-970-1</t>
  </si>
  <si>
    <t>217324-98-6</t>
  </si>
  <si>
    <t>616-178-00-3</t>
  </si>
  <si>
    <t>N-(5-(bis(2-methoxyethyl)amino)-2-((2-cyano-4,6-dinitrophenyl)-azo)phenyl)acetamide</t>
  </si>
  <si>
    <t>434-500-9</t>
  </si>
  <si>
    <t>52583-35-4</t>
  </si>
  <si>
    <t>616-179-00-9</t>
  </si>
  <si>
    <t>2-chloro-N-(4-methylphenyl)acetamide</t>
  </si>
  <si>
    <t>435-170-9</t>
  </si>
  <si>
    <t>16634-82-5</t>
  </si>
  <si>
    <t>616-180-00-4</t>
  </si>
  <si>
    <t>N,N-(dimethylamino)thioacetamide hydrochloride</t>
  </si>
  <si>
    <t>435-470-1</t>
  </si>
  <si>
    <t>27366-72-9</t>
  </si>
  <si>
    <t>616-181-00-X</t>
  </si>
  <si>
    <t>4'-methyldodecane-1-sulfonanilide</t>
  </si>
  <si>
    <t>435-490-9</t>
  </si>
  <si>
    <t>17417-32-2</t>
  </si>
  <si>
    <t>616-182-00-5</t>
  </si>
  <si>
    <t>N'-(1,3-dimethylbutylidene)-3-hydroxy-2-naphthohydrazide</t>
  </si>
  <si>
    <t>435-860-1</t>
  </si>
  <si>
    <t>214417-91-1</t>
  </si>
  <si>
    <t>616-183-00-0</t>
  </si>
  <si>
    <t>N-dodecyl-4-methoxybenzamide</t>
  </si>
  <si>
    <t>442-340-6</t>
  </si>
  <si>
    <t>1854-15-5</t>
  </si>
  <si>
    <t>616-184-00-6</t>
  </si>
  <si>
    <t>3-methyl-N-(5,8,13,14-tetrahydro-5,8,14-trioxonaphth[2,3-c]acridin-6-yl)benzamide</t>
  </si>
  <si>
    <t>442-560-2</t>
  </si>
  <si>
    <t>105043-55-8</t>
  </si>
  <si>
    <t>616-186-00-7</t>
  </si>
  <si>
    <t>N,N'-(2-chloro-1,4-phenylene)bis(3-oxobutaneamide)</t>
  </si>
  <si>
    <t>443-010-4</t>
  </si>
  <si>
    <t>53641-10-4</t>
  </si>
  <si>
    <t>616-188-00-8</t>
  </si>
  <si>
    <t>2-(5,5-dimethyl-2,4-dioxooxazolidin-3-yl)-4,4-dimethyl-3-oxo-N-(2-methoxy-5-octadecanoylaminophenyl)pentanoic acid amide</t>
  </si>
  <si>
    <t>443-980-9</t>
  </si>
  <si>
    <t>221215-20-9</t>
  </si>
  <si>
    <t>616-189-00-3</t>
  </si>
  <si>
    <t>N-[5-(bis-(2-methoxy-ethyl)-amino]-2-(6-bromo-2-methyl-1,3-dioxo-2,3-dihydro-1H-isoindol-5-ylazo)-phenyl]acetamide</t>
  </si>
  <si>
    <t>444-780-4</t>
  </si>
  <si>
    <t>452962-97-9</t>
  </si>
  <si>
    <t>616-190-00-9</t>
  </si>
  <si>
    <t>N-decyl-4-nitrobenzamide</t>
  </si>
  <si>
    <t>445-880-0</t>
  </si>
  <si>
    <t>64026-19-3</t>
  </si>
  <si>
    <t>616-191-00-4</t>
  </si>
  <si>
    <t>2-ethyl-N-methyl-N-(3-methylphenyl)butanamide</t>
  </si>
  <si>
    <t>446-190-2</t>
  </si>
  <si>
    <t>406488-30-0</t>
  </si>
  <si>
    <t xml:space="preserve">Acute Tox. 4 *
Skin Irrit. 2
Eye Irrit. 2
Skin Sens. 1
Aquatic Chronic 2
</t>
  </si>
  <si>
    <t xml:space="preserve">H302
H315
H319
H317
H411
</t>
  </si>
  <si>
    <t xml:space="preserve">H302
H319
H315
H317
H411
</t>
  </si>
  <si>
    <t>616-192-00-X</t>
  </si>
  <si>
    <t>2-[2-(3-butoxypropyl)-1,1-dioxo-1,2,4-benzothiadiazin-3-yl]-5'-tert-butyl-2-(5,5-dimethyl-2,4-dioxo-1,3-oxazolidin-3-yl)-2'-[(2-ethylhexyl)thio]acetanilide</t>
  </si>
  <si>
    <t>448-060-0</t>
  </si>
  <si>
    <t>727678-39-9</t>
  </si>
  <si>
    <t>616-193-00-5</t>
  </si>
  <si>
    <t>N-[2-(2-butyl-4,6-dicyano-1,3-dioxo-2,3-dihydro-1H-isoindol-5-ylazo)-5-diethylamino-phenyl]acetamide</t>
  </si>
  <si>
    <t>449-940-7</t>
  </si>
  <si>
    <t>368450-39-9</t>
  </si>
  <si>
    <t>616-194-00-0</t>
  </si>
  <si>
    <t>2,2-diethoxy-N,N-dimethylacetamide</t>
  </si>
  <si>
    <t>449-950-1</t>
  </si>
  <si>
    <t>34640-92-1</t>
  </si>
  <si>
    <t>616-196-00-1</t>
  </si>
  <si>
    <t>disodium salt of 1-hydroxy-4-(β-(4-(1-hydroxy-3,6-disulfo-8-acetylamino-2-naphthylazo)phenoxy)ethoxy)-N-dodecyl-2-naphthamide</t>
  </si>
  <si>
    <t>419-990-4</t>
  </si>
  <si>
    <t>616-197-00-7</t>
  </si>
  <si>
    <t>reaction mass of: potassium N-[3-(dimethyloxidoamino)propyl]-1,1,2,2,3,3,4,4,5,5,6,6,7,7,8,8,8-heptadecafluorooctane sulfonamidate; N-[3-(dimethyloxidoamino)propyl]-1,1,2,2,3,3,4,4,5,5,6,6,7,7,8,8,8-heptadecafluorooctane sulfonamide</t>
  </si>
  <si>
    <t>422-500-1</t>
  </si>
  <si>
    <t>616-198-00-2</t>
  </si>
  <si>
    <t>1,3-bis[12-hydroxy-octadecamide-N-methylene]-benzene</t>
  </si>
  <si>
    <t>423-300-7</t>
  </si>
  <si>
    <t>616-200-00-1</t>
  </si>
  <si>
    <t>reaction mass of N,N'-ethane-1,2-diylbis(hexanamide) and 12-hydroxy-N-[2-[(1-oxyhexyl)amino]ethyl]octadecanamide and N,N'-ethane-1,2-diylbis(12-hydroxyoctadecan amide)</t>
  </si>
  <si>
    <t>432-430-3</t>
  </si>
  <si>
    <t xml:space="preserve">GHS07
</t>
  </si>
  <si>
    <t>616-201-00-7</t>
  </si>
  <si>
    <t>12-hydroxyoctadecanoic acid, reaction products with 1,3-benzenedimethanamine and hexamethylenediamine</t>
  </si>
  <si>
    <t>432-840-2</t>
  </si>
  <si>
    <t>220926-97-6</t>
  </si>
  <si>
    <t>616-202-00-2</t>
  </si>
  <si>
    <t>reaction mass of: 2,2'-[(3,3'-dichloro[1,1'-biphenyl]-4,4'-diyl)bis(azo)]bis[N-(2,4-dimethylphenyl)]-3-oxo-butanamide; 2-[[3,3'-dichloro-4'-[[1[[(2,4-dimethylphenyl)amino]carbonyl]-2-oxopropyl]azo][1,1'-biphenyl]-4-yl]azo]-N-(2-methylphenyl)-3-oxo-butanamide; 2-[[3,3'-dichloro-4'-[[1[[(2,4-dimethylphenyl)amino]carbonyl]-2-oxopropyl]azo][1,1'-biphenyl]-4-yl]azo]-N-(2-carboxylphenyl)-3-oxo-butanamide</t>
  </si>
  <si>
    <t>434-330-5</t>
  </si>
  <si>
    <t>616-203-00-8</t>
  </si>
  <si>
    <t>reaction mass of: N-[5-[bis-(2-methoxyethyl)amino]-2-(2-butyl-4,6-dicyano-1,3-dioxo-2,3-dihydro-1H-isoindol-5-yl-azo)phenyl]acetamide; N-[2-(2-butyl-4,6-dicyano-1,3-dioxo-2,3-dihydro-1H-isoindol-5-ylazo)5-diethylaminophenyl]acetamide</t>
  </si>
  <si>
    <t>442-280-0</t>
  </si>
  <si>
    <t>616-204-00-3</t>
  </si>
  <si>
    <t>N,N''-(methylenedi-4,1-phenylene)bis[N'-octylurea]</t>
  </si>
  <si>
    <t>451-060-3</t>
  </si>
  <si>
    <t>616-205-00-9</t>
  </si>
  <si>
    <t>Metazachlor (ISO); 2-chloro-N-(2,6-dimethylphenyl)-N-(1H-pyrazol-1-ylmethyl)acetamide</t>
  </si>
  <si>
    <t>266-583-0</t>
  </si>
  <si>
    <t>67129-08-2</t>
  </si>
  <si>
    <t xml:space="preserve">Carc. 2
Skin Sens. 1B
Aquatic Acute 1
Aquatic Chronic 1
</t>
  </si>
  <si>
    <t>616-206-00-4</t>
  </si>
  <si>
    <t>flufenoxuron (ISO); 1-(4-(2-cloro-α,α,α-p-trifluorotolyloxy)-2-fluorophenyl)-3-(2,6-difluorobenzolyl)urea</t>
  </si>
  <si>
    <t xml:space="preserve">M=10000
M=10000
</t>
  </si>
  <si>
    <t>616-207-00-X</t>
  </si>
  <si>
    <t xml:space="preserve">polyhexamethylene biguanide hydrochloride [1]
polyhexamethylene biguanide hydrochloride [2]
</t>
  </si>
  <si>
    <t xml:space="preserve">27083-27-8 [1]
32289-58-0 [2]
</t>
  </si>
  <si>
    <t xml:space="preserve">Carc. 2
Acute Tox. 4
STOT RE 1
Eye Dam. 1
Skin Sens. 1B
Aquatic Acute 1
Aquatic Chronic 1
</t>
  </si>
  <si>
    <t xml:space="preserve">H351
H302
H372 (respiratory tract) (inhalation)
H318
H317
H400
H410
</t>
  </si>
  <si>
    <t xml:space="preserve">H302
H318
H317
H351
H372 (respiratory tract) (inhalation)
H410
</t>
  </si>
  <si>
    <t>616-208-00-5</t>
  </si>
  <si>
    <t>N-ethyl-2-pyrrolidone; 1-ethylpyrrolidin-2-one</t>
  </si>
  <si>
    <t>220-250-6</t>
  </si>
  <si>
    <t>2687-91-4</t>
  </si>
  <si>
    <t>616-209-00-0</t>
  </si>
  <si>
    <t>amidosulfuron (ISO); 3-(4,6-dimethoxypyrimidin-2-yl)-1-((N-methyl-N-methylsulfonylamino)sulfonyl)urea</t>
  </si>
  <si>
    <t>407-380-0</t>
  </si>
  <si>
    <t>120923-37-7</t>
  </si>
  <si>
    <t>616-210-00-6</t>
  </si>
  <si>
    <t>tebufenpyrad (ISO); N-(4-tertbutylbenzyl)-4-chloro-3-ethyl-1-methyl-1Hpyrazole-5- carboxamide</t>
  </si>
  <si>
    <t>119168-77-3</t>
  </si>
  <si>
    <t xml:space="preserve">Acute Tox. 3
Acute Tox. 4
STOT RE 2
Skin Sens. 1B
Aquatic Acute 1
Aquatic Chronic 1
</t>
  </si>
  <si>
    <t xml:space="preserve">H301
H332
H373 (gastro-intestinal tract) (oral)
H317
H400
H410
</t>
  </si>
  <si>
    <t xml:space="preserve">H301
H332
H317
H373 (gastro-intestinal tract) (oral)
H410
</t>
  </si>
  <si>
    <t>616-211-00-1</t>
  </si>
  <si>
    <t>proquinazid (ISO); 6-iodo-2-propoxy-3-propylquinazolin-4(3H)-one</t>
  </si>
  <si>
    <t>189278-12-4</t>
  </si>
  <si>
    <t>616-212-00-7</t>
  </si>
  <si>
    <t>3-iodo-2-propynyl butylcarbamate; 3-iodoprop-2-yn-1-yl butylcarbamate</t>
  </si>
  <si>
    <t xml:space="preserve">Acute Tox. 3
Acute Tox. 4
STOT RE 1
Eye Dam. 1
Skin Sens. 1
Aquatic Acute 1
Aquatic Chronic 1
</t>
  </si>
  <si>
    <t xml:space="preserve">H331
H302
H372 (larynx)
H318
H317
H400
H410
</t>
  </si>
  <si>
    <t xml:space="preserve">H302
H331
H318
H317
H372 (larynx)
H410
</t>
  </si>
  <si>
    <t xml:space="preserve">M=10
M=1
</t>
  </si>
  <si>
    <t>616-213-00-2</t>
  </si>
  <si>
    <t>mandipropamid (ISO); 2-(4-chlorophenyl)-N-{2-[3-methoxy-4-(prop-2-yn-1-yloxy)phenyl]ethyl}-2-(prop-2-yn-1-yloxy)acetamide</t>
  </si>
  <si>
    <t>374726-62-2</t>
  </si>
  <si>
    <t>616-214-00-8</t>
  </si>
  <si>
    <t>metosulam (ISO); N-(2,6-dichloro-3-methylphenyl)-5,7-dimethoxy[1,2,4]triazolo[1,5-a]pyrimidine-2-sulfonamide</t>
  </si>
  <si>
    <t>139528-85-1</t>
  </si>
  <si>
    <t xml:space="preserve">Carc. 2
STOT RE 2
Aquatic Acute 1
Aquatic Chronic 1
</t>
  </si>
  <si>
    <t xml:space="preserve">H351
H373 (eyes, kidneys)
H400
H410
</t>
  </si>
  <si>
    <t xml:space="preserve">H351
H373 (eyes, kidneys)
H410
</t>
  </si>
  <si>
    <t xml:space="preserve">M=1000
M=100
</t>
  </si>
  <si>
    <t>616-215-00-3</t>
  </si>
  <si>
    <t>dimethenamid-P (ISO); 2-chloro-N-(2,4-dimethyl-3-thienyl)-N-[(2S)-1-methoxypropan-2-yl]acetamide</t>
  </si>
  <si>
    <t>163515-14-8</t>
  </si>
  <si>
    <t xml:space="preserve">Acute Tox. 4
Skin Sens. 1
Aquatic Acute 1
Aquatic Chronic 1
</t>
  </si>
  <si>
    <t>616-216-00-9</t>
  </si>
  <si>
    <t>flonicamid (ISO); N-(cyanomethyl)-4-(trifluoromethyl)pyridine-3-carboxamide</t>
  </si>
  <si>
    <t>158062-67-0</t>
  </si>
  <si>
    <t xml:space="preserve">Acute Tox. 4
</t>
  </si>
  <si>
    <t>616-217-00-4</t>
  </si>
  <si>
    <t>sulfoxaflor (ISO); [methyl(oxo){1-[6-(trifluoromethyl)-3-pyridyl]ethyl}-λ6-sulfanylidene]cyanamide</t>
  </si>
  <si>
    <t>946578-00-3</t>
  </si>
  <si>
    <t xml:space="preserve">Acute Tox. 4
Aquatic Acute 1
Aquatic Chronic 1
</t>
  </si>
  <si>
    <t>617-001-00-2</t>
  </si>
  <si>
    <t>di-tert-butyl peroxide</t>
  </si>
  <si>
    <t>203-733-6</t>
  </si>
  <si>
    <t>110-05-4</t>
  </si>
  <si>
    <t xml:space="preserve">Flam. Liq. 2
Org. Perox. E
Muta. 2
</t>
  </si>
  <si>
    <t xml:space="preserve">H225
H242
H341
</t>
  </si>
  <si>
    <t xml:space="preserve">H242
H225
H341
</t>
  </si>
  <si>
    <t>617-002-00-8</t>
  </si>
  <si>
    <t>α,α-dimethylbenzyl hydroperoxide; cumene hydroperoxide</t>
  </si>
  <si>
    <t>201-254-7</t>
  </si>
  <si>
    <t>80-15-9</t>
  </si>
  <si>
    <t xml:space="preserve">Org. Perox. E
Acute Tox. 3 *
Acute Tox. 4 *
Acute Tox. 4 *
STOT RE 2 *
Skin Corr. 1B
Aquatic Chronic 2
</t>
  </si>
  <si>
    <t xml:space="preserve">H242
H331
H312
H302
H373 **
H314
H411
</t>
  </si>
  <si>
    <t xml:space="preserve">Skin Corr. 1B; H314: C ≥ 10 %
Skin Irrit. 2; H315: 3 % ≤ C &lt; 10 %
Eye Dam. 1; H318: 3 % ≤ C &lt; 10 %
Eye Irrit. 2; H319: 1 % ≤ C &lt; 3 %
STOT SE 3; H335: C &lt; 10 %
</t>
  </si>
  <si>
    <t>617-003-00-3</t>
  </si>
  <si>
    <t>dilauroyl peroxide</t>
  </si>
  <si>
    <t>203-326-3</t>
  </si>
  <si>
    <t>105-74-8</t>
  </si>
  <si>
    <t xml:space="preserve">Org. Perox. D
</t>
  </si>
  <si>
    <t xml:space="preserve">H242
</t>
  </si>
  <si>
    <t>617-004-00-9</t>
  </si>
  <si>
    <t>1,2,3,4-tetrahydro-1-naphthyl hydroperoxide</t>
  </si>
  <si>
    <t>212-230-0</t>
  </si>
  <si>
    <t>771-29-9</t>
  </si>
  <si>
    <t xml:space="preserve">Org. Perox. D
Acute Tox. 4 *
Skin Corr. 1B
Aquatic Acute 1
Aquatic Chronic 1
</t>
  </si>
  <si>
    <t xml:space="preserve">H242
H302
H314
H400
H410
</t>
  </si>
  <si>
    <t xml:space="preserve">H242
H302
H314
H410
</t>
  </si>
  <si>
    <t>617-006-00-X</t>
  </si>
  <si>
    <t>bis(α,α-dimethylbenzyl) peroxide</t>
  </si>
  <si>
    <t>201-279-3</t>
  </si>
  <si>
    <t>80-43-3</t>
  </si>
  <si>
    <t xml:space="preserve">Org. Perox. F
Skin Irrit. 2
Eye Irrit. 2
Aquatic Chronic 2
</t>
  </si>
  <si>
    <t xml:space="preserve">H242
H315
H319
H411
</t>
  </si>
  <si>
    <t xml:space="preserve">H242
H319
H315
H411
</t>
  </si>
  <si>
    <t>617-007-00-5</t>
  </si>
  <si>
    <t>tert-butyl α,α-dimethylbenzyl peroxide</t>
  </si>
  <si>
    <t>222-389-8</t>
  </si>
  <si>
    <t>3457-61-2</t>
  </si>
  <si>
    <t xml:space="preserve">Org. Perox. E
Skin Irrit. 2
Aquatic Chronic 2
</t>
  </si>
  <si>
    <t xml:space="preserve">H242
H315
H411
</t>
  </si>
  <si>
    <t>617-008-00-0</t>
  </si>
  <si>
    <t>dibenzoyl peroxide; benzoyl peroxide</t>
  </si>
  <si>
    <t>202-327-6</t>
  </si>
  <si>
    <t xml:space="preserve">Org. Perox. B
Eye Irrit. 2
Skin Sens. 1
</t>
  </si>
  <si>
    <t xml:space="preserve">H241
H319
H317
</t>
  </si>
  <si>
    <t>GHS01
GHS02
GHS07
Dgr</t>
  </si>
  <si>
    <t>617-010-00-1</t>
  </si>
  <si>
    <t xml:space="preserve">1-hydroperoxycyclohexyl 1-hydroxycyclohexyl peroxide [1]
1,1’-dioxybiscyclohexan-1-ol [2]
cyclohexylidene hydroperoxide [3]
cyclohexanone, peroxide [4]
</t>
  </si>
  <si>
    <t xml:space="preserve">201-091-1 [1]
219-306-2 [2]
220-279-4 [3]
235-527-7 [4]
</t>
  </si>
  <si>
    <t xml:space="preserve">78-18-2 [1]
2407-94-5 [2]
2699-11-8 [3]
12262-58-7 [4]
</t>
  </si>
  <si>
    <t xml:space="preserve">Org. Perox. A
Acute Tox. 4 *
Skin Corr. 1B
</t>
  </si>
  <si>
    <t xml:space="preserve">H240
H302
H314
</t>
  </si>
  <si>
    <t>GHS01
GHS05
GHS07
Dgr</t>
  </si>
  <si>
    <t>617-010-01-9</t>
  </si>
  <si>
    <t xml:space="preserve">1-hydroperoxycyclohexyl 1-hydroxycyclohexyl peroxide [1]
1,1'-dioxybiscyclohexan-1-ol [2]
cyclohexylidene hydroperoxide [3]
cyclohexanone, peroxide  [4]
</t>
  </si>
  <si>
    <t xml:space="preserve">Org. Perox. C
Acute Tox. 4 *
Skin Corr. 1B
</t>
  </si>
  <si>
    <t xml:space="preserve">H242
H302
H314
</t>
  </si>
  <si>
    <t>C T</t>
  </si>
  <si>
    <t>617-012-00-2</t>
  </si>
  <si>
    <t>8-p-menthyl hydroperoxide; p-menthane hydroperoxide</t>
  </si>
  <si>
    <t>201-281-4</t>
  </si>
  <si>
    <t>80-47-7</t>
  </si>
  <si>
    <t xml:space="preserve">Org. Perox. D
Acute Tox. 4 *
Skin Corr. 1B
</t>
  </si>
  <si>
    <t xml:space="preserve">H242
H332
H314
</t>
  </si>
  <si>
    <t xml:space="preserve">H242
H314
H332
</t>
  </si>
  <si>
    <t>617-013-00-8</t>
  </si>
  <si>
    <t>O,O-tert-butyl O-docosyl monoperoxyoxalate</t>
  </si>
  <si>
    <t>404-300-6</t>
  </si>
  <si>
    <t>116753-76-5</t>
  </si>
  <si>
    <t xml:space="preserve">Org. Perox. C ****
Aquatic Acute 1
Aquatic Chronic 1
</t>
  </si>
  <si>
    <t>617-014-00-3</t>
  </si>
  <si>
    <t>6-(nonylamino)-6-oxo-peroxyhexanoic acid</t>
  </si>
  <si>
    <t>406-680-9</t>
  </si>
  <si>
    <t>104788-63-8</t>
  </si>
  <si>
    <t xml:space="preserve">Org. Perox. C ****
Eye Dam. 1
Skin Sens. 1
Aquatic Acute 1
</t>
  </si>
  <si>
    <t xml:space="preserve">H242
H318
H317
H400
</t>
  </si>
  <si>
    <t>617-015-00-9</t>
  </si>
  <si>
    <t>bis(4-methylbenzoyl)peroxide</t>
  </si>
  <si>
    <t>407-950-9</t>
  </si>
  <si>
    <t>895-85-2</t>
  </si>
  <si>
    <t xml:space="preserve">Org. Perox. B ****
Aquatic Acute 1
Aquatic Chronic 1
</t>
  </si>
  <si>
    <t xml:space="preserve">H241
H400
H410
</t>
  </si>
  <si>
    <t>GHS01
GHS02
GHS09
Dgr</t>
  </si>
  <si>
    <t xml:space="preserve">H241
H410
</t>
  </si>
  <si>
    <t>617-016-00-4</t>
  </si>
  <si>
    <t>3-hydroxy-1,1-dimethylbutyl 2-ethyl-2-methylheptaneperoxoate</t>
  </si>
  <si>
    <t>413-910-1</t>
  </si>
  <si>
    <t xml:space="preserve">Flam. Liq. 3
Org. Perox. C ****
Skin Irrit. 2
Aquatic Acute 1
Aquatic Chronic 1
</t>
  </si>
  <si>
    <t xml:space="preserve">H226
H242
H315
H400
H410
</t>
  </si>
  <si>
    <t xml:space="preserve">H242
H226
H315
H410
</t>
  </si>
  <si>
    <t>617-017-00-X</t>
  </si>
  <si>
    <t>reaction mass of: 2,2'-bis(tert-pentylperoxy)-p-diisopropylbenzene; 2,2'-bis(tert-pentylperoxy)-m-diisopropylbenzene</t>
  </si>
  <si>
    <t>412-140-3</t>
  </si>
  <si>
    <t>32144-25-5</t>
  </si>
  <si>
    <t xml:space="preserve">Org. Perox. D
Aquatic Chronic 4
</t>
  </si>
  <si>
    <t>617-018-00-5</t>
  </si>
  <si>
    <t>reaction mass of: 1-methyl-1-(3-(1-methylethyl)phenyl)ethyl-1-methyl-1-phenylethylperoxide, 63 % by weight; 1-methyl-1-(4-(1-methylethyl)phenyl)ethyl-1-methyl-1-phenylethylperoxide, 31 % by weight</t>
  </si>
  <si>
    <t>410-840-3</t>
  </si>
  <si>
    <t>71566-50-2</t>
  </si>
  <si>
    <t xml:space="preserve">Org. Perox. C ****
Aquatic Chronic 2
</t>
  </si>
  <si>
    <t>617-019-00-0</t>
  </si>
  <si>
    <t>6-(phthalimido)peroxyhexanoic acid</t>
  </si>
  <si>
    <t>410-850-8</t>
  </si>
  <si>
    <t>128275-31-0</t>
  </si>
  <si>
    <t xml:space="preserve">Org. Perox. D
Eye Dam. 1
Aquatic Acute 1
</t>
  </si>
  <si>
    <t xml:space="preserve">H242
H318
H400
</t>
  </si>
  <si>
    <t>617-020-00-6</t>
  </si>
  <si>
    <t>1,3-di(prop-2,2-diyl)benzene bis(neodecanoylperoxide)</t>
  </si>
  <si>
    <t>420-060-5</t>
  </si>
  <si>
    <t>117663-11-3</t>
  </si>
  <si>
    <t>617-021-00-1</t>
  </si>
  <si>
    <t>methylethylketone peroxide trimer</t>
  </si>
  <si>
    <t>429-320-2</t>
  </si>
  <si>
    <t xml:space="preserve">Org. Perox. B ****
Asp. Tox. 1
Skin Irrit. 2
Skin Sens. 1
</t>
  </si>
  <si>
    <t xml:space="preserve">H241
H304
H315
H317
</t>
  </si>
  <si>
    <t>GHS01
GHS02
GHS08
GHS07
Dgr</t>
  </si>
  <si>
    <t xml:space="preserve">H241
H304
H315
H317
</t>
  </si>
  <si>
    <t>617-022-00-7</t>
  </si>
  <si>
    <t>reaction mass of: 1,2-dimethylpropylidene dihydroperoxide; dimethyl 1,2-benzenedicarboxylate</t>
  </si>
  <si>
    <t>442-480-8</t>
  </si>
  <si>
    <t xml:space="preserve">Org. Perox. C
Acute Tox. 4 *
Skin Corr. 1B
Skin Sens. 1
Aquatic Chronic 2
</t>
  </si>
  <si>
    <t xml:space="preserve">H242
H302
H314
H317
H411
</t>
  </si>
  <si>
    <t>647-001-00-8</t>
  </si>
  <si>
    <t>glucosidase, β-</t>
  </si>
  <si>
    <t>232-589-7</t>
  </si>
  <si>
    <t>9001-22-3</t>
  </si>
  <si>
    <t>647-002-00-3</t>
  </si>
  <si>
    <t>cellulase</t>
  </si>
  <si>
    <t>647-003-00-9</t>
  </si>
  <si>
    <t>cellobiohydrolase, exo-</t>
  </si>
  <si>
    <t>253-465-9</t>
  </si>
  <si>
    <t>37329-65-0</t>
  </si>
  <si>
    <t>647-004-00-4</t>
  </si>
  <si>
    <t>cellulases with the exception of those specified elsewhere in this Annex</t>
  </si>
  <si>
    <t>647-005-00-X</t>
  </si>
  <si>
    <t>bromelain, juice</t>
  </si>
  <si>
    <t>232-572-4</t>
  </si>
  <si>
    <t>9001-00-7</t>
  </si>
  <si>
    <t>647-006-00-5</t>
  </si>
  <si>
    <t>ficin</t>
  </si>
  <si>
    <t>232-599-1</t>
  </si>
  <si>
    <t>9001-33-6</t>
  </si>
  <si>
    <t>647-007-00-0</t>
  </si>
  <si>
    <t>papain</t>
  </si>
  <si>
    <t>232-627-2</t>
  </si>
  <si>
    <t>9001-73-4</t>
  </si>
  <si>
    <t>647-008-00-6</t>
  </si>
  <si>
    <t>pepsin A</t>
  </si>
  <si>
    <t>232-629-3</t>
  </si>
  <si>
    <t>9001-75-6</t>
  </si>
  <si>
    <t>647-009-00-1</t>
  </si>
  <si>
    <t>rennin</t>
  </si>
  <si>
    <t>232-645-0</t>
  </si>
  <si>
    <t>9001-98-3</t>
  </si>
  <si>
    <t>647-010-00-7</t>
  </si>
  <si>
    <t>trypsin</t>
  </si>
  <si>
    <t>232-650-8</t>
  </si>
  <si>
    <t>9002-07-7</t>
  </si>
  <si>
    <t>647-011-00-2</t>
  </si>
  <si>
    <t>chymotrypsin</t>
  </si>
  <si>
    <t>232-671-2</t>
  </si>
  <si>
    <t>9004-07-3</t>
  </si>
  <si>
    <t>647-012-00-8</t>
  </si>
  <si>
    <t>subtilisin</t>
  </si>
  <si>
    <t xml:space="preserve">STOT SE 3
Skin Irrit. 2
Eye Dam. 1
Resp. Sens. 1
</t>
  </si>
  <si>
    <t xml:space="preserve">H335
H315
H318
H334
</t>
  </si>
  <si>
    <t>647-013-00-3</t>
  </si>
  <si>
    <t>proteinase, microbial neutral</t>
  </si>
  <si>
    <t>232-966-6</t>
  </si>
  <si>
    <t>9068-59-1</t>
  </si>
  <si>
    <t>647-014-00-9</t>
  </si>
  <si>
    <t>proteases with the exception of those specified elsewhere in this Annex</t>
  </si>
  <si>
    <t>647-015-00-4</t>
  </si>
  <si>
    <t>amylase, α-</t>
  </si>
  <si>
    <t>232-565-6</t>
  </si>
  <si>
    <t>647-016-00-X</t>
  </si>
  <si>
    <t>amylases with the exception of those specified elsewhere in this Annex</t>
  </si>
  <si>
    <t>647-017-00-5</t>
  </si>
  <si>
    <t>laccase</t>
  </si>
  <si>
    <t>420-150-4</t>
  </si>
  <si>
    <t>648-001-00-0</t>
  </si>
  <si>
    <t>Distillates (coal tar), benzole fraction; Light Oil; [A complex combination of hydrocarbons obtained by the distillation of coal tar. It consists of hydrocarbons having carbon numbers primarily in the range of C4 to C10 and distilling in the approximate range of 80 °C to 160 °C (175 °F to 320 °F).]</t>
  </si>
  <si>
    <t>283-482-7</t>
  </si>
  <si>
    <t>84650-02-2</t>
  </si>
  <si>
    <t>648-002-00-6</t>
  </si>
  <si>
    <t>Tar oils, brown-coal; Light Oil; [The distillate from lignite tar boiling in the range of approximately 80°C to 250°C (176°F to 482°F).  Composed primarily of aliphatic and aromatic hydrocarbons and monobasic phenols.]</t>
  </si>
  <si>
    <t>302-674-4</t>
  </si>
  <si>
    <t>94114-40-6</t>
  </si>
  <si>
    <t>J</t>
  </si>
  <si>
    <t>648-003-00-1</t>
  </si>
  <si>
    <t>Benzol forerunnings (coal); Light Oil Redistillate, low boiling; [The distillate from coke oven light oil having an approximate distillation range below 100°C (212°F).  Composed primarily of C4 to C6 aliphatic hydrocarbons.]</t>
  </si>
  <si>
    <t>266-023-5</t>
  </si>
  <si>
    <t>65996-88-5</t>
  </si>
  <si>
    <t>648-004-00-7</t>
  </si>
  <si>
    <t>Distillates (coal tar), benzole fraction, BTX-rich; Light Oil Redistillate, low boiling; [A residue from the distillation of crude benzole to remove benzole fronts.  Composed primarily of benzene, toluene and xylenes boiling in the range of approximately 75°C to 200°C (167°F to 392°F).]</t>
  </si>
  <si>
    <t>309-984-9</t>
  </si>
  <si>
    <t>101896-26-8</t>
  </si>
  <si>
    <t>648-005-00-2</t>
  </si>
  <si>
    <t>Aromatic hydrocarbons, C6-10, C8-rich; Light Oil Redistillate, low boiling</t>
  </si>
  <si>
    <t>292-697-5</t>
  </si>
  <si>
    <t>90989-41-6</t>
  </si>
  <si>
    <t>648-006-00-8</t>
  </si>
  <si>
    <t>Solvent naphtha (coal), light; Light Oil Redistillate, low boiling</t>
  </si>
  <si>
    <t>287-498-5</t>
  </si>
  <si>
    <t>85536-17-0</t>
  </si>
  <si>
    <t>648-007-00-3</t>
  </si>
  <si>
    <t>Solvent naphtha (coal), xylene-styrene cut; Light Oil Redistillate, intermediate boiling</t>
  </si>
  <si>
    <t>287-502-5</t>
  </si>
  <si>
    <t>85536-20-5</t>
  </si>
  <si>
    <t>648-008-00-9</t>
  </si>
  <si>
    <t>Solvent naphtha (coal), coumarone-styrene contg.; Light Oil Redistillate, intermediate boiling</t>
  </si>
  <si>
    <t>287-500-4</t>
  </si>
  <si>
    <t>85536-19-2</t>
  </si>
  <si>
    <t>648-009-00-4</t>
  </si>
  <si>
    <t>Naphtha (coal), distn. residues; Light Oil Redistillate, high boiling; [The residue remaining from the distillation of recovered naphtha.  Composed primarily of naphthalene and condensation products of indene and styrene.]</t>
  </si>
  <si>
    <t>292-636-2</t>
  </si>
  <si>
    <t>90641-12-6</t>
  </si>
  <si>
    <t>648-010-00-X</t>
  </si>
  <si>
    <t>Aromatic hydrocarbons, C8; Light Oil Redistillate, high boiling</t>
  </si>
  <si>
    <t>292-694-9</t>
  </si>
  <si>
    <t>90989-38-1</t>
  </si>
  <si>
    <t>648-012-00-0</t>
  </si>
  <si>
    <t>Aromatic hydrocarbons, C8-9, hydrocarbon resin polymn. by-product; Light Oil Redistillate, high boiling; [A complex combination of hydrocarbons obtained from the evaporation of solvent under vacuum from polymerized hydrocarbon resin.  It consists predominantly of aromatic hydrocarbons having carbon numbers predominantly in the range of C8 through C9 and boiling in the range of approximately 120°C to 215°C (248°F to 419°F).]</t>
  </si>
  <si>
    <t>295-281-1</t>
  </si>
  <si>
    <t>91995-20-9</t>
  </si>
  <si>
    <t>648-013-00-6</t>
  </si>
  <si>
    <t>Aromatic hydrocarbons, C9-12, benzene distn.; Light Oil Redistillate, high boiling</t>
  </si>
  <si>
    <t>295-551-9</t>
  </si>
  <si>
    <t>92062-36-7</t>
  </si>
  <si>
    <t>648-014-00-1</t>
  </si>
  <si>
    <t>Extract residues (coal), benzole fraction alk., acid ext.; Light Oil Extract Residues, low boiling; [The redistillate from the distillate, freed of tar acids and tar bases, from bituminous coal high temperature tar boiling in the approximate range of 90°C to 160°C (194°F to 320°F).  It consists predominantly of benzene, toluene and xylenes.]</t>
  </si>
  <si>
    <t>295-323-9</t>
  </si>
  <si>
    <t>91995-61-8</t>
  </si>
  <si>
    <t>648-015-00-7</t>
  </si>
  <si>
    <t>Extract residues (coal tar), benzole fraction alk., acid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85°C to 195°C (185°F to 383°F).]</t>
  </si>
  <si>
    <t>309-868-8</t>
  </si>
  <si>
    <t>101316-63-6</t>
  </si>
  <si>
    <t>648-016-00-2</t>
  </si>
  <si>
    <t>Extract residues (coal), benzole fraction acid; Light Oil Extract Residues, low boiling; [An acid sludge by-product of the sulfuric acid refining of crude high temperature coal.  Composed primarily of sulfuric acid and organic compounds.]</t>
  </si>
  <si>
    <t>298-725-2</t>
  </si>
  <si>
    <t>93821-38-6</t>
  </si>
  <si>
    <t>648-017-00-8</t>
  </si>
  <si>
    <t>Extract residues (coal), light oil alk., distn. overheads; Light Oil Extract Residues, low boiling; [The first fraction from the distillation of aromatic hydrocarbons, coumarone, naphthalene and indene rich prefractionator bottoms or washed carbolic oil boiling substantially below 145°C (293°F).  Composed primarily of C7 and C8 aliphatic and aromatic hydrocarbons.]</t>
  </si>
  <si>
    <t>292-625-2</t>
  </si>
  <si>
    <t>90641-02-4</t>
  </si>
  <si>
    <t>648-018-00-3</t>
  </si>
  <si>
    <t>Extract residues (coal), light oil alk., acid ext., indene fraction; Light Oil Extract Residues, intermediate boiling</t>
  </si>
  <si>
    <t>309-867-2</t>
  </si>
  <si>
    <t>101316-62-5</t>
  </si>
  <si>
    <t>648-019-00-9</t>
  </si>
  <si>
    <t>Extract residues (coal), light oil alk., indene naphtha fraction; Light Oil Extract Residues, high boiling; [The distillate from aromatic hydrocarbons, coumarone, naphthalene and indene rich prefractionator bottoms or washed carbolic oils, having an approximate boiling range of 155°C to 180°C (311°F to 356°F).  Composed primarily of indene, indan and trimethylbenzenes.]</t>
  </si>
  <si>
    <t>292-626-8</t>
  </si>
  <si>
    <t>90641-03-5</t>
  </si>
  <si>
    <t>648-020-00-4</t>
  </si>
  <si>
    <t>Solvent naphtha (coal); Light Oil Extract Residues, high boiling; [The distillate from either high temperature coal tar, coke oven light oil, or coal tar oil alkaline extract residue having an approximate distillation range of 130°C to 210°C (266°F to 410°F). Composed primarily of indene and other polycyclic ring systems containing a single aromatic ring. May contain phenolic compounds and aromatic nitrogen bases.]</t>
  </si>
  <si>
    <t>266-013-0</t>
  </si>
  <si>
    <t>65996-79-4</t>
  </si>
  <si>
    <t>648-021-00-X</t>
  </si>
  <si>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135°C to 210°C (275°F to 410°F). May also include unsaturated hydrocarbons such as indene and coumarone.]</t>
  </si>
  <si>
    <t>309-971-8</t>
  </si>
  <si>
    <t>101794-90-5</t>
  </si>
  <si>
    <t>648-022-00-5</t>
  </si>
  <si>
    <t>Distillates (coal tar), light oils, acid exts.; Light Oil Extract Residues, high boiling; [This oil is a complex reaction mass of aromatic hydrocarbons, primarily indene, naphthalene, coumarone, phenol, and o-, m- and p-cresol and boiling in the range of 140°C to 215°C (284°F to 419°F).]</t>
  </si>
  <si>
    <t>292-609-5</t>
  </si>
  <si>
    <t>90640-87-2</t>
  </si>
  <si>
    <t>648-023-00-0</t>
  </si>
  <si>
    <t>Distillates (coal tar), light oils; Carbolic Oil; [A complex combination of hydrocarbons obtained by distillation of coal tar. It consists of aromatic and other hydrocarbons, phenolic compounds and aromatic nitrogen compounds and distills at the approximate range of 150°C to 210°C (302°F to 410°F).]</t>
  </si>
  <si>
    <t>283-483-2</t>
  </si>
  <si>
    <t>84650-03-3</t>
  </si>
  <si>
    <t>648-024-00-6</t>
  </si>
  <si>
    <t>Tar oils, coal; Carbolic Oil; [The distillate from high temperature coal tar having an approximate distillation range of 130°C to 250°C (266°F to 410°F). Composed primarily of naphthalene, alkylnaphthalenes, phenolic compounds, and aromatic nitrogen bases.]</t>
  </si>
  <si>
    <t>266-016-7</t>
  </si>
  <si>
    <t>65996-82-9</t>
  </si>
  <si>
    <t>648-026-00-7</t>
  </si>
  <si>
    <t>Extract residues (coal), light oil alk., acid ext.; Carbolic Oil Extract Residue; [The oil resulting from the acid washing of alkali-washed carbolic oil to remove the minor amounts of basic compounds (tar bases). Composed primarily of indene, indan and alkylbenzenes.]</t>
  </si>
  <si>
    <t>292-624-7</t>
  </si>
  <si>
    <t>90641-01-3</t>
  </si>
  <si>
    <t>648-027-00-2</t>
  </si>
  <si>
    <t>Extract residues (coal), tar oil alk.; Carbolic Oil Extract Residue; [The residue obtained from coal tar oil by an alkaline wash such as aqueous sodium hydroxide after the removal of crude coal tar acids. Composed primarily of naphthalenes and aromatic nitrogen bases.]</t>
  </si>
  <si>
    <t>266-021-4</t>
  </si>
  <si>
    <t>65996-87-4</t>
  </si>
  <si>
    <t>648-028-00-8</t>
  </si>
  <si>
    <t>Extract oils (coal), light oil; Acid Extract; [The aqueous extract produced by an acidic wash of alkali-washed carbolic oil. Composed primarily of acid salts of various aromatic nitrogen bases including pyridine, quinoline and their alkyl derivatives.]</t>
  </si>
  <si>
    <t>292-622-6</t>
  </si>
  <si>
    <t>90640-99-6</t>
  </si>
  <si>
    <t>648-029-00-3</t>
  </si>
  <si>
    <t>Pyridine, alkyl derivs.; Crude Tar Bases; [The complex combination of polyalkylated pyridines derived from coal tar distillation or as high-boiling distillates approximately above 150°C (302°F) from the reaction of ammonia with acetaldehyde, formaldehyde or paraformaldehyde.]</t>
  </si>
  <si>
    <t>269-929-9</t>
  </si>
  <si>
    <t>68391-11-7</t>
  </si>
  <si>
    <t>648-030-00-9</t>
  </si>
  <si>
    <t>Tar bases, coal, picoline fraction; Distillate Bases; [Pyridine bases boiling in the range of approximately 125°C to 160°C (257°F 320°F) obtained by distillation of neutralized acid extract of the base-containing tar fraction obtained by the distillation of bituminous coal tars. Composed chiefly of lutidines and picolines.]</t>
  </si>
  <si>
    <t>295-548-2</t>
  </si>
  <si>
    <t>92062-33-4</t>
  </si>
  <si>
    <t>648-031-00-4</t>
  </si>
  <si>
    <t>Tar bases, coal, lutidine fraction; Distillate Bases</t>
  </si>
  <si>
    <t>293-766-2</t>
  </si>
  <si>
    <t>91082-52-9</t>
  </si>
  <si>
    <t>648-032-00-X</t>
  </si>
  <si>
    <t>Extract oils (coal), tar base, collidine fraction; Distillate Bases; [The extract produced by the acidic extraction of bases from crude coal tar aromatic oils, neutralization, and distillation of the bases. Composed primarily of collidines, aniline, toluidines, lutidines, xylidines.]</t>
  </si>
  <si>
    <t>273-077-3</t>
  </si>
  <si>
    <t>68937-63-3</t>
  </si>
  <si>
    <t>648-033-00-5</t>
  </si>
  <si>
    <t>Tar bases, coal, collidine fraction; Distillate Bases; [The distillation fraction boiling in the range of approximately 181 °C to 186 °C (356 °F to 367 °F) from the crude bases obtained from the neutralized, acid-extracted base-containing tar fractions obtained by the distillation of bituminous coal tar. It contains chiefly aniline and collidines.]</t>
  </si>
  <si>
    <t>295-543-5</t>
  </si>
  <si>
    <t>92062-28-7</t>
  </si>
  <si>
    <t>648-034-00-0</t>
  </si>
  <si>
    <t>Tar bases, coal, aniline fraction; Distillate Bases; [The distillation fraction boiling in the range of approximately 180 °C to 200 °C (356 °F to 392 °F) from the crude bases obtained by dephenolating and debasing the carbolated oil from the distillation of coal tar. It contains chiefly aniline, collidines, lutidines and toluidines.]</t>
  </si>
  <si>
    <t>295-541-4</t>
  </si>
  <si>
    <t>92062-27-6</t>
  </si>
  <si>
    <t>648-035-00-6</t>
  </si>
  <si>
    <t>Tar bases, coal, toluidine fraction; Distillate Bases</t>
  </si>
  <si>
    <t>293-767-8</t>
  </si>
  <si>
    <t>91082-53-0</t>
  </si>
  <si>
    <t>648-036-00-1</t>
  </si>
  <si>
    <t>Distillates (petroleum), alkene-alkyne manuf. pyrolysis oil, mixed with high-temp.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160°C to 190°C (320°F to 374°F).]</t>
  </si>
  <si>
    <t>295-292-1</t>
  </si>
  <si>
    <t>91995-31-2</t>
  </si>
  <si>
    <t>648-037-00-7</t>
  </si>
  <si>
    <t>Distillates (coal), coal tar-residual pyrolysis oils, naphthalene oils; Redistillates; [The redistillate obtained from the fractional distillation of bituminous coal high temperature tar and pyrolysis residual oils and boiling in the range of approximately 190°C to 270°C (374°F to 518°F). Composed primarily of substituted dinuclear aromatics.]</t>
  </si>
  <si>
    <t>295-295-8</t>
  </si>
  <si>
    <t>91995-35-6</t>
  </si>
  <si>
    <t>648-038-00-2</t>
  </si>
  <si>
    <t>Extract oils (coal), coal tar-residual pyrolysis oils, naphthalene oil, redistillate; Redistillates; [The redistillate from the fractional distillation of dephenolated and debased methylnaphthalene oil obtained from bituminous coal high temperature tar and pyrolysis residual oils boiling in the approximate range of 220°C to 230°C (428°F to 446°F). It consists predominantly of unsubstituted and substituted dinuclear aromatic hydrocarbons.]</t>
  </si>
  <si>
    <t>295-329-1</t>
  </si>
  <si>
    <t>91995-66-3</t>
  </si>
  <si>
    <t>648-039-00-8</t>
  </si>
  <si>
    <t>Extract oils (coal), coal tar-residual pyrolysis oils, naphthalene oils; Redistillates; [A neutral oil obtained by debasing and dephenolating the oil obtained from the distillation of high temperature tar and pyrolysis residual oils which has a boiliing range of 225°C to 255°C (437°F to 491°F). Composed primarily of substituted dinuclear aromatic hydrocarbons.]</t>
  </si>
  <si>
    <t>310-170-0</t>
  </si>
  <si>
    <t>122070-79-5</t>
  </si>
  <si>
    <t>648-040-00-3</t>
  </si>
  <si>
    <t>Extract oils (coal), coal tar residual pyrolysis oils, naphthalene oil, distn. residues; Redistillates; [Residue from the distillation of dephenolated and debased methylnaphthalene oil (from bituminous coal tar and pyrolysis residual oils) with a boiling range of 240°C to 260°C (464°F to 500°F). Composed primarily of substituted dinuclear aromatic and heterocyclic hydrocarbons.]</t>
  </si>
  <si>
    <t>310-171-6</t>
  </si>
  <si>
    <t>122070-80-8</t>
  </si>
  <si>
    <t>648-041-00-9</t>
  </si>
  <si>
    <t>Absorption oils, bicyclo arom. and heterocyclic hydrocarbon fraction; Wash Oil Redistillate; [A complex combination of hydrocarbons obtained as a redistillate from the distillation of wash oil. It consists predominantly of 2-ringed aromatic and heterocyclic hydrocarbons boiling in the range of approximately 260 °C to 290 °C (500 °F to 554 °F).]</t>
  </si>
  <si>
    <t>309-851-5</t>
  </si>
  <si>
    <t>101316-45-4</t>
  </si>
  <si>
    <t>M</t>
  </si>
  <si>
    <t>648-042-00-4</t>
  </si>
  <si>
    <t>Distillates (coal tar), upper, fluorene-rich; Wash Oil Redistillate; [A complex combination of hydrocarbons obtained by the crystallization of tar oil. It consists af aromatic and polycyclic hydrocarbons primarily fluorene and some acenaphthene.]</t>
  </si>
  <si>
    <t>284-900-0</t>
  </si>
  <si>
    <t>84989-11-7</t>
  </si>
  <si>
    <t>648-043-00-X</t>
  </si>
  <si>
    <t>Creosote oil, acenaphthene fraction, acenaphthene-free; Wash Oil Redistillate; [The oil remaining after removal by a crystallization process of acenaphthene from acenaphthene oil from coal tar. Composed primarily of naphthalene and alkylnaphthalenes.]</t>
  </si>
  <si>
    <t>292-606-9</t>
  </si>
  <si>
    <t>90640-85-0</t>
  </si>
  <si>
    <t>648-044-00-5</t>
  </si>
  <si>
    <t>Distillates (coal tar), heavy oils; Heavy Anthracene Oil; [Distillate from the fractional distillation of coal tar of bituminous coal, with boiling range of 240 °C to 400 °C (464 °F to 752 °F). Composed primarily of tri- and polynuclear hydrocarbons and heterocyclic compounds.]</t>
  </si>
  <si>
    <t>292-607-4</t>
  </si>
  <si>
    <t>90640-86-1</t>
  </si>
  <si>
    <t>648-045-00-0</t>
  </si>
  <si>
    <t>Distillates (coal tar), upper; Heavy Anthracene Oil; [The distillate from coal tar having an approximate distillation range of 220 °C to 450 °C (428 °F to 842 °F). Composed primarily of three to four membered condensed ring aromatic hydrocarbons and other hydrocarbons.]</t>
  </si>
  <si>
    <t>266-026-1</t>
  </si>
  <si>
    <t>65996-91-0</t>
  </si>
  <si>
    <t>648-046-00-6</t>
  </si>
  <si>
    <t>Anthracene oil, acid ext.; Anthracene Oil Extract Residue; [A complex combination of hydrocarbons from the base-freed fraction obtained from the distillation of coal tar and boiling in the range of approximately 325 °C to 365 °C (617 °F to 689 °F). It contains predominantly anthracene and phenanthrene and their alkyl derivatives.]</t>
  </si>
  <si>
    <t>295-274-3</t>
  </si>
  <si>
    <t>91995-14-1</t>
  </si>
  <si>
    <t>648-047-00-1</t>
  </si>
  <si>
    <t>Distillates (coal tar); Heavy Anthracene Oil; [The distillate from coal tar having an approximate distillation range of 100 °C to 450 °C (212 °F to 842 °F). Composed primarily of two to four membered condensed ring aromatic hydrocarbons, phenolic compounds, and aromatic nitrogen bases.]</t>
  </si>
  <si>
    <t>266-027-7</t>
  </si>
  <si>
    <t>65996-92-1</t>
  </si>
  <si>
    <t>648-048-00-7</t>
  </si>
  <si>
    <t>Distillates (coal tar), pitch, heavy oils; Heavy Anthracene Oil; [The distillate from the distillation of the pitch obtained from bituminous high temperature tar. Composed primarily of tri- and polynuclear aromatic hydrocarbons and boiling in the range of approximately 300 °C to 470 °C (572 °F to 878 °F). The product may also contain heteroatoms.]</t>
  </si>
  <si>
    <t>295-312-9</t>
  </si>
  <si>
    <t>91995-51-6</t>
  </si>
  <si>
    <t>648-049-00-2</t>
  </si>
  <si>
    <t>Distillates (coal tar), pitch; Heavy Anthracene Oil; [The oil obtained from condensation of the vapors from the heat treatment of pitch. Composed primarily of two- to four-ring aromatic compounds boiling in the range of 200 °C to greater than 400 °C (392 °F to greater than 752 °F).]</t>
  </si>
  <si>
    <t>309-855-7</t>
  </si>
  <si>
    <t>101316-49-8</t>
  </si>
  <si>
    <t>648-050-00-8</t>
  </si>
  <si>
    <t>Distillates (coal tar), heavy oils, pyrene fraction; Heavy Anthracene Oil Redistillate; [The redistillate obtained from the fractional distillation of pitch distillate boiling in the range of approximately 350 °C to 400 °C (662 °F to 752 °F). Consists predominantly of tri- and polynuclear aromatics and heterocyclic hydrocarbons.]</t>
  </si>
  <si>
    <t>295-304-5</t>
  </si>
  <si>
    <t>91995-42-5</t>
  </si>
  <si>
    <t>648-051-00-3</t>
  </si>
  <si>
    <t>Distillates (coal tar), pitch, pyrene fraction; Heavy Anthracene Oil Redistillate; [The redistillate obtained from the fractional distillation of pitch distillate and boiling in the range of approximately 380 °C to 410 °C (7160 to 770 °F). Composed primarily of tri- and polynuclear aromatic hydrocarbons and heterocyclic compounds.]</t>
  </si>
  <si>
    <t>295-313-4</t>
  </si>
  <si>
    <t>91995-52-7</t>
  </si>
  <si>
    <t>648-052-00-9</t>
  </si>
  <si>
    <t>Paraffin waxes (coal), brown-coal high-temp. tar, carbon-treated; Coal Tar Extract; [A complet combination of hydrocarbons obtained by the treatment of lignite carbonization tar with activated carbon for removal of trace constituents and impurities. It consists predominantly of saturated straight and branched chain hydrocarbons having carbon numbers predominantly greater than C12.]</t>
  </si>
  <si>
    <t>308-296-6</t>
  </si>
  <si>
    <t>97926-76-6</t>
  </si>
  <si>
    <t>648-053-00-4</t>
  </si>
  <si>
    <t>Paraffin waxes (coal), brown-coal high-temp tar, clay-treated; Coal Tar Extract; [A complex combination of hydrocarbons obtained by the treatment of lignite carbonization tar with bentonite for removal of trace constituents and impurities. It consists predominantly of saturated straight and branched chain hydrocarbons having carbon numbers predominantly greater than C12.]</t>
  </si>
  <si>
    <t>308-297-1</t>
  </si>
  <si>
    <t>97926-77-7</t>
  </si>
  <si>
    <t>648-054-00-X</t>
  </si>
  <si>
    <t>Pitch; Pitch</t>
  </si>
  <si>
    <t>263-072-4</t>
  </si>
  <si>
    <t>61789-60-4</t>
  </si>
  <si>
    <t>648-055-00-5</t>
  </si>
  <si>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</si>
  <si>
    <t xml:space="preserve">Carc. 1A
Muta. 1B
Repr. 1B
Aquatic Acute 1
Aquatic Chronic 1
</t>
  </si>
  <si>
    <t xml:space="preserve">H350
H340
H360FD
H400
H410
</t>
  </si>
  <si>
    <t xml:space="preserve">H340
H350
H360FD
H410
</t>
  </si>
  <si>
    <t>648-056-00-0</t>
  </si>
  <si>
    <t>Pitch, coal tar, high-temp., heat-treated; Pitch; [The heat treated residue from the distillation of high temperature coal tar. A black solid with an approximate softening point from 80 °C to 180 °C (176 °F to 356 °F). Composed primarily of a complex mixture of three or more membered condensed ring aromatic hydrocarbons.]</t>
  </si>
  <si>
    <t>310-162-7</t>
  </si>
  <si>
    <t>121575-60-8</t>
  </si>
  <si>
    <t>648-057-00-6</t>
  </si>
  <si>
    <t>Pitch, coal tar, high-temp., secondary; Pitch Redistillate; [The residue obtained during the distillation of high boiling fractions from bituminous coal high temperature tar and/or pitch coke oil, with a softening point of 140 °C to 170 °C (284 °F to 392 °F) according to DIN 52025. Composed primarily of tri- and polynuclear aromatic compounds which also contain heteroatoms.]</t>
  </si>
  <si>
    <t>302-650-3</t>
  </si>
  <si>
    <t>94114-13-3</t>
  </si>
  <si>
    <t>648-058-00-1</t>
  </si>
  <si>
    <t>Residues (coal tar), pitch distn.; Pitch Redistillate; [Residue from the fractional distillation of pitch distillate boiling in the range of approximately 400 °C to 470 °C (752 °F to 846 °F). Composed primarily of polynuclear aromatic hydrocarbons, and heterocyclic compounds.]</t>
  </si>
  <si>
    <t>295-507-9</t>
  </si>
  <si>
    <t>92061-94-4</t>
  </si>
  <si>
    <t>648-059-00-7</t>
  </si>
  <si>
    <t>Tar, coal, high-temp., distn. and storage residues; Coal Tar Solids Residue; [Coke- 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</si>
  <si>
    <t>295-535-1</t>
  </si>
  <si>
    <t>92062-20-9</t>
  </si>
  <si>
    <t>648-060-00-2</t>
  </si>
  <si>
    <t>Tar, coal, storage residues; Coal Tar Solids Residue; [The deposit removed from crude coal tar storages. Composed primarily of coal tar and carbonaceous particulate matter.]</t>
  </si>
  <si>
    <t>293-764-1</t>
  </si>
  <si>
    <t>91082-50-7</t>
  </si>
  <si>
    <t>648-061-00-8</t>
  </si>
  <si>
    <t>Tar, coal, high-temp., residues; Coal Tar Solids Residue; [Solids formed during the coking of bituminous coal to produce crude bituminous coal high temperature tar. Composed primarily of coke and coal particles, highly aromatized compounds and mineral substances.]</t>
  </si>
  <si>
    <t>309-726-5</t>
  </si>
  <si>
    <t>100684-51-3</t>
  </si>
  <si>
    <t>648-062-00-3</t>
  </si>
  <si>
    <t>Tar, coal, high-temp., high-solids; Coal Tar Solids Residue; [The condensation product obtained by cooling, to approximately ambient temperature, the gas evolved in the high temperature (greater than 700 °C (1292 °F)) destructive distillation of coal. Composed primarily of a complex mixture of condensed ring aromatic hydrocarbons with a high solid content of coal-type materials.]</t>
  </si>
  <si>
    <t>273-615-7</t>
  </si>
  <si>
    <t>68990-61-4</t>
  </si>
  <si>
    <t>648-063-00-9</t>
  </si>
  <si>
    <t>Waste solids, coal-tar pitch coking; Coal Tar Solids Residue; [The combination of wastes formed by the coking of bituminous coal tar pitch. It consists predominantly of carbon.]</t>
  </si>
  <si>
    <t>295-549-8</t>
  </si>
  <si>
    <t>92062-34-5</t>
  </si>
  <si>
    <t>648-064-00-4</t>
  </si>
  <si>
    <t>Extract residues (coal), brown; Coal Tar Extract; [The residue from extraction of dried coal.]</t>
  </si>
  <si>
    <t>294-285-0</t>
  </si>
  <si>
    <t>91697-23-3</t>
  </si>
  <si>
    <t>648-065-00-X</t>
  </si>
  <si>
    <t>Paraffin waxes (coal), brown-coal-high-temp. tar; Coal Tar Extract; [A complex combination of hydrocarbons obtained from lignite carbonization tar by solvent crystallisation (solvent deoiling), by sweating or an adducting process. It consists predominantly of straight and branched chain saturated hydrocarbons having carbon numbers predominantly greater than C12.]</t>
  </si>
  <si>
    <t>295-454-1</t>
  </si>
  <si>
    <t>92045-71-1</t>
  </si>
  <si>
    <t>648-066-00-5</t>
  </si>
  <si>
    <t>Paraffin waxes (coal), brown-coal-high-temp. tar, hydrotreated; Coal Tar Extract; [A complex combination of hydrocarbons obtained from lignite carbonization tar by solvent crystallisation (solvent deoiling), by sweating or an adducting process treated with hydrogen in the presence of a catalyst. It consists predominantly of straight and branched chain saturated hydrocarbons having carbon numbers predominantly greater than C12.]</t>
  </si>
  <si>
    <t>295-455-7</t>
  </si>
  <si>
    <t>92045-72-2</t>
  </si>
  <si>
    <t>648-067-00-0</t>
  </si>
  <si>
    <t>Paraffin waxes (coal), brown-coal high-temp tar, silicic acid-treated; Coal Tar Extract; [A complex combination of hydrocarbons obtained by the treatment of lignite carbonization tar with silicic acid for removal of trace constituents and impurities. It consists predominantly of saturated straight and branched chain hydrocarbons having carbon numbers predominantly greater than C12.]</t>
  </si>
  <si>
    <t>308-298-7</t>
  </si>
  <si>
    <t>97926-78-8</t>
  </si>
  <si>
    <t>648-068-00-6</t>
  </si>
  <si>
    <t>Tar, coal, low-temp., distn. residues; Tar Oil, intermediate boiling; [Residues from fractional distillation of low temperature coal tar to remove oils that boil in a range up to approximately 300 °C (572 °F). Composed primarily of aromatic compounds.]</t>
  </si>
  <si>
    <t>309-887-1</t>
  </si>
  <si>
    <t>101316-85-2</t>
  </si>
  <si>
    <t>648-069-00-1</t>
  </si>
  <si>
    <t>Pitch, coal tar, low-temp; Pitch Residue; [A complex black solid or semi-solid obtained from the distillation of a low temperature coal tar. It has a softening point within the approximate range of 40 °C to 180 °C (104 °F to 356 °F). Composed primarily of a complex mixture of hydrocarbons.]</t>
  </si>
  <si>
    <t>292-651-4</t>
  </si>
  <si>
    <t>90669-57-1</t>
  </si>
  <si>
    <t>648-070-00-7</t>
  </si>
  <si>
    <t>Pitch, coal tar, low-temp., oxidized; Pitch Residue, oxidised; [The product obtained by air-blowing, at elevated temperature, low-temperature coal tar pitch. It has a softening-point within the approximate range of 70 °C to 180 °C (158 °F to 356 °F). Composed primarily of a complex mixture of hydrocarbons.]</t>
  </si>
  <si>
    <t>292-654-0</t>
  </si>
  <si>
    <t>90669-59-3</t>
  </si>
  <si>
    <t>648-071-00-2</t>
  </si>
  <si>
    <t>Pitch, coal tar, low-temp., heat-treated; Pitch Residue, oxidised; Pitch Residue, heat-treated; [A complex black solid obtained by the heat treatment of low temperature coal tar pitch. It has a softening point within the approximate range of 50 °C to 140 °C (122 °F to 284 °F). Composed primarily of a complex mixture of aromatic compounds.]</t>
  </si>
  <si>
    <t>292-653-5</t>
  </si>
  <si>
    <t>90669-58-2</t>
  </si>
  <si>
    <t>648-072-00-8</t>
  </si>
  <si>
    <t>Distillates (coal-petroleum), condensed-ring arom; Distillates; [The distillate from a mixture of coal and tar and aromatic petroleum streams having an approximate distillation range of 220 °C to 450 °C (428 °F to 842 °F). Composed primarily of 3- to 4-membered condensed ring aromatic hydrocarbons.]</t>
  </si>
  <si>
    <t>269-159-3</t>
  </si>
  <si>
    <t>68188-48-7</t>
  </si>
  <si>
    <t>648-073-00-3</t>
  </si>
  <si>
    <t>Aromatic hydrocarbons, C20-28, polycyclic, mixed coal-tar pitch-polyethylene-polypropylene pyrolysis-derived; Pyrolysis Products; [A complex combination hydrocarbons obtained from mixed coal tar pitch-polyethylene-polypropylene pyrolysis. Composed primarily of polycyclic aromatic hydrocarbons having carbon numbers predominantly in the range of C20 through C28 and having a softening point of 100 °C to 220 °C (212 °F to 428 °F) according to DIN 52025.]</t>
  </si>
  <si>
    <t>309-956-6</t>
  </si>
  <si>
    <t>101794-74-5</t>
  </si>
  <si>
    <t>648-074-00-9</t>
  </si>
  <si>
    <t>Aromatic hydrocarbons, C20-28, polycyclic, mixed coal-tar pitch-polyethylene pyrolysis-derived; Pyrolysis Products; [A complex combination of hydrocarbons obtained from mixed coal tar pitch-polyethylene pyrolysis. Composed primarily of polycyclic aromatic hydrocarbons having carbon numbers predominantly in the range of C20 through C28 and having a softening point of 100 °C to 220 °C (212 °F to 428 °F) according to DIN 52025.]</t>
  </si>
  <si>
    <t>309-957-1</t>
  </si>
  <si>
    <t>101794-75-6</t>
  </si>
  <si>
    <t>648-075-00-4</t>
  </si>
  <si>
    <t>Aromatic hydrocarbons, C20-28, polycyclic, mixed coal-tar pitch-polystyrene pyrolysis-derived; Pyrolysis Products; [A complex combination of hydrocarbons obtained from mixed coal tar pitch-polystyrene pyrolysis. Composed primarily of polycyclic aromatic hydrocarbons having carbon numbers predominantly in the range of C20 through C28 and having a softening point of 100 °C to 220 °C (212 °F to 428 °F) according to DIN 52025.]</t>
  </si>
  <si>
    <t>309-958-7</t>
  </si>
  <si>
    <t>101794-76-7</t>
  </si>
  <si>
    <t>648-076-00-X</t>
  </si>
  <si>
    <t>Pitch, coal tar-petroleum; Pitch Residues; [The residue from the distillation of a mixture of coal tar and aromatic petroleum streams. A solid with a softening point from 40 °C to 180 °C (140 °F to 356 °F). Composed primarily of a complex combination of three or more membered condensed ring aromatic hydrocarbons.]</t>
  </si>
  <si>
    <t>269-109-0</t>
  </si>
  <si>
    <t>68187-57-5</t>
  </si>
  <si>
    <t>648-077-00-5</t>
  </si>
  <si>
    <t>Phenanthrene, distn. residues; Heavy Anthracene Oil Redistillate; [Residue from the distillation of crude phenanthrene boiling in the approximate range of 340 °C to 420 °C (644 °F to 788 °F). It consists predominantly of phenanthrene, anthracene and carbazole.]</t>
  </si>
  <si>
    <t>310-169-5</t>
  </si>
  <si>
    <t>122070-78-4</t>
  </si>
  <si>
    <t>648-078-00-0</t>
  </si>
  <si>
    <t>Distillates (coal tar), upper, fluorene-free; Wash Oil Redistillate; [A complex combination of hydrocarbons obtained by the crystallization of tar oil. It consists of aromatic polycyclic hydrocarbons, primarily diphenyl, dibenzofuran and acenaphthene.]</t>
  </si>
  <si>
    <t>284-899-7</t>
  </si>
  <si>
    <t>84989-10-6</t>
  </si>
  <si>
    <t>648-079-00-6</t>
  </si>
  <si>
    <t>Anthracene oil; Anthracene oil; [A complex combination of polycyclic aromatic hydrocarbons obtained from coal tar having an approximate distillation range of 300 °C ot 400 °C (572 °F to 752 °F). Composed primarily of phenanthrene, anthracene and carbazole.]</t>
  </si>
  <si>
    <t>648-080-00-1</t>
  </si>
  <si>
    <t>Residues (coal tar), creosote oil distn.; Wash Oil Redistillate; [The residue from the fractional distillation of wash oil boiling in the approximate range of 270°C to 330°C (518°F to 626°F). It consists predominantly of dinuclear aromatic and heterocyclic hydrocarbons.]</t>
  </si>
  <si>
    <t>295-506-3</t>
  </si>
  <si>
    <t>92061-93-3</t>
  </si>
  <si>
    <t>648-081-00-7</t>
  </si>
  <si>
    <t>Tar, coal; Coal tar; [The by-product from the destructive distillation of coal. Almost black semisolid. A complex combination of aromatic hydro-carbons, phenolic compounds, nitrogen bases and thiophene.]</t>
  </si>
  <si>
    <t>232-361-7</t>
  </si>
  <si>
    <t>8007-45-2</t>
  </si>
  <si>
    <t xml:space="preserve">Carc. 1A
</t>
  </si>
  <si>
    <t>648-082-00-2</t>
  </si>
  <si>
    <t>Tar, coal, high-temp.; Coal tar; [The condensation product obtained by cooling, to approximately ambient temperature, the gas evolved in the high temperature (greater than 700 °C (1292 °F)) destructive distillation of coal. A black viscous liquid denser than water. Composed primarily of a complex mixture of condensed ring aromatic hydrocarbons. May contain minor amounts of phenolic compounds and aromatic nitrogen bases.]</t>
  </si>
  <si>
    <t>266-024-0</t>
  </si>
  <si>
    <t>65996-89-6</t>
  </si>
  <si>
    <t>648-083-00-8</t>
  </si>
  <si>
    <t>Tar, coal, low-temp.; Coal oil; [The condensation product obtained by cooling, to approximately ambient temperature, the gas evolved in low temperature (less than 700 °C (1292 °F)) destructive distillation of coal. A black viscous liquid denser than water. Composed primarily of condensed ring aromatic hydrocarbons, phenolic compounds, aromatic nitrogen bases, and their alkyl derivatives.]</t>
  </si>
  <si>
    <t>266-025-6</t>
  </si>
  <si>
    <t>65996-90-9</t>
  </si>
  <si>
    <t>648-084-00-3</t>
  </si>
  <si>
    <t>Distillates (coal), coke-oven light oil, naphthalene cut; Naphthalene Oil; [The complex combination of hydrocarbons obtained from prefractionation (continuous distillation) of coke oven light oil.  It consists predominantly of naphthalene, coumarone and indene and boils above 148°C (298°F).]</t>
  </si>
  <si>
    <t>285-076-5</t>
  </si>
  <si>
    <t>85029-51-2</t>
  </si>
  <si>
    <t>J M</t>
  </si>
  <si>
    <t>648-085-00-9</t>
  </si>
  <si>
    <t>Distillates (coal tar), naphthalene oils; Naphthalene Oil; [A complex combination of hydrocarbons obtained by the distillation of coal tar.  It consists primarily of aromatic and other hydrocarbons, phenolic compounds and aromatic nitrogen compounds and distills in the approximate range of 200°C to 250°C (392°F to 482°F).]</t>
  </si>
  <si>
    <t>648-086-00-4</t>
  </si>
  <si>
    <t>Distillates (coal tar), naphthalene oils, naphthalene-low; Naphthalene Oil Redistillate; [A complex combination of hydrocarbons obtained by crystallization of naphthalene oil.  Composed primarily of naphthalene, alkyl naphthalenes and phenolic compounds.]</t>
  </si>
  <si>
    <t>284-898-1</t>
  </si>
  <si>
    <t>84989-09-3</t>
  </si>
  <si>
    <t>648-087-00-X</t>
  </si>
  <si>
    <t>Distillates (coal tar), naphthalene oil crystn. mother liquor; Naphthalene Oil Redistillate; [A complex combination of organic compounds obtained as a filtrate from the crystallization of the naphthalene fraction from coal tar and boiling in the range of approximately 200°C to 230°C (392°F to 446°F).  Contains chiefly naphthalene, thionaphthene and alkylnaphthalenes.]</t>
  </si>
  <si>
    <t>295-310-8</t>
  </si>
  <si>
    <t>91995-49-2</t>
  </si>
  <si>
    <t>648-088-00-5</t>
  </si>
  <si>
    <t>Extract residues (coal), naphthalene oil, alk.; Naphthalene Oil Extract Residue; [A complex combination of hydrocarbons obtained from the alkali washing of naphthalene oil to remove phenolic compounds (tar acids).  It is composed of naphthalene and alkyl naphthalenes.]</t>
  </si>
  <si>
    <t>310-166-9</t>
  </si>
  <si>
    <t>121620-47-1</t>
  </si>
  <si>
    <t>648-089-00-0</t>
  </si>
  <si>
    <t>Extract residues (coal), naphthalene oil, alk., naphthalene-low; Naphthalene Oil Extract Residue; [A complex combination of hydrocarbons remaining after the removal of naphthalene from alkali-washed naphthalene oil by a crystallization process.  It is composed primarily of naphthalene and alkyl naphthalenes.]</t>
  </si>
  <si>
    <t>310-167-4</t>
  </si>
  <si>
    <t>121620-48-2</t>
  </si>
  <si>
    <t>648-090-00-6</t>
  </si>
  <si>
    <t>Distillates (coal tar), naphthalene oils, naphthalene-free, alk. exts.; Naphthalene Oil Extract Residue; [The oil remaining after the removal of phenolic compounds (tar acids) from drained naphthalene oil by an alkali wash.  Composed primarily of naphthalene and alkyl naphthalenes.]</t>
  </si>
  <si>
    <t>292-612-1</t>
  </si>
  <si>
    <t>90640-90-7</t>
  </si>
  <si>
    <t>648-091-00-1</t>
  </si>
  <si>
    <t>Extract residues (coal), naphthalene oil alk., distn. overheads; Naphthalene Oil Extract Residue; [The distillate from alkali-washed naphthalene oil having an approximate distillation range of 180°C to 220°C (356°F to 428°F).  Composed primarily of naphthalene, alkylbenzenes, indene and indan.]</t>
  </si>
  <si>
    <t>292-627-3</t>
  </si>
  <si>
    <t>90641-04-6</t>
  </si>
  <si>
    <t>648-092-00-7</t>
  </si>
  <si>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225°C to 255°C (437°F to 491°F).]</t>
  </si>
  <si>
    <t>309-985-4</t>
  </si>
  <si>
    <t>101896-27-9</t>
  </si>
  <si>
    <t>648-093-00-2</t>
  </si>
  <si>
    <t>Distillates (coal tar), naphthalene oils, indole-methylnaphthalene fraction; Methylnaphthalene Oil; [A distillate from the fractional distillation of high temperature coal tar.  Composed primarily of indole and methylnaphthalene boiling in the range of approximately 235°C to 255°C (455°F to 491°F).]</t>
  </si>
  <si>
    <t>309-972-3</t>
  </si>
  <si>
    <t>101794-91-6</t>
  </si>
  <si>
    <t>648-094-00-8</t>
  </si>
  <si>
    <t>Distillates (coal tar), naphthalene oils, acid exts.; Methylnaphthalene Oil Extract Residue; [A complex combination of hydrocarbons obtained by debasing the methylnaphthalene fraction obtained by the distillation of coal tar and boiling in the range of approximately 230°C to 255°C (446°F to 491°F).  Contains chiefly 1(2)-methylnaphthalene, naphthalene, dimethylnaphthalene and biphenyl.]</t>
  </si>
  <si>
    <t>295-309-2</t>
  </si>
  <si>
    <t>91995-48-1</t>
  </si>
  <si>
    <t>648-095-00-3</t>
  </si>
  <si>
    <t>Extract residues (coal), naphthalene oil alk., distn. residues; Methylnaphthalene Oil Extract Residue; [The residue from the distillation of alkali-washed naphthalene oil having an approximate distillation range of 220°C to 300°C (428°F to 572°F).  Composed primarily of naphthalene, alkylnaphthalenes and aromatic nitrogen bases.]</t>
  </si>
  <si>
    <t>292-628-9</t>
  </si>
  <si>
    <t>90641-05-7</t>
  </si>
  <si>
    <t>648-096-00-9</t>
  </si>
  <si>
    <t>Extract oils (coal), acidic, tar-base free; Methylnaphthalene Oil Extract Residue; [The extract oil boiling in the range of approximately 220°C to 265°C (428°F to 509°F) from coal tar alkaline extract residue produced by an acidic wash such as aqueous sulfuric acid after distillation to remove tar bases.  Composed primarily of alkylnaphthalenes.]</t>
  </si>
  <si>
    <t>284-901-6</t>
  </si>
  <si>
    <t>84989-12-8</t>
  </si>
  <si>
    <t>648-097-00-4</t>
  </si>
  <si>
    <t>Distillates (coal tar), benzole fraction, distn. residues; Wash Oil; [A complex combination of hydrocarbons obtained from the distillation of crude benzole (high temperature coal tar).  It may be a liquid with the approximate distillation range of 150°C to 300°C (302°F to 572°F) or a semi-solid or solid with a melting point up to 70°C (158°F).  It is composed primarily of naphthalene and alkyl naphthalenes.]</t>
  </si>
  <si>
    <t>310-165-3</t>
  </si>
  <si>
    <t>121620-46-0</t>
  </si>
  <si>
    <t>648-098-00-X</t>
  </si>
  <si>
    <t>Creosote oil, acenaphthene fraction; Wash Oil; [A complex combination of hydrocarbons produced by the distillation of coal tar and boiling in the range of approximately 240°C to 280°C (464°F to 536°F). Composed primarily of acenaphthene, naphthalene and alkyl naphthalene.]</t>
  </si>
  <si>
    <t>648-099-00-5</t>
  </si>
  <si>
    <t>Creosote oil; [A complex combination of hydrocarbons obtained by the distillation of coal tar. It consists primarily of aromatic hydrocarbons and may contain appreciable quantities of tar acids and tar bases. It distills at the approximate range of 200°C to 325°C (392°F to 617°F).]</t>
  </si>
  <si>
    <t>648-100-00-9</t>
  </si>
  <si>
    <t>Creosote oil, high-boiling distillate; Wash Oil; [The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5°C (41°F).]</t>
  </si>
  <si>
    <t>648-101-00-4</t>
  </si>
  <si>
    <t>Creosote; [The distillate of coal tar produced by the high temperature carbonization of bituminous coal. It consists primarily of aromatic hydrocarbons, tar acids and tar bases.]</t>
  </si>
  <si>
    <t>648-102-00-X</t>
  </si>
  <si>
    <t>Extract residues (coal), creosote oil acid; Wash Oil Extract Residue; [A complex combination of hydrocarbons from the base-freed fraction from the distillation of coal tar, boiling in the range of approximately 250°C to 280°C (482°F to 536°F). It consists predominantly of biphenyl and isomeric diphenylnaphthalenes.]</t>
  </si>
  <si>
    <t>310-189-4</t>
  </si>
  <si>
    <t>122384-77-4</t>
  </si>
  <si>
    <t>648-103-00-5</t>
  </si>
  <si>
    <t>Anthracene oil, anthracene paste; Anthracene Oil Fraction; [The anthracene-rich solid obtained by the crystallization and centrifuging of anthracene oil.  It is composed primarily of anthracene, carbazole and phenanthrene.]</t>
  </si>
  <si>
    <t>648-104-00-0</t>
  </si>
  <si>
    <t>Anthracene oil, anthracene-low; Anthracene Oil Fraction; [The oil remaining after the removal, by a crystallization process, of an anthracene-rich solid (anthracene paste) from anthracene oil.  It is composed primarily of two, three and four membered aromatic compounds.]</t>
  </si>
  <si>
    <t>648-105-00-6</t>
  </si>
  <si>
    <t>Residues (coal tar), anthracene oil distn.; Anthracene Oil Fraction; [The residue from the fraction distillation of crude anthracene boiling in the approximate range of 340°C to 400°C (644°F to 752°F).  It consists predominantly of tri- and polynuclear aromatic and heterocyclic hydrocarbons.]</t>
  </si>
  <si>
    <t>295-505-8</t>
  </si>
  <si>
    <t>92061-92-2</t>
  </si>
  <si>
    <t>648-106-00-1</t>
  </si>
  <si>
    <t>Anthracene oil, anthracene paste, anthracene fraction; Anthracene Oil Fraction; [A complex combination of hydrocarbons from the distillation of anthracene obtained by the crystallization of anthracene oil from bituminous high temperature tar and boiling in the range of 330°C to 350°C (626°F to 662°F).  It contains chiefly anthracene, carbazole and phenanthrene.]</t>
  </si>
  <si>
    <t>648-107-00-7</t>
  </si>
  <si>
    <t>Anthracene oil, anthracene paste, carbazole fraction; Anthracene Oil Fraction; [A complex combination of hydrocarbons from the distillation of anthracene obtained by crystallization of anthracene oil from bituminous coal high temperature tar and boiling in the approximate range of 350°C to 360°C (662°F to 680°F).  It contains chiefly anthracene, carbazole and phenanthrene.]</t>
  </si>
  <si>
    <t>295-276-4</t>
  </si>
  <si>
    <t>91995-16-3</t>
  </si>
  <si>
    <t>648-108-00-2</t>
  </si>
  <si>
    <t>Anthracene oil, anthracene paste, distn. lights; Anthracene Oil Fraction; [A complex combination of hydrocarbons from the distillation of anthracene obtained by crystallization of anthracene oil from bituminous high temperature tar and boiling in the range of approximately 290°C to 340°C (554°F to 644°F). It contains chiefly trinuclear aromatics and their dihydro derivatives.]</t>
  </si>
  <si>
    <t>648-109-00-8</t>
  </si>
  <si>
    <t>Tar oils, coal, low-temp.; Tar Oil, high boiling; [A distillate from low-temperature coal tar.  Composed primarily of hydrocarbons, phenolic compounds and aromatic nitrogen bases boiling in the range of approximately 160°C to 340°C (320°F to 644°F).]</t>
  </si>
  <si>
    <t>309-889-2</t>
  </si>
  <si>
    <t>101316-87-4</t>
  </si>
  <si>
    <t>648-110-00-3</t>
  </si>
  <si>
    <t>Extract residues (coal), low temp. coal atar alk.; [The residue from low temperature coal tar oils after an alkaline wash, such as aqueous sodium hydroxide, to remove crude coal tar acids.  Composed primarily of hydrocarbons and aromatic nitrogen bases.]</t>
  </si>
  <si>
    <t>648-111-00-9</t>
  </si>
  <si>
    <t>Phenols, ammonia liquor ext.; Alkaline Extract; [The combination of phenols extracted, using isobutyl acetate, from the ammonia liquor condensed from the gas evolved in low-temperature (less than 700°C (1292°F)) destructive distillation of coal.  It consists predominantly of a reaction mass of monohydric and dihydric phenols.]</t>
  </si>
  <si>
    <t>284-881-9</t>
  </si>
  <si>
    <t>84988-93-2</t>
  </si>
  <si>
    <t>648-112-00-4</t>
  </si>
  <si>
    <t>Distillates (coal tar), light oils, alk. exts.; Alkaline Extract; [The aqueous extract from carbolic oil produced by an alkaline wash such as aqueous sodium hydroxide.  Composed primarily of the alkali salts of various phenolic compounds.]</t>
  </si>
  <si>
    <t>292-610-0</t>
  </si>
  <si>
    <t>90640-88-3</t>
  </si>
  <si>
    <t>648-113-00-X</t>
  </si>
  <si>
    <t>Extracts, coal tar oil alk.; Alkaline Extract; [The extract from coal tar oil produced by an alkaline wash such as aqueous sodium hydroxide.  Composed primarily of the alkali salts of various phenolic compounds.]</t>
  </si>
  <si>
    <t>266-017-2</t>
  </si>
  <si>
    <t>65996-83-0</t>
  </si>
  <si>
    <t>648-114-00-5</t>
  </si>
  <si>
    <t>Distillates (coal tar), naphthalene oils, alk. exts.; Alkaline Extract; [The aqueous extract from naphthalene oil produced by an alkaline wash such as aqueous sodium hydroxide.  Composed primarily of the alkali salts of various phenolic compounds.]</t>
  </si>
  <si>
    <t>292-611-6</t>
  </si>
  <si>
    <t>90640-89-4</t>
  </si>
  <si>
    <t>648-115-00-0</t>
  </si>
  <si>
    <t>Extract residues (coal), tar oil alk., carbonated, limed; Crude Phenols; [The product obtained by treatment of coal tar oil alkaline extract with CO2 and CaO.  Composed primarily of CaCO3, Ca(OH)2, Na2CO3 and other organic and inorganic impurities.]</t>
  </si>
  <si>
    <t>292-629-4</t>
  </si>
  <si>
    <t>90641-06-8</t>
  </si>
  <si>
    <t>648-116-00-6</t>
  </si>
  <si>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</si>
  <si>
    <t>648-117-00-1</t>
  </si>
  <si>
    <t>Tar acids, brown-coal, crude; Crude Phenols; [An acidified alkaline extract of brown coal tar distillate.  Composed primarily of phenol and phenol homologs.]</t>
  </si>
  <si>
    <t>309-888-7</t>
  </si>
  <si>
    <t>101316-86-3</t>
  </si>
  <si>
    <t>648-118-00-7</t>
  </si>
  <si>
    <t>Tar acids, brown-coal gasification; Crude Phenols; [A complex combination of organic compounds obtained from brown coal gasification.  Composed primarily of C6-10 hydroxy aromatic phenols and their homologs.]</t>
  </si>
  <si>
    <t>295-536-7</t>
  </si>
  <si>
    <t>92062-22-1</t>
  </si>
  <si>
    <t>648-119-00-2</t>
  </si>
  <si>
    <t>Tar acids, distn. residues; Distillate Phenols; [A residue from the distillation of crude phenol from coal.  It consists predominantly of phenols having carbon numbers in the range of C8 through C10 with a softening point of 60°C to 80°C (140°F to 176°F).]</t>
  </si>
  <si>
    <t>306-251-5</t>
  </si>
  <si>
    <t>96690-55-0</t>
  </si>
  <si>
    <t>648-120-00-8</t>
  </si>
  <si>
    <t>Tar acids, methylphenol fraction; Distillate Phenols; [The fraction of tar acid rich in 3- and 4-methylphenol, recovered by distillation of low-temperature coal tar crude tar acids.]</t>
  </si>
  <si>
    <t>284-892-9</t>
  </si>
  <si>
    <t>84989-04-8</t>
  </si>
  <si>
    <t>648-121-00-3</t>
  </si>
  <si>
    <t>Tar acids, polyalkylphenol fraction; Distillate Phenols; [The fraction of tar acids, recovered by distillation of low-temperature coal tar crude tar acids, having an approximate boiling range of 225°C to 320°C (437°F to 608°F).  Composed primarily of polyalkylphenols.]</t>
  </si>
  <si>
    <t>284-893-4</t>
  </si>
  <si>
    <t>84989-05-9</t>
  </si>
  <si>
    <t>648-122-00-9</t>
  </si>
  <si>
    <t>Tar acids, xylenol fraction; Distillate Phenols; [The fraction of tar acids, rich in 2,4- and 2,5-dimethylphenol, recovered by distillation of low-temperature coal tar crude tar acids.]</t>
  </si>
  <si>
    <t>284-895-5</t>
  </si>
  <si>
    <t>84989-06-0</t>
  </si>
  <si>
    <t>648-123-00-4</t>
  </si>
  <si>
    <t>Tar acids, ethylphenol fraction; Distillate Phenols; [The fraction of tar acids, rich in 3- and 4-ethylphenol, recovered by distillation of low-temperature coal tar crude tar acids.]</t>
  </si>
  <si>
    <t>284-891-3</t>
  </si>
  <si>
    <t>84989-03-7</t>
  </si>
  <si>
    <t>648-124-00-X</t>
  </si>
  <si>
    <t>Tar acids, 3,5-xylenol fraction; Distillate Phenols; [The fraction of tar acids, rich in 3,5-dimethylphenol, recovered by distillation of low-temperature coal tar acids.]</t>
  </si>
  <si>
    <t>284-896-0</t>
  </si>
  <si>
    <t>84989-07-1</t>
  </si>
  <si>
    <t>648-125-00-5</t>
  </si>
  <si>
    <t>Tar acids, residues, distillates, first-cut; Distillate Phenols; [The residue from the distillation in the range of 235°C to 355°C (481°F to 697°F) of light carbolic oil.]</t>
  </si>
  <si>
    <t>270-713-1</t>
  </si>
  <si>
    <t>68477-23-6</t>
  </si>
  <si>
    <t>648-126-00-0</t>
  </si>
  <si>
    <t>Tar acids, cresylic, residues; Distillate Phenols; [The residue from crude coal tar acids after removal of phenol, cresols, xylenols and any higher boiling phenols.  A black solid with a melting point approximately 80°C (176°F). Composed primarily of polyalkylphenols, resin gums, and inorganic salts.]</t>
  </si>
  <si>
    <t>271-418-0</t>
  </si>
  <si>
    <t>68555-24-8</t>
  </si>
  <si>
    <t>648-127-00-6</t>
  </si>
  <si>
    <t>Phenols, C9-11; Distillate Phenols</t>
  </si>
  <si>
    <t>293-435-2</t>
  </si>
  <si>
    <t>91079-47-9</t>
  </si>
  <si>
    <t>648-128-00-1</t>
  </si>
  <si>
    <t>Tar acids, cresylic; Distillate Phenols; [A complex combination of organic compounds obtained from brown coal and boiling in the range of approximately 200°C to 230°C (392°F to 446°F).  It contains chiefly phenols and pyridine bases.]</t>
  </si>
  <si>
    <t>295-540-9</t>
  </si>
  <si>
    <t>92062-26-5</t>
  </si>
  <si>
    <t>648-129-00-7</t>
  </si>
  <si>
    <t>Tar acids, brown-coal, C2-alkylphenol fraction; Distillate Phenols; [The distillate from the acidification of alkaline washed lignite tar distillate boiling in the range of approximately 200°C to 230°C (392°F to 446°F).  Composed primarily of m- and p-ethylphenol as well as cresols and xylenols.]</t>
  </si>
  <si>
    <t>302-662-9</t>
  </si>
  <si>
    <t>94114-29-1</t>
  </si>
  <si>
    <t>648-130-00-2</t>
  </si>
  <si>
    <t>Extract oils (coal), naphthalene oils; Acid Extract; [The aqueous extract produced by an acidic wash of alkali-washed naphthalene oil.  Composed primarily of acid salts of various aromatic nitrogen bases including pyridine, quinoline and their alkyl derivatives.]</t>
  </si>
  <si>
    <t>292-623-1</t>
  </si>
  <si>
    <t>90641-00-2</t>
  </si>
  <si>
    <t>648-131-00-8</t>
  </si>
  <si>
    <t>Tar bases, quinoline derivs.; Distillate Bases</t>
  </si>
  <si>
    <t>271-020-7</t>
  </si>
  <si>
    <t>68513-87-1</t>
  </si>
  <si>
    <t>648-132-00-3</t>
  </si>
  <si>
    <t>Tar bases, coal, quinoline derivs. fraction; Distillate Bases</t>
  </si>
  <si>
    <t>274-560-1</t>
  </si>
  <si>
    <t>70321-67-4</t>
  </si>
  <si>
    <t>648-133-00-9</t>
  </si>
  <si>
    <t>Tar bases, coal, distn. residues; Distillate Bases; [The distillation residue remaining after the distillation of the neutralized, acid-extracted base-containing tar fractions obtained by the distillation of coal tars.  It contains chiefly aniline, collidines, quinoline and quinoline derivatives and toluidines.]</t>
  </si>
  <si>
    <t>295-544-0</t>
  </si>
  <si>
    <t>92062-29-8</t>
  </si>
  <si>
    <t>648-134-00-4</t>
  </si>
  <si>
    <t>Hydrocarbon oils, arom., mixed with polyethylene and polypropylene, pyrolyzed, light oil fraction; Heat Treatment Products; [The oil obtained from the heat treatment of a polyethylene/polypropylene reaction mass with coal tar pitch or aromatic oils.  It consists predominantly of benzene and its homologs boiling in a range of approximately 70°C to 120°C (158°F to 248°F).]</t>
  </si>
  <si>
    <t>309-745-9</t>
  </si>
  <si>
    <t>100801-63-6</t>
  </si>
  <si>
    <t>648-135-00-X</t>
  </si>
  <si>
    <t>Hydrocarbon oils, arom., mixed with polyethylene, pyrolyzed, light oil fraction; Heat Treatment Products; [The oil obtained from the heat treatment of polyethylene with coal tar pitch or aromatic oils.  It consists predominantly of benzene and its homologs boiling in a range of 70°C to 120°C (158°F to 248°F).]</t>
  </si>
  <si>
    <t>309-748-5</t>
  </si>
  <si>
    <t>100801-65-8</t>
  </si>
  <si>
    <t>648-136-00-5</t>
  </si>
  <si>
    <t>Hydrocarbon oils, arom., mixed with polystyrene, pyrolyzed, light oil fraction; Heat Treatment Products; [The oil obtained from the heat treatment of polystyrene with coal tar pitch or aromatic oils.  It consists predominantly of benzene and its homologs boiling in a range of approximately 70°C to 210°C (158°F to 410°F).]</t>
  </si>
  <si>
    <t>309-749-0</t>
  </si>
  <si>
    <t>100801-66-9</t>
  </si>
  <si>
    <t>648-137-00-0</t>
  </si>
  <si>
    <t>Extract residues (coal), tar oil alk., naphthalene distn. residues; Naphthalene Oil Extract Residue; [The residue obtained from chemical oil extracted after the removal of naphthalene by distillation composed primarily of two to four membered condensed ring aromatic hydrocarbons and aromatic nitrogen bases.]</t>
  </si>
  <si>
    <t>277-567-8</t>
  </si>
  <si>
    <t>73665-18-6</t>
  </si>
  <si>
    <t>648-138-00-6</t>
  </si>
  <si>
    <t>Creosote oil, low-boiling distillate; Wash Oil; [The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38°C (100°F).]</t>
  </si>
  <si>
    <t>274-566-4</t>
  </si>
  <si>
    <t>70321-80-1</t>
  </si>
  <si>
    <t>648-139-00-1</t>
  </si>
  <si>
    <t>Tar acids, cresylic, sodium salts, caustic solns.; Alkaline Extract</t>
  </si>
  <si>
    <t>272-361-4</t>
  </si>
  <si>
    <t>68815-21-4</t>
  </si>
  <si>
    <t>648-140-00-7</t>
  </si>
  <si>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</si>
  <si>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t>266-020-9</t>
  </si>
  <si>
    <t>65996-86-3</t>
  </si>
  <si>
    <t>648-141-00-2</t>
  </si>
  <si>
    <t>Tar bases, coal, crude; Crude Tar Bases; [The reaction product obtained by neutralizing coal tar base extract oil with an alkaline solution, such as aqueous sodium hydroxide, to obtain the free bases. Composed primarily of such organic bases as acridine, phenanthridine, pyridine, quinoline and their alkyl derivatives.]</t>
  </si>
  <si>
    <t>266-018-8</t>
  </si>
  <si>
    <t>65996-84-1</t>
  </si>
  <si>
    <t>648-142-00-8</t>
  </si>
  <si>
    <t>Residues (coal), liq. solvent extn.; [A cohesive powder composed of coal mineral matter and undissolved coal remaining after extraction of coal by a liquid solvent.]</t>
  </si>
  <si>
    <t>302-681-2</t>
  </si>
  <si>
    <t>94114-46-2</t>
  </si>
  <si>
    <t>648-143-00-3</t>
  </si>
  <si>
    <t>Coal liquids, liq. solvent extn. soln.; [The product obtained by filtration of coal mineral matter and undissolved coal from coal extract solution produced by digesting coal in a liquid solvent. A black, viscous, highly complex liquid combination composed primarily of aromatic and partly hydro-genated aromatic hydrocarbons, aromatic nitrogen compounds, aromatic sulfur compounds, phenolic and other aromatic oxygen compounds and their alkyl derivatives.]</t>
  </si>
  <si>
    <t>302-682-8</t>
  </si>
  <si>
    <t>94114-47-3</t>
  </si>
  <si>
    <t>648-144-00-9</t>
  </si>
  <si>
    <t>Coal liquids, liq. solvent extn.; [The substantially solvent-free product obtained by the distillation of the solvent from filtered coal extract solution produced by digesting coal in a liquid solvent. A black semi-solid, composed primarily of a complex combination of condensed-ring aromatic hydrocarbons, aromatic nitrogen compounds, aromatic sulfur compounds, phenolic compounds and other aromatic oxygen compounds, and their alkyl derivatives.]</t>
  </si>
  <si>
    <t>302-683-3</t>
  </si>
  <si>
    <t>94114-48-4</t>
  </si>
  <si>
    <t>648-145-00-4</t>
  </si>
  <si>
    <t>Tar brown-coal; [An oil distilled from brown-coal tar. Composed primarily of aliphatic, naphthenic and one- to three-ring aromatic hydrocarbons, their alkyl derivates, heteroaromatics and one- and two-ring phenols boiling in the range of approximately 150 °C to 360 °C (302 °F to 680 °F).]</t>
  </si>
  <si>
    <t>309-885-0</t>
  </si>
  <si>
    <t>101316-83-0</t>
  </si>
  <si>
    <t>648-146-00-X</t>
  </si>
  <si>
    <t>Tar, brown-coal, low-temp.; [A tar obtained from low temperature carbonization and low temperature gasification of brown coal. Composed primarily of aliphatic, naphthenic and cyclic aromatic hydrocarbons, heteroaromatic hydrocarbons and cyclic phenols.]</t>
  </si>
  <si>
    <t>309-886-6</t>
  </si>
  <si>
    <t>101316-84-1</t>
  </si>
  <si>
    <t>648-147-00-5</t>
  </si>
  <si>
    <t>Light oil (coal), coke-oven; Crude benzole; [The volatile organic liquid extracted from the gas evolved in the high temperature (greater than 700°C (1292°F)) destructive distillation of coal.  Composed primarily of benzene, toluene, and xylenes.  May contain other minor hydrocarbon constituents.]</t>
  </si>
  <si>
    <t>266-012-5</t>
  </si>
  <si>
    <t>65996-78-3</t>
  </si>
  <si>
    <t>648-148-00-0</t>
  </si>
  <si>
    <t>Distillates (coal), liq. solvent extn., primary; [The liquid product of condensation of vapors emitted during the digestion of coal in a liquid solvent and boiling in the range of approximately 30°C to 300°C (86°F to 572°F).  Composed primarily of partly hydrogenated condensed-ring aromatic hydrocarbons, aromatic compounds containing nitrogen, oxygen and sulfur, and their alkyl derivatives having carbon numbers predominantly in the range of C4 through C14.]</t>
  </si>
  <si>
    <t>302-688-0</t>
  </si>
  <si>
    <t>94114-52-0</t>
  </si>
  <si>
    <t>648-149-00-6</t>
  </si>
  <si>
    <t>Distillates (coal), solvent extn., hydrocracked; [Distillate obtained by hydrocracking of coal extract or solution produced by the liquid solvent extraction or supercritical gas extraction processes and boiling in the range of approximately 30°C to 300°C (86°F to 572°F).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</si>
  <si>
    <t>302-689-6</t>
  </si>
  <si>
    <t>94114-53-1</t>
  </si>
  <si>
    <t>648-150-00-1</t>
  </si>
  <si>
    <t>Naphtha (coal), solvent extn., hydrocracked; [Fraction of the distillate obtained by hydrocracking of coal extract or solution produced by the liquid solvent extraction or supercritical gas extraction processes and boiling in the range of approximately 30°C to 180°C (86°F to 356°F).  Composed primarily of aromatic, hydrogenated aromatic and naphthenic compounds, their alkyl derivatives and alkanes with carbon numbers predominantly in the range of C4 to C9.  Nitrogen, sulfur and oxygen-containing aromatic and hydrogenated aromatic compounds are also present.]</t>
  </si>
  <si>
    <t>302-690-1</t>
  </si>
  <si>
    <t>94114-54-2</t>
  </si>
  <si>
    <t>648-151-00-7</t>
  </si>
  <si>
    <t>Gasoline, coal solvent extn., hydrocracked naphtha; [Motor fuel produced by the reforming of the refined naphtha fraction of the products of hydrocracking of coal extract or solution produced by the liquid solvent extraction or supercritical gas extraction processes and boiling in the range of approximately 30 °C to 180 °C (86 °F to 356 °F). Composed primarily of aromatic and naphthenic hydrocarbons, their alkyl derivatives and alkyl hydrocarbons having carbon numbers in the range of C4 through C9.]</t>
  </si>
  <si>
    <t>302-691-7</t>
  </si>
  <si>
    <t>94114-55-3</t>
  </si>
  <si>
    <t>648-152-00-2</t>
  </si>
  <si>
    <t>Distillates (coal), solvent extn., hydrocracked middle; [Distillate obtained from the hydrocracking of coal extract or solution produced by the liquid solvent extraction or supercritical gas extraction processes and boiling in the range of approximately 180°C to 300°C (356°F to 572°F.  Composed primarily of two-ring aromatic, hydrogenated aromatic and naphthenic compounds, their alkyl derivatives and alkanes having carbon numbers predominantly in the range of C9 through C14.  Nitrogen, sulfur and oxygen-containing compounds are also present.]</t>
  </si>
  <si>
    <t>302-692-2</t>
  </si>
  <si>
    <t>94114-56-4</t>
  </si>
  <si>
    <t>648-153-00-8</t>
  </si>
  <si>
    <t>Distillates (coal), solvent extn., hydrocracked hydrogenated middle; [Distillate from the hydrogenation of hydrocracked middle distillate from coal extract or solution produced by the liquid solvent extraction or supercritical gas extraction processes and boiling in the range of approximately 180°C to 280°C (356°F to 536°F).  Composed primarily of hydrogenated two- ring carbon compounds and their alkyl derivatives having carbon numbers predominantly in the range of C9 through C14.]</t>
  </si>
  <si>
    <t>302-693-8</t>
  </si>
  <si>
    <t>94114-57-5</t>
  </si>
  <si>
    <t>648-154-00-3</t>
  </si>
  <si>
    <t>Fuels, jet aircraft, coal solvent extn., hydrocracked hydrogenated; [Jet engine fuel produced by hydrogenation of the middle distillate fraction of the products of hydrocracking of coal extract or solution produced by the liquid solvent extraction or supercritical gas extraction processes and boiling in the range of approximately 180 °C to 225 °C (356 °F to 473 °F). Composed primarily of hydrogenated two-ring hydrocarbons and their alkyl derivatives having carbon numbers predominantly in the range of C10 through C12.]</t>
  </si>
  <si>
    <t>302-694-3</t>
  </si>
  <si>
    <t>94114-58-6</t>
  </si>
  <si>
    <t>648-155-00-9</t>
  </si>
  <si>
    <t>Fuels, diesel, coal solvent extn., hydrocracked hydrogenated; [Diesel engine fuel produced by the hydrogenation of the middle distillate fraction of the products of hydrocracking of coal extract or solution produced by the liquid solvent extraction or supercritical gas extraction processes and boiling in the range of approximately 200 °C to 280 °C (392 °F to 536 °F). Composed primarily of hydrogenated two-ring hydrocarbons and their alkyl derivatives having carbon numbers predominantly in the range of C11 through C14.]</t>
  </si>
  <si>
    <t>302-695-9</t>
  </si>
  <si>
    <t>94114-59-7</t>
  </si>
  <si>
    <t>648-156-00-4</t>
  </si>
  <si>
    <t>Light oil (coal), semi-coking process; Fresh oil; [The volatile organic liquid condensed from the gas evolved in the low-temperature (less than 700°C (1292°F)) destructive distillation of coal.  Composed primarily of C6-10 hydrocarbons.]</t>
  </si>
  <si>
    <t>292-635-7</t>
  </si>
  <si>
    <t>90641-11-5</t>
  </si>
  <si>
    <t>649-001-00-3</t>
  </si>
  <si>
    <t>Extracts (petroleum), light naphthenic distillate solvent</t>
  </si>
  <si>
    <t>265-102-1</t>
  </si>
  <si>
    <t>64742-03-6</t>
  </si>
  <si>
    <t>649-002-00-9</t>
  </si>
  <si>
    <t>Extracts (petroleum), heavy paraffinic distillate solvent</t>
  </si>
  <si>
    <t>265-103-7</t>
  </si>
  <si>
    <t>64742-04-7</t>
  </si>
  <si>
    <t>649-003-00-4</t>
  </si>
  <si>
    <t>Extracts (petroleum), light paraffinic distillate solvent</t>
  </si>
  <si>
    <t>265-104-2</t>
  </si>
  <si>
    <t>64742-05-8</t>
  </si>
  <si>
    <t>649-004-00-X</t>
  </si>
  <si>
    <t>Extracts (petroleum), heavy naphthenic distillate solvent</t>
  </si>
  <si>
    <t>265-111-0</t>
  </si>
  <si>
    <t>64742-11-6</t>
  </si>
  <si>
    <t>649-005-00-5</t>
  </si>
  <si>
    <t>Extracts (petroleum), light vacuum gas oil solvent</t>
  </si>
  <si>
    <t>295-341-7</t>
  </si>
  <si>
    <t>91995-78-7</t>
  </si>
  <si>
    <t>649-006-00-0</t>
  </si>
  <si>
    <t>hydrocarbons C26-55, arom-rich</t>
  </si>
  <si>
    <t>307-753-7</t>
  </si>
  <si>
    <t>97722-04-8</t>
  </si>
  <si>
    <t>649-007-00-6</t>
  </si>
  <si>
    <t>fatty acids, tall-oil, reaction products with iminodiethanol and boric acid</t>
  </si>
  <si>
    <t>400-160-5</t>
  </si>
  <si>
    <t>649-008-00-1</t>
  </si>
  <si>
    <t>Residues (petroleum), atm. tower; Heavy Fuel oil; [A complex residuum from the atmospheric distillation of crude oil. It consists of hydrocarbons having carbon numbers predominantly greater than C20 and boiling above approximately 350 °C (662 °F). This stream is likely to contain 5 wt. % or more of 4- to 6-membered condensed ring aromatic hydrocarbons.]</t>
  </si>
  <si>
    <t>265-045-2</t>
  </si>
  <si>
    <t>64741-45-3</t>
  </si>
  <si>
    <t>649-009-00-7</t>
  </si>
  <si>
    <t>Gas oils (petroleum), heavy vacuum; Heavy Fuel oil; [A complex combination of hydrocarbons produced by the vacuum distillation of the residuum from atmospheric distillation of crude oil. It consists of hydrocarbons having carbon numbers predominantly in the range of C20 through C50 and boiling in the range of approximately 350 °C to 600 °C (662 °F to 1112 °F). This stream is likely to contain 5 wt. % or more of 4-to 6-membered condensed ring aromatic hydrocarbons.]</t>
  </si>
  <si>
    <t>265-058-3</t>
  </si>
  <si>
    <t>64741-57-7</t>
  </si>
  <si>
    <t>649-010-00-2</t>
  </si>
  <si>
    <t>Distillates (petroleum), heavy catalytic cracked; Heavy Fuel oil; [A complex combination of hydrocarbons produced by the distillation of products from a catalytic cracking process. It consists of hydrocarbons having carbon numbers predominantly in the range of C15 through C35 and boiling in the range of approximately 260 °C to 500 °C (500 °F to 932 °F). This stream is likely to contain 5 wt. % or more of 4- to 6-membered condensed ring aromatic hydrocarbons.]</t>
  </si>
  <si>
    <t>265-063-0</t>
  </si>
  <si>
    <t>64741-61-3</t>
  </si>
  <si>
    <t>649-011-00-8</t>
  </si>
  <si>
    <t>Clarified oils (petroleum), catalytic cracked; Heavy Fuel oil; [A complex combination of hydrocarbons produced as the residual fraction from distillation of the products from a catalytic cracking process. It consists of hydrocarbons having carbon numbers predominantly greater than C20 and boiling above approximately 350 °C (662 °F). This stream is likely to contain 5 wt. % or more of 4- to 6-membered condensed ring aromatic hydrocarbons.]</t>
  </si>
  <si>
    <t>265-064-6</t>
  </si>
  <si>
    <t>64741-62-4</t>
  </si>
  <si>
    <t>649-012-00-3</t>
  </si>
  <si>
    <t>Residues (petroleum), hydrocracked; Heavy Fuel oil; [A complex combination of hydrocarbons produced as the residual fraction from distillation of the products of a hydrocracking process. It consists of hydrocarbons having carbon numbers predominantly greater than C20 and boiling above approximately 350 °C (662 °F).]</t>
  </si>
  <si>
    <t>265-076-1</t>
  </si>
  <si>
    <t>64741-75-9</t>
  </si>
  <si>
    <t>649-013-00-9</t>
  </si>
  <si>
    <t>Residues (petroleum), thermal cracked; Heavy Fuel oil; [A complex combination of hydrocarbons produced as the residual fraction from distillation of the product from a thermal cracking process. It consists predominantly of unsaturated hydrocarbons having carbon numbers predominantly greater than C20 and boiling above approximately 350 °C (662 °F). This stream is likely to contain 5 wt. % or more of 4- to 6-membered condensed ring aromatic hydrocarbons.]</t>
  </si>
  <si>
    <t>265-081-9</t>
  </si>
  <si>
    <t>64741-80-6</t>
  </si>
  <si>
    <t>649-014-00-4</t>
  </si>
  <si>
    <t>Distillates (petroleum), heavy thermal cracked; Heavy Fuel oil; [A complex combination of hydrocarbons from the distillation of the products from a thermal cracking process. It consists predominantly of unsaturated hydrocarbons having carbon numbers predominantly in the range of C15 through C36 and boiling in the range of approximately 260 °C to 480 °C (500 °F to 896 °F). This stream is likely to contain 5 wt. % or more of 4- to 6-membered condensed ring aromatic hydrocarbons.]</t>
  </si>
  <si>
    <t>265-082-4</t>
  </si>
  <si>
    <t>64741-81-7</t>
  </si>
  <si>
    <t>649-015-00-X</t>
  </si>
  <si>
    <t>Gas oils (petroleum), hydrotreated vacuum; Heavy Fuel oil; [A complex combination of hydrocarbons obtained by treating a petroleum fraction with hydrogen in the presence of a catalyst. It consists of hydrocarbons having carbon numbers predominantly in the range of C13 through C50 and boiling in the range of approximately 230 °C to 600 °C (446 °F to 1112 °F). This stream is likely to contain 5 wt.% or more of 4- to 6-membered condensed ring aromatic hydrocarbons.]</t>
  </si>
  <si>
    <t>265-162-9</t>
  </si>
  <si>
    <t>64742-59-2</t>
  </si>
  <si>
    <t>649-016-00-5</t>
  </si>
  <si>
    <t>Residues (petroleum), hydrodesulfurized atmospheric tower; Heavy Fuel oil; [A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°C (662 °F). This stream is likely to contain 5 wt. % or more of 4- to 6-membered condensed ring aromatic hydrocarbons.]</t>
  </si>
  <si>
    <t>265-181-2</t>
  </si>
  <si>
    <t>64742-78-5</t>
  </si>
  <si>
    <t>649-017-00-0</t>
  </si>
  <si>
    <t>Gas oils (petroleum), hydrodesulfurized heavy vacuum; Heavy Fuel oil; [A complex combination of hydrocarbons obtained from a catalytic hydrodesulfurization process. It consists of hydrocarbons having carbon numbers predominantly in the range of C20 through C50 and boiling in the range of approximately 350 °C to 600 °C (662 °F to 1112 °C). This stream is likely to contain 5 wt. % or more of 4- to 6-membered condensed ring aromatic hydrocarbons.]</t>
  </si>
  <si>
    <t>265-189-6</t>
  </si>
  <si>
    <t>64742-86-5</t>
  </si>
  <si>
    <t>649-018-00-6</t>
  </si>
  <si>
    <t>Residues (petroleum), steam-cracked; Heavy Fuel oil; [A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°C (500 °F). This stream is likely to contain 5 wt. % or more of 4- to 6-membered condensed ring aromatic hydrocarbons.]</t>
  </si>
  <si>
    <t>265-193-8</t>
  </si>
  <si>
    <t>64742-90-1</t>
  </si>
  <si>
    <t>649-019-00-1</t>
  </si>
  <si>
    <t>Residues (petroleum), atmospheric; Heavy Fuel oil; [A complex residuum from atmospheric distillation of crude oil. It consists of hydrocarbons having carbon numbers predominantly greater than C11 and boiling above approximately 200 °C (392 °F). This stream is likely to contain 5 wt. % or more of 4-to 6-membered condensed ring aromatic hydrocarbons.]</t>
  </si>
  <si>
    <t>269-777-3</t>
  </si>
  <si>
    <t>68333-22-2</t>
  </si>
  <si>
    <t>649-020-00-7</t>
  </si>
  <si>
    <t>Clarified oils (petroleum), hydrodesulfurized catalytic cracked; Heavy Fuel oil; [A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°C (662 °F). This stream is likely to contain 5 wt. % or more of 4-to 6-membered condensed ring aromatic hydrocarbons.]</t>
  </si>
  <si>
    <t>269-782-0</t>
  </si>
  <si>
    <t>68333-26-6</t>
  </si>
  <si>
    <t>649-021-00-2</t>
  </si>
  <si>
    <t>Distillates (petroleum), hydrodesulfurized intermediate catalytic cracked; Heavy Fuel oil; [A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°C to 450 °C (401 °F to 842 °F). It contains a relatively large proportion of tricyclic aromatic hydrocarbons.]</t>
  </si>
  <si>
    <t>269-783-6</t>
  </si>
  <si>
    <t>68333-27-7</t>
  </si>
  <si>
    <t>649-022-00-8</t>
  </si>
  <si>
    <t>Distillates (petroleum), hydrodesulfurized heavy catalytic cracked; Heavy Fuel oil; [A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 °C to 500 °C (500 °F to 932 °F). This stream is likely to contain 5 wt. % or more of 4- to 6-membered condensed ring aromatic hydrocarbons.]</t>
  </si>
  <si>
    <t>269-784-1</t>
  </si>
  <si>
    <t>68333-28-8</t>
  </si>
  <si>
    <t>649-023-00-3</t>
  </si>
  <si>
    <t>Fuel oil, residues-straight-run gas oils, high-sulfur; Heavy Fuel oil</t>
  </si>
  <si>
    <t>270-674-0</t>
  </si>
  <si>
    <t>68476-32-4</t>
  </si>
  <si>
    <t>649-024-00-9</t>
  </si>
  <si>
    <t>Fuel oil, residual; Heavy Fuel oil; [The liquid product from various refinery streams, usually residues. The composition is complex and varies with the source of the crude oil.]</t>
  </si>
  <si>
    <t>270-675-6</t>
  </si>
  <si>
    <t>68476-33-5</t>
  </si>
  <si>
    <t>649-025-00-4</t>
  </si>
  <si>
    <t>Residues (petroleum), catalytic reformer fractionator residue distn.; Heavy Fuel oil; [A complex residuum from the distillation of catalytic reformer fractionator residue. It boils approximately above 399 °C (750 °F).]</t>
  </si>
  <si>
    <t>270-792-2</t>
  </si>
  <si>
    <t>68478-13-7</t>
  </si>
  <si>
    <t>649-026-00-X</t>
  </si>
  <si>
    <t>Residues (petroleum), heavy coker gas oil and vacuum gas oil; Heavy Fuel oil; [A complex combination of hydrocarbons produced as the residual fraction from the distillation of heavy coker gas oil and vacuum gas oil. It predominantly consists of hydrocarbons having carbon numbers predominantly greater than C13 and boiling above approximately 230 °C (446 °F).]</t>
  </si>
  <si>
    <t>270-796-4</t>
  </si>
  <si>
    <t>68478-17-1</t>
  </si>
  <si>
    <t>649-027-00-5</t>
  </si>
  <si>
    <t>Residues (petroleum), heavy coker and light vacuum; Heavy Fuel oil; [A complex combination of hydrocarbons produced as the residual fraction from the distillation of heavy coker gas oil and light vacuum gas oil. It consists predominantly of hydrocarbons having carbon numbers predominantly greater than C13 and boiling above approximately 230 °C (446 °F).]</t>
  </si>
  <si>
    <t>270-983-0</t>
  </si>
  <si>
    <t>68512-61-8</t>
  </si>
  <si>
    <t>649-028-00-0</t>
  </si>
  <si>
    <t>Residues (petroleum), light vacuum; Heavy Fuel oil; [A complex residuum from the vacuum distillation of the residuum from the atmospheric distillation of crude oil. It consists of hydrocarbons having carbon numbers predominantly greater than C13 and boiling above approximately 230 °C (446 °F).]</t>
  </si>
  <si>
    <t>270-984-6</t>
  </si>
  <si>
    <t>68512-62-9</t>
  </si>
  <si>
    <t>649-029-00-6</t>
  </si>
  <si>
    <t>Residues (petroleum), steam-cracked light; Heavy Fuel oil; [A complex residuum from the distillation of the products from a steam-cracking process. It consists predominantly of aromatic and unsaturated hydrocarbons having carbon numbers greater than C7 and boiling in the range of approximately 101 °C to 555 °C (214 °F to 1030 °F).]</t>
  </si>
  <si>
    <t>271-013-9</t>
  </si>
  <si>
    <t>68513-69-9</t>
  </si>
  <si>
    <t>649-030-00-1</t>
  </si>
  <si>
    <t>Fuel oil, No 6; Heavy Fuel oil; [A distillate oil having a minimum viscosity of 900 SUS at 37.7 °C (100 °F) to a maximum of 9000 SUS at 37.7 °C (100 °F).]</t>
  </si>
  <si>
    <t>271-384-7</t>
  </si>
  <si>
    <t>68553-00-4</t>
  </si>
  <si>
    <t>649-031-00-7</t>
  </si>
  <si>
    <t>Residues (petroleum), topping plant, low-sulfur; Heavy Fuel oil; [A low-sulfur complex combination of hydrocarbons produced as the residual fraction from the topping plant distillation of crude oil. It is the residuum after the straight-run gasoline cut, kerosene cut and gas oil cut have been removed.]</t>
  </si>
  <si>
    <t>271-763-7</t>
  </si>
  <si>
    <t>68607-30-7</t>
  </si>
  <si>
    <t>649-032-00-2</t>
  </si>
  <si>
    <t>Gas oils (petroleum), heavy atmospheric; Heavy Fuel oil; [A complex combination of hydrocarbons obtained by the distillation of crude oil. It consists of hydrocarbons having carbon numbers predominantly in the range of C7 through C35 and boiling in the range of approximately 121 °C to 510 °C (250 °F to 950 °F).]</t>
  </si>
  <si>
    <t>272-184-2</t>
  </si>
  <si>
    <t>68783-08-4</t>
  </si>
  <si>
    <t>649-033-00-8</t>
  </si>
  <si>
    <t>Residues (petroleum), coker scrubber, Condensed-ring-arom.-contg.; Heavy Fuel oil; [A very complex combination of hydrocarbons produced as the residual fraction from the distillation of vaccum residuum and the products from a thermal cracking process. It consists predominantly of hydrocarbons having carbon numbers predominantly greater than C20 and boiling above approximately 350 °C (662 °F). This stream is likely to contain 5 wt.% or more of 4- to 6-membered condensed rind aromatic hydrocarbons.]</t>
  </si>
  <si>
    <t>272-187-9</t>
  </si>
  <si>
    <t>68783-13-1</t>
  </si>
  <si>
    <t>649-034-00-3</t>
  </si>
  <si>
    <t>Distillates (petroleum), petroleum residues vacuum; Heavy Fuel oil; [A complex combination of hydrocarbons produced by the vacuum distillation of the residuum from the atmospheric distillation of crude oil.]</t>
  </si>
  <si>
    <t>273-263-4</t>
  </si>
  <si>
    <t>68955-27-1</t>
  </si>
  <si>
    <t>649-035-00-9</t>
  </si>
  <si>
    <t>Residues (petroleum), steam-cracked, resinous; Heavy Fuel oil; [A complex residuum from the distillation of steam-cracked petroleum residues.]</t>
  </si>
  <si>
    <t>273-272-3</t>
  </si>
  <si>
    <t>68955-36-2</t>
  </si>
  <si>
    <t>649-036-00-4</t>
  </si>
  <si>
    <t>Distillates (petroleum), intermediate vacuum; Heavy Fuel oil; [A complex combination of hydrocarbons produced by the vacuum, distillation of the residuum from atmospheric distillation of crude oil. It consists of hydrocarbons having carbon numbers predominantly in the range of C14 through C42 and boiling in the range of approximately 250 °C to 545 °C (482 °F to 1013 °F). This stream is likely to contain 5 wt. % or more of 4- to 6-membered condensed ring aromatic hydrocarbons.]</t>
  </si>
  <si>
    <t>274-683-0</t>
  </si>
  <si>
    <t>70592-76-6</t>
  </si>
  <si>
    <t>649-037-00-X</t>
  </si>
  <si>
    <t>Distillates (petroleum), light vacuum; Heavy Fuel oil; [A complex combination of hydrocarbons produced by the vacuum distillation of the residuum from atmospheric distillation of crude oil. It consists of hydrocarbons having carbon numbers predominantly in the range of C11 through C35 and boiling in the range of approximately 250 °C to 545 °C (482 °F to 1013 °F).]</t>
  </si>
  <si>
    <t>274-684-6</t>
  </si>
  <si>
    <t>70592-77-7</t>
  </si>
  <si>
    <t>649-038-00-5</t>
  </si>
  <si>
    <t>Distillates (petroleum), vacuum; Heavy Fuel oil; [A complex combination of hydrocarbons produced by the vacuum distillation of the residuum from atmospheric distillation of crude oil. It consists of hydrocarbons having numbers predominantly in the range of C15 through C50 and boiling in the range of approximately 270 °C to 600 °C (518 °F to 1112 °F). This stream is likely to contain 5 wt.% or more of 4- to 6-membered condensed ring aromatic hydrocarbons.]</t>
  </si>
  <si>
    <t>274-685-1</t>
  </si>
  <si>
    <t>70592-78-8</t>
  </si>
  <si>
    <t>649-039-00-0</t>
  </si>
  <si>
    <t>Gas oils (petroleum), hydrodesulfurized coker heavy vacuum; Heavy Fuel oil; [A complex combination of hydrocarbons obtained by hydrodesulfurization of heavy coker distillate stocks, It consists predominantly of hydrocarbons having carbon numbers predominantly in the range C18 to C44 and boiling in the range of approximately 304 °C to 548 °C (579 °F to 1018 °F). Likely to contain 5 % or more of 4- to 6-membered condensed ring aromatic hydrocarbons.]</t>
  </si>
  <si>
    <t>285-555-9</t>
  </si>
  <si>
    <t>85117-03-9</t>
  </si>
  <si>
    <t>649-040-00-6</t>
  </si>
  <si>
    <t>Residues (petroleum), steam-cracked, distillates; Heavy Fuel oil; [A complex combination of hydrocarbons obtained during the production of refined petroleum tar by the distillation of steam cracked tar. It consists predominantly of aromatic and other hydrocarbons and organic sulfur compounds.]</t>
  </si>
  <si>
    <t>292-657-7</t>
  </si>
  <si>
    <t>90669-75-3</t>
  </si>
  <si>
    <t>649-041-00-1</t>
  </si>
  <si>
    <t>Residues (petroleum), vacuum, light; Heavy Fuel oil; [A complex residuum from the vacuum distillation of the residuum from atmospheric distillation of crude oil. It consists predominantly of hydrocarbons having carbon numbers predominantly greater than C24 and boiling above approximately 390 °C (734 °F).]</t>
  </si>
  <si>
    <t>292-658-2</t>
  </si>
  <si>
    <t>90669-76-4</t>
  </si>
  <si>
    <t>649-042-00-7</t>
  </si>
  <si>
    <t>Fuel oil, heavy, high-sulfur; Heavy Fuel oil; [A complex combination of hydrocarbons obtained by the distillation of crude petroleum. It consists predominantly of aliphatic, aromatic and cycloaliphatic hydrocarbons having carbon numbers predominantly higher than C25 and boiling above approximately 400 °C (752 °F).]</t>
  </si>
  <si>
    <t>295-396-7</t>
  </si>
  <si>
    <t>92045-14-2</t>
  </si>
  <si>
    <t>649-043-00-2</t>
  </si>
  <si>
    <t>Residues (petroleum), catalytic cracking; Heavy Fuel oil; [A complex combination of hydrocarbons produced as the residual fraction from the distillation of the products from a catalytic cracking process. It consists predominantly of hydrocarbons having carbon numbers predominantly greater than C11 and boiling above approximately 200 °C (392 °F).]</t>
  </si>
  <si>
    <t>295-511-0</t>
  </si>
  <si>
    <t>92061-97-7</t>
  </si>
  <si>
    <t>649-044-00-8</t>
  </si>
  <si>
    <t>Distillates (petroleum), intermediate catalytic cracked, thermally degraded; Heavy Fuel oil; [A complex combination of hydrocarbons produced by the distillation of products from a catalytic cracking process which has been used as a heat transfer fluid. It consists predominantly of hydrocarbons boiling in the range of approximately 220 °C to 450 °C (428 °F to 842 °F). This stream is likely to contain organic sulfur compounds.]</t>
  </si>
  <si>
    <t>295-990-6</t>
  </si>
  <si>
    <t>92201-59-7</t>
  </si>
  <si>
    <t>649-045-00-3</t>
  </si>
  <si>
    <t>Residual oils (petroleum); Heavy Fuel oil; [A complex combination of hydrocarbons, sulfur compounds and metal-containing organic compounds obtained as the residue from refinery fractionation cracking processes. It produces a finished oil with a viscosity above 2cSt. at 100 °C.]</t>
  </si>
  <si>
    <t>298-754-0</t>
  </si>
  <si>
    <t>93821-66-0</t>
  </si>
  <si>
    <t>649-046-00-9</t>
  </si>
  <si>
    <t>Residues, steam cracked, thermally treated; Heavy Fuel oil; [A complex combination of hydrocarbons obtained by the treatment and distillation of raw steam-cracked naphtha. It consists predominantly of unsaturated hydrocarbons boiling in the range above approximately 180 °C (356 °F).]</t>
  </si>
  <si>
    <t>308-733-0</t>
  </si>
  <si>
    <t>98219-64-8</t>
  </si>
  <si>
    <t>649-047-00-4</t>
  </si>
  <si>
    <t>Distillates (petroleum), hydrodesulfurized full-range middle; Heavy Fuel oil; [A complex combination of hydrocarbons obtained by treating a petroleum stock with hydrogen. It consists predominantly of hydrocarbons having carbon numbers predominantly in the range of C9 through C25 and boiling in the range of approximately 150 °C to 400 °C (302 °F to 752 °F).]</t>
  </si>
  <si>
    <t>309-863-0</t>
  </si>
  <si>
    <t>101316-57-8</t>
  </si>
  <si>
    <t>649-048-00-X</t>
  </si>
  <si>
    <t>Residues (petroleum), catalytic reformer fractionator; Heavy Fuel oil; [A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°C to 400 °C (320 °F to 725 °F). This stream is likely to contain 5 wt. % or more of 4- or 6-membered condensed ring aromatic hydrocarbons.]</t>
  </si>
  <si>
    <t>265-069-3</t>
  </si>
  <si>
    <t>64741-67-9</t>
  </si>
  <si>
    <t>649-049-00-5</t>
  </si>
  <si>
    <t>Petroleum; Crude oil; [A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</si>
  <si>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232-298-5</t>
  </si>
  <si>
    <t>8002-05-9</t>
  </si>
  <si>
    <t>649-050-00-0</t>
  </si>
  <si>
    <t>Distillates (petroleum), light paraffinic;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°F (19cSt at 40 °C). It contains a relatively large proportion of saturated aliphatic hydrocarbons normally present in this distillation range of crude oil.]</t>
  </si>
  <si>
    <t>265-051-5</t>
  </si>
  <si>
    <t>64741-50-0</t>
  </si>
  <si>
    <t>649-051-00-6</t>
  </si>
  <si>
    <t>Distillates (petroleum), heavy paraffinic; Unrefined or 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°F (19cSt at 40 °C). It contains a relatively large proportion of saturated aliphatic hydrocarbons.]</t>
  </si>
  <si>
    <t>265-052-0</t>
  </si>
  <si>
    <t>64741-51-1</t>
  </si>
  <si>
    <t>649-052-00-1</t>
  </si>
  <si>
    <t>Distillates (petroleum), light naphthenic;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°F (19cSt at 40 °C). It contains relatively few normal paraffins.]</t>
  </si>
  <si>
    <t>265-053-6</t>
  </si>
  <si>
    <t>64741-52-2</t>
  </si>
  <si>
    <t>649-053-00-7</t>
  </si>
  <si>
    <t>Distillates (petroleum), heavy naphthenic; Unrefined or 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°F (19cSt at 40 °C). It contains relatively few normal paraffins.]</t>
  </si>
  <si>
    <t>265-054-1</t>
  </si>
  <si>
    <t>64741-53-3</t>
  </si>
  <si>
    <t>649-054-00-2</t>
  </si>
  <si>
    <t>Distillates (petroleum), acid-treated heavy naphthenic; Unrefined or mildly refined baseoil; [A complex combination of hydrocarbons obtained as a raffinate from a sulfuric acid treating process. It consists of hydrocarbons having carbon numbers predominantly in the range of C20 through C50 and produces a finished oil with a viscosity of at least 100 SUS at 100 °F (19cSt at 40 °C). It contains relatively few normal paraffins.]</t>
  </si>
  <si>
    <t>265-117-3</t>
  </si>
  <si>
    <t>64742-18-3</t>
  </si>
  <si>
    <t>649-055-00-8</t>
  </si>
  <si>
    <t>Distillates (petroleum), acid-treated light naphthenic; Unrefined or mildly refined baseoil; [A complex combination of hydrocarbons obtained as a raffinate from a sulfuric acid treating process. It consists of hydrocarbons having carbon numbers predominantly in the range of C15 through C30 and produces a finished oil with a viscosity of less than 100 SUS at 100 °F (19cSt at 40 °C). It contains relatively few normal paraffins.]</t>
  </si>
  <si>
    <t>265-118-9</t>
  </si>
  <si>
    <t>64742-19-4</t>
  </si>
  <si>
    <t>649-056-00-3</t>
  </si>
  <si>
    <t>Distillates (petroleum), acid-treated heavy paraffinic; Unrefined or mildly refined baseoil; [A complex combination of hydrocarbons obtained as a raffinate from a sulfuric acid process. It consists predominantly of saturated hydrocarbons having carbon numbers predominantly in the range of C20 through C50 and produces a finished oil having a viscosity of a least 100 SUS at 100 °F (19cSt at 40 °C).]</t>
  </si>
  <si>
    <t>265-119-4</t>
  </si>
  <si>
    <t>64742-20-7</t>
  </si>
  <si>
    <t>649-057-00-9</t>
  </si>
  <si>
    <t>Distillates (petroleum), acid-treated light paraffinic; Unrefined or mildly refined baseoil; [A complex combination of hydrocarbons obtained as a raffinate from a sulfuric acid treating process. It consists predominantly of saturated hydrocarbons having carbon numbers predominantly in the range of C15 through C30 and produces a finished oil having a viscosity of less than 100 SUS at 100 °F (19cSt at 40 °C).]</t>
  </si>
  <si>
    <t>265-121-5</t>
  </si>
  <si>
    <t>64742-21-8</t>
  </si>
  <si>
    <t>649-058-00-4</t>
  </si>
  <si>
    <t>Distillates (petroleum), chemically neutralized heavy paraffinic; Unrefined or mildly refined baseoil; [A complex combination of hydrocarbons obtained from a treating process to remove acidic materials. It consists predominantly of hydrocarbons having carbon numbers predominantly in the range of C20 through C50 and produces a finished oil with a viscosity of at least 100 SUS at 100 °F (19cSt at 40 °C). It contains a relatively large proportion of aliphatic hydrocarbons.]</t>
  </si>
  <si>
    <t>265-127-8</t>
  </si>
  <si>
    <t>64742-27-4</t>
  </si>
  <si>
    <t>649-059-00-X</t>
  </si>
  <si>
    <t>Distillates (petroleum), chemically neutralized light paraffinic; Unrefined or mildly refined baseoil; [A complex combination of hydrocarbons produced by a treating process to remove acidic materials. It consists of hydrocarbons having carbon numbers predominantly in the range of C15 through C30 and produces a finished oil with a viscosity less than 100 SUS at 100 °F (19cSt at 40 °C).]</t>
  </si>
  <si>
    <t>265-128-3</t>
  </si>
  <si>
    <t>64742-28-5</t>
  </si>
  <si>
    <t>649-060-00-5</t>
  </si>
  <si>
    <t>Distillates (petroleum), chemically neutralized heavy naphthenic; Unrefined or mildly refined baseoil; [A complex combination of hydrocarbons produced by a treating process to remove acidic materials. It consists of hydrocarbons having carbon numbers predominantly in the range of C20 through C50 and produces a finished oil with a viscosity of at least 100 SUS at 100 °F (19cSt at 40 °C). It contains relatively few normal paraffins.]</t>
  </si>
  <si>
    <t>265-135-1</t>
  </si>
  <si>
    <t>64742-34-3</t>
  </si>
  <si>
    <t>649-061-00-0</t>
  </si>
  <si>
    <t>Distillates (petroleum), chemically neutralized light naphthenic; Unrefined or mildly refined baseoil; [A complex combination of hydrocarbons produced by a treating process to remove acidic materials. It consists of hydrocarbons having carbon numbers predominantly in the range of C15 through C30 and produces a finished oil with a viscosity of less than 100 SUS a 100 °F (19cSt at 40 °C). It contains relatively few normal paraffins.]</t>
  </si>
  <si>
    <t>265-136-7</t>
  </si>
  <si>
    <t>64742-35-4</t>
  </si>
  <si>
    <t>649-062-00-6</t>
  </si>
  <si>
    <t>Gases (petroleum), catalytic cracked naphtha depropanizer overhead, C3-rich acid-free; Petroleum gas; [A complex combination of hydrocarbons obtained from fractionation of catalytic cracked hydrocarbons and treated to remove acidic impurities. It consists of hydrocarbons having carbon numbers in the range of C2 through C4, predominantly C3.]</t>
  </si>
  <si>
    <t>270-755-0</t>
  </si>
  <si>
    <t>68477-73-6</t>
  </si>
  <si>
    <t>GHS04
GHS02
GHS08
Dgr</t>
  </si>
  <si>
    <t xml:space="preserve">H220
H340
H350
</t>
  </si>
  <si>
    <t>K U</t>
  </si>
  <si>
    <t>649-063-00-1</t>
  </si>
  <si>
    <t>Gases (petroleum), catalytic cracker; Petroleum gas; [A complex combination of hydrocarbons produced by the distillation of the products from a catalytic cracking process. It consists predominantly of aliphatic hydrocarbons having carbon numbers predominantly in the range of C1 through C6.]</t>
  </si>
  <si>
    <t>270-756-6</t>
  </si>
  <si>
    <t>68477-74-7</t>
  </si>
  <si>
    <t>649-064-00-7</t>
  </si>
  <si>
    <t>Gases (petroleum), catalytic cracker, C1-5-rich; Petroleum gas; [A complex combination of hydrocarbons produced by the distillation of products from a catalytic cracking process. It consists of aliphatic hydrocarbons having carbon numbers in the range of C1 through C6, predominantly C1 through C5.]</t>
  </si>
  <si>
    <t>270-757-1</t>
  </si>
  <si>
    <t>68477-75-8</t>
  </si>
  <si>
    <t>649-065-00-2</t>
  </si>
  <si>
    <t>Gases (petroleum), catalytic polymd. naphtha stabilizer overhead, C2-4-rich; Petroleum gas; [A complex combination of hydrocarbons obtained from the fractionation stabilization of catalytic polymerized naphtha. It consists of aliphatic hydrocarbons having carbon numbers in the range of C2 through C6, predominantly C2 through C4.]</t>
  </si>
  <si>
    <t>270-758-7</t>
  </si>
  <si>
    <t>68477-76-9</t>
  </si>
  <si>
    <t>649-066-00-8</t>
  </si>
  <si>
    <t>Gases (petroleum), catalytic reformer, C1-4-rich; Petroleum gas; [A complex combination of hydrocarbons produced by distillation of products from a catalytic reforming process. It consists of hydrocarbons having carbon numbers in the range of C1 through C6, predominantly C1 through C4.]</t>
  </si>
  <si>
    <t>270-760-8</t>
  </si>
  <si>
    <t>68477-79-2</t>
  </si>
  <si>
    <t>649-067-00-3</t>
  </si>
  <si>
    <t>Gases (petroleum), C3-5 olefinic-paraffinic alkylation feed; Petroleum gas; [A complex combination of olefinic and paraffinic hydrocarbons having carbon numbers in the range of C3 through C5 which are used as alkylation feed. Ambient temperatures normally exceed the critical temperature of these combinations.]</t>
  </si>
  <si>
    <t>270-765-5</t>
  </si>
  <si>
    <t>68477-83-8</t>
  </si>
  <si>
    <t>649-068-00-9</t>
  </si>
  <si>
    <t>Gases (petroleum), C4-rich; Petroleum gas; [A complex combination of hydrocarbons produced by distillation of products from a catalytic fractionation process. It consists of aliphatic hydrocarbons having carbon numbers in the range of C3 through C5, predominantly C4.]</t>
  </si>
  <si>
    <t>270-767-6</t>
  </si>
  <si>
    <t>68477-85-0</t>
  </si>
  <si>
    <t>649-069-00-4</t>
  </si>
  <si>
    <t>Gases (petroleum), deethanizer overheads; Petroleum gas; [A complex combination of hydrocarbons produced from distillation of the gas and gasoline fractions from the catalytic cracking process. It contains predominantly ethane and ethylene.]</t>
  </si>
  <si>
    <t>270-768-1</t>
  </si>
  <si>
    <t>68477-86-1</t>
  </si>
  <si>
    <t>649-070-00-X</t>
  </si>
  <si>
    <t>Gases (petroleum), deisobutanizer tower overheads; Petroleum gas; [A complex combination of hydrocarbons produced by the atmospheric distillation of a butane-butylene stream. It consists of aliphatic hydrocarbons having carbon numbers predominantly in the range of C3 through C4.]</t>
  </si>
  <si>
    <t>270-769-7</t>
  </si>
  <si>
    <t>68477-87-2</t>
  </si>
  <si>
    <t>649-071-00-5</t>
  </si>
  <si>
    <t>Gases (petroleum), depropanizer dry, propene-rich; Petroleum gas; [A complex combination of hydrocarbons produced by the distillation of products from the gas and gasoline fractions of a catalytic cracking process. It consists predominantly of propylene with some ethane and propane.]</t>
  </si>
  <si>
    <t>270-772-3</t>
  </si>
  <si>
    <t>68477-90-7</t>
  </si>
  <si>
    <t>649-072-00-0</t>
  </si>
  <si>
    <t>Gases (petroleum), depropanizer overheads; Petroleum gas; [A complex combination of hydrocarbons produced by distillation of products from the gas and gasoline fractions of a catalytic cracking process. It consists of aliphatic hydrocarbons having carbon numbers predominantly in the range of C2 through C4.]</t>
  </si>
  <si>
    <t>270-773-9</t>
  </si>
  <si>
    <t>68477-91-8</t>
  </si>
  <si>
    <t>649-073-00-6</t>
  </si>
  <si>
    <t>Gases (petroleum), gas recovery plant depropanizer overheads; Petroleum gas; [A complex combination of hydrocarbons obtained by fractionation of miscellaneous hydrocarbon streams. It consists predominantly of hydrocarbons having carbon numbers in the range of C1 through C4, predominantly propane.]</t>
  </si>
  <si>
    <t>270-777-0</t>
  </si>
  <si>
    <t>68477-94-1</t>
  </si>
  <si>
    <t>649-074-00-1</t>
  </si>
  <si>
    <t>Gases (petroleum), Girbotol unit feed; Petroleum gas; [A complex combination of hydrocarbons that is used as the feed into the Girbatol unit to remove hydrogen sulfide. It consists of aliphatic hydrocarbons having carbon numbers predominantly in the range of C2 through C4.]</t>
  </si>
  <si>
    <t>270-778-6</t>
  </si>
  <si>
    <t>68477-95-2</t>
  </si>
  <si>
    <t>649-075-00-7</t>
  </si>
  <si>
    <t>Gases (petroleum), isomerized naphtha fractionator, C4-rich, hydrogen sulfide-free; Petroleum gas</t>
  </si>
  <si>
    <t>270-782-8</t>
  </si>
  <si>
    <t>68477-99-6</t>
  </si>
  <si>
    <t>649-076-00-2</t>
  </si>
  <si>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C1 through C6.]</t>
  </si>
  <si>
    <t>270-802-5</t>
  </si>
  <si>
    <t>68478-21-7</t>
  </si>
  <si>
    <t>649-077-00-8</t>
  </si>
  <si>
    <t>Tail gas (petroleum), catalytic cracked naphtha stabilization absorber; Petroleum gas; [A complex combination of hydrocarbons obtained from the stabilization of catalytic cracked naphtha. It consists predominantly of hydrocarbons having carbon numbers predominantly in the range of C1 through C6.]</t>
  </si>
  <si>
    <t>270-803-0</t>
  </si>
  <si>
    <t>68478-22-8</t>
  </si>
  <si>
    <t>649-078-00-3</t>
  </si>
  <si>
    <t>Tail gas (petroleum), catalytic cracker, catalytic reformer and hydrodesulfurizer combined fractionater; Petroleum gas; [A complex combination of hydrocarbons obtained from the fractionation of products from catalytic cracking, catalytic reforming and hydrodesulfurizing processes treated to remove acidic impurities. It consists predominantly of hydrocarbons having cabon numbers predominantly in the range of C1 through C5.]</t>
  </si>
  <si>
    <t>270-804-6</t>
  </si>
  <si>
    <t>68478-24-0</t>
  </si>
  <si>
    <t>649-079-00-9</t>
  </si>
  <si>
    <t>Tail gas (petroleum), catalytic reformed naphtha fractionation stabilizer; Petroleum gas; [A complex combination of hydrocarbons obtained from the fractionation stabilization of catalytic reformed naphtha. It consists predominantly of hydrocarbons having carbon numbers predominantly in the range of C1 through C4.]</t>
  </si>
  <si>
    <t>270-806-7</t>
  </si>
  <si>
    <t>68478-26-2</t>
  </si>
  <si>
    <t>649-080-00-4</t>
  </si>
  <si>
    <t>Tail gas (petroleum), saturate gas plant mixed stream, C4-rich; Petroleum gas; [A complex combination of hydrocarbons obtained from the fractionation stabilization of straight-run naphtha, distillation tail gas and catalytic reformed naphtha stabilizer tail gas. It consists of hydrocarbons having carbon numbers in the range of C3 through C6, predominantly butane and isobutane.]</t>
  </si>
  <si>
    <t>270-813-5</t>
  </si>
  <si>
    <t>68478-32-0</t>
  </si>
  <si>
    <t>649-081-00-X</t>
  </si>
  <si>
    <t>Tail gas (petroleum), saturate gas recovery plant, C1-2-rich; Petroleum gas; [A complex combination of hydrocarbons obtained from fractionation of distillate tail gas, straight-run naphtha, catalytic reformed naphtha stabilizer tail gas. It consists predominantly of hydrocarbons having carbon numbers in the range of C1through C5, predominantly methane and ethane.]</t>
  </si>
  <si>
    <t>270-814-0</t>
  </si>
  <si>
    <t>68478-33-1</t>
  </si>
  <si>
    <t>649-082-00-5</t>
  </si>
  <si>
    <t>Tail gas (petroleum), vacuum residues thermal cracker; Petroleum gas; [A complex combination of hydrocarbons obtained from the thermal cracking of vacuum residues. It consists of hydrocarbons having carbon numbers predominantly in the range of C1 through C5.]</t>
  </si>
  <si>
    <t>270-815-6</t>
  </si>
  <si>
    <t>68478-34-2</t>
  </si>
  <si>
    <t>649-083-00-0</t>
  </si>
  <si>
    <t>Hydrocarbons, C3-4-rich, petroleum distillate; Petroleum gas; [A complex combination of hydrocarbons produced by distillation and condensation of crude oil. It consists of hydrocarbons having carbon numbers in the range of C3 through C5, predominantly C3 through C4.]</t>
  </si>
  <si>
    <t>270-990-9</t>
  </si>
  <si>
    <t>68512-91-4</t>
  </si>
  <si>
    <t>649-084-00-6</t>
  </si>
  <si>
    <t>Gases (petroleum), full-range straight-run naphtha dehexanizer off; petroleum gas; [A complex combination of hydrocarbons obtained by the fractionation of the full-range straight-run naphtha. It consists of hydrocarbons having carbon numbers predominantly in the range of C2 through C6.]</t>
  </si>
  <si>
    <t>271-000-8</t>
  </si>
  <si>
    <t>68513-15-5</t>
  </si>
  <si>
    <t>649-085-00-1</t>
  </si>
  <si>
    <t>Gases (petroleum), hydrocracking depropanizer off, hydrocarbon-rich; Petroleum gas; [A complex combination of hydrocarbon produced by the distillation of products from a hydrocracking process. It consists predominantly of hydrocarbons having carbon numbers predominantly in the range of C1 through C4. It may also contain small amounts of hydrogen and hydrogen sulfide.]</t>
  </si>
  <si>
    <t>271-001-3</t>
  </si>
  <si>
    <t>68513-16-6</t>
  </si>
  <si>
    <t>649-086-00-7</t>
  </si>
  <si>
    <t>Gases (petroleum), light straight-run naphtha stabilizer off; Petroleum gas; [A complex combination of hydrocarbons obtained by the stabilization of light straight-run naphtha. It consists of saturated aliphatic hydrocarbons having carbon numbers predominantly in the range of C2 through C6.]</t>
  </si>
  <si>
    <t>271-002-9</t>
  </si>
  <si>
    <t>68513-17-7</t>
  </si>
  <si>
    <t>649-087-00-2</t>
  </si>
  <si>
    <t>Residues (petroleum), alkylation splitter, C4-rich; Petroleum gas; [A complex residuum from the distillation of streams various refinery operations. It consists of hydrocarbons having carbon numbers in the range of C4 through C5, predominantly butane and boiling in the range of approximately – 11.7 °C to 27.8 °C (11 °F to 82 °F).]</t>
  </si>
  <si>
    <t>271-010-2</t>
  </si>
  <si>
    <t>68513-66-6</t>
  </si>
  <si>
    <t>649-088-00-8</t>
  </si>
  <si>
    <t>Hydrocarbons, C1-4; Petroleum gas; [A complex combination of hydrocarbons provided by thermal cracking and absorber operations and by distillation of crude oil. It consists of hydrocarbons having carbon numbers predominantly in the range of C1 through C4 and boiling in the range of approximately minus 164 °C to minus 0.5 °C (– 263 °F to 31 °F).]</t>
  </si>
  <si>
    <t>271-032-2</t>
  </si>
  <si>
    <t>68514-31-8</t>
  </si>
  <si>
    <t>649-089-00-3</t>
  </si>
  <si>
    <t>Hydrocarbons, C1-4, sweetened; Petroleum gas; [A complex combination of hydrocarbons obtained by subjecting hydrocarbon gases to a sweetening process to convert mercaptans or to remove acidic impurities. It consists of hydrocarbons having carbon numbers predominantly in the range of C1 through C4 and boiling in the range of approximately – 164 °C to – 0.5 °C (– 263 °F to 31 °F).]</t>
  </si>
  <si>
    <t>271-038-5</t>
  </si>
  <si>
    <t>68514-36-3</t>
  </si>
  <si>
    <t>649-090-00-9</t>
  </si>
  <si>
    <t>Hydrocarbons, C1-3; Petroleum gas; [A complex combination of hydrocarbons having carbon numbers predominantly in the range of C1 through C3 and boiling in the range of approximately minus 164 °C to minus 42 °C (– 263 °F to – 44 °F).]</t>
  </si>
  <si>
    <t>271-259-7</t>
  </si>
  <si>
    <t>68527-16-2</t>
  </si>
  <si>
    <t>649-091-00-4</t>
  </si>
  <si>
    <t>Hydrocarbons, C1-4, debutanizer fraction; Petroleum gas</t>
  </si>
  <si>
    <t>271-261-8</t>
  </si>
  <si>
    <t>68527-19-5</t>
  </si>
  <si>
    <t>649-092-00-X</t>
  </si>
  <si>
    <t>Gases (petroleum), C1-5, wet; Petroleum gas; [A complex combination of hydrocarbons produced by the distillation of crude oil and/or the cracking of tower gas oil. It consists of hydrocarbons having carbon numbers predominantly in the range of C1 through C5.]</t>
  </si>
  <si>
    <t>271-624-0</t>
  </si>
  <si>
    <t>68602-83-5</t>
  </si>
  <si>
    <t>649-093-00-5</t>
  </si>
  <si>
    <t>Hydrocarbons, C2-4; Petroleum gas</t>
  </si>
  <si>
    <t>271-734-9</t>
  </si>
  <si>
    <t>68606-25-7</t>
  </si>
  <si>
    <t>649-094-00-0</t>
  </si>
  <si>
    <t>Hydrocarbons, C3; Petroleum gas</t>
  </si>
  <si>
    <t>271-735-4</t>
  </si>
  <si>
    <t>68606-26-8</t>
  </si>
  <si>
    <t>649-095-00-6</t>
  </si>
  <si>
    <t>Gases (petroleum), alkylation feed; Petroleum gas; [A complex combination of hydrocarbons produced by the catalytic cracking of gas oil. It consists of hydrocarbons having carbon numbers predominantly in the range of C3 through C4.]</t>
  </si>
  <si>
    <t>271-737-5</t>
  </si>
  <si>
    <t>68606-27-9</t>
  </si>
  <si>
    <t>649-096-00-1</t>
  </si>
  <si>
    <t>Gases (petroleum), depropanizer bottoms fractionation off; Petroleum gas; [A complex combination of hydrocarbons obtained from the fractionation of depropanizer bottoms. It consists predominantly of butane, isobutane and butadiene.]</t>
  </si>
  <si>
    <t>271-742-2</t>
  </si>
  <si>
    <t>68606-34-8</t>
  </si>
  <si>
    <t>649-097-00-7</t>
  </si>
  <si>
    <t>Gases (petroleum), refinery blend; Petroleum gas; [A complex combination obtained from various processes. It consists of hydrogen, hydrogen sulfide and hydrocarbons having carbon numbers predominantly in the range of C1 through C5.]</t>
  </si>
  <si>
    <t>272-183-7</t>
  </si>
  <si>
    <t>68783-07-3</t>
  </si>
  <si>
    <t>649-098-00-2</t>
  </si>
  <si>
    <t>Gases (petroleum), catalytic cracking; Petroleum gas; [A complex combination of hydrocarbons produced by the distillation of the products from a catalytic cracking process. It consists predominantly of hydrocarbons having carbon numbers predominantly in the range of C3 through C5.]</t>
  </si>
  <si>
    <t>272-203-4</t>
  </si>
  <si>
    <t>68783-64-2</t>
  </si>
  <si>
    <t>649-099-00-8</t>
  </si>
  <si>
    <t>Gases (petroleum), C2-4,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°C to – 34 °C (– 60 °F to – 30 °F).]</t>
  </si>
  <si>
    <t>272-205-5</t>
  </si>
  <si>
    <t>68783-65-3</t>
  </si>
  <si>
    <t>649-100-00-1</t>
  </si>
  <si>
    <t>Gases (petroleum), crude oil fractionation off; Petroleum gas; [A complex combination of hydrocarbons produced by the fractionation of crude oil. It consists of saturated aliphatic hydrocarbons having carbon numbers predominantly in the range of C1 through C5.]</t>
  </si>
  <si>
    <t>272-871-7</t>
  </si>
  <si>
    <t>68918-99-0</t>
  </si>
  <si>
    <t>649-101-00-7</t>
  </si>
  <si>
    <t>Gases (petroleum), dehexanizer off; Petroleum gas; [A complex combination of hydrocarbons obtained by the fractionation of combined naphtha streams. It consists of saturated aliphatic hydrocarbons having carbon numbers predominantly in the range of C1 through C5.]</t>
  </si>
  <si>
    <t>272-872-2</t>
  </si>
  <si>
    <t>68919-00-6</t>
  </si>
  <si>
    <t>649-102-00-2</t>
  </si>
  <si>
    <t>Gases (petroleum), light straight run gasoline fractionation stabilizer off; Petroleum gas; [A complex combination of hydrocarbons obtained by the fractionation of light straight-run gasoline. It consists of saturated aliphatic hydrocarbons having carbon numbers predominantly in the range of C1 through C5.]</t>
  </si>
  <si>
    <t>272-878-5</t>
  </si>
  <si>
    <t>68919-05-1</t>
  </si>
  <si>
    <t>649-103-00-8</t>
  </si>
  <si>
    <t>Gases (petroleum), naphtha unifiner desulfurization stripper off; Petroleum gas; [A complex combination of hydrocarbons produced by a naphtha unifiner desulfurization process and stripped from the naphtha product. It consists of saturated aliphatic hydrocarbons having carbon numbers predominantly in the range of C1 through C4.]</t>
  </si>
  <si>
    <t>272-879-0</t>
  </si>
  <si>
    <t>68919-06-2</t>
  </si>
  <si>
    <t>649-104-00-3</t>
  </si>
  <si>
    <t>Gases (petroleum), straight-run naphtha catalytic reforming off; Petroleum gas; [A complex combination of hydrocarbons obtained by the catalytic reforming of straight-run naphtha and fractionation of the total effluent. It consists of methane, ethane, and propane.]</t>
  </si>
  <si>
    <t>272-882-7</t>
  </si>
  <si>
    <t>68919-09-5</t>
  </si>
  <si>
    <t>649-105-00-9</t>
  </si>
  <si>
    <t>Gases (petroleum), fluidized catalytic cracker splitter overheads; Petroleum gas; [A complex combination of hydrocarbons produced by the fractionation of the charge to the C3-C4 splitter. It consists predominantly of C3 hydrocarbons.]</t>
  </si>
  <si>
    <t>272-893-7</t>
  </si>
  <si>
    <t>68919-20-0</t>
  </si>
  <si>
    <t xml:space="preserve">GHS04
GHS02
GHS08
</t>
  </si>
  <si>
    <t>649-106-00-4</t>
  </si>
  <si>
    <t>Gases (petroleum), straight-run stabilizer off; Petroleum gas; [A complex combination of hydrocarbons obtained from the fractionation of the liquid from the first tower used in the distillation of crude oil. It consists of saturated aliphatic hydrocarbons having carbon numbers predominantly in the range of C1 through C4.]</t>
  </si>
  <si>
    <t>272-883-2</t>
  </si>
  <si>
    <t>68919-10-8</t>
  </si>
  <si>
    <t>649-107-00-X</t>
  </si>
  <si>
    <t>Gases (petroleum), catalytic cracked naphtha debutanizer; Petroleum gas; [A complex combination of hydrocarbons obtained from fractionation of catalytic cracked naphtha. It consists of hydrocarbons having carbon numbers predominantly in the range of C1 through C4.]</t>
  </si>
  <si>
    <t>273-169-3</t>
  </si>
  <si>
    <t>68952-76-1</t>
  </si>
  <si>
    <t>649-108-00-5</t>
  </si>
  <si>
    <t>Tail gas (petroleum), catalytic cracked distillate and naphtha stabilizer; Petroleum gas; [A complex combination of hydrocarbons obtained by the fractionation of catalytic cracked naphtha and distillate. It consists predominantly of hydrocarbons having carbon numbers predominantly in the range of C1 through C4.]</t>
  </si>
  <si>
    <t>273-170-9</t>
  </si>
  <si>
    <t>68952-77-2</t>
  </si>
  <si>
    <t>649-109-00-0</t>
  </si>
  <si>
    <t>Tail gas (petroleum), thermal-cracked distillate, gas oil and naphtha absorber; petroleum gas; [A complex combination of hydrocarbons obtained from the separation of thermal-cracked distillates, naphtha and gas oil. It consists pedrominantly of hydrocarbons having carbon numbers predominantly in the range of C1 through C6.]</t>
  </si>
  <si>
    <t>273-175-6</t>
  </si>
  <si>
    <t>68952-81-8</t>
  </si>
  <si>
    <t>649-110-00-6</t>
  </si>
  <si>
    <t>Tail gas (petroleum), thermal cracked hydrocarbon fractionation stabilizer, petroleum coking; Petroleum gas; [A complex combination of hydrocarbons obtained from the fractionation stabilization of thermal cracked hydrocarbons from petroleum coking process. It consists of hydrocarbons having carbon numbers predominantly in the range of C1 through C6.]</t>
  </si>
  <si>
    <t>273-176-1</t>
  </si>
  <si>
    <t>68952-82-9</t>
  </si>
  <si>
    <t>649-111-00-1</t>
  </si>
  <si>
    <t>Gases (petroleum, light steam-cracked, butadiene conc.; Petroleum gas; [A complex combination of hydrocarbons produced by the distillation of products from a thermal cracking process. It consists of hydrocarbons having a carbon number predominantly of C4.]</t>
  </si>
  <si>
    <t>273-265-5</t>
  </si>
  <si>
    <t>68955-28-2</t>
  </si>
  <si>
    <t>649-112-00-7</t>
  </si>
  <si>
    <t>Gases (petroleum), straight-run naphtha catalytic reformer stabilizer overhead; Petroleum gas; [A complex combination of hydrocarbons obtained by the catalytic reforming of straight-run naphtha and the fractionation of the total effluent. It consists of saturated aliphatic hydrocarbons having carbon numbers predominantly in the range of C2 through C4.]</t>
  </si>
  <si>
    <t>273-270-2</t>
  </si>
  <si>
    <t>68955-34-0</t>
  </si>
  <si>
    <t>649-113-00-2</t>
  </si>
  <si>
    <t>Hydrocarbons, C4; Petroleum gas</t>
  </si>
  <si>
    <t>289-339-5</t>
  </si>
  <si>
    <t>87741-01-3</t>
  </si>
  <si>
    <t>649-114-00-8</t>
  </si>
  <si>
    <t>Alkanes, C1-4, C3-rich; Petroleum gas</t>
  </si>
  <si>
    <t>292-456-4</t>
  </si>
  <si>
    <t>90622-55-2</t>
  </si>
  <si>
    <t>649-115-00-3</t>
  </si>
  <si>
    <t>Gases (petroleum), steam-cracker C3-rich; Petroleum gas; [A complex combination of hydrocarbons produced by the distillation of products from a steam cracking process. It consists predominantly of propylene with some propane and boils in the range of approximately – 70 °C to 0 °C (– 94 °F to 32 °F).]</t>
  </si>
  <si>
    <t>295-404-9</t>
  </si>
  <si>
    <t>92045-22-2</t>
  </si>
  <si>
    <t>649-116-00-9</t>
  </si>
  <si>
    <t>Hydrocarbons, C4, steam-cracker distillate; Petroleum gas; [A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minus 12 °C to 5 °C (10.4 °F to 41 °F).]</t>
  </si>
  <si>
    <t>295-405-4</t>
  </si>
  <si>
    <t>92045-23-3</t>
  </si>
  <si>
    <t>649-117-00-4</t>
  </si>
  <si>
    <t>Petroleum gases, liquefied, sweetened, C4 fraction; Petroleum gas; [A complex combination of hydrocarbons obtained by subjecting a liquified petroleum gas mix to a sweetening process to oxidize mercaptans or to remove acidic impurities. It consists predominantly of C4 saturated and unsaturated hydrocarbons.]</t>
  </si>
  <si>
    <t>295-463-0</t>
  </si>
  <si>
    <t>92045-80-2</t>
  </si>
  <si>
    <t>K S U</t>
  </si>
  <si>
    <t>649-118-00-X</t>
  </si>
  <si>
    <t>Hydrocarbons, C4, 1,3-butadiene- and isobutene-free; Petroleum gas</t>
  </si>
  <si>
    <t>306-004-1</t>
  </si>
  <si>
    <t>95465-89-7</t>
  </si>
  <si>
    <t>649-119-00-5</t>
  </si>
  <si>
    <t>Raffinates (petroleum), steam-cracked C4 fraction cuprous ammonium acetate extn., C3-5 and C3-5 unsatd., butadiene-free; Petroleum gas</t>
  </si>
  <si>
    <t>307-769-4</t>
  </si>
  <si>
    <t>97722-19-5</t>
  </si>
  <si>
    <t>649-120-00-0</t>
  </si>
  <si>
    <t>Gases (petroleum), amine system feed; Refinery gas; [The feed gas to the amine system for removal of hydrogen sulfide. It consists of hydrogen. Carbon monoxide, carbon dioxide, hydrogen sulfide and aliphatic hydrocarbons having carbon numbers predominantly in the range of C1 through C5 may also be present.]</t>
  </si>
  <si>
    <t>270-746-1</t>
  </si>
  <si>
    <t>68477-65-6</t>
  </si>
  <si>
    <t>649-121-00-6</t>
  </si>
  <si>
    <t>Gases (petroleum), benzene unit hydrodesulfurizer off; Refinery gas; [Off gases produced by the benzene unit. It consists primarily of hydrogen. Carbon monoxide and hydrocarbons having carbon numbers predominantly in the range of C1 through C6, including benzene, may also be present.]</t>
  </si>
  <si>
    <t>270-747-7</t>
  </si>
  <si>
    <t>68477-66-7</t>
  </si>
  <si>
    <t>649-122-00-1</t>
  </si>
  <si>
    <t>Gases (petroleum), benzene unit recycle, hydrogen-rich; Refinery gas; [A complex combination of hydrocarbons obtained by recycling the gases of the benzene unit. It consists primarily of hydrogen with various small amounts of carbon monoxide and hydrocarbons having carbon numbers in the range of C1 through C6.]</t>
  </si>
  <si>
    <t>270-748-2</t>
  </si>
  <si>
    <t>68477-67-8</t>
  </si>
  <si>
    <t>649-123-00-7</t>
  </si>
  <si>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</si>
  <si>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270-749-8</t>
  </si>
  <si>
    <t>68477-68-9</t>
  </si>
  <si>
    <t>649-124-00-2</t>
  </si>
  <si>
    <t>Gases (petroleum), catalytic reformed naphtha stripper overheads; Refinery gas; [A complex combination of hydrocarbons obtained from stabilization of catalytic reformed naphtha. Its consists of hydrogen and saturated hydrocarbons having carbon numbers predominantly in the range of C1 through C4.]</t>
  </si>
  <si>
    <t>270-759-2</t>
  </si>
  <si>
    <t>68477-77-0</t>
  </si>
  <si>
    <t>649-125-00-8</t>
  </si>
  <si>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</si>
  <si>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270-761-3</t>
  </si>
  <si>
    <t>68477-80-5</t>
  </si>
  <si>
    <t>649-126-00-3</t>
  </si>
  <si>
    <t>Gases (petroleum), C6-8 catalytic reformer; Refinery gas; [A complex combination of hydrocarbons produced by distillation of products from catalytic reforming of C6-C8feed. It consists of hydrocarbons having carbon numbers in the range of C1 through C5 and hydrogen.]</t>
  </si>
  <si>
    <t>270-762-9</t>
  </si>
  <si>
    <t>68477-81-6</t>
  </si>
  <si>
    <t>649-127-00-9</t>
  </si>
  <si>
    <t>Gases (petroleum), C6-8 catalytic reformer recycle, hydrogen-rich; Refinery gas</t>
  </si>
  <si>
    <t>270-763-4</t>
  </si>
  <si>
    <t>68477-82-7</t>
  </si>
  <si>
    <t>649-128-00-4</t>
  </si>
  <si>
    <t>Gases (petroleum), C2-return stream; Refinery gas; [A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</si>
  <si>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270-766-0</t>
  </si>
  <si>
    <t>68477-84-9</t>
  </si>
  <si>
    <t>649-129-00-X</t>
  </si>
  <si>
    <t>Gases (petroleum), dry sour, gas-concn.-unit-off; Refinery gas; [The complex combination of dry gases from a gas concentration unit. It consists of hydrogen, hydrogen sulfide and hydrocarbons having carbon numbers predominantly in the range of C1 through C3.]</t>
  </si>
  <si>
    <t>270-774-4</t>
  </si>
  <si>
    <t>68477-92-9</t>
  </si>
  <si>
    <t>649-130-00-5</t>
  </si>
  <si>
    <t>Gases (petroleum), gas concn. reabsorber distn.; Refinery gas; [A complex combination of hydrocarbons produced by distillation of products from combined gas streams in a gas concentration reabsorber. It consists predominantly of hydrogen, carbon monoxide, carbon dioxide, nitrogen, hydrogen sulfide and hydrocarbons having carbon numbers in the range of C1 through C3.]</t>
  </si>
  <si>
    <t>270-776-5</t>
  </si>
  <si>
    <t>68477-93-0</t>
  </si>
  <si>
    <t>649-131-00-0</t>
  </si>
  <si>
    <t>Gases (petroleum), hydrogen absorber off; Refinery gas; [A complex combination obtained by absorbing hydrogen from a hydrogen rich stream. It consists of hydrogen, carbon monoxide, nitrogen, and methane with small amounts of C2 hydrocarbons.]</t>
  </si>
  <si>
    <t>270-779-1</t>
  </si>
  <si>
    <t>68477-96-3</t>
  </si>
  <si>
    <t>649-132-00-6</t>
  </si>
  <si>
    <t>Gases (petroleum), hydrogen-rich; Refinery gas; [A complex combination separated as a gas from hydrocarbon gases by chilling. It consists primarily of hydrogen with various small amounts of carbon monoxide, nitrogen, methane, and C2 hydrocarbons.]</t>
  </si>
  <si>
    <t>270-780-7</t>
  </si>
  <si>
    <t>68477-97-4</t>
  </si>
  <si>
    <t>649-133-00-1</t>
  </si>
  <si>
    <t>Gases (petroleum), hydrotreater blend oil recycle, hydrogen-nitrogen-rich; Refinery gas; [A complex combination obtained from recycled hydrotreated blend oil. It consists primarily of hydrogen and nitrogen with various small amounts of carbon monoxide, carbon dioxide and hydrocarbons having carbon numbers predominantly in the range of C1 through C5.]</t>
  </si>
  <si>
    <t>270-781-2</t>
  </si>
  <si>
    <t>68477-98-5</t>
  </si>
  <si>
    <t>649-134-00-7</t>
  </si>
  <si>
    <t>Gases (petroleum), recycle, hydrogen-rich; Refinery gas; [A complex combination obtained from recycled reactor gases. It consists primarily of hydrogen with various small amounts of carbon monoxide, carbon dioxide, nitrogen, hydrogen sulfide, and saturated aliphatic hydrocarbons having carbon numbers in the range of C1 through C5.]</t>
  </si>
  <si>
    <t>270-783-3</t>
  </si>
  <si>
    <t>68478-00-2</t>
  </si>
  <si>
    <t>649-135-00-2</t>
  </si>
  <si>
    <t>Gases (petroleum), reformer make-up, hydrogen-rich; Refinery gas; [A complex combination obtained from the reformers. It consists primarily of hydrogen with various small amounts of carbon monoxide and aliphatic hydrocarbons having carbon numbers predominantly in the range of C1 through C5.]</t>
  </si>
  <si>
    <t>270-784-9</t>
  </si>
  <si>
    <t>68478-01-3</t>
  </si>
  <si>
    <t>649-136-00-8</t>
  </si>
  <si>
    <t>Gases (petroleum), reforming hydrotreater; Refinery gas; [A complex combination obtained from the reforming hydrotreating process. It consists primarily of hydrogen, methane, and ethane with various small amounts of hydrogen sulfide and aliphatic hydrocarbons having carbon numbers predominantly in the range of C3 through C5.]</t>
  </si>
  <si>
    <t>270-785-4</t>
  </si>
  <si>
    <t>68478-02-4</t>
  </si>
  <si>
    <t>649-137-00-3</t>
  </si>
  <si>
    <t>Gases (petroleum), reforming hydrotreater, hydrogen-methane-rich; Refinery gas; [A complex combination obtained from the reforming hydrotreating process. It consists primarily of hydrogen and methane with various small amounts of carbon monoxide, carbon dioxide, nitrogen and saturated aliphatic hydrocarbons having carbon numbers predominantly in the range of C2 through C5.]</t>
  </si>
  <si>
    <t>270-787-5</t>
  </si>
  <si>
    <t>68478-03-5</t>
  </si>
  <si>
    <t>649-138-00-9</t>
  </si>
  <si>
    <t>Gases (petroleum), reforming hydrotreater make-up, hydrogen-rich; Refinery gas; [A complex combination obtained from the reforming hydrotreating process. It consists primarily of hydrogen with various small amounts of carbon monoxide and aliphatic hydrocarbons having carbon numbers predominantly in the range of C1 through C5.]</t>
  </si>
  <si>
    <t>270-788-0</t>
  </si>
  <si>
    <t>68478-04-6</t>
  </si>
  <si>
    <t>649-139-00-4</t>
  </si>
  <si>
    <t>Gases (petroleum), thermal cracking distn.; Refinery gas; [A complex combination produced by distillation of products from a thermal cracking process. It consists of hydrogen, hydrogen sulfide, carbon monoxide, carbon dioxide and hydrocarbons having carbon numbers predominantly in the range of C1 through C6.]</t>
  </si>
  <si>
    <t>270-789-6</t>
  </si>
  <si>
    <t>68478-05-7</t>
  </si>
  <si>
    <t>649-140-00-X</t>
  </si>
  <si>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</si>
  <si>
    <t>270-805-1</t>
  </si>
  <si>
    <t>68478-25-1</t>
  </si>
  <si>
    <t>649-141-00-5</t>
  </si>
  <si>
    <t>Tail gas (petroleum), catalytic reformed naphtha separator; Refinery gas; [A complex combination of hydrocarbons obtained from the catalytic reforming of straight run naphtha. It consists of hydrogen and hydrocarbons having carbon numbers predominantly in the range of C1 through C6.]</t>
  </si>
  <si>
    <t>270-807-2</t>
  </si>
  <si>
    <t>68478-27-3</t>
  </si>
  <si>
    <t>649-142-00-0</t>
  </si>
  <si>
    <t>Tail gas (petroleum), catalytic reformed naphtha stabilizer; Refinery gas; [A complex combination of hydrocarbons obtained from the stabilization of catalytic reformed naphtha. It consists of hydrogen and hydrocarbons having carbon numbers predominantly in the range of C1 through C6.]</t>
  </si>
  <si>
    <t>270-808-8</t>
  </si>
  <si>
    <t>68478-28-4</t>
  </si>
  <si>
    <t>649-143-00-6</t>
  </si>
  <si>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</si>
  <si>
    <t>270-809-3</t>
  </si>
  <si>
    <t>68478-29-5</t>
  </si>
  <si>
    <t>649-144-00-1</t>
  </si>
  <si>
    <t>Tail gas (petroleum), hydrodesulfurized straight-run naphtha separator; Refinery gas; [A complex combination of hydrocarbons obtained from hydrodesulfurization of straight-run naphtha. It consists of hydrogen and saturated aliphatic hydrocarbons having carbon numbers predominantly in the range of C1 through C6.]</t>
  </si>
  <si>
    <t>270-810-9</t>
  </si>
  <si>
    <t>68478-30-8</t>
  </si>
  <si>
    <t>649-145-00-7</t>
  </si>
  <si>
    <t>Gases (petroleum), catalytic reformed straight-run naphtha stabilizer overheads; Refinery gas; [A complex combination of hydrocarbons obtained from the catalytic reforming of straight-run naphtha followed by fractionation of the total effluent. It consists of hydrogen, methane, ethane and propane.]</t>
  </si>
  <si>
    <t>270-999-8</t>
  </si>
  <si>
    <t>68513-14-4</t>
  </si>
  <si>
    <t>649-146-00-2</t>
  </si>
  <si>
    <t>Gases (petroleum), reformer effluent high-pressure flash drum off; Refinery gas; [A complex combination produced by the high-pressure flashing of the effluent from the reforming reactor. It consists primarily of hydrogen with various small amounts of methane, ethane, and propane.]</t>
  </si>
  <si>
    <t>271-003-4</t>
  </si>
  <si>
    <t>68513-18-8</t>
  </si>
  <si>
    <t>649-147-00-8</t>
  </si>
  <si>
    <t>Gases (petroleum), reformer effluent low-pressure flash drum off; Refinery gas; [A complex combination produced by low-pressure flashing of the effluent from the reforming reactor. It consists primarily of hydrogen with various small amounts of methane, ethane, and propane.]</t>
  </si>
  <si>
    <t>271-005-5</t>
  </si>
  <si>
    <t>68513-19-9</t>
  </si>
  <si>
    <t>649-148-00-3</t>
  </si>
  <si>
    <t>Gases (petroleum), oil refinery gas distn. off; Refinery gas; [A complex combination separated by distillation of a gas stream containing hydrogen, carbon monoxide, carbon dioxide and hydrocarbons having carbon numbers in the range of C1 through C6 or obtained by cracking ethane and propane. It consists of hydrocarbons having carbon numbers predominantly in the range of C1 through C2, hydrogen, nitrogen, and carbon monoxide.]</t>
  </si>
  <si>
    <t>271-258-1</t>
  </si>
  <si>
    <t>68527-15-1</t>
  </si>
  <si>
    <t>649-149-00-9</t>
  </si>
  <si>
    <t>Gases (petroleum), benzene unit hydrotreater depentanizer overheads; Refinery gas; [A complex combination produced by treating the feed from the benzene unit with hydrogen in the presence of a catalyst followed by depentanizing. It consists primarily of hydrogen, ethane and propane with various small amounts of nitrogen, carbon monoxide, carbon dioxide and hydrocarbons having carbon numbers predominantly in the range of C1 through C6. It may contain trace amounts of benzene.]</t>
  </si>
  <si>
    <t>271-623-5</t>
  </si>
  <si>
    <t>68602-82-4</t>
  </si>
  <si>
    <t>649-150-00-4</t>
  </si>
  <si>
    <t>Gases (petroleum), secondary absorber off, fluidized catalytic cracker overheads fractionator; Refinery gas; [A complex combination produced by the fractionation of the overhead products from the catalytic cracking process in the fluidized catalytic cracker. It consists of hydrogen, nitrogen, and hydrocarbons having carbon numbers predominantly in the range of C1 through C3.]</t>
  </si>
  <si>
    <t>271-625-6</t>
  </si>
  <si>
    <t>68602-84-6</t>
  </si>
  <si>
    <t>649-151-00-X</t>
  </si>
  <si>
    <t>Petroleum products, refinery gases; Refinery gas; [A complex combination which consists primarily of hydrogen with various small amounts of methane, ethane, and propane.]</t>
  </si>
  <si>
    <t>271-750-6</t>
  </si>
  <si>
    <t>68607-11-4</t>
  </si>
  <si>
    <t>649-152-00-5</t>
  </si>
  <si>
    <t>Gases (petroleum), hydrocracking low-pressure separator; Refinery gas; [A complex combination obtained by the liquid-vapor separation of the hydrocracking process reactor effluent. It consists predominantly of hydrogen and saturated hydrocarbons having carbon numbers predominantly in the range of C1 through C3.]</t>
  </si>
  <si>
    <t>272-182-1</t>
  </si>
  <si>
    <t>68783-06-2</t>
  </si>
  <si>
    <t>649-153-00-0</t>
  </si>
  <si>
    <t>Gases (petroleum), refinery; Refinery gas; [A complex combination obtained from various petroleum refining operations. It consists of hydrogen and hydrocarbons having carbon numbers predominantly in the range of C1 through C3.]</t>
  </si>
  <si>
    <t>272-338-9</t>
  </si>
  <si>
    <t>68814-67-5</t>
  </si>
  <si>
    <t>649-154-00-6</t>
  </si>
  <si>
    <t>Gases (petroleum), platformer products separator off; Refinery gas; [A complex combination obtained from the chemical reforming of naphthenes to aromatics. It consists of hydrogen and saturated aliphatic hydrocarbons having carbon numbers predominantly in the range of C2 through C4.]</t>
  </si>
  <si>
    <t>272-343-6</t>
  </si>
  <si>
    <t>68814-90-4</t>
  </si>
  <si>
    <t>649-155-00-1</t>
  </si>
  <si>
    <t>Gases (petroleum), hydrotreated sour kerosine depentanizer stabilizer off; Refinery gas; [The complex combination obtained from the depentanizer stabilization of hydrotreated kerosine. It consists primarily of hydrogen, methane, ethane, and propane with various small amounts of nitrogen, hydrogen sulfide, carbon monoxide and hydrocarbons having carbon numbers predominantly in the range of C4 through C5.]</t>
  </si>
  <si>
    <t>272-775-5</t>
  </si>
  <si>
    <t>68911-58-0</t>
  </si>
  <si>
    <t>649-156-00-7</t>
  </si>
  <si>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C2 through C5.]</t>
  </si>
  <si>
    <t>272-776-0</t>
  </si>
  <si>
    <t>68911-59-1</t>
  </si>
  <si>
    <t>649-157-00-2</t>
  </si>
  <si>
    <t>Gases (petroleum), distillate unifiner desulfurization stripper off; Refinery gas; [A complex combination stripped from the liquid product of the unifiner desulfurization process. It consists of hydrogen sulfide, methane, ethane, and propane.]</t>
  </si>
  <si>
    <t>272-873-8</t>
  </si>
  <si>
    <t>68919-01-7</t>
  </si>
  <si>
    <t>649-158-00-8</t>
  </si>
  <si>
    <t>Gases (petroleum), fluidized catalytic cracker fractionation off; Refinery gas; [A complex combination produced by the fractionation of the overhead product of the fluidized catalytic cracking process. It consists of hydrogen, hydrogen sulfide, nitrogen, and hydrocarbons having carbon numbers predominantly in the range of C1 through C5.]</t>
  </si>
  <si>
    <t>272-874-3</t>
  </si>
  <si>
    <t>68919-02-8</t>
  </si>
  <si>
    <t>649-159-00-3</t>
  </si>
  <si>
    <t>Gases (petroleum), fluidized catalytic cracker scrubbing secondary absorber off; Refinery gas; [A complex combination produced by scrubbing the overhead gas from the fluidized catalytic cracker. It consists of hydrogen, nitrogen, methane, ethane and propane.]</t>
  </si>
  <si>
    <t>272-875-9</t>
  </si>
  <si>
    <t>68919-03-9</t>
  </si>
  <si>
    <t>649-160-00-9</t>
  </si>
  <si>
    <t>Gases (petroleum), heavy distillate hydrotreater desulfurization stripper off; Refinery gas; [A complex combination stripped from the liquid product of the heavy distillate hydrotreater desulfurization process. It consists of hydrogen, hydrogen sulfide, and saturated aliphatic hydrocarbons having carbon numbers predominantly in the range of C1 through C5.]</t>
  </si>
  <si>
    <t>272-876-4</t>
  </si>
  <si>
    <t>68919-04-0</t>
  </si>
  <si>
    <t>649-161-00-4</t>
  </si>
  <si>
    <t>Gases (petroleum), platformer stabilizer off, light ends fractionation; Refinery gas; [A complex combination obtained by the fractionation of the light ends of the platinum reactors of the platformer unit. It consists of hydrogen, methane, ethane and propane.]</t>
  </si>
  <si>
    <t>272-880-6</t>
  </si>
  <si>
    <t>68919-07-3</t>
  </si>
  <si>
    <t>649-162-00-X</t>
  </si>
  <si>
    <t>Gases (petroleum), preflash tower off, crude distn.; Refinery gas; [A complex combination produced from the first tower used in the distillation of crude oil. It consists of nitrogen and saturated aliphatic hydrocarbons having carbon numbers predominantly in the range of C1 through C5.]</t>
  </si>
  <si>
    <t>272-881-1</t>
  </si>
  <si>
    <t>68919-08-4</t>
  </si>
  <si>
    <t>649-163-00-5</t>
  </si>
  <si>
    <t>Gases (petroleum), tar stripper off; Refinery gas; [A complex combination obtained by the fractionation of reduced crude oil. It consists of hydrogen and hydrocarbons having carbon numbers predominantly in the range of C1 through C4.]</t>
  </si>
  <si>
    <t>272-884-8</t>
  </si>
  <si>
    <t>68919-11-9</t>
  </si>
  <si>
    <t>649-164-00-0</t>
  </si>
  <si>
    <t>Gases (petroleum), unifiner stripper off; Refinery gas; [A combination of hydrogen and methane obtained by fractionation of the products from the unifiner unit.]</t>
  </si>
  <si>
    <t>272-885-3</t>
  </si>
  <si>
    <t>68919-12-0</t>
  </si>
  <si>
    <t>649-165-00-6</t>
  </si>
  <si>
    <t>Tail gas (petroleum), catalytic hydrodesulfurized naphtha separator; Refinery gas; [A complex combination of hydrocarbons obtained from the hydrodesulfurization of naphtha. It consists of hydrogen, methane, ethane, and propane.]</t>
  </si>
  <si>
    <t>273-173-5</t>
  </si>
  <si>
    <t>68952-79-4</t>
  </si>
  <si>
    <t>649-166-00-1</t>
  </si>
  <si>
    <t>Tail gas (petroleum), straight-run naphtha hydrodesulfurizer; Refinery gas; [A complex combination obtained from the hydrodesulfurization of straight-run naphtha. It consists of hydrogen and hydrocarbons having carbon numbers predominantly in the range of C1 through C5.]</t>
  </si>
  <si>
    <t>273-174-0</t>
  </si>
  <si>
    <t>68952-80-7</t>
  </si>
  <si>
    <t>649-167-00-7</t>
  </si>
  <si>
    <t>Gases (petroleum), sponge absorber off, fluidized catalytic cracker and gas oil desulfurizer overhead fractionation; Refinery gas; [A complex combination obtained by the fractionation of products from the fluidized catalytic cracker and gas oil desulfurizer. It consists of hydrogen and hydrocarbons having carbon numbers predominantly in the range of C1 through C4.]</t>
  </si>
  <si>
    <t>273-269-7</t>
  </si>
  <si>
    <t>68955-33-9</t>
  </si>
  <si>
    <t>649-168-00-2</t>
  </si>
  <si>
    <t>Gases (petroleum), crude distn. and catalytic cracking; Refinery gas; [A complex combination produced by crude distillation and catalytic cracking processes. It consists of hydrogen, hydrogen sulfide, nitrogen, carbon monoxide and paraffinic and olefinic hydrocarbons having carbon numbers predominantly in the range of C1 through C6.]</t>
  </si>
  <si>
    <t>273-563-5</t>
  </si>
  <si>
    <t>68989-88-8</t>
  </si>
  <si>
    <t>649-169-00-8</t>
  </si>
  <si>
    <t>Gases (petroleum), gas oil diethanolamine scrubber off; Refinery gas; [A complex combination produced by desulfurization of gas oils with diethanolamine. It consists predominantly of hydrogen sulfide, hydrogen and aliphatic hydrocarbons having carbon numbers in the range of C1 through C5.]</t>
  </si>
  <si>
    <t>295-397-2</t>
  </si>
  <si>
    <t>92045-15-3</t>
  </si>
  <si>
    <t>649-170-00-3</t>
  </si>
  <si>
    <t>Gases (petroleum), gas oil hydrodesulfurization effluent; Refinery gas; [A complex combination obtained by separation of the liquid phase from the effluent from the hydrogenation reaction. It consists predominantly of hydrogen, hydrogen sulfide and aliphatic hydrocarbons having carbon numbers predominantly in the range of C1 through C3.]</t>
  </si>
  <si>
    <t>295-398-8</t>
  </si>
  <si>
    <t>92045-16-4</t>
  </si>
  <si>
    <t>649-171-00-9</t>
  </si>
  <si>
    <t>Gases (petroleum), gas oil hydrodesulfurization purge; Refinery gas; [A complex combination of gases obtained from the reformer and from the purges from the hydrogenation reactor. It consists predominantly of hydrogen and aliphatic hydrocarbons having carbon numbers predominantly in the range of C1 through C4.]</t>
  </si>
  <si>
    <t>295-399-3</t>
  </si>
  <si>
    <t>92045-17-5</t>
  </si>
  <si>
    <t>649-172-00-4</t>
  </si>
  <si>
    <t>Gases (petroleum), hydrogenator effluent flash drum off; Refinery gas; [A complex combination of gases obtained from flash of the effluents after the hydrogenation reaction. It consists predominantly of hydrogen and aliphatic hydrocarbons having carbon numbers predominantly in the range of C1 through C6.]</t>
  </si>
  <si>
    <t>295-400-7</t>
  </si>
  <si>
    <t>92045-18-6</t>
  </si>
  <si>
    <t>649-173-00-X</t>
  </si>
  <si>
    <t>Gases (petroleum), naphtha steam cracking high-pressure residual; Refinery gas; [A complex combination obtained as a reaction mass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</si>
  <si>
    <t>295-401-2</t>
  </si>
  <si>
    <t>92045-19-7</t>
  </si>
  <si>
    <t>649-174-00-5</t>
  </si>
  <si>
    <t>Gases (petroleum), residue visbaking off; Refinery gas; [A complex combination obtained from viscosity reduction of residues in a furnace. It consists predominantly of hydrogen sulfide and paraffinic and olefinic hydrocarbons having carbon numbers predominantly in the range of C1 through C5.]</t>
  </si>
  <si>
    <t>295-402-8</t>
  </si>
  <si>
    <t>92045-20-0</t>
  </si>
  <si>
    <t>649-175-00-0</t>
  </si>
  <si>
    <t>Foots oil (petroleum), acid-treated; Foots oil; [A complex combination of hydrocarbons obtained by treatment of Foot's oil with sulfuric acid. It consists predominantly of branched-chain hydrocarbons with carbon numbers predominantly in the range of C20 through C50.]</t>
  </si>
  <si>
    <t>300-225-7</t>
  </si>
  <si>
    <t>93924-31-3</t>
  </si>
  <si>
    <t>H K U</t>
  </si>
  <si>
    <t>649-176-00-6</t>
  </si>
  <si>
    <t>Foots oil (petroleum), clay-treated; Foots oil; [A complex combination of hydrocarbons obtained by treatment of Foot's oil with natural or modified clay in either a contacting or percolation process to remove the trace amounts of polar compounds and impurities present. It consists predominantly of branched chain hydrocarbons with carbon numbers predominantly in the range of C20 through C50.]</t>
  </si>
  <si>
    <t>300-226-2</t>
  </si>
  <si>
    <t>93924-32-4</t>
  </si>
  <si>
    <t>649-177-00-1</t>
  </si>
  <si>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 51 °C to – 1 °C (– 60 °F to 30 °F.)]</t>
  </si>
  <si>
    <t>268-629-5</t>
  </si>
  <si>
    <t>68131-75-9</t>
  </si>
  <si>
    <t>649-178-00-7</t>
  </si>
  <si>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C1 through C4.]</t>
  </si>
  <si>
    <t>269-617-2</t>
  </si>
  <si>
    <t>68307-98-2</t>
  </si>
  <si>
    <t>649-179-00-2</t>
  </si>
  <si>
    <t>Tail gas (petroleum), catalytic polymn. naphtha fractionation stabilizer; Petroleum gas; [A complex combination of hydrocarbons from the fractionation stabilization products from polymerization of naphtha. It consists predominantly of hydrocarbons having carbon numbers in the range of C1 through C4.]</t>
  </si>
  <si>
    <t>269-618-8</t>
  </si>
  <si>
    <t>68307-99-3</t>
  </si>
  <si>
    <t>649-180-00-8</t>
  </si>
  <si>
    <t>Tail gas (petroleum), catalytic reformed naphtha fractionation stabilizer, hydrogen sulfide-free; Petroleum gas; [A complex combination of hydrocarbons obtained from fractionation stabilization of catalytic reformed naphtha and from which hydrogen sulfide has been removed by amine treatment. It consists predominantly of hydrocarbons having carbon numbers predominantly in the range of C1 through C4.]</t>
  </si>
  <si>
    <t>269-619-3</t>
  </si>
  <si>
    <t>68308-00-9</t>
  </si>
  <si>
    <t>649-181-00-3</t>
  </si>
  <si>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C1 through C6.]</t>
  </si>
  <si>
    <t>269-620-9</t>
  </si>
  <si>
    <t>68308-01-0</t>
  </si>
  <si>
    <t>649-182-00-9</t>
  </si>
  <si>
    <t>Tail gas (petroleum), straight-run distillate hydrodesulfurizer, hydrogen sulfide-free; Petroleum gas; [A complex combination of hydrocarbons obtained from catalytic hydrodesulfurization of straight run distillates and from which hydrogen sulfide has been removed by amine treatment. It consists predominantly of hydrocarbons having carbon numbers predominantly in the range of C1 through C4.]</t>
  </si>
  <si>
    <t>269-630-3</t>
  </si>
  <si>
    <t>68308-10-1</t>
  </si>
  <si>
    <t>649-183-00-4</t>
  </si>
  <si>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</si>
  <si>
    <t>269-623-5</t>
  </si>
  <si>
    <t>68308-03-2</t>
  </si>
  <si>
    <t>649-184-00-X</t>
  </si>
  <si>
    <t>Tail gas (petroleum), gas recovery plant; Petroleum gas; [A complex combination of hydrocarbons from the distillation of products from miscellaneous hydrocarbon streams. It consists predominantly of hydrocarbons having carbon numbers predominantly in the range of C1 through C5.]</t>
  </si>
  <si>
    <t>269-624-0</t>
  </si>
  <si>
    <t>68308-04-3</t>
  </si>
  <si>
    <t>649-185-00-5</t>
  </si>
  <si>
    <t>Tail gas (petroleum), gas recovery plant deethanizer; Petroleum gas; [A complex combination of hydrocarbons from the distillation of products from miscellaneous hydrocarbon streams. It consists of hydrocarbons having carbon numbers predominantly in the range of C1 through C4.]</t>
  </si>
  <si>
    <t>269-625-6</t>
  </si>
  <si>
    <t>68308-05-4</t>
  </si>
  <si>
    <t>649-186-00-0</t>
  </si>
  <si>
    <t>Tail gas (petroleum), hydrodesulfurized distillate and hydrodesulfurized naphtha fractionator, acid-free; Petroleum gas; [A complex combination of hydrocarbons obtained from fractionation of hydrodesulfurized naphtha and distillate hydrocarbon streams and treated to remove acidic impurities. It consists predominantly of hydrocarbons having carbon numbers predominantly in the range of C1 through C5.]</t>
  </si>
  <si>
    <t>269-626-1</t>
  </si>
  <si>
    <t>68308-06-5</t>
  </si>
  <si>
    <t>649-187-00-6</t>
  </si>
  <si>
    <t>Tail gas (petroleum), hydrodesulfurized vacuum gas oil stripper, hydrogen sulfide-free; Petroleum gas; [A complex combination of hydrocarbons obtained from stripping stabilization of catalytic hydrodesulfurized vacuum gas oil and from which hydrogen sulfide has been removed by amine treatment. It consists predominantly of hydrocarbons having carbon numbers predominantly in the range of C1 through C6.]</t>
  </si>
  <si>
    <t>269-627-7</t>
  </si>
  <si>
    <t>68308-07-6</t>
  </si>
  <si>
    <t>649-188-00-1</t>
  </si>
  <si>
    <t>Tail gas (petroleum), light straight-run naphtha stabilizer, hydrogen sulfide-free; Petroleum gas; [A complex combination of hydrocarbons obtained from fractionation stabilization of light straight run naphtha and from which hydrogen sulfide has been removed by amine treatment. It consists predominantly of hydrocarbons having carbon numbers predominantly in the range of C1 through C5.]</t>
  </si>
  <si>
    <t>269-629-8</t>
  </si>
  <si>
    <t>68308-09-8</t>
  </si>
  <si>
    <t>649-189-00-7</t>
  </si>
  <si>
    <t>Tail gas (petroleum), propane-propylene alkylation feed prep deethanizer; Petroleum gas; [A complex combination of hydrocarbons obtained from the distillation of the reaction products of propane with propylene. It consists of hydrocarbons having carbon numbers predominantly in the range of C1 through C4.]</t>
  </si>
  <si>
    <t>269-631-9</t>
  </si>
  <si>
    <t>68308-11-2</t>
  </si>
  <si>
    <t>649-190-00-2</t>
  </si>
  <si>
    <t>Tail gas (petroleum), vacuum gas oil hydrodesulfurizer, hydrogen sulfide-free; Petroleum gas; [A complex combination of hydrocarbons obtained from catalytic hydrodesulfurization of vacuum gas oil and from which hydrogen sulfide has been removed by amine treatment. It consists predominantly of hydrocarbons having carbon numbers predominantly in the range of C1 through C6.]</t>
  </si>
  <si>
    <t>269-632-4</t>
  </si>
  <si>
    <t>68308-12-3</t>
  </si>
  <si>
    <t>649-191-00-8</t>
  </si>
  <si>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 48 °C to 32 °C (– 54 °F to 90 °F).]</t>
  </si>
  <si>
    <t>270-071-2</t>
  </si>
  <si>
    <t>68409-99-4</t>
  </si>
  <si>
    <t>649-193-00-9</t>
  </si>
  <si>
    <t>Alkanes, C1-2; Petroleum gas</t>
  </si>
  <si>
    <t>270-651-5</t>
  </si>
  <si>
    <t>68475-57-0</t>
  </si>
  <si>
    <t>649-194-00-4</t>
  </si>
  <si>
    <t>Alkanes, C2-3; Petroleum gas</t>
  </si>
  <si>
    <t>270-652-0</t>
  </si>
  <si>
    <t>68475-58-1</t>
  </si>
  <si>
    <t>649-195-00-X</t>
  </si>
  <si>
    <t>Alkanes, C3-4; petroleum gas</t>
  </si>
  <si>
    <t>270-653-6</t>
  </si>
  <si>
    <t>68475-59-2</t>
  </si>
  <si>
    <t>649-196-00-5</t>
  </si>
  <si>
    <t>Alkanes, C4-5; Petroleum gas</t>
  </si>
  <si>
    <t>270-654-1</t>
  </si>
  <si>
    <t>68475-60-5</t>
  </si>
  <si>
    <t>649-197-00-0</t>
  </si>
  <si>
    <t>Fuel gases; Petroleum gas; [A combination of light gases. It consists predominantly of hydrogen and/or low molecular weight hydrocarbons.]</t>
  </si>
  <si>
    <t>270-667-2</t>
  </si>
  <si>
    <t>68476-26-6</t>
  </si>
  <si>
    <t>649-198-00-6</t>
  </si>
  <si>
    <t>Fuel gases, crude oil of distillates; Petroleum gas; [A complex combination of light gases produced by distillation of crude oil and by catalytic reforming of naphtha. It consists of hydrogen and hydrocarbons having carbon numbers predominantly in the range of C1 through C4 and boiling in the range of approximately – 217 °C to – 12 °C (– 423 °F to 10 °F).]</t>
  </si>
  <si>
    <t>270-670-9</t>
  </si>
  <si>
    <t>68476-29-9</t>
  </si>
  <si>
    <t>649-199-00-1</t>
  </si>
  <si>
    <t>Hydrocarbons, C3-4; Petroleum gas</t>
  </si>
  <si>
    <t>270-681-9</t>
  </si>
  <si>
    <t>68476-40-4</t>
  </si>
  <si>
    <t>649-200-00-5</t>
  </si>
  <si>
    <t>Hydrocarbons, C4-5; Petroleum gas</t>
  </si>
  <si>
    <t>270-682-4</t>
  </si>
  <si>
    <t>68476-42-6</t>
  </si>
  <si>
    <t>649-201-00-0</t>
  </si>
  <si>
    <t>Hydrocarbons, C2-4, C3-rich; Petroleum gas</t>
  </si>
  <si>
    <t>270-689-2</t>
  </si>
  <si>
    <t>68476-49-3</t>
  </si>
  <si>
    <t>649-202-00-6</t>
  </si>
  <si>
    <t>Petroleum gases, liquefied; Petroleum gas; [A complex combination of hydrocarbons produced by the distillation of crude oil. It consists of hydrocarbons having carbon numbers predominantly in the range of C3 through C7 and boiling in the range of approximately – 40 °C to 80 °C (– 40 °F to 176 °F).]</t>
  </si>
  <si>
    <t>270-704-2</t>
  </si>
  <si>
    <t>68476-85-7</t>
  </si>
  <si>
    <t>649-203-00-1</t>
  </si>
  <si>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 40 °C to 80 °C (– 40 °F to 176 °F).]</t>
  </si>
  <si>
    <t>270-705-8</t>
  </si>
  <si>
    <t>68476-86-8</t>
  </si>
  <si>
    <t>649-204-00-7</t>
  </si>
  <si>
    <t>gases (petroleum), C3-4, isobutane-rich;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</si>
  <si>
    <t>270-724-1</t>
  </si>
  <si>
    <t>68477-33-8</t>
  </si>
  <si>
    <t>649-205-00-2</t>
  </si>
  <si>
    <t>Distillates (petroleum), C3-6, piperylene-rich; Petroleum gas; [A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</si>
  <si>
    <t>270-726-2</t>
  </si>
  <si>
    <t>68477-35-0</t>
  </si>
  <si>
    <t>649-206-00-8</t>
  </si>
  <si>
    <t>Gases (petroleum), butane splitter overheads; Petroleum gas; [A complex combination of hydrocarbons obtained from the distillation of the butane stream. It consists of aliphatic hydrocarbons having carbon numbers predominantly in the range of C3 through C4.]</t>
  </si>
  <si>
    <t>270-750-3</t>
  </si>
  <si>
    <t>68477-69-0</t>
  </si>
  <si>
    <t>649-207-00-3</t>
  </si>
  <si>
    <t>Gases (petroleum), C2-3-; Petroleum gas; [A complex combination of hydrocarbons produced by the distillation of products from a catalytic fractionation process. It contains predominantly ethane, ethylene, propane, and propylene.]</t>
  </si>
  <si>
    <t>270-751-9</t>
  </si>
  <si>
    <t>68477-70-3</t>
  </si>
  <si>
    <t>649-208-00-9</t>
  </si>
  <si>
    <t>Gases (petroleum), catalytic-cracked gas oil depropanizer bottoms, C4-rich acid-free; Petroleum gas; [A complex combination of hydrocarbons obtained from fractionation of catalytic cracked gas oil hydrocarbon stream and treated to remove hydrogen sulfide and other acidic components. It consists of hydrocarbons having carbon numbers in the range of C3 through C5, predominantly C4.]</t>
  </si>
  <si>
    <t>270-752-4</t>
  </si>
  <si>
    <t>68477-71-4</t>
  </si>
  <si>
    <t>649-209-00-4</t>
  </si>
  <si>
    <t>Gases (petroleum), catalytic-cracked naphtha debutanizer bottoms, C3-5-rich; Petroleum gas; [A complex combination of hydrocarbons obtained from the stabilization of catalytic cracked naphtha. It consists of aliphatic hydrocarbons having carbon numbers predominantly in the range of C3 through C5.]</t>
  </si>
  <si>
    <t>270-754-5</t>
  </si>
  <si>
    <t>68477-72-5</t>
  </si>
  <si>
    <t>649-210-00-X</t>
  </si>
  <si>
    <t>Tail gas (petroleum), isomerized naphtha fractionation stabilizer; Petroleum gas; [A complex combination of hydrocarbons obtained from the fractionation stabilization products from isomerized naphtha. It consists predominantly of hydrocarbons having carbon numbers predominantly in the range of C1 through C4.]</t>
  </si>
  <si>
    <t>269-628-2</t>
  </si>
  <si>
    <t>68308-08-7</t>
  </si>
  <si>
    <t>649-211-00-5</t>
  </si>
  <si>
    <t>Foots oil (petroleum), carbon-treated; Foots oil; [A complex combination of hydrocarbons obtained by the treatment of Foots oil with activated carbon for the removal of trace constituents and impurities. It consists predominantly of saturated straight chain hydrocarbons having carbon numbers predominantly greater than C12.]</t>
  </si>
  <si>
    <t>308-126-0</t>
  </si>
  <si>
    <t>97862-76-5</t>
  </si>
  <si>
    <t>L</t>
  </si>
  <si>
    <t>649-212-00-0</t>
  </si>
  <si>
    <t>Distillates (petroleum), sweetened middle; Gasoil - unspecified; [A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 °C to 345 °C (302 °F to 653 °F).]</t>
  </si>
  <si>
    <t>265-088-7</t>
  </si>
  <si>
    <t>64741-86-2</t>
  </si>
  <si>
    <t>N</t>
  </si>
  <si>
    <t>649-213-00-6</t>
  </si>
  <si>
    <t>Gas oils (petroleum), solvent-refined; Gasoil - unspecified; [A complex combination of hydrocarbons obtained as the raffinate from a solvent extraction process. It consists predominantly of aliphatic hydrocarbons having carbon numbers predominantly in the range of C11 through C25 and boiling in the range of approximately 205 °C to 400 °C (401 °F to 752 °F).]</t>
  </si>
  <si>
    <t>265-092-9</t>
  </si>
  <si>
    <t>64741-90-8</t>
  </si>
  <si>
    <t>649-214-00-1</t>
  </si>
  <si>
    <t>Distillates (petroleum), solvent-refined middle; Gasoil - unspecified; [A complex combination of hydrocarbons obtained as the raffinate from a solvent extraction process. It consists predominantly of aliphatic hydrocarbons having carbon numbers predominantly in the range of C9 through C20 and boiling in the range of approximately 150 °C to 345 °C (302 °F to 653 °F).]</t>
  </si>
  <si>
    <t>265-093-4</t>
  </si>
  <si>
    <t>64741-91-9</t>
  </si>
  <si>
    <t>649-215-00-7</t>
  </si>
  <si>
    <t>Gas oils (petroleum), acid-treated; Gasoil - unspecified; [A complex combination of hydrocarbons obtained as a raffinate from a sulfuric acid treating process. It consists of hydrocarbons having carbon numbers predominantly in the range of C13 through C25 and boiling in the range of approximately 230 °C to 400 °C (446 °F to 752 °F).]</t>
  </si>
  <si>
    <t>265-112-6</t>
  </si>
  <si>
    <t>64742-12-7</t>
  </si>
  <si>
    <t>649-216-00-2</t>
  </si>
  <si>
    <t>Distillates (petroleum), acid-treated middle; Gasoil - unspecified; [A complex combination of hydrocarbons obtained as a raffinate from a sulfuric acid treating process. It consists of hydrocarbons having carbon numbers predominantly in the range of C11 through C20 and boiling in the range of approximately 205 °C to 345 °C (401 °F to 653 °F).]</t>
  </si>
  <si>
    <t>265-113-1</t>
  </si>
  <si>
    <t>64742-13-8</t>
  </si>
  <si>
    <t>649-217-00-8</t>
  </si>
  <si>
    <t>Distillates (petroleum), acid-treated light; Gasoil - unspecified; [A complex combination of hydrocarbons obtained as a raffinate from a sulfuric acid treating process. It consists of hydrocarbons having carbon numbers predominantly in the range of C9 through C16 and boiling in the range of approximately 150 °C to 290 °C (302 °F to 554 °F).]</t>
  </si>
  <si>
    <t>265-114-7</t>
  </si>
  <si>
    <t>64742-14-9</t>
  </si>
  <si>
    <t>649-218-00-3</t>
  </si>
  <si>
    <t>Gas oils (petroleum), chemically neutralized; Gasoil - unspecified; [A complex combination of hydrocarbons produced by a treating process to remove acidic materials. It consists of hydrocarbons having carbon numbers predominantly in the range of C13 through C25 and boiling in the range of approximately 230 °C to 400 °C (446 °F to 752 °F).]</t>
  </si>
  <si>
    <t>265-129-9</t>
  </si>
  <si>
    <t>64742-29-6</t>
  </si>
  <si>
    <t>649-219-00-9</t>
  </si>
  <si>
    <t>Distillates (petroleum), chemically neutralized middle; Gasoil - unspecified; [A complex combination of hydrocarbons produced by a treating process to remove acidic materials. It consists of hydrocarbons having carbon numbers predominantly in the range of C11 through C20 and boiling in the range of approximately 205 °C to 345 °C (401 °F to 653 °F).]</t>
  </si>
  <si>
    <t>265-130-4</t>
  </si>
  <si>
    <t>64742-30-9</t>
  </si>
  <si>
    <t>649-220-00-4</t>
  </si>
  <si>
    <t>Distillates (petroleum), clay-treated middle; Gasoil - unspecified; [A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 °C to 345 °C (302 °F to 653 °F).]</t>
  </si>
  <si>
    <t>265-139-3</t>
  </si>
  <si>
    <t>64742-38-7</t>
  </si>
  <si>
    <t>649-221-00-X</t>
  </si>
  <si>
    <t>Distillates (petroleum), hydrotreated middle; Gasoil - unspecified; [A complex combination of hydrocarbons obtained by treating a petroleum fraction with hydrogen in the presence of a catalyst. It consists of hydrocarbons having carbon numbers predominantly in the range of C11 through C25 and boiling in the range of approximately 205 °C to 400 °C (401 °F to 752 °F).]</t>
  </si>
  <si>
    <t>265-148-2</t>
  </si>
  <si>
    <t>64742-46-7</t>
  </si>
  <si>
    <t>649-222-00-5</t>
  </si>
  <si>
    <t>Gas oils (petroleum), hydrodesulfurized; Gasoil - unspecified; [A complex combination of hydrocarbons obtained from a petroleum stock by treating with hydrogen to convert organic sulfur to hydrogen sulfide which is removed. It consists predominantly of hydrocarbons having carbon numbers predominantly in the range of C13 through C25 and boiling in the range of approximately 230 °C to 400 °C (446 °F to 752 °F).]</t>
  </si>
  <si>
    <t>265-182-8</t>
  </si>
  <si>
    <t>64742-79-6</t>
  </si>
  <si>
    <t>649-223-00-0</t>
  </si>
  <si>
    <t>Distillates (petroleum), hydrodesulfurized middle; Gasoil - unspecified; [A complex combination of hydrocarbons obtained from a petroleum stock by treating with hydrogen to convert organic sulfur to hydrogen sulfide which is removed. It consists of hydrocarbons having carbon numbers predominantly in the range of C11 through C25 and boiling in the range of approximately 205 °C to 400 °C (401 °F to 752 °F).]</t>
  </si>
  <si>
    <t>265-183-3</t>
  </si>
  <si>
    <t>64742-80-9</t>
  </si>
  <si>
    <t>649-224-00-6</t>
  </si>
  <si>
    <t>Fuels, diesel; Gasoil - unspecified; [A complex combination of hydrocarbons produced by the distillation of crude oil. It consists of hydrocarbons having carbon numbers predominantly in the range of C9 through C20 and boiling in the range of approximately 163 °C to 357 °C (325 °F to 675 °F).]</t>
  </si>
  <si>
    <t>269-822-7</t>
  </si>
  <si>
    <t>68334-30-5</t>
  </si>
  <si>
    <t>649-225-00-1</t>
  </si>
  <si>
    <t>Fuel oil, No 2; Gasoil - unspecified; [A distillate oil having a minimum viscosity of 32,6 SUS at 37,7 °C (100 °F) to a maximum of 37,9 SUS at 37,7 °C (100 °F).]</t>
  </si>
  <si>
    <t>270-671-4</t>
  </si>
  <si>
    <t>68476-30-2</t>
  </si>
  <si>
    <t>649-226-00-7</t>
  </si>
  <si>
    <t>Fuel oil, No 4; Gasoil - unspecified; [A distillate oil having a minimum viscosity of 45 SUS at 37,7 °C (100 °F) to a maximum of 125 SUS at 37,7 °C (100 °F).]</t>
  </si>
  <si>
    <t>270-673-5</t>
  </si>
  <si>
    <t>68476-31-3</t>
  </si>
  <si>
    <t>649-227-00-2</t>
  </si>
  <si>
    <t>Fuels, diesel, No 2; Gasoil - unspecified; [A distillate oil having a minimum viscosity of 32,6 SUS at 37,7 °C (100 °F).]</t>
  </si>
  <si>
    <t>270-676-1</t>
  </si>
  <si>
    <t>68476-34-6</t>
  </si>
  <si>
    <t>649-228-00-8</t>
  </si>
  <si>
    <t>Distillates (petroleum), catalytic reformer fractionator residue, high-boiling; Gasoil - unspecified; [A complex combination of hydrocarbons from the distillation of catalytic reformer fracftionator residue. It boils in the range of approximately 343 °C to 399 °C (650 °F to 750 °F).]</t>
  </si>
  <si>
    <t>270-719-4</t>
  </si>
  <si>
    <t>68477-29-2</t>
  </si>
  <si>
    <t>649-229-00-3</t>
  </si>
  <si>
    <t>Distillates (petroleum), catalytic reformer fractionator residue, intermediate-boiling; Gasoil - unspecified; [A complex combination of hydrocarbons from the distillation of catalytic reformer fractionator residue. It boils in the range of approximately 288 °C to 371 °C (550 °F to 700 °F).]</t>
  </si>
  <si>
    <t>270-721-5</t>
  </si>
  <si>
    <t>68477-30-5</t>
  </si>
  <si>
    <t>649-230-00-9</t>
  </si>
  <si>
    <t>Distillates (petroleum), catalytic reformer fractionator residue, low-boiling; Gasoil - unspecified; [The complex combination of hydrocarbons from the distillation of catalytic reformer fractionator residue. It boils approximately below 288 °C (550 °F).]</t>
  </si>
  <si>
    <t>270-722-0</t>
  </si>
  <si>
    <t>68477-31-6</t>
  </si>
  <si>
    <t>649-231-00-4</t>
  </si>
  <si>
    <t>Distillates (petroleum), highly refined middle; Gasoil - unspecified; [A complex combination of hydrocarbons obtained by the subjection of a petroleum fraction to several of the following steps: filtration, centrifugation, atmospheric distillation, vacuum distillation, acidification, neutralization and clay treatment. It consists predominantly of hydrocarbons having carbon numbers predominantly in the range of C10 through C20.]</t>
  </si>
  <si>
    <t>292-615-8</t>
  </si>
  <si>
    <t>90640-93-0</t>
  </si>
  <si>
    <t>649-232-00-X</t>
  </si>
  <si>
    <t>Distillates (petroleum) catalytic reformer, heavy arom. conc.; Gasoil - unspecified; [A complex combination of hydrocarbons obtained from the distillation of a catalytically reformed petroleum cut. It consists predominantly of aromatic hydrocarbons having carbon numbers predominantly in the range of C10 through C16 and boiling in the range of approximately 200 °C to 300 °C (392 °F to 572 °F).]</t>
  </si>
  <si>
    <t>295-294-2</t>
  </si>
  <si>
    <t>91995-34-5</t>
  </si>
  <si>
    <t>649-233-00-5</t>
  </si>
  <si>
    <t>Gas oils, paraffinic; Gasoil - unspecified; [A distillate obtained from the redistillation of a complex combination of hydrocarbons obtained by the distillation of the effluents from a severe catalytic hydrotreatment of paraffins. It boils in the range of approximately 190 °C to 330 °C (374 °F to 594 °F).]</t>
  </si>
  <si>
    <t>300-227-8</t>
  </si>
  <si>
    <t>93924-33-5</t>
  </si>
  <si>
    <t>649-234-00-0</t>
  </si>
  <si>
    <t>Naphtha (petroleum), solvent-refined hydrodesulfurized heavy; Gasoil - unspecified</t>
  </si>
  <si>
    <t>307-035-3</t>
  </si>
  <si>
    <t>97488-96-5</t>
  </si>
  <si>
    <t>649-235-00-6</t>
  </si>
  <si>
    <t>Hydrocarbons, C16-20, hydrotreated middle distillate, distn. lights; Gasoil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°C to 350 °C (554 °F to 662 °F). It produces a finished oil having a viscosity of 2cSt at 100 °C (212 °F).]</t>
  </si>
  <si>
    <t>307-659-6</t>
  </si>
  <si>
    <t>97675-85-9</t>
  </si>
  <si>
    <t>649-236-00-1</t>
  </si>
  <si>
    <t>Hydrocarbons, C12-20, hydrotreated paraffinic, distn. lights; Gasoil - unspecified; [A complex combination of hydrocarbons obtained as first runnings from the vacuum distillation of effluents from the treatment of heavy paraffins with hydrogen in the presence of a catalyst. It consists predominantly of hydrocarbons having carbon numbers predominantly in the range of C12 through C20 and boiling in the range of approximately 230 °C to 350 °C (446 °F to 662 °F). It produces a finished oil having a viscosity of 2cSt at 100 °C (212 °F).]</t>
  </si>
  <si>
    <t>307-660-1</t>
  </si>
  <si>
    <t>97675-86-0</t>
  </si>
  <si>
    <t>649-237-00-7</t>
  </si>
  <si>
    <t>Hydrocarbons, C11-17, solvent-extd. light naphthenic; Gasoil - unspecified; [A complex combination of hydrocarbons obtained by extraction of the aromatics from a light naphthenic distillate having a visciosity of 2.2 cSt at 40 °C (104 °F). It consists predominantly of hydrocarbons having carbon numbers predominantly in the range of C11 through C17 and boiling in the range of approximately 200 °C to 300 °C (392 °F to 572 °F).]</t>
  </si>
  <si>
    <t>307-757-9</t>
  </si>
  <si>
    <t>97722-08-2</t>
  </si>
  <si>
    <t>649-238-00-2</t>
  </si>
  <si>
    <t>Gas oils, hydrotreated; Gasoil - unspecified; [A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 °C to 340 °C (626 °F to 644 °F).]</t>
  </si>
  <si>
    <t>308-128-1</t>
  </si>
  <si>
    <t>97862-78-7</t>
  </si>
  <si>
    <t>649-239-00-8</t>
  </si>
  <si>
    <t>Distillates (petroleum), carbon-treated light paraffinic; Gasoil - unspecified; [A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</si>
  <si>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t>309-667-5</t>
  </si>
  <si>
    <t>100683-97-4</t>
  </si>
  <si>
    <t>649-240-00-3</t>
  </si>
  <si>
    <t>Distillates (petroleum), intermediate paraffinic, carbon-treated; Gasoil - unspecified; [A complex combination of hydrocarbons obtained by the treatment of petroleum with activated charcoal for the removal of trace polar constituents and impurities. It consists predominantly of hydrocarbons having carbon numbers predominantly in the range of C16 through C36.]</t>
  </si>
  <si>
    <t>309-668-0</t>
  </si>
  <si>
    <t>100683-98-5</t>
  </si>
  <si>
    <t>649-241-00-9</t>
  </si>
  <si>
    <t>Distillates (petroleum), intermediate paraffinic, clay-treated; Gasoil - unspecified; [A complex combination of hydrocarbons obtained by the treatment of petroleum with bleaching earth for the removal of trace polar constituents and impurities. It consists predominantly of hydrocarbons having carbon numbers predominantly in the range of C16 through C36.]</t>
  </si>
  <si>
    <t>309-669-6</t>
  </si>
  <si>
    <t>100683-99-6</t>
  </si>
  <si>
    <t>649-242-00-4</t>
  </si>
  <si>
    <t>Alkanes, C12-26-branched and linear</t>
  </si>
  <si>
    <t>292-454-3</t>
  </si>
  <si>
    <t>90622-53-0</t>
  </si>
  <si>
    <t>649-243-00-X</t>
  </si>
  <si>
    <t>Lubricating greases; Grease; [A complex combination of hydrocarbons having carbon numbers predominantly in the range of C12 through C50. May contain organic salts of alkali metals, alkaline earth metals, and/or aluminium compounds.]</t>
  </si>
  <si>
    <t>278-011-7</t>
  </si>
  <si>
    <t>74869-21-9</t>
  </si>
  <si>
    <t>649-244-00-5</t>
  </si>
  <si>
    <t>Slack wax (petroleum); Slack wax; [A complex combination of hydrocarbons obtained from a petroleum fraction by solvent crystallization (solvent dewaxing) or as a distillation fraction from a very waxy crude. It consists predominantly of saturated straight and branched chain hydrocarbons having carbon numbers predominantly greater than C20.]</t>
  </si>
  <si>
    <t>265-165-5</t>
  </si>
  <si>
    <t>64742-61-6</t>
  </si>
  <si>
    <t>649-245-00-0</t>
  </si>
  <si>
    <t>Slack wax (petroleum), acid-treated; Slack wax; [A complex combination of hydrocarbons obtained as a raffinate by treatment of a petroleum slack wax fraction with sulfuric acid treating process. It consists predominantly of saturated straight and branched chain hydrocarbons having carbon numbers predominantly greater than C20.]</t>
  </si>
  <si>
    <t>292-659-8</t>
  </si>
  <si>
    <t>90669-77-5</t>
  </si>
  <si>
    <t>649-246-00-6</t>
  </si>
  <si>
    <t>Slack wax (petroleum), clay-treated; Slack wax; [A complex combination of hydrocarbons obtained by treatment of a petroleum slack wax fraction with natural or modified clay in either a contacting or percolation process. It consists predominantly of saturated straight and branched hydrocarbons having carbon numbers predominantly greater than C20.]</t>
  </si>
  <si>
    <t>292-660-3</t>
  </si>
  <si>
    <t>90669-78-6</t>
  </si>
  <si>
    <t>649-247-00-1</t>
  </si>
  <si>
    <t>Slack wax (petroleum), hydrotreated; Slack wax; [A complex combination of hydrocarbons obtained by treating slack wax with hydrogen in the presence of a catalyst. It consists predominantly of saturated straight and branched chain hydrocarbons having carbon numbers predominantly greater than C20.]</t>
  </si>
  <si>
    <t>295-523-6</t>
  </si>
  <si>
    <t>92062-09-4</t>
  </si>
  <si>
    <t>649-248-00-7</t>
  </si>
  <si>
    <t>Slack wax (petroleum), low-melting; Slack wax; [A complex combination of hydrocarbons obtained from a petroleum fraction by solvent deparaffination. It consists predominantly of saturated straight and branched chain hydrocarbons having carbon numbers predominantly greater than C12.]</t>
  </si>
  <si>
    <t>295-524-1</t>
  </si>
  <si>
    <t>92062-10-7</t>
  </si>
  <si>
    <t>649-249-00-2</t>
  </si>
  <si>
    <t>Slack wax (petroleum), low-melting, hydrotreated; Slack wax; [A complex combination of hydrocarbons obtained by treatment of low-melting petroleum slack wax with hydrogen in the presence of a catalyst. It consists predominantly of saturated straight and branched chain hydrocarbons having carbon numbers predominantly greater than C12.]</t>
  </si>
  <si>
    <t>295-525-7</t>
  </si>
  <si>
    <t>92062-11-8</t>
  </si>
  <si>
    <t>649-250-00-8</t>
  </si>
  <si>
    <t>Slack wax (petroleum), low-melting, carbon-treated; Slack wax; [A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</si>
  <si>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t>308-155-9</t>
  </si>
  <si>
    <t>97863-04-2</t>
  </si>
  <si>
    <t>649-251-00-3</t>
  </si>
  <si>
    <t>Slack wax (petroleum), low-melting, clay-treated; Slack wax; [A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C12.]</t>
  </si>
  <si>
    <t>308-156-4</t>
  </si>
  <si>
    <t>97863-05-3</t>
  </si>
  <si>
    <t>649-252-00-9</t>
  </si>
  <si>
    <t>Slack wax (petroleum), low-melting,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</si>
  <si>
    <t>308-158-5</t>
  </si>
  <si>
    <t>97863-06-4</t>
  </si>
  <si>
    <t>649-253-00-4</t>
  </si>
  <si>
    <t>Slack wax (petroleum), carbon-treated; Slack wax; [A complex combination of hydrocarbons obtained by treatment of petroleum slack wax with activated charcoal for the removal of trace polar constituents and impurities.]</t>
  </si>
  <si>
    <t>309-723-9</t>
  </si>
  <si>
    <t>100684-49-9</t>
  </si>
  <si>
    <t>649-254-00-X</t>
  </si>
  <si>
    <t>Petrolatum; Petrolatum; [A complex combination of hydrocarbons obtained as a semi-solid from dewaxing paraffinic residual oil. It consists predominantly of saturated crystalline and liquid hydrocarbons having carbon numbers predominantly greater than C25.]</t>
  </si>
  <si>
    <t>232-373-2</t>
  </si>
  <si>
    <t>8009-03-8</t>
  </si>
  <si>
    <t>649-255-00-5</t>
  </si>
  <si>
    <t>Petrolatum (petroleum), oxidized; Petrolatum; [A complex combination of organic compounds, predominantly high molecular weight carboxylic acids, obtained by the air oxidation of petrolatum.]</t>
  </si>
  <si>
    <t>265-206-7</t>
  </si>
  <si>
    <t>64743-01-7</t>
  </si>
  <si>
    <t>649-256-00-0</t>
  </si>
  <si>
    <t>Petrolatum (petroleum), alumina-treated; Petrolatum; [A complex combination of hydrocarbons obtained when petrolatum is treated with Al2O3 to remove polar components and impurities. It consists predominantly of saturated, crystalline, and liquid hydrocarbons having carbon numbers predominantly greater than C25.]</t>
  </si>
  <si>
    <t>285-098-5</t>
  </si>
  <si>
    <t>85029-74-9</t>
  </si>
  <si>
    <t>649-257-00-6</t>
  </si>
  <si>
    <t>Petrolatum (petroleum), hydrotreated; Petrolatum; [A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</si>
  <si>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649-258-00-1</t>
  </si>
  <si>
    <t>Petrolatum (petroleum), carbon-treated; Petrolatum; [A complex combination of hydrocarbons obtained by the treatment of petroleum petrolatum with activated carbon for the removal of trace polar constituents and impurities. It consists predominantly of saturated hydrocarbons having carbon numbers predominantly greater than C20.]</t>
  </si>
  <si>
    <t>308-149-6</t>
  </si>
  <si>
    <t>97862-97-0</t>
  </si>
  <si>
    <t>649-259-00-7</t>
  </si>
  <si>
    <t>Petrolatum (petroleum), silicic acid-treated; Petrolatum; [A complex combination of hydrocarbons obtained by the treatment of petroleum petrolatum with silicic acid for the removal of trace polar constituents and impurities. It consists predominantly of saturated hydrocarbons having carbon numbers predominantly greater than C20.]</t>
  </si>
  <si>
    <t>308-150-1</t>
  </si>
  <si>
    <t>97862-98-1</t>
  </si>
  <si>
    <t>649-260-00-2</t>
  </si>
  <si>
    <t>Petrolatum (petroleum), clay-treated; 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</si>
  <si>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t>309-706-6</t>
  </si>
  <si>
    <t>100684-33-1</t>
  </si>
  <si>
    <t>649-261-00-8</t>
  </si>
  <si>
    <t>Gasoline, natural; Low boiling point naphtha; [A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20°C to 120°C (-4°F to 248°F).]</t>
  </si>
  <si>
    <t>232-349-1</t>
  </si>
  <si>
    <t>8006-61-9</t>
  </si>
  <si>
    <t xml:space="preserve">Carc. 1B
Muta. 1B
Asp. Tox. 1
</t>
  </si>
  <si>
    <t xml:space="preserve">H350
H340
H304
</t>
  </si>
  <si>
    <t>649-262-00-3</t>
  </si>
  <si>
    <t>Naphtha; Low boiling point naphtha; [Refined, partly refined, or unrefined petroleum products produced by the distillation of natural gas.  It consists of hydrocarbons having carbon numbers predominantly in the range of C5 through C6 and boiling in the range of approximately 100°C to 200°C (212°F to 392°F).]</t>
  </si>
  <si>
    <t>232-443-2</t>
  </si>
  <si>
    <t>8030-30-6</t>
  </si>
  <si>
    <t>649-263-00-9</t>
  </si>
  <si>
    <t>Ligroine; Low boiling point naphtha; [A complex combination of hydrocarbons obtained by the fractional distillation of petroleum.  This fraction boils in a range of approximately 20°C to 135°C (58°F to 275°F).]</t>
  </si>
  <si>
    <t>232-453-7</t>
  </si>
  <si>
    <t>8032-32-4</t>
  </si>
  <si>
    <t>649-264-00-4</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</si>
  <si>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65°C to 230°C (149°F to 446°F).]</t>
  </si>
  <si>
    <t>265-041-0</t>
  </si>
  <si>
    <t>64741-41-9</t>
  </si>
  <si>
    <t>649-265-00-X</t>
  </si>
  <si>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-20°C to 220°C (-4°F to 428°F).]</t>
  </si>
  <si>
    <t>265-042-6</t>
  </si>
  <si>
    <t>64741-42-0</t>
  </si>
  <si>
    <t>649-266-00-5</t>
  </si>
  <si>
    <t>Naphtha (petroleum), light straight-run; Low boiling point naphtha; [A complex combination of hydrocarbons produced by distillation of crude oil.  It consists predominantly of aliphatic hydrocarbons having carbon numbers predominantly in the range of C4 through C10 and boiling in the range of approximately -20°C to 180°C (-4°F to 356°F).]</t>
  </si>
  <si>
    <t>265-046-8</t>
  </si>
  <si>
    <t>64741-46-4</t>
  </si>
  <si>
    <t>649-267-00-0</t>
  </si>
  <si>
    <t>Solvent naphtha (petroleum), light aliph.; Low boiling point naphtha; [A complex combination of hydrocarbons obtained from the distillation of crude oil or natural gasoline.  It consists predominantly of saturated hydrocarbons having carbon numbers predominantly in the range of C5 through C10 and boiling in the range of approximately 35°C to 160°C (95°F to 320°F).]</t>
  </si>
  <si>
    <t>265-192-2</t>
  </si>
  <si>
    <t>64742-89-8</t>
  </si>
  <si>
    <t>649-268-00-6</t>
  </si>
  <si>
    <t>Distillates (petroleum), straight-run light; Low boiling point naphtha; [A complex combination of hydrocarbons produced by the distillation of crude oil.  It consists of hydrocarbons having carbon numbers predominantly in the range of C2 through C7 and boiling in the range of approximately -88°C to 99°C (-127°F to 210°F).]</t>
  </si>
  <si>
    <t>270-077-5</t>
  </si>
  <si>
    <t>68410-05-9</t>
  </si>
  <si>
    <t>649-269-00-1</t>
  </si>
  <si>
    <t>Gasoline, vapor-recovery; Low boiling point naphtha; [A complex combination of hydrocarbons separated from the gases from vapor recovery systems by cooling.  It consists of hydrocarbons having carbon numbers predominantly in the range of C4 through C11 and boiling in the range of approximately -20°C to 196°C(-4°F to 384°F).]</t>
  </si>
  <si>
    <t>271-025-4</t>
  </si>
  <si>
    <t>68514-15-8</t>
  </si>
  <si>
    <t>649-270-00-7</t>
  </si>
  <si>
    <t>Gasoline, straight-run, topping-plant; Low boiling point naphtha; [A complex combination of hydrocarbons produced from the topping plant by the distillation of crude oil.  It boils in the range of approximately 36.1°C to 193.3°C (97°F to 380°F).]</t>
  </si>
  <si>
    <t>271-727-0</t>
  </si>
  <si>
    <t>68606-11-1</t>
  </si>
  <si>
    <t>649-271-00-2</t>
  </si>
  <si>
    <t>Naphtha (petroleum), unsweetened; Low boiling point naphtha; [A complex combination of hydrocarbons produced from the distillation of naphtha streams from various refinery processes.  It consists of hydrocarbons having carbon numbers predominantly in the range of C5 through C12 and boiling in the range of approximately 0°C to 230°C (25°F to 446°F).]</t>
  </si>
  <si>
    <t>272-186-3</t>
  </si>
  <si>
    <t>68783-12-0</t>
  </si>
  <si>
    <t>649-272-00-8</t>
  </si>
  <si>
    <t>Distillates (petroleum), light straight-run gasoline fractionation stabilizer overheads; Low boiling point naphtha; [A complex combination of hydrocarbons obtained by the fractionation of light straight-run gasoline.  It consists of saturated aliphatic hydrocarbons having carbon numbers predominantly in the range of C3 through C6.]</t>
  </si>
  <si>
    <t>272-931-2</t>
  </si>
  <si>
    <t>68921-08-4</t>
  </si>
  <si>
    <t>649-273-00-3</t>
  </si>
  <si>
    <t>Naphtha (petroleum), heavy straight run, arom.-contg.; Low boiling point naphtha; [A complex combination of hydrocarbons obtained from a distillation process of crude petroleum.  It consists predominantly of hydrocarbons having carbon numbers in the range of C8 through C12 and boiling in the range of approximately 130°C to 210°C (266°F to 410°F).]</t>
  </si>
  <si>
    <t>309-945-6</t>
  </si>
  <si>
    <t>101631-20-3</t>
  </si>
  <si>
    <t>649-274-00-9</t>
  </si>
  <si>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90°C to 220°C (194°F to 428°F).]</t>
  </si>
  <si>
    <t>265-066-7</t>
  </si>
  <si>
    <t>64741-64-6</t>
  </si>
  <si>
    <t>649-275-00-4</t>
  </si>
  <si>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150°C to 220°C (302°F to 428°F).]</t>
  </si>
  <si>
    <t>265-067-2</t>
  </si>
  <si>
    <t>64741-65-7</t>
  </si>
  <si>
    <t>649-276-00-X</t>
  </si>
  <si>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90°C to 160°C (194°F to 320°F).]</t>
  </si>
  <si>
    <t>265-068-8</t>
  </si>
  <si>
    <t>64741-66-8</t>
  </si>
  <si>
    <t>649-277-00-5</t>
  </si>
  <si>
    <t>Naphtha (petroleum), isomerization; Low boiling point modified naphtha; [A complex combination of hydrocarbons obtained from catalytic isomerization of straight chain paraffinic C4 through C6 hydrocarbons.  It consists predominantly of saturated hydrocarbons such as isobutane, isopentane, 2,2-dimethylbutane, 2-methylpentane, and 3-methylpentane.]</t>
  </si>
  <si>
    <t>265-073-5</t>
  </si>
  <si>
    <t>64741-70-4</t>
  </si>
  <si>
    <t>649-278-00-0</t>
  </si>
  <si>
    <t>Naphtha (petroleum), solvent-refined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approximately 35°C to 190°C (95°F to 374°F).]</t>
  </si>
  <si>
    <t>265-086-6</t>
  </si>
  <si>
    <t>64741-84-0</t>
  </si>
  <si>
    <t>649-279-00-6</t>
  </si>
  <si>
    <t>Naphtha (petroleum), solvent-refined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90°C to 230°C (194°F to 446°F).]</t>
  </si>
  <si>
    <t>265-095-5</t>
  </si>
  <si>
    <t>64741-92-0</t>
  </si>
  <si>
    <t>649-280-00-1</t>
  </si>
  <si>
    <t>Raffinates (petroleum), catalytic reformer ethylene glycol-water countercurrent exts.; Low boiling point modified naphtha; [A complex combination of hydrocarbons obtained as the raffinate from the UDEX extraction process on the catalytic reformer stream.  It consists of saturated hydrocarbons having carbon numbers predominantly in the range of C6 through C9.]</t>
  </si>
  <si>
    <t>270-088-5</t>
  </si>
  <si>
    <t>68410-71-9</t>
  </si>
  <si>
    <t>649-281-00-7</t>
  </si>
  <si>
    <t>Raffinates (petroleum), reformer, Lurgi unit-sepd.;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C6 through C8.]</t>
  </si>
  <si>
    <t>270-349-3</t>
  </si>
  <si>
    <t>68425-35-4</t>
  </si>
  <si>
    <t>649-282-00-2</t>
  </si>
  <si>
    <t>Naphtha (petroleum), full-range alkylate, butane-contg.; Low boiling point modified naphta; [A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35°C to 200°C (95°F to 428°F).]</t>
  </si>
  <si>
    <t>271-267-0</t>
  </si>
  <si>
    <t>68527-27-5</t>
  </si>
  <si>
    <t>649-283-00-8</t>
  </si>
  <si>
    <t>Distillates (petroleum), naphtha steam cracking-derived, solvent-refined light hydrotreated; Low boiling point modified naphtha; [A complex combination of hydrocarbons obtained as the raffinates from a solvent extraction process of hydrotreated light distillate from steam-cracked naphtha.]</t>
  </si>
  <si>
    <t>295-315-5</t>
  </si>
  <si>
    <t>91995-53-8</t>
  </si>
  <si>
    <t>649-284-00-3</t>
  </si>
  <si>
    <t>Naphtha (petroleum), C4-12, butane-alkylate, isooctane-rich; Low boiling point modified naphtha; [A complex combination of hydrocarbons obtained by alkylation of butanes.  It consists predominantly of hydrocarbons having carbon numbers predominantly in the range of C4 through C12, rich in isooctane, and boiling in the range of approximately 35°C to 210°C (95°F to 410°F).]</t>
  </si>
  <si>
    <t>295-430-0</t>
  </si>
  <si>
    <t>92045-49-3</t>
  </si>
  <si>
    <t>649-285-00-9</t>
  </si>
  <si>
    <t>Hydrocarbons, hydrotreated light naphtha distillates, solvent-refined; Low boiling point modified naphtha; [A combination of hydrocarbons obtained from the distillation of hydrotreated naphtha followed by a solvent extraction and distillation process.  It consists predominantly of saturated hydrocarbons boiling in the range of approximately 94°C to 99°C (201°F to 210°F).]</t>
  </si>
  <si>
    <t>295-436-3</t>
  </si>
  <si>
    <t>92045-55-1</t>
  </si>
  <si>
    <t>649-286-00-4</t>
  </si>
  <si>
    <t>Naphtha (petroleum), isomerization, C6-fraction; Low boiling point modified naphtha; [A complex combination of hydrocarbons obtained by distillation of a gasoline which has been catalytically isomerized.  It consists predominantly of hexane isomers boiling in the range of approximately 60°C to 66°C (140°F to 151°F).]</t>
  </si>
  <si>
    <t>295-440-5</t>
  </si>
  <si>
    <t>92045-58-4</t>
  </si>
  <si>
    <t>649-287-00-X</t>
  </si>
  <si>
    <t>Hydrocarbons, C6-7, naphtha-cracking, solvent-refined; Low boiling point modified naphtha; [A complex combination of hydrocarbons obtained by the sorption of benzene from a catalytically fully hydrogenated benzene-rich hydrocarbon cut that was distillatively obtained from prehydrogenated cracked naphtha.  It consists predominantly of paraffinic and naphthenic hydrocarbons having carbon numbers predominantly in the range of C6 through C7 and boiling in the range of approximately 70°C to 100°C (158°F to 212°F).]</t>
  </si>
  <si>
    <t>295-446-8</t>
  </si>
  <si>
    <t>92045-64-2</t>
  </si>
  <si>
    <t>649-288-00-5</t>
  </si>
  <si>
    <t>Hydrocarbons, C6-rich,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65°C to 70°C (149°F to 158°F).]</t>
  </si>
  <si>
    <t>309-871-4</t>
  </si>
  <si>
    <t>101316-67-0</t>
  </si>
  <si>
    <t>649-289-00-0</t>
  </si>
  <si>
    <t>Naphtha (petroleum), heavy catalytic cracked; Low boiling point cat-cracked naphtha; [A complex combination of hydrocarbons produced by a distillation of products from a catalytic cracking process.  It consists of hydrocarbons having carbon numbers predominantly in the range of C6 through C12 and boiling in the range of approximately 65°C to 230°C (148°F to 446°F).  It contains a relatively large proportion of unsaturated hydrocarbons.]</t>
  </si>
  <si>
    <t>265-055-7</t>
  </si>
  <si>
    <t>64741-54-4</t>
  </si>
  <si>
    <t>649-290-00-6</t>
  </si>
  <si>
    <t>Naphtha (petroleum), light catalytic cracked; Low boiling point cat-cracked naphtha; [A complex combination of hydrocarbons produced by the distillation of products from a catalytic cracking process.  It consists of hydrocarbons having carbon numbers predominantly in the range of C4 through C11 and boiling in the range of approximately -20°C to 190°C (-4°F to 374°F).  It contains a relatively large proportion of unsaturated hydrocarbons.]</t>
  </si>
  <si>
    <t>265-056-2</t>
  </si>
  <si>
    <t>64741-55-5</t>
  </si>
  <si>
    <t>649-291-00-1</t>
  </si>
  <si>
    <t>Hydrocarbons, C3-11, catalytic cracker distillates; Low boiling point cat-cracked naphtha; [A complex combination of hydrocarbons produced by the distillations of products from a catalytic cracking process.  It consists of hydrocarbons having carbon numbers predominantly in the range of C3 through C11 and boiling in a range approximately up to 204°C (400°F).]</t>
  </si>
  <si>
    <t>270-686-6</t>
  </si>
  <si>
    <t>68476-46-0</t>
  </si>
  <si>
    <t>649-292-00-7</t>
  </si>
  <si>
    <t>Naphtha (petroleum), catalytic cracked light distd.; Low boiling point cat-cracked naphtha; [A complex combination of hydrocarbons produced by the distillation of products from a catalytic cracking process.  It consists of hydrocarbons having carbon numbers predominantly in the range of C1 through C5.]</t>
  </si>
  <si>
    <t>272-185-8</t>
  </si>
  <si>
    <t>68783-09-5</t>
  </si>
  <si>
    <t>649-293-00-2</t>
  </si>
  <si>
    <t>Distillates (petroleum), naphtha steam cracking-derived, hydrotreated light arom.; Low boiling point cat-cracked naphtha.; [A complex combination of hydrocarbons obtained by treating a light distillate from steam-cracked naphtha.  It consists predominantly of aromatic hydrocarbons.]</t>
  </si>
  <si>
    <t>295-311-3</t>
  </si>
  <si>
    <t>91995-50-5</t>
  </si>
  <si>
    <t>649-294-00-8</t>
  </si>
  <si>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60°C to 200°C (140°F to 392°F).]</t>
  </si>
  <si>
    <t>295-431-6</t>
  </si>
  <si>
    <t>92045-50-6</t>
  </si>
  <si>
    <t>649-295-00-3</t>
  </si>
  <si>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predominantly of hydrocarbons boiling in a range of approximately 35°C to 210°C (95°F to 410°F).]</t>
  </si>
  <si>
    <t>295-441-0</t>
  </si>
  <si>
    <t>92045-59-5</t>
  </si>
  <si>
    <t>649-296-00-9</t>
  </si>
  <si>
    <t>Hydrocarbons, C8-12, catalytic-cracking, chem. neutralized; Low boiling point cat-cracked naphtha; [A complex combination of hydrocarbons produced by the distillation of a cut from the catalytic cracking process, having undergone an alkaline washing.  It consists predominantly of hydrocarbons having carbon numbers in the range of C8 through C12 and boiling in the range of approximately 130°C to 210°C (266°F to 410°F).]</t>
  </si>
  <si>
    <t>295-794-0</t>
  </si>
  <si>
    <t>92128-94-4</t>
  </si>
  <si>
    <t>649-297-00-4</t>
  </si>
  <si>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approximately 140°C to 210°C (284°F to 410°F).]</t>
  </si>
  <si>
    <t>309-974-4</t>
  </si>
  <si>
    <t>101794-97-2</t>
  </si>
  <si>
    <t>649-298-00-X</t>
  </si>
  <si>
    <t>Hydrocarbons, C8-12, catalytic cracking, chem. neutralized, sweetened; Low boiling point cat-cracked naphtha</t>
  </si>
  <si>
    <t>309-987-5</t>
  </si>
  <si>
    <t>101896-28-0</t>
  </si>
  <si>
    <t>649-299-00-5</t>
  </si>
  <si>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C5 through C11 and boiling in the range of approximately 35°C to 190°C (95°F to 374°F).  It contains a relatively large proportion of aromatic and branched chain hydrocarbons.  This stream may contain 10 vol. % or more benzene.]</t>
  </si>
  <si>
    <t>265-065-1</t>
  </si>
  <si>
    <t>64741-63-5</t>
  </si>
  <si>
    <t>649-300-00-9</t>
  </si>
  <si>
    <t>Naphtha (petroleum), heavy catalytic reformed; Low boiling point cat-reformed naphtha; [A complex combination of hydrocarbons produced from the distillation of products from a catalytic reforming process.  It consists of predominantly aromatic hydrocarbons having carbon numbers predominantly in the range of C7 through C12 and boiling in the range of approximately 90°C to 230°C (194°F to 446°F).]</t>
  </si>
  <si>
    <t>265-070-9</t>
  </si>
  <si>
    <t>64741-68-0</t>
  </si>
  <si>
    <t>649-301-00-4</t>
  </si>
  <si>
    <t>Distillates (petroleum), catalytic reformed depentanizer;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-49°C to 63°C (-57°F to 145°F).]</t>
  </si>
  <si>
    <t>270-660-4</t>
  </si>
  <si>
    <t>68475-79-6</t>
  </si>
  <si>
    <t>649-302-00-X</t>
  </si>
  <si>
    <t>Hydrocarbons, C2-6, C6-8 catalytic reformer; Low boiling point cat-reformed naphtha</t>
  </si>
  <si>
    <t>270-687-1</t>
  </si>
  <si>
    <t>68476-47-1</t>
  </si>
  <si>
    <t>649-303-00-5</t>
  </si>
  <si>
    <t>Residues (petroleum), C6-8 catalytic reformer; Low boiling point cat-reformed naphtha; [A complex residuum from the catalytic reforming of C6-8 feed.  It consists of hydrocarbons having carbon numbers predominantly in the range of C2 through C6.]</t>
  </si>
  <si>
    <t>270-794-3</t>
  </si>
  <si>
    <t>68478-15-9</t>
  </si>
  <si>
    <t>649-304-00-0</t>
  </si>
  <si>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C5 through C8 and boiling in the range of approximately 35°C to 120°C (95°F to 248°F).  It contains a relatively large proportion of branched chain hydrocarbons with the aromatic components removed.]</t>
  </si>
  <si>
    <t>270-993-5</t>
  </si>
  <si>
    <t>68513-03-1</t>
  </si>
  <si>
    <t>649-305-00-6</t>
  </si>
  <si>
    <t>Distillates (petroleum), catalytic reformed straight-run naphtha overheads; Low boiling point cat-reformed naphtha; [A complex combination of hydrocarbons obtained by the catalytic reforming of straight-run naphtha followed by the fractionation of the total effluent.  It consists of saturated aliphatic hydrocarbons having carbon numbers predominantly in the range of C2 through C6.]</t>
  </si>
  <si>
    <t>271-008-1</t>
  </si>
  <si>
    <t>68513-63-3</t>
  </si>
  <si>
    <t>649-306-00-1</t>
  </si>
  <si>
    <t>Petroleum products, hydrofiner-powerformer reformates; Low boiling point cat-reformed naphtha; [The complex combination of hydrocarbons obtained in a hydrofiner-powerformer process and boiling in a range of approximately 27°C to 210°C (80°F to 410°F).]</t>
  </si>
  <si>
    <t>271-058-4</t>
  </si>
  <si>
    <t>68514-79-4</t>
  </si>
  <si>
    <t>649-307-00-7</t>
  </si>
  <si>
    <t>Naphtha (petroleum), full-range reformed; Low boiling point cat-reformed naphtha; [A complex combination of hydrocarbons produced by the distillation of the products from a catalytic reforming process.  It consists of hydrocarbons having carbon numbers predominantly in the range of C5 through C12 and boiling in the range of approximately 35°C to 230°C (95°F to 446°F).]</t>
  </si>
  <si>
    <t>272-895-8</t>
  </si>
  <si>
    <t>68919-37-9</t>
  </si>
  <si>
    <t>649-308-00-2</t>
  </si>
  <si>
    <t>Naphtha (petroleum), catalytic reformed; Low boiling point cat-reformed naphtha; [A complex combination of hydrocarbons produced by the distillation of products from a catalytic reforming process.  It consists of hydrocarbons having carbon numbers predominantly in the range of C4 through C12 and boiling in the range of approximately 30°C to 220°C (90°F to 430°F).  It contains a relatively large proportion of aromatic and branched chain hydrocarbons.  This stream may contain 10 vol. % or more benzene.]</t>
  </si>
  <si>
    <t>273-271-8</t>
  </si>
  <si>
    <t>68955-35-1</t>
  </si>
  <si>
    <t>649-309-00-8</t>
  </si>
  <si>
    <t>Distillates (petroleum), catalytic reformed hydrotreated light, C8-12 arom. fraction; Low boiling point cat-reformed naphtha; [A complex combination of alkylbenzenes obtained by the catalytic reforming of petroleum naphtha.  It consists predominantly of alkylbenzenes having carbon numbers predominantly in the range of C8 through C10 and boiling in the range of approximately 160°C to 180°C (320°F to 356°F).]</t>
  </si>
  <si>
    <t>285-509-8</t>
  </si>
  <si>
    <t>85116-58-1</t>
  </si>
  <si>
    <t>649-310-00-3</t>
  </si>
  <si>
    <t>Aromatic hydrocarbons, C8, catalytic reforming-derived; Low boiling point cat-reformed naphtha</t>
  </si>
  <si>
    <t>295-279-0</t>
  </si>
  <si>
    <t>91995-18-5</t>
  </si>
  <si>
    <t>649-311-00-9</t>
  </si>
  <si>
    <t>Aromatic hydrocarbons, C7-12, C8-rich; Low boiling point cat-reformed naphtha; [A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130°C to 200°C (266°F to 392°F).]</t>
  </si>
  <si>
    <t>297-401-8</t>
  </si>
  <si>
    <t>93571-75-6</t>
  </si>
  <si>
    <t>649-312-00-4</t>
  </si>
  <si>
    <t>Gasoline, C5-11, high-octane stabilised reformed; Low boiling point cat-reformed naphtha; [A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approximately 45°C to 185°C (113°F to 365°F).]</t>
  </si>
  <si>
    <t>297-458-9</t>
  </si>
  <si>
    <t>93572-29-3</t>
  </si>
  <si>
    <t>649-313-00-X</t>
  </si>
  <si>
    <t>Hydrocarbons, C7-12, C≥9-arom.-rich, reforming heavy fraction; Low boiling point cat-reformed naphtha; [A complex combination of hydrocarbons obtained by separation from the platformate-containing fraction.  It consists predominantly of nonaromatic hydrocarbons having carbon numbers predominantly in the range of C7 through C12 and boiling in the range of approximately 120°C to 210°C (248°F to 380°F) and C9 and higher aromatic hydrocarbons.]</t>
  </si>
  <si>
    <t>297-465-7</t>
  </si>
  <si>
    <t>93572-35-1</t>
  </si>
  <si>
    <t>649-314-00-5</t>
  </si>
  <si>
    <t>Hydrocarbons, C5-11, nonaroms.-rich, reforming light fraction; Low boiling point cat-reformed naphtha; [A complex combination of hydrocarbons obtained by separation from the platformate-containing fraction.  It consists predominantly of nonaromatic hydrocarbons having carbon numbers predominantly in the range of C5 through C11 and boiling in the range of approximately 35°C to 125°C (94°F to 257°F), benzene and toluene.]</t>
  </si>
  <si>
    <t>297-466-2</t>
  </si>
  <si>
    <t>93572-36-2</t>
  </si>
  <si>
    <t>649-315-00-0</t>
  </si>
  <si>
    <t>Foots oil (petroleum), silicic acid-treated; Foots oil; [A complex combination of hydrocarbons obtained by the treatment of Foots oil with silicic acid for removal of trace constituents and impurities. It consists predominantly of straight chain hydrocarbons having carbon numbers predominantly greater than C12.]</t>
  </si>
  <si>
    <t>308-127-6</t>
  </si>
  <si>
    <t>97862-77-6</t>
  </si>
  <si>
    <t>649-316-00-6</t>
  </si>
  <si>
    <t>Naphtha (petroleum), light thermal cracked; Low boiling point thermally cracked naphtha; [A complex combination of hydrocarbons from distillation of products from a thermal cracking process.  It consists predominantly of unsaturated hydrocarbons having carbon numbers predominantly in the range of C4 through C8 and boiling in the range of approximately -10 °C to 130 °C (14 °F to 266 °F).]</t>
  </si>
  <si>
    <t>265-075-6</t>
  </si>
  <si>
    <t>64741-74-8</t>
  </si>
  <si>
    <t>649-317-00-1</t>
  </si>
  <si>
    <t>Naphtha (petroleum), heavy thermal cracked; Low boiling point thermally cracked naphtha; [A complex combination of hydrocarbons from distillation of the products from a thermal cracking process.  It consists predominantly of unsaturated hydrocarbons having carbon numbers predominantly in the range of C6 through C12 and boiling in the range of approximately 65°C to 220°C (148°F to 428°F).]</t>
  </si>
  <si>
    <t>265-085-0</t>
  </si>
  <si>
    <t>64741-83-9</t>
  </si>
  <si>
    <t>649-318-00-7</t>
  </si>
  <si>
    <t>Distillates (petroleum), heavy arom.; Low boiling point thermally cracked naphtha; [The complex combination of hydrocarbons from the distillation of the products from the thermal cracking of ethane and propane.  This higher boiling fraction consists predominantly of C5-7 aromatic hydrocarbons with some unsaturated aliphatic hydrocarbons having carbon number predominantly of C5.  This stream may contain benzene.]</t>
  </si>
  <si>
    <t>267-563-4</t>
  </si>
  <si>
    <t>67891-79-6</t>
  </si>
  <si>
    <t>649-319-00-2</t>
  </si>
  <si>
    <t>Distillates (petroleum), light arom.; 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</si>
  <si>
    <t>267-565-5</t>
  </si>
  <si>
    <t>67891-80-9</t>
  </si>
  <si>
    <t>649-320-00-8</t>
  </si>
  <si>
    <t>Distillates (petroleum), naphtha-raffinate pyrolyzate-derived, gasoline-blending; Low boiling point thermally cracked naphtha; [The complex combination of hydrocarbons obtained by the pyrolysis fractionation at 816°C (1500°F) of naphtha and raffinate.  It consists predominantly of hydrocarbons having a carbon number of C9 and boiling at approximately 204°C (400°F).]</t>
  </si>
  <si>
    <t>270-344-6</t>
  </si>
  <si>
    <t>68425-29-6</t>
  </si>
  <si>
    <t>649-321-00-3</t>
  </si>
  <si>
    <t>Aromatic hydrocarbons, C6-8, naphtha-raffinate pyrolyzate-derived; Low boiling point thermally cracked naphtha; [A complex combination of hydrocarbons obtained by the fractionation pyrolysis at 816°C (1500°F) of naphtha and raffinate.  It consists predominantly of aromatic hydrocarbons having carbon numbers predominantly in the range of C6 through C8, including benzene.]</t>
  </si>
  <si>
    <t>270-658-3</t>
  </si>
  <si>
    <t>68475-70-7</t>
  </si>
  <si>
    <t>649-322-00-9</t>
  </si>
  <si>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approximately 33°C to 60°C (91°F to 140°F).]</t>
  </si>
  <si>
    <t>271-631-9</t>
  </si>
  <si>
    <t>68603-00-9</t>
  </si>
  <si>
    <t>649-323-00-4</t>
  </si>
  <si>
    <t>Distillates (petroleum), thermal cracked naphtha and gas oil, C5-dimer-contg.; 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33°C to 184°C (91°F to 363°F).]</t>
  </si>
  <si>
    <t>271-632-4</t>
  </si>
  <si>
    <t>68603-01-0</t>
  </si>
  <si>
    <t>649-324-00-X</t>
  </si>
  <si>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predominantly isoamylenes such as 2-methyl-1-butene and 2-methyl-2-butene and boiling in the range of approximately 31°C to 40°C (88°F to 104°F).]</t>
  </si>
  <si>
    <t>271-634-5</t>
  </si>
  <si>
    <t>68603-03-2</t>
  </si>
  <si>
    <t>649-325-00-5</t>
  </si>
  <si>
    <t>Distillates (petroleum), light thermal cracked, debutanized arom.; Low boiling point thermally cracked naphtha; [A complex combination of hydrocarbons produced by the distillation of products from a thermal cracking process.  It consists predominantly of aromatic hydrocarbons, primarily benzene.]</t>
  </si>
  <si>
    <t>273-266-0</t>
  </si>
  <si>
    <t>68955-29-3</t>
  </si>
  <si>
    <t>649-326-00-0</t>
  </si>
  <si>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20°C to 100°C (68°F to 212°F).]</t>
  </si>
  <si>
    <t>295-447-3</t>
  </si>
  <si>
    <t>92045-65-3</t>
  </si>
  <si>
    <t>649-327-00-6</t>
  </si>
  <si>
    <t>Naphtha (petroleum), hydrotreated heavy; Low boiling point hydrogen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65°C to 230°C (149°F to 446°F).]</t>
  </si>
  <si>
    <t>649-328-00-1</t>
  </si>
  <si>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20°C to 190°C (-4°F to 374°F).]</t>
  </si>
  <si>
    <t>265-151-9</t>
  </si>
  <si>
    <t>64742-49-0</t>
  </si>
  <si>
    <t>649-329-00-7</t>
  </si>
  <si>
    <t>Naphtha (petroleum), hydrodesulfurized light; Low boiling point hydrogen treated naphtha; [A complex combination of hydrocarbons obtained from a catalytic hydrodesulfurization process.  It consists of hydrocarbons having carbon numbers predominantly in the range of C4 through C11 and boiling in the range of approximately -20°C to 190°C (-4°F to 374°F).]</t>
  </si>
  <si>
    <t>265-178-6</t>
  </si>
  <si>
    <t>64742-73-0</t>
  </si>
  <si>
    <t>649-330-00-2</t>
  </si>
  <si>
    <t>naphtha (petroleum), hydrodesulphurized heavy; Low boiling point hydrogen treated naphtha; [A complex combination of hydrocarbons obtained from a catalytic hydrodesulfurization process. It consists of hydrocarbons having carbon numbers predominantly in the range of C7 through C12 and boiling in the range of approximately 90 °C to 230 °C (194 °F to 446 °F).]</t>
  </si>
  <si>
    <t>265-185-4</t>
  </si>
  <si>
    <t>64742-82-1</t>
  </si>
  <si>
    <t xml:space="preserve">Carc. 1B
Muta. 1B
Asp. Tox. 1
STOT RE 1
</t>
  </si>
  <si>
    <t xml:space="preserve">H350
H340
H304
H372 (central nervous system)
</t>
  </si>
  <si>
    <t xml:space="preserve">H340
H350
H372 (central nervous system)
H304
</t>
  </si>
  <si>
    <t>649-331-00-8</t>
  </si>
  <si>
    <t>Distillates (petroleum), hydrotreated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127°C to 188°C (262°F to 370°F).]</t>
  </si>
  <si>
    <t>270-092-7</t>
  </si>
  <si>
    <t>68410-96-8</t>
  </si>
  <si>
    <t>649-332-00-3</t>
  </si>
  <si>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3°C to 194°C (37°F to 382°F).]</t>
  </si>
  <si>
    <t>270-093-2</t>
  </si>
  <si>
    <t>68410-97-9</t>
  </si>
  <si>
    <t>649-333-00-9</t>
  </si>
  <si>
    <t>Distillates (petroleum), hydrotreated heavy naphtha, deisohexanizer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-49°C to 68°C (-57°F to 155°F).]</t>
  </si>
  <si>
    <t>270-094-8</t>
  </si>
  <si>
    <t>68410-98-0</t>
  </si>
  <si>
    <t>649-334-00-4</t>
  </si>
  <si>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135°C to 210°C (275°F to 410°F).]</t>
  </si>
  <si>
    <t>270-988-8</t>
  </si>
  <si>
    <t>68512-78-7</t>
  </si>
  <si>
    <t>649-335-00-X</t>
  </si>
  <si>
    <t>Naphtha (petroleum), hydrodesulfurized thermal cracked light; Low boiling point hydrogen treated naphtha; [A complex combination of hydrocarbons obtained by fractionation of hydrodesulfurized thermal cracker distillate.  It consists predominantly of hydrocarbons having carbon numbers predominantly in the range of C5 to C11 and boiling in the range of approximately 23°C to 195°C (73°F to 383°F).]</t>
  </si>
  <si>
    <t>285-511-9</t>
  </si>
  <si>
    <t>85116-60-5</t>
  </si>
  <si>
    <t>649-336-00-5</t>
  </si>
  <si>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-20°C to 190°C (-4°F to 374°F).]</t>
  </si>
  <si>
    <t>285-512-4</t>
  </si>
  <si>
    <t>85116-61-6</t>
  </si>
  <si>
    <t>649-337-00-0</t>
  </si>
  <si>
    <t>Naphtha (petroleum), heavy steam-cracked, hydrogenated; Low boiling point hydrogen treated naphtha</t>
  </si>
  <si>
    <t>295-432-1</t>
  </si>
  <si>
    <t>92045-51-7</t>
  </si>
  <si>
    <t>649-338-00-6</t>
  </si>
  <si>
    <t>Naphtha (petroleum), hydrodesulfurized full-range; Low boiling point hydrogen treated naphtha; [A complex combination of hydrocarbons obtained from a catalytic hydrodesulfurization process.  It consists predominantly of hydrocarbons having carbon numbers predominantly in the range of C4 through C11 and boiling in the range of approximately 30°C to 250°C (86°F to 482°F).]</t>
  </si>
  <si>
    <t>295-433-7</t>
  </si>
  <si>
    <t>92045-52-8</t>
  </si>
  <si>
    <t>649-339-00-1</t>
  </si>
  <si>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35°C to 190°C (95°F to 374°F).]</t>
  </si>
  <si>
    <t>295-438-4</t>
  </si>
  <si>
    <t>92045-57-3</t>
  </si>
  <si>
    <t>649-340-00-7</t>
  </si>
  <si>
    <t>Hydrocarbons, C4-12, naphtha-cracking, hydrotreated; Low boiling point hydrogen treated naphtha; [A complex combination of hydrocarbons obtained by distillation from the product of a naphtha steam cracking process and subsequent catalytic selective hydrogenation of gum formers.  It consists of hydrocarbons having carbon numbers predominantly in the range of C4 through C12 and boiling in the range of approximately 30°C to 230°C (86°F to 446°F).]</t>
  </si>
  <si>
    <t>295-443-1</t>
  </si>
  <si>
    <t>92045-61-9</t>
  </si>
  <si>
    <t>649-341-00-2</t>
  </si>
  <si>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73°C to 85°C (163°F to 185°F).]</t>
  </si>
  <si>
    <t>295-529-9</t>
  </si>
  <si>
    <t>92062-15-2</t>
  </si>
  <si>
    <t>649-342-00-8</t>
  </si>
  <si>
    <t>Naphtha (petroleum), light steam-cracked, hydrogenated; Low boiling point hydrogen treated naphtha; [A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50°C to 200°C (122°F to 392°F).  The proportion of benzene hydrocarbons may vary up to 30 wt. % and the stream may also contain small amounts of sulfur and oxygenated compounds.]</t>
  </si>
  <si>
    <t>296-942-7</t>
  </si>
  <si>
    <t>93165-55-0</t>
  </si>
  <si>
    <t>649-343-00-3</t>
  </si>
  <si>
    <t>Hydrocarbons, C6-11, hydrotreated, dearomatized; Low boiling point hydrogen treated naphtha; [A complex combination of hydrocarbons obtained as solvents which have been subjected to hydrotreatment in order to convert aromatics to naphthenes by catalytic hydrogenation.]</t>
  </si>
  <si>
    <t>297-852-0</t>
  </si>
  <si>
    <t>93763-33-8</t>
  </si>
  <si>
    <t>649-344-00-9</t>
  </si>
  <si>
    <t>Hydrocarbons, C9-12, hydrotreated, dearomatized; Low boiling point hydrogen treated naphtha; [A complex combination of hydrocarbons obtained as solvents which have been subjected to hydrotreatment in order to convert aromatics to naphthenes by catalytic hydrogenation.]</t>
  </si>
  <si>
    <t>297-853-6</t>
  </si>
  <si>
    <t>93763-34-9</t>
  </si>
  <si>
    <t>649-345-00-4</t>
  </si>
  <si>
    <t>stoddard solvent; Low boiling point naphtha - unspecified; [A colourless, refined petroleum distillate that is free from rancid or objectionable odours and that boils in a range of approximately 148,8 °C to 204,4 °C (300 °F to 400 °F).]</t>
  </si>
  <si>
    <t>232-489-3</t>
  </si>
  <si>
    <t>8052-41-3</t>
  </si>
  <si>
    <t>649-346-00-X</t>
  </si>
  <si>
    <t>Natural gas condensates (petroleum); Low boiling point naphtha - unspecified; [A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</si>
  <si>
    <t>265-047-3</t>
  </si>
  <si>
    <t>64741-47-5</t>
  </si>
  <si>
    <t>649-347-00-5</t>
  </si>
  <si>
    <t>Natural gas (petroleum), raw liq. mix; Low boiling point naphtha - unspecified; [A complex combination of hydrocarbons separated as a liquid from natural gas in a gas recycling plant by processes such as refrigeration or absorption.  It consists mainly of saturated aliphatic hydrocarbons having carbon numbers in the range of C2 through C8.]</t>
  </si>
  <si>
    <t>265-048-9</t>
  </si>
  <si>
    <t>64741-48-6</t>
  </si>
  <si>
    <t>649-348-00-0</t>
  </si>
  <si>
    <t>Naphtha (petroleum), light hydrocracked; Low boiling naphtha - unspecified; [A complex combination of hydrocarbons from distillation of the products from a hydrocracking process.  It consists predominantly of saturated hydrocarbons having carbon numbers predominantly in the range of C4 through C10, and boiling in the range of approximately -20°C to 180°C (-4°F to 356°F).]</t>
  </si>
  <si>
    <t>265-071-4</t>
  </si>
  <si>
    <t>64741-69-1</t>
  </si>
  <si>
    <t>649-349-00-6</t>
  </si>
  <si>
    <t>Naphtha (petroleum), heavy hydrocracked; Low boiling point naphtha - unspecified; [A complex combination of hydrocarbons from distillation of the products from a hydrocracking process.  It consists predominantly of saturated hydrocarbons having carbon numbers predominantly in the range of C6 through C12, and boiling in the range of approximately 65°C to 230°C (148°F to 446°F).]</t>
  </si>
  <si>
    <t>265-079-8</t>
  </si>
  <si>
    <t>64741-78-2</t>
  </si>
  <si>
    <t>649-350-00-1</t>
  </si>
  <si>
    <t>Naphtha (petroleum),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-10°C to 230°C (14°F to 446°F).]</t>
  </si>
  <si>
    <t>265-089-2</t>
  </si>
  <si>
    <t>64741-87-3</t>
  </si>
  <si>
    <t>649-351-00-7</t>
  </si>
  <si>
    <t>Naphtha (petroleum), acid-treated; Low boiling point naphtha - unspecified; [A complex combination of hydrocarbons obtained as a raffinate from a sulfuric acid treating process.  It consists of hydrocarbons having carbon numbers predominantly in the range of C7 through C12 and boiling in the range of approximately 90°C to 230°C (194°F to 446°F).]</t>
  </si>
  <si>
    <t>265-115-2</t>
  </si>
  <si>
    <t>64742-15-0</t>
  </si>
  <si>
    <t>649-352-00-2</t>
  </si>
  <si>
    <t>Naphtha (petroleum), chemically neutralized heavy; Low boiling point naphtha - unspecified; [A complex combination of hydrocarbons produced by a treating process to remove acidic materials.  It consists of hydrocarbons having carbon numbers predominantly in the range of C6 through C12 and boiling in the range of approximately 65°C to 230°C (149°F to 446°F).]</t>
  </si>
  <si>
    <t>265-122-0</t>
  </si>
  <si>
    <t>64742-22-9</t>
  </si>
  <si>
    <t>649-353-00-8</t>
  </si>
  <si>
    <t>Naphtha (petroleum), chemically neutralized light; Low boiling point naphtha - unspecified; [A complex combination of hydrocarbons produced by a treating process to remove acidic materials.  It consists of hydrocarbons having carbon numbers predominantly in the range of C4 through C11 and boiling in the range of approximately -20°C to 190°C (-4°F to 374°F).]</t>
  </si>
  <si>
    <t>265-123-6</t>
  </si>
  <si>
    <t>64742-23-0</t>
  </si>
  <si>
    <t>649-354-00-3</t>
  </si>
  <si>
    <t>Naphtha (petroleum), catalytic dewaxed; Low boiling point naphtha - unspecified; [A complex combination of hydrocarbons obtained from the catalytic dewaxing of a petroleum fraction.  It consists predominantly of hydrocarbons having carbon numbers predominantly in the range of C5 through C12 and boiling in the range of approximately 35°C to 230°C (95°F to 446°F).]</t>
  </si>
  <si>
    <t>265-170-2</t>
  </si>
  <si>
    <t>64742-66-1</t>
  </si>
  <si>
    <t>649-355-00-9</t>
  </si>
  <si>
    <t>Naphtha (petroleum), light steam-cracked; Low boiling point naphtha -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20°C to 190°C (-4°F to 374°F).  This stream is likely to contain 10 vol. % or more benzene.]</t>
  </si>
  <si>
    <t>265-187-5</t>
  </si>
  <si>
    <t>64742-83-2</t>
  </si>
  <si>
    <t>649-356-00-4</t>
  </si>
  <si>
    <t>Solvent naphtha (petroleum), light arom.; Low boiling point naphtha - unspecified; [A complex combination of hydrocarbons obtained from distillation of aromatic streams.  It consists predominantly of aromatic hydrocarbons having carbon numbers predominantly in the range of C8 through C10 and boiling in the range of approximately 135°C to 210°C (275°F to 410°F).]</t>
  </si>
  <si>
    <t>265-199-0</t>
  </si>
  <si>
    <t>649-357-00-X</t>
  </si>
  <si>
    <t>Aromatic hydrocarbons, C6-10, acid-treated, neutralized; Low boiling point naphtha - unspecified</t>
  </si>
  <si>
    <t>268-618-5</t>
  </si>
  <si>
    <t>68131-49-7</t>
  </si>
  <si>
    <t>649-358-00-5</t>
  </si>
  <si>
    <t>Distillates (petroleum), C3-5, 2-methyl-2-butene-rich; Low boiling point naphtha - unspecified; [A complex combination of hydrocarbons from the distillation of hydrocarbons usually ranging in carbon numbers from C3 through C5, predominantly isopentane and 3-methyl-1-butene.  It consists of saturated and unsaturated hydrocarbons having carbon numbers in the range of C3 through C5, predominantly 2-methyl-2-butene.]</t>
  </si>
  <si>
    <t>270-725-7</t>
  </si>
  <si>
    <t>68477-34-9</t>
  </si>
  <si>
    <t>649-359-00-0</t>
  </si>
  <si>
    <t>Distillates (petroleum), polymd. steam-cracked petroleum distillates, C5-12 fraction; Low boiling point naphtha - unspecified; [A complex combination of hydrocarbons obtained from the distillation of polymerized steam-cracked petroleum distillate.  It consists predominantly of hydrocarbons having carbon numbers predominantly in the range of C5 through C12.]</t>
  </si>
  <si>
    <t>270-735-1</t>
  </si>
  <si>
    <t>68477-50-9</t>
  </si>
  <si>
    <t>649-360-00-6</t>
  </si>
  <si>
    <t>Distillates (petroleum), steam-cracked, C5-12 fraction; Low boiling point naphtha - unspecified; [A complex combination of organic compounds obtained by the distillation of products from a steam cracking process.  It consists of unsaturated hydrocarbons having carbon numbers predominantly in the range of C5 through C12.]</t>
  </si>
  <si>
    <t>270-736-7</t>
  </si>
  <si>
    <t>68477-53-2</t>
  </si>
  <si>
    <t>649-361-00-1</t>
  </si>
  <si>
    <t>Distillates (petroleum), steam-cracked, C5-10 fraction, mixed with light steam-cracked petroleum naphtha C5 fraction; Low boiling point naphtha - unspecified</t>
  </si>
  <si>
    <t>270-738-8</t>
  </si>
  <si>
    <t>68477-55-4</t>
  </si>
  <si>
    <t>649-362-00-7</t>
  </si>
  <si>
    <t>Extracts (petroleum), cold-acid, C4-6; Low boiling point naphtha - unspecified; [A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</si>
  <si>
    <t>270-741-4</t>
  </si>
  <si>
    <t>68477-61-2</t>
  </si>
  <si>
    <t>649-363-00-2</t>
  </si>
  <si>
    <t>Distillates (petroleum), depentanizer overheads; Low boiling point naphtha - unspecified; [A complex combination of hydrocarbons obtained from a catalytic cracked gas stream.  It consists of aliphatic hydrocarbons having carbon numbers predominantly in the range of C4 through C6.]</t>
  </si>
  <si>
    <t>270-771-8</t>
  </si>
  <si>
    <t>68477-89-4</t>
  </si>
  <si>
    <t>649-364-00-8</t>
  </si>
  <si>
    <t>Residues (petroleum), butane splitter bottoms; Low boiling point naphtha - unspecified; [A complex residuum from the distillation of butane stream. It consists of aliphatic hydrocarbons having carbon numbers predominantly in the range of C4 through C6.]</t>
  </si>
  <si>
    <t>270-791-7</t>
  </si>
  <si>
    <t>68478-12-6</t>
  </si>
  <si>
    <t xml:space="preserve">H340
H350
H304
</t>
  </si>
  <si>
    <t>649-365-00-3</t>
  </si>
  <si>
    <t>Residual oils (petroleum), deisobutanizer tower; Low boiling point naphtha - unspecified; [A complex residuum from the atmospheric distillation of the butane-butylene stream.  It consists of aliphatic hydrocarbons having carbon numbers predominantly in the range of C4 through C6.]</t>
  </si>
  <si>
    <t>270-795-9</t>
  </si>
  <si>
    <t>68478-16-0</t>
  </si>
  <si>
    <t>649-366-00-9</t>
  </si>
  <si>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C4 through C15 and boiling in the range of approximately 43°C to 250°C (110°F-500°F).]</t>
  </si>
  <si>
    <t>270-991-4</t>
  </si>
  <si>
    <t>68513-02-0</t>
  </si>
  <si>
    <t>649-367-00-4</t>
  </si>
  <si>
    <t>Naphtha (petroleum), steam-cracked middle arom.; Low boiling point naphtha - unspecified; [A complex combination of hydrocarbons produced by the distillation of products from a steam-cracking process.  It consists predominantly of aromatic hydrocarbons having carbon numbers predominantly in the range of C7 through C12 and boiling in the range of approximately 130°C to 220°C (266°F to 428°F).]</t>
  </si>
  <si>
    <t>271-138-9</t>
  </si>
  <si>
    <t>68516-20-1</t>
  </si>
  <si>
    <t>649-368-00-X</t>
  </si>
  <si>
    <t>Naphtha (petroleum), clay-treated full-range straight-run; Low boiling point naphtha - unspecified; [A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-20°C to 220°C (-4°F to 429°F).]</t>
  </si>
  <si>
    <t>271-262-3</t>
  </si>
  <si>
    <t>68527-21-9</t>
  </si>
  <si>
    <t>649-369-00-5</t>
  </si>
  <si>
    <t>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93°C to 180°C (200°F to 356°F).]</t>
  </si>
  <si>
    <t>271-263-9</t>
  </si>
  <si>
    <t>68527-22-0</t>
  </si>
  <si>
    <t>649-370-00-0</t>
  </si>
  <si>
    <t>Naphtha (petroleum), light steam-cracked arom.; Low boiling point naphtha - unspecified; [A complex combination of hydrocarbons produced by distillation of products from a steam-cracking process.  It consists predominantly of aromatic hydrocarbons having carbon numbers predominantly in the range of C7 through C9 and boiling in the range of approximately 110°C to 165°C (230°F to 329°F).]</t>
  </si>
  <si>
    <t>271-264-4</t>
  </si>
  <si>
    <t>68527-23-1</t>
  </si>
  <si>
    <t>649-371-00-6</t>
  </si>
  <si>
    <t>Naphtha (petroleum), light steam-cracked, debenzenized; Low boiling point naphtha - unspecified; [A complex combination of hydrocarbons produced by distillation of products from a steam-cracking process.  It consists predominantly of hydrocarbons having carbon numbers predominantly in the range of C4 through C12 and boiling in the range of approximately 80°C to 218°C (176°F to 424°F).]</t>
  </si>
  <si>
    <t>271-266-5</t>
  </si>
  <si>
    <t>68527-26-4</t>
  </si>
  <si>
    <t>649-372-00-1</t>
  </si>
  <si>
    <t>Naphtha (petroleum), arom.-contg.; Low boiling point naphtha - unspecified</t>
  </si>
  <si>
    <t>271-635-0</t>
  </si>
  <si>
    <t>68603-08-7</t>
  </si>
  <si>
    <t>649-373-00-7</t>
  </si>
  <si>
    <t>Gasoline, pyrolysis, debutanizer bottoms; Low boiling point naphtha - unspecified; [A complex combination of hydrocarbons obtained from the fractionation of depropanizer bottoms.  It consists of hydrocarbons having carbon numbers predominantly greater than C5.]</t>
  </si>
  <si>
    <t>271-726-5</t>
  </si>
  <si>
    <t>68606-10-0</t>
  </si>
  <si>
    <t>649-374-00-2</t>
  </si>
  <si>
    <t>Naphtha (petroleum), light, sweetened; Low boiling point naphtha - unspecified;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C3 through C6 and boiling in the range of approximately -20°C to 100°C (-4°F to 212°F).]</t>
  </si>
  <si>
    <t>272-206-0</t>
  </si>
  <si>
    <t>68783-66-4</t>
  </si>
  <si>
    <t>649-375-00-8</t>
  </si>
  <si>
    <t>Natural gas condensates; Low boiling point naphtha -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</si>
  <si>
    <t>272-896-3</t>
  </si>
  <si>
    <t>68919-39-1</t>
  </si>
  <si>
    <t>649-376-00-3</t>
  </si>
  <si>
    <t>Distillates (petroleum), naphtha unifiner stripper; Low boiling point naphtha - unspecified; [A complex combination of hydrocarbons produced by stripping the products from the naphtha unifiner.  It consists of saturated aliphatic hydrocarbons having carbon numbers predominantly in the range of C2 through C6.]</t>
  </si>
  <si>
    <t>272-932-8</t>
  </si>
  <si>
    <t>68921-09-5</t>
  </si>
  <si>
    <t>649-377-00-9</t>
  </si>
  <si>
    <t>Naphtha (petroleum), catalytic reformed light, arom.-free fraction; Low boiling point naphtha - 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66°C to 121°C (151°F to 250°F).]</t>
  </si>
  <si>
    <t>285-510-3</t>
  </si>
  <si>
    <t>85116-59-2</t>
  </si>
  <si>
    <t>649-378-00-4</t>
  </si>
  <si>
    <t>Gasoline; Low boiling point naphtha - unspecified; [A complex combination of hydrocarbons consisting primarily of paraffins, cycloparaffins, aromatic and olefinic hydrocarbons having carbon numbers predominantly greater than C3 and boiling in the range of 30°C to 260°C (86°F to 500°F).]</t>
  </si>
  <si>
    <t>289-220-8</t>
  </si>
  <si>
    <t>86290-81-5</t>
  </si>
  <si>
    <t>649-379-00-X</t>
  </si>
  <si>
    <t>Aromatic hydrocarbons, C7-8, dealkylation products, distn. residues; Low boiling point naphtha - unspecified</t>
  </si>
  <si>
    <t>292-698-0</t>
  </si>
  <si>
    <t>90989-42-7</t>
  </si>
  <si>
    <t>649-380-00-5</t>
  </si>
  <si>
    <t>Hydrocarbons, C4-6, depentanizer lights, arom. hydrotreater; Low boiling point naphtha - unspecified; [A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25°C to 40°C (77°F to 104°F).]</t>
  </si>
  <si>
    <t>295-298-4</t>
  </si>
  <si>
    <t>91995-38-9</t>
  </si>
  <si>
    <t>649-381-00-0</t>
  </si>
  <si>
    <t>Distillates (petroleum), heat-soaked steam-cracked naphtha, C5-rich; Low boiling point naphtha - unspecified; [A complex combination of hydrocarbons obtained by distillation of heat-soaked steam-cracked naphtha.  It consists predominantly of hydrocarbons having carbon numbers in the range of C4 through C6, predominantly C5.]</t>
  </si>
  <si>
    <t>295-302-4</t>
  </si>
  <si>
    <t>91995-41-4</t>
  </si>
  <si>
    <t>649-382-00-6</t>
  </si>
  <si>
    <t>Extracts (petroleum), catalytic reformed light naphtha solvent; Low boiling point naphtha -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100°C to 200°C (212°F to 392°F).]</t>
  </si>
  <si>
    <t>295-331-2</t>
  </si>
  <si>
    <t>91995-68-5</t>
  </si>
  <si>
    <t>649-383-00-1</t>
  </si>
  <si>
    <t>Naphtha (petroleum), hydrodesulfurized light, dearomatized; Low boiling point naphtha - unspecified; [A complex combination of hydrocarbons obtained by distillation of hydrodesulfurized and dearomatized light petroleum fractions.  It consists predominantly of C7 paraffins and cycloparaffins boiling in a range of approximately 90°C to 100°C (194°F to 212°F).]</t>
  </si>
  <si>
    <t>295-434-2</t>
  </si>
  <si>
    <t>92045-53-9</t>
  </si>
  <si>
    <t>649-384-00-7</t>
  </si>
  <si>
    <t>Naphtha (petroleum), light, C5-rich,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10°C to 35°C (14°F to 95°F).]</t>
  </si>
  <si>
    <t>295-442-6</t>
  </si>
  <si>
    <t>92045-60-8</t>
  </si>
  <si>
    <t>649-385-00-2</t>
  </si>
  <si>
    <t>Hydrocarbons, C8-11, naphtha-cracking, toluene cut; Low boiling point naphtha - unspecified; [A complex combination of hydrocarbons obtained by distillation from prehydrogenated cracked naphtha.  It consists predominantly of hydrocarbons having carbon numbers predominantly in the range of C8 through C11 and boiling in the range of approximately 130°C to 205°C (266°F to 401°F).]</t>
  </si>
  <si>
    <t>295-444-7</t>
  </si>
  <si>
    <t>92045-62-0</t>
  </si>
  <si>
    <t>649-386-00-8</t>
  </si>
  <si>
    <t>Hydrocarbons, C4-11, naphtha-cracking, arom.-free; Low boiling point naphtha - unspecified; [A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C4 through C11 and boiling in the range of approximately 30°C to 205°C (86°F to 401°F).]</t>
  </si>
  <si>
    <t>295-445-2</t>
  </si>
  <si>
    <t>92045-63-1</t>
  </si>
  <si>
    <t>649-387-00-3</t>
  </si>
  <si>
    <t>Naphtha (petroleum), light heat-soaked, steam-cracked; Low boiling point naphtha - unspecified; [A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approximately 0°C to 80°C (32°F to 176°F).]</t>
  </si>
  <si>
    <t>296-028-8</t>
  </si>
  <si>
    <t>92201-97-3</t>
  </si>
  <si>
    <t>649-388-00-9</t>
  </si>
  <si>
    <t>Distillates (petroleum), C6-rich; Low boiling point naphtha - unspecified; [A complex combination of hydrocarbons obtained from the distillation of a petroleum feedstock.  It consists predominantly of hydrocarbons having carbon numbers of C5 through C7, rich in C6, and boiling in the range of approximately 60°C to 70°C (140°F to 158°F).]</t>
  </si>
  <si>
    <t>296-903-4</t>
  </si>
  <si>
    <t>93165-19-6</t>
  </si>
  <si>
    <t>649-389-00-4</t>
  </si>
  <si>
    <t>Gasoline, pyrolysis, hydrogenated; Low boiling point naphtha-unspecified; [A distillation fraction from the hydrogenation of pyrolysis gasoline boiling in the range of approximately 20°C to 200°C (68°F to 392°F).]</t>
  </si>
  <si>
    <t>302-639-3</t>
  </si>
  <si>
    <t>94114-03-1</t>
  </si>
  <si>
    <t>649-390-00-X</t>
  </si>
  <si>
    <t>Distillates (petroleum), steam-cracked, C8-12 fraction, polymd., distn. lights; Low boiling point naphtha - unspecified; [A complex combination of hydrocarbons obtained by distillation of the polymerized C8 through C12 fraction from steam-cracked petroleum distillates.  It consists predominantly of aromatic hydrocarbons having carbon numbers predominantly in the range of C8 through C12.]</t>
  </si>
  <si>
    <t>305-750-5</t>
  </si>
  <si>
    <t>95009-23-7</t>
  </si>
  <si>
    <t>649-391-00-5</t>
  </si>
  <si>
    <t>Extracts (petroleum) heavy naphtha solvent, clay-treated; Low boiling point naphtha -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80°C to 180°C (175°F to 356°F).]</t>
  </si>
  <si>
    <t>308-261-5</t>
  </si>
  <si>
    <t>97926-43-7</t>
  </si>
  <si>
    <t>649-392-00-0</t>
  </si>
  <si>
    <t>Naphtha (petroleum), light steam-cracked, debenzenized, thermally treated; Low boiling point naphtha - unspecified; [A complex combination of hydrocarbons obtained by the treatment and distillation of debenzenized light steam-cracked petroleum naphtha.  It consists predominantly of hydrocarbons having carbon numbers predominantly in the range of C7 through C12 and boiling in the range of approximately 95°C to 200°C (203°F to 392°F).]</t>
  </si>
  <si>
    <t>308-713-1</t>
  </si>
  <si>
    <t>98219-46-6</t>
  </si>
  <si>
    <t>649-393-00-6</t>
  </si>
  <si>
    <t>Naphtha (petroleum), light steam-cracked, thermally treated; Low boiling point naphtha - unspecified; [A complex combination of hydrocarbons obtained by the treatment and distillation of light steam-cracked petroleum naphtha.  It consists predominantly of hydrocarbons having carbon numbers predominantly in the range of C5 through C6 and boiling in the range of approximately 35°C to 80°C (95°F to 176°F).]</t>
  </si>
  <si>
    <t>308-714-7</t>
  </si>
  <si>
    <t>98219-47-7</t>
  </si>
  <si>
    <t>649-394-00-1</t>
  </si>
  <si>
    <t>Distillates (petroleum), C7-9, C8-rich, hydrodesulfurized dearomatized; Low boiling point naphtha - unspecified; [A complex combination of hydrocarbons obtained by the distillation of petroleum light fraction, hydrodesulfurized and dearomatized.  It consists predominantly of hydrocarbons having carbon numbers in the range of C7 through C9, predominantly C8 paraffins and cycloparaffins, boiling in the range of approximately 120°C to 130°C (248°F to 266°F).]</t>
  </si>
  <si>
    <t>309-862-5</t>
  </si>
  <si>
    <t>101316-56-7</t>
  </si>
  <si>
    <t>649-395-00-7</t>
  </si>
  <si>
    <t>Hydrocarbons, C6-8, hydrogenated sorption-dearomatized, toluene raffination; Low boiling point naphtha - unspecified; [A complex combination of hydrocarbons obtained during the sorptions of toluene from a hydrocarbon fraction from cracked gasoline treated with hydrogen in the presence of a catalyst.  It consists predominantly of hydrocarbons having carbon numbers predominantly in the range of C6 through C8 and boiling in the range of approximately 80°C to 135°C (176°F to 275°F).]</t>
  </si>
  <si>
    <t>309-870-9</t>
  </si>
  <si>
    <t>101316-66-9</t>
  </si>
  <si>
    <t>649-396-00-2</t>
  </si>
  <si>
    <t>Naphtha (petroleum), hydrodesulfurised full-range coker; Low boiling point naphtha - unspecified; [A complex combination of hydrocarbons obtained by fractionation from hydrodesulfurised coker distillate.  It consists predominantly of hydrocarbons having carbon numbers predominantly in the range of C5 to C11 and boiling in the range of approximately 23°C to 196°C (73°F to 385°F).]</t>
  </si>
  <si>
    <t>309-879-8</t>
  </si>
  <si>
    <t>101316-76-1</t>
  </si>
  <si>
    <t>649-397-00-8</t>
  </si>
  <si>
    <t>Naphtha (petroleum), sweetened light; Low boiling point naphtha - unspecified; [A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20°C to 130°C (68°F to 266°F).]</t>
  </si>
  <si>
    <t>309-976-5</t>
  </si>
  <si>
    <t>101795-01-1</t>
  </si>
  <si>
    <t>649-398-00-3</t>
  </si>
  <si>
    <t>Hydrocarbons, C3-6, C5-rich, steam-cracked naphtha; Low boiling point naphtha - unspecified; [A complex combination of hydrocarbons obtained by distillation of steam-cracked naphtha.  It consists predominantly of hydrocarbons having carbon numbers in the range of C3 through C6, predominantly C5.]</t>
  </si>
  <si>
    <t>310-012-0</t>
  </si>
  <si>
    <t>102110-14-5</t>
  </si>
  <si>
    <t>649-399-00-9</t>
  </si>
  <si>
    <t>Hydrocarbons, C5-rich, dicyclopentadiene-contg.; Low boiling point naphtha - unspecified; [A complex combination of hydrocarbons obtained by distillation of the products from a steam-cracking process.  It consists predominantly of hydrocarbons having carbon numbers of C5 and dicyclopentadiene and boiling in the range of approximately 30°C to 170°C (86°F to 338°F).]</t>
  </si>
  <si>
    <t>310-013-6</t>
  </si>
  <si>
    <t>102110-15-6</t>
  </si>
  <si>
    <t>649-400-00-2</t>
  </si>
  <si>
    <t>Residues (petroleum), steam-cracked light, arom.; Low boiling point naphtha - unspecified; [A complex combination of hydrocarbons obtained by the distillation of the products of steam 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40°C (104°F).]</t>
  </si>
  <si>
    <t>310-057-6</t>
  </si>
  <si>
    <t>102110-55-4</t>
  </si>
  <si>
    <t>649-401-00-8</t>
  </si>
  <si>
    <t>Hydrocarbons, C≥5, C5-6-rich; Low boiling point naphtha - unspecified</t>
  </si>
  <si>
    <t>270-690-8</t>
  </si>
  <si>
    <t>68476-50-6</t>
  </si>
  <si>
    <t>649-402-00-3</t>
  </si>
  <si>
    <t>Hydrocarbons, C5-rich; Low boiling point naphtha - unspecified</t>
  </si>
  <si>
    <t>270-695-5</t>
  </si>
  <si>
    <t>68476-55-1</t>
  </si>
  <si>
    <t>649-403-00-9</t>
  </si>
  <si>
    <t>Aromatic hydrocarbons, C8-10; Low boiling point naphtha - unspecified</t>
  </si>
  <si>
    <t>292-695-4</t>
  </si>
  <si>
    <t>90989-39-2</t>
  </si>
  <si>
    <t>649-404-00-4</t>
  </si>
  <si>
    <t>Kerosine (petroleum); Straight run kerosine; [A complex combination of hydrocarbons produced by the distillation of crude oil. It consists of hydrocarbons having carbon numbers predominantly in the range of C9 through C16 and boiling in the range of approximately 150 °C to 290 °C (320 °F to 554 °F).]</t>
  </si>
  <si>
    <t>232-366-4</t>
  </si>
  <si>
    <t>8008-20-6</t>
  </si>
  <si>
    <t xml:space="preserve">Asp. Tox. 1
</t>
  </si>
  <si>
    <t xml:space="preserve">H304
</t>
  </si>
  <si>
    <t>649-405-00-X</t>
  </si>
  <si>
    <t>solvent naphtha (petroleum), medium aliph.; Straight run kerosine; [A complex combination of hydrocarbons obtained from the distillation of crude oil or natural gasoline. It consists predominantly of saturated hydrocarbons having carbon numbers predominantly in the range of C9 through C12 and boiling in the range of approximately 140 °C to 220 °C (284 °F to 428 °F).]</t>
  </si>
  <si>
    <t>265-191-7</t>
  </si>
  <si>
    <t>64742-88-7</t>
  </si>
  <si>
    <t xml:space="preserve">Asp. Tox. 1
STOT RE 1
</t>
  </si>
  <si>
    <t xml:space="preserve">H304
H372 (central nervous system)
</t>
  </si>
  <si>
    <t xml:space="preserve">H372 (central nervous system)
H304
</t>
  </si>
  <si>
    <t>649-406-00-5</t>
  </si>
  <si>
    <t>Solvent naphtha (petroleum) heavy aliph.; Straight run kerosine; [A complex combination of hydrocarbons obtained from the distillation of crude oil or natural gasoline. It consists predominantly of saturated hydrocarbons having carbon numbers predominantly in the range of C11 through C16 and boiling in the range of approximately 190 °C to 290 °C (374 °F to 554 °F).]</t>
  </si>
  <si>
    <t>265-200-4</t>
  </si>
  <si>
    <t>64742-96-7</t>
  </si>
  <si>
    <t>649-407-00-0</t>
  </si>
  <si>
    <t>Kerosine (petroleum), straight-run wide-cut; Straight run kerosine; [A complex combination of hydrocarbons obtained as a wide cut hydrocarbon fuel cut from atmospheric distillation and boiling in the range of approximately 70 °C to 220 °C (158 °F to 428 °F).]</t>
  </si>
  <si>
    <t>295-418-5</t>
  </si>
  <si>
    <t>92045-37-9</t>
  </si>
  <si>
    <t>649-408-00-6</t>
  </si>
  <si>
    <t>Distillates (petroleum), steam-cracked; Cracked kerosine; [A complex combination of hydrocarbons obtained by the distillation of the products from a steam cracking process. It consists predominantly of unsaturated hydrocarbons having carbon numbers predominantly in the range of C7 through C16 and boiling in the range of approximately 90 °C to 290 °C (190 °F to 554 °F).]</t>
  </si>
  <si>
    <t>265-194-3</t>
  </si>
  <si>
    <t>64742-91-2</t>
  </si>
  <si>
    <t>649-409-00-1</t>
  </si>
  <si>
    <t>Distillates (petroleum), cracked stripped steam-cracked petroleum distillates, C8-10 fraction; Cracked kerosine; [A complex combination of hydrocarbons obtained by distilling cracked stripped steam-cracked distillates. It consists of hydro-carbons having carbon numbers in the range of C8 through C10 and boiling in the range of approximately 129 °C to 194 °C (264 °F to 382 °F).]</t>
  </si>
  <si>
    <t>270-728-3</t>
  </si>
  <si>
    <t>68477-39-4</t>
  </si>
  <si>
    <t>649-410-00-7</t>
  </si>
  <si>
    <t>Distillates (petroleum), cracked stripped steam-cracked petroleum distillates, C10-12 fraction; Cracked kerosine; [A complex combination of hydrocarbons obtained by distilling cracked stripped steam-cracked distillates. It consists predominantly of aromatic hydrocarbons having carbon numbers in the range of C10 through C12.]</t>
  </si>
  <si>
    <t>270-729-9</t>
  </si>
  <si>
    <t>68477-40-7</t>
  </si>
  <si>
    <t>649-411-00-2</t>
  </si>
  <si>
    <t>Distillates (petroleum), steam-cracked, C8-12 fraction; Cracked kerosine; [A complex combination of organic compounds obtained by the distillation of products from a steam cracking process. It consists predominantly of unsaturated hydrocarbons having carbon numbers predominantly in the range of C8 through C12.]</t>
  </si>
  <si>
    <t>270-737-2</t>
  </si>
  <si>
    <t>68477-54-3</t>
  </si>
  <si>
    <t>649-412-00-8</t>
  </si>
  <si>
    <t>Kerosine (petroleum), hydrodesulfurized thermal cracked; Cracked kerosine; [A complex combination of hydrocarbons obtained by fractionation from hydrodesulfurized thermal cracker distillate. It consists predominantly of hydrocarbons predominantly in the range of C8 to C16 and boiling in the range of approximately 120 °C to 283 °C (284 °F to 541 °F).]</t>
  </si>
  <si>
    <t>285-507-7</t>
  </si>
  <si>
    <t>85116-55-8</t>
  </si>
  <si>
    <t>649-413-00-3</t>
  </si>
  <si>
    <t>Aromtic hydrocarbons, C≥10, steam-cracking, hydrotreated; Cracked kerosine; [A complex combination of hydrocarbons produced by the distillation of the products from a steam cracking process treated with hydrogen in the presence of a catalyst. It consists predominantly of aromatic hydrocarbons having carbon numbers predominantly greater than C10 and boiling in the range of approximately 150 °C to 320 °C (302 °F to 608 °F).]</t>
  </si>
  <si>
    <t>292-621-0</t>
  </si>
  <si>
    <t>90640-98-5</t>
  </si>
  <si>
    <t>649-414-00-9</t>
  </si>
  <si>
    <t>Naphtha (petroleum), steam-cracked, hydrotreated, C9-10-arom.-rich; Cracked kerosine; [A complex combination of hydrocarbons produced by the distillation of the products from a steam cracking process thereafter treated with hydrogen in the presence of a catalyst. It consists predominantly of aromatic hydrocarbons having carbon numbers in the range of C9 through C10 and boiling in the range of approximately 140 °C to 200 °C (284 °F to 392 °F).]</t>
  </si>
  <si>
    <t>292-637-8</t>
  </si>
  <si>
    <t>90641-13-7</t>
  </si>
  <si>
    <t>649-415-00-4</t>
  </si>
  <si>
    <t>Distillates (petroleum), thermal-cracked, alkylarom. hydrocarbon-rich; Cracked kerosine; [A complex combination of hydrocarbons obtained by distillation of thermal-cracking heavy tars. It consists predominantly of highly alkylated aromatic hydrocarbons boiling in the range of approximately 100 °C to 250 °C (212 °F to 482 °F.]</t>
  </si>
  <si>
    <t>309-866-7</t>
  </si>
  <si>
    <t>101316-61-4</t>
  </si>
  <si>
    <t>649-416-00-X</t>
  </si>
  <si>
    <t>Distillates (petroleum), catalytic cracked heavy tar light; Cracked kerosine; [A complex combination of hydrocarbons obtained by distillation of catalytic cracking heavy tars. It consists predominantly of highly alkylated aromatic hydrocarbons boiling in the range of approximately 100 °C to 250 °C (212 °F to 482 °F).]</t>
  </si>
  <si>
    <t>309-938-8</t>
  </si>
  <si>
    <t>101631-13-4</t>
  </si>
  <si>
    <t>649-417-00-5</t>
  </si>
  <si>
    <t>Solvent naphtha (petroleum), hydrocracked heavy arom.; Cracked kerosine; [A complex combination of hydrocarbons obtained by the distillation of hydrocracked petroleum distillate. It consists predominantly of hydrocarbons having carbon numbers predominantly in the range of C9 through C16 and boiling in the range of approximately 235 °C to 290 °C (455 °F to 554 °F).]</t>
  </si>
  <si>
    <t>309-881-9</t>
  </si>
  <si>
    <t>101316-80-7</t>
  </si>
  <si>
    <t>649-418-00-0</t>
  </si>
  <si>
    <t>Distillates (petroleum), steam-cracked heavy tar light; Cracked kerosine; [A complex combination of hydrocarbons obtained by distillation of steam cracking heavy tars. It consists predominantly of highly alkylated aromatic hydrocarbons boiling in the range of approximately 100 °C to 250 °C (212 °F to 482 °F).]</t>
  </si>
  <si>
    <t>309-940-9</t>
  </si>
  <si>
    <t>101631-15-6</t>
  </si>
  <si>
    <t>649-419-00-6</t>
  </si>
  <si>
    <t>Distillates (petroleum), alkylate; Kerosine - unspecified;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C11 through C17 and boiling in the range of approximately 205 °C to 320 °C (401 °F to 608 °F).]</t>
  </si>
  <si>
    <t>265-074-0</t>
  </si>
  <si>
    <t>64741-73-7</t>
  </si>
  <si>
    <t>649-420-00-1</t>
  </si>
  <si>
    <t>Extracts (petroleum), heavy naphtha solvent; Kerosine - unspecified; [A complex combination of hydrocarbons obtained as the extract from a solvent extraction process. It consists predominantly of aromatic hydrocarbons having carbon numbers predominantly in the range of C7 through C12 and boiling in the range of approximately 90 °C to 220 °C (194 °F to 428 °F).]</t>
  </si>
  <si>
    <t>265-099-7</t>
  </si>
  <si>
    <t>64741-98-6</t>
  </si>
  <si>
    <t>649-421-00-7</t>
  </si>
  <si>
    <t>Distillates (petroleum), chemically neutralized light; Kerosine - unspecified; [A complex combination of hydrocarbons produced by a treating process to remove acidic materials. It consists of hydrocarbons having carbon numbers predominantly in the range of C9 through C16 and boiling in the range of approximately 150 °C to 290 °C (302 °F to 554 °F).]</t>
  </si>
  <si>
    <t>265-132-5</t>
  </si>
  <si>
    <t>64742-31-0</t>
  </si>
  <si>
    <t>649-422-00-2</t>
  </si>
  <si>
    <t>Distillates (petroleum), hydrotreated light; Kerosine - unspecified; [A complex combination of hydrocarbons obtained by treating a petroleum fraction with hydrogen in the presence of a catalyst. It consists of hydrocarbons having carbon numbers predominantly in the range of C9 through C16 and boiling in the range of approximately 150 °C to 290 °C (302 °F to 554 °F).]</t>
  </si>
  <si>
    <t>265-149-8</t>
  </si>
  <si>
    <t>64742-47-8</t>
  </si>
  <si>
    <t>649-423-00-8</t>
  </si>
  <si>
    <t>Kerosine (petroleum), hydrodesulfurized; Kerosine - unspecified; [A complex combination of hydrocarbons obtained from a petroleum stock by treating with hydrogen to convert organic sulfur to hydrogen sulfide which is removed. It consists of hydrocarbons having carbon numbers predominantly in the range of C9 through C16 and boiling in the range of approximately 150 °C to 290 °C (302 °F to 554 °F).]</t>
  </si>
  <si>
    <t>265-184-9</t>
  </si>
  <si>
    <t>64742-81-0</t>
  </si>
  <si>
    <t>649-424-00-3</t>
  </si>
  <si>
    <t>Solvent naphtha (petroleum), heavy arom.; Kerosine - unspecified; [A complex combination of hydrocarbons obtained from distillation of aromatic streams. It consists predominantly of aromatic hydrocarbons having carbon numbers predominantly in the range of C9 through C16 and boiling in the range of approximately 165 °C to 290 °C (330 °F to 554 °F).]</t>
  </si>
  <si>
    <t>265-198-5</t>
  </si>
  <si>
    <t>64742-94-5</t>
  </si>
  <si>
    <t>649-425-00-9</t>
  </si>
  <si>
    <t>Naphtha (petroleum), heavy coker; Kerosine - unspecified; [A complex combination of hydrocarbons from the distillation of products from a fluid coker. It consists predominantly of unsaturated hydrocarbons having carbon numbers predominantly in the range of C6 through C15 and boiling in the range of approximately 157 °C to 288 °C (315 °F to 550 °F).]</t>
  </si>
  <si>
    <t>269-778-9</t>
  </si>
  <si>
    <t>68333-23-3</t>
  </si>
  <si>
    <t>649-426-00-4</t>
  </si>
  <si>
    <t>Naphtha (petroleum), catalytic reformed hydrodesulfurized heavy, arom. fraction; Kerosine - unspecified; [A complex combination of hydrocarbons produced by fractionation from catalytically reformed hydrodesulfurized naphtha. It consists predominantly of aromatic hydrocarbons having carbon numbers predominently in the range of C7 to C 13 and boiling in the range of approximately 98 °C to 218 °C (208 °F to 424 °F).]</t>
  </si>
  <si>
    <t>285-508-2</t>
  </si>
  <si>
    <t>85116-57-0</t>
  </si>
  <si>
    <t>649-427-00-X</t>
  </si>
  <si>
    <t>Kerosine (petroleum), sweetened; Kerosine - unspecified; [A complex combination of hydrocarbons obtained by subjecting a petroleum distillate to a sweetening process to convert mercaptans or to remove acidic impurities. It consists predominantly of hydrocarbons having carbon numbers predominantly in the range of C9 through C16 and boiling in the range of 130 °C to 290 °C (266 °F to 554 °F).]</t>
  </si>
  <si>
    <t>294-799-5</t>
  </si>
  <si>
    <t>91770-15-9</t>
  </si>
  <si>
    <t>649-428-00-5</t>
  </si>
  <si>
    <t>Kerosine (petroleum), solvent-refined sweetened; Kerosine - unspecified; [A complex combination of hydrocarbons obtained from a petroleum stock by solvent refining and sweetening and boiling in the range of approximately 150 °C to 260 °C (302 °F to 500 °F).]</t>
  </si>
  <si>
    <t>295-416-4</t>
  </si>
  <si>
    <t>92045-36-8</t>
  </si>
  <si>
    <t>649-429-00-0</t>
  </si>
  <si>
    <t>Hydrocarbons, C9-16, hydrotreated, dearomatized; Kerosine - unspecified; [A complex combination of hydrocarbons obtained as solvents which have been subjected to hydrotreatment in order to convert aromatics to naphthenes by catalytic hydrogenation.]</t>
  </si>
  <si>
    <t>297-854-1</t>
  </si>
  <si>
    <t>93763-35-0</t>
  </si>
  <si>
    <t>649-430-00-6</t>
  </si>
  <si>
    <t>Kerosine (petroleum), solvent-refined hydrodesulfurized; Kerosine - unspecified</t>
  </si>
  <si>
    <t>307-033-2</t>
  </si>
  <si>
    <t>97488-94-3</t>
  </si>
  <si>
    <t>649-431-00-1</t>
  </si>
  <si>
    <t>Distillates (petroleum), hydrodesulfurized full-range middle coker; Kerosine - unspecified; [A complex combination of hydrocarbons obtained by fractionation from hydrodesulfurized coker distillate. It consists predominantly of hydrocarbons having carbon numbers predominantly in the range of C8 through C16 and boiling in the range of approximately 120 °C to 283 °C (248 °F to 541 °F).]</t>
  </si>
  <si>
    <t>309-864-6</t>
  </si>
  <si>
    <t>101316-58-9</t>
  </si>
  <si>
    <t>649-432-00-7</t>
  </si>
  <si>
    <t>Solvent naphtha (petroleum), hydrodesulfurized heavy arom.;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180 °C to 240 °C (356 °F to 464 °F).]</t>
  </si>
  <si>
    <t>309-882-4</t>
  </si>
  <si>
    <t>101316-81-8</t>
  </si>
  <si>
    <t>649-433-00-2</t>
  </si>
  <si>
    <t>Solvent naphtha (petroleum), hydrodesulfurized medium;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175 °C to 220 °C (347 °F to 428 °F).]</t>
  </si>
  <si>
    <t>309-884-5</t>
  </si>
  <si>
    <t>101316-82-9</t>
  </si>
  <si>
    <t>649-434-00-8</t>
  </si>
  <si>
    <t>Kerosine (petroleum), hydrotreated; Kerosine - unspecified; [A complex combination of hydrocarbons obtained from the distillation of petroleum and subsequent hydrotreatment. It consists predominantly of alkanes, cycloalkanes and alkylbenzenes having carbon numbers predominantly in the range of C12 through C16 and boiling in the range of approximately 230 °C to 270 °C (446 °F to 518 °F).]</t>
  </si>
  <si>
    <t>309-944-0</t>
  </si>
  <si>
    <t>101631-19-0</t>
  </si>
  <si>
    <t>649-435-00-3</t>
  </si>
  <si>
    <t>Distillates (petroleum), light catalytic cracked; Cracked gasoil; [A complex combination of hydrocarbons produced by the distillation of products from a catalytic cracking process. It consists of hydrocarbons having carbon numbers predominantly in the range of C9 through C25 and boiling in the range of approximately 150 °C to 400 °C (302 °F to 752 °F). It contains a relatively large proportion of bicyclic aromatic hydrocarbons.]</t>
  </si>
  <si>
    <t>265-060-4</t>
  </si>
  <si>
    <t>64741-59-9</t>
  </si>
  <si>
    <t>649-436-00-9</t>
  </si>
  <si>
    <t>Distillates (petroleum), intermediate catalytic cracked; Cracked gasoil; [A complex combination of hydrocarbons produced by the distillation of products from a catalytic cracking process. It consists of hydrocarbons having carbon numbers predominantly in the range of C11 through C30 and boiling in the range of approximately 205 °C to 450 °C (401 °F to 842 °F). It contains a relatively large proportion of tricyclic aromatic hydrocarbons.]</t>
  </si>
  <si>
    <t>265-062-5</t>
  </si>
  <si>
    <t>64741-60-2</t>
  </si>
  <si>
    <t>649-437-00-4</t>
  </si>
  <si>
    <t>Distillates (petroleum), light hydrocracked; Cracked gasoil; [A complex combination of hydrocarbons from distillation of the products from a hydrocracking process. It consists predominantly of saturated hydrocarbons having carbon numbers predominantly in the range of C10 through C18 and boiling in the range of approximately 160 °C to 320 °C (320 °F to 608 °F).]</t>
  </si>
  <si>
    <t>265-078-2</t>
  </si>
  <si>
    <t>64741-77-1</t>
  </si>
  <si>
    <t>649-438-00-X</t>
  </si>
  <si>
    <t>Distillates (petroleum), light thermal cracked; Cracked gasoil; [A complex combination of hydrocarbons from the distillation of the products from a thermal cracking process. It consists predominantly of unsaturated hydrocarbons having carbon numbers predominantly in the range of C10 through C22 and boiling in the range of approximately 160 °C to 370 °C (320 °F to 698 °F).]</t>
  </si>
  <si>
    <t>265-084-5</t>
  </si>
  <si>
    <t>64741-82-8</t>
  </si>
  <si>
    <t>649-439-00-5</t>
  </si>
  <si>
    <t>Distillates (petroleum), hydrodesulfurized light catalytic cracked; Cracked gasoil; [A complex combination of hydrocarbons obtained by treating light catalytic cracked distillates with hydrogen to convert organic sulfur to hydrogen sulfide which is removed. It consists of hydrocarbons having carbon numbers predominantly in the range of C9 through C25 and boiling in the range of approximately 150 °C to 400 °C (302 °F to 752 °F). It contains a relatively large proportion of bicyclic aromatic hydrocarbons.]</t>
  </si>
  <si>
    <t>269-781-5</t>
  </si>
  <si>
    <t>68333-25-5</t>
  </si>
  <si>
    <t>649-440-00-0</t>
  </si>
  <si>
    <t>Distillates (petroleum), light steam-cracked naphtha; Cracked gasoil; [A complex combination of hydrocarbons from the multiple distillation of products from a steam cracking process. It consists of hydrocarbons having carbon numbers predominantly in the range of C10 through C18.]</t>
  </si>
  <si>
    <t>270-662-5</t>
  </si>
  <si>
    <t>68475-80-9</t>
  </si>
  <si>
    <t>649-441-00-6</t>
  </si>
  <si>
    <t>Distillates (petroleum), cracked steam-cracked petroleum distillates; Cracked gasoil; [A complex combination of hydrocarbons produced by distilling cracked steam cracked distillate and/or its fractionation products. It consists of hydrocarbons having carbon numbers predominently in the range of C10 to low molecular weight polymers.]</t>
  </si>
  <si>
    <t>270-727-8</t>
  </si>
  <si>
    <t>68477-38-3</t>
  </si>
  <si>
    <t>649-442-00-1</t>
  </si>
  <si>
    <t>Gas oils (petroleum), steam-cracked; Cracked gasoil; [A complex combination of hydrocarbons produced by distillation of the products from a steam cracking process. It consists of hydrocarbons having carbon numbers predominantly greater than C9 and boiling in the range of from approximately 205 °C to 400 °C (400 °F to 752 °F).]</t>
  </si>
  <si>
    <t>271-260-2</t>
  </si>
  <si>
    <t>68527-18-4</t>
  </si>
  <si>
    <t>649-443-00-7</t>
  </si>
  <si>
    <t>Distillates (petroleum), hydrodesulfurized thermal cracked middle; Cracked gasoil; [A complex combination of hydrocarbons obtained by fractionation from hydrodesulfurized themal cracker distillate stocks. It consists predominantly of hydrocarbons having carbon numbers predominantly in the range of C11 to C25 and boiling in the range of approximately 205 °C to 400 °C (401 °F to 752 °F).]</t>
  </si>
  <si>
    <t>285-505-6</t>
  </si>
  <si>
    <t>85116-53-6</t>
  </si>
  <si>
    <t>649-444-00-2</t>
  </si>
  <si>
    <t>Gas oils (petroleum), thermal-cracked, hydrodesulfurized; Cracked gasoil</t>
  </si>
  <si>
    <t>295-411-7</t>
  </si>
  <si>
    <t>92045-29-9</t>
  </si>
  <si>
    <t>649-445-00-8</t>
  </si>
  <si>
    <t>Residues (petroleum), hydrogenated steam-cracked naphtha; Cracked gasoil; [A complex combination of hydrocarbons obtained as a residual fraction from the distillation of hydrotreated steam-cracked naphtha. It consists predominantly of hydrocarbons boiling in the range of approximately 200 °C to 350 °C (32 °F to 662 °F).]</t>
  </si>
  <si>
    <t>295-514-7</t>
  </si>
  <si>
    <t>92062-00-5</t>
  </si>
  <si>
    <t>649-446-00-3</t>
  </si>
  <si>
    <t>Residues (petroleum), steam-cracked naphtha distn.; Cracked gasoil; [A complex combination of hydrocarbons obtained as a column bottom from the separation of effluents from steam cracking naphtha at a high temperature. It boils in the range of approximately 147 °C to 300 °C (297 °F to 572 °F) and produces a finished oil having a viscosity of 18cSt at 50 °C.]</t>
  </si>
  <si>
    <t>295-517-3</t>
  </si>
  <si>
    <t>92062-04-9</t>
  </si>
  <si>
    <t>649-447-00-9</t>
  </si>
  <si>
    <t>Distillates (petroleum), light catalytic cracked, thermally degraded; Cracked gasoil; [A complex combination of hydrocarbons produced by the distillation of products from a catalytic cracking process which has been used as a heat transfer fluid. It consists predominantly of hydrocarbons boiling in the range of approximately 190 °C to 340 °C (374 °F to 644 °F). This stream is likely to contain organic sulfur compounds.]</t>
  </si>
  <si>
    <t>295-991-1</t>
  </si>
  <si>
    <t>92201-60-0</t>
  </si>
  <si>
    <t>649-448-00-4</t>
  </si>
  <si>
    <t>Residues (petroleum), steam-cracked heat-soaked naphtha; Cracked gasoil; [A complex combination of hydrocarbons obtained as residue from the distillation of steam cracked heat soaked naphtha and boiling in the range of approximately 150 °C to 350 °C (302 °F to 662 °F).]</t>
  </si>
  <si>
    <t>297-905-8</t>
  </si>
  <si>
    <t>93763-85-0</t>
  </si>
  <si>
    <t>649-449-00-X</t>
  </si>
  <si>
    <t>Hydrocarbons, C16-20, solvent-dewaxed hydrocracked paraffinic distn. residue; Cracked gasoil; [A complex combination of hydrocarbons obtained by solvent dewaxing of a distillation residue from a hydrocracked paraffinic distillate. It consists predominantly of hydrocarbons having carbon numbers predominantly in the range of C16 through C20 and boiling in the range of approximately 360 °C to 500 °C (680 °F to 932 °F). It produces a finished oil having a viscosity of 4,5 cSt at approximately 100 °C (212 °F).]</t>
  </si>
  <si>
    <t>307-662-2</t>
  </si>
  <si>
    <t>97675-88-2</t>
  </si>
  <si>
    <t>649-450-00-5</t>
  </si>
  <si>
    <t>Gas oils (petroleum), light vacuum, thermal-cracked hydrodesulfurized; Cracked gasoil; [A complex combination of hydrocarbons obtained by catalytic dehydrosulfurization of thermal-cracked light vacuum petroleum. It consists predominantly of hydrocarbons having carbon numbers predominantly in the range of C14 through C20 and boiling in the range of approximately 270 °C to 370 °C (518 °F to 698 °F).]</t>
  </si>
  <si>
    <t>308-278-8</t>
  </si>
  <si>
    <t>97926-59-5</t>
  </si>
  <si>
    <t>649-451-00-0</t>
  </si>
  <si>
    <t>Distillates (petroleum), hydrodesulfurized middle coker; Cracked gasoil; [A complex combination of hydrocarbons by fractionation from hydrodesulfurised coker distillate stocks. Is consists of hydro-carbons having carbon numbers predominantly in the range of C12 through C21 and boiling in the range of approximately 200 °C to 360 °C (392 °F to 680 °F).]</t>
  </si>
  <si>
    <t>309-865-1</t>
  </si>
  <si>
    <t>101316-59-0</t>
  </si>
  <si>
    <t>649-452-00-6</t>
  </si>
  <si>
    <t>Distillates (petroleum), heavy steam-cracked; Cracked gasoil; [A complex combination of hydrocarbons obtained by distillation of steam cracking heavy residues. It consists predominantly of highly alkylated heavy aromatic hydrocarbons boiling in the range of approximately 250 °C to 400 °C (482 °F to 752 °F).]</t>
  </si>
  <si>
    <t>309-939-3</t>
  </si>
  <si>
    <t>101631-14-5</t>
  </si>
  <si>
    <t>649-453-00-1</t>
  </si>
  <si>
    <t>Distillates (petroleum), heavy hydrocracked; Baseoil - unspecified; [A complex combination of hydrocarbons from the distillation of the products from a hydrocracking process. It consists predominantly of saturated hydrocarbons having carbon numbers in the range of C15-C39 and boiling in the range of approximately 260 °C to 600 °C (500 °F to 1112 °F).]</t>
  </si>
  <si>
    <t>265-077-7</t>
  </si>
  <si>
    <t>64741-76-0</t>
  </si>
  <si>
    <t>649-454-00-7</t>
  </si>
  <si>
    <t>Distillates (petroleum), solvent-refined heavy paraffinic; Baseoil - unspecified; [A complex combination of hydrocarbons obtained as the raffinate from a solvent extraction process. It consists predominantly of saturated hydrocarbons having carbon numbers predominantly in the range of C20 through C50 and produces a finished oil with a viscosity of at least 100 SUS at 100 °F (19cSt at 40 °C).]</t>
  </si>
  <si>
    <t>265-090-8</t>
  </si>
  <si>
    <t>64741-88-4</t>
  </si>
  <si>
    <t>649-455-00-2</t>
  </si>
  <si>
    <t>Distillates (petroleum), solvent-refined light paraffinic; Baseoil - unspecified; [A complex combination of hydrocarbons obtained as the raffinate from a solvent extraction process. It consists predominantly of saturated hydrocarbons having carbon numbers predominantly in the range of C15 through C30 and produces a finished oil with a viscosity of less than 100 SUS at 100 °F (19cSt at 40 °C).]</t>
  </si>
  <si>
    <t>265-091-3</t>
  </si>
  <si>
    <t>64741-89-5</t>
  </si>
  <si>
    <t>649-456-00-8</t>
  </si>
  <si>
    <t>Residual oils (petroleum), solvent deasphalted; Baseoil - unspecified; [A complex combination of hydrocarbons obtained as the solvent soluble fraction from C3-C4 solvent deasphalting of a residuum. It consists of hydrocarbons having carbon numbers predominantly higher than C25 and boiling above approximately 400 °C (752 °F).]</t>
  </si>
  <si>
    <t>649-457-00-3</t>
  </si>
  <si>
    <t>Distillates (petroleum), solvent-refined heavy naphthenic; Baseoil - unspecified; [A complex combination of hydrocarbons obtained as the raffinate from a solvent extraction process. It consists of hydrocarbons having carbon numbers predominantly in the range of C20 through C50 and produces a finished oil with a viscosity of at least 100 SUS at 100 °F (19cSt a 40 °C). It contains relatively few normal paraffins.]</t>
  </si>
  <si>
    <t>265-097-6</t>
  </si>
  <si>
    <t>64741-96-4</t>
  </si>
  <si>
    <t>649-458-00-9</t>
  </si>
  <si>
    <t>Distillates (petroleum), solvent-refined light naphthenic; Baseoil - unspecified; [A complex combination of hydrocarbons obtained as the raffinate from a solvent extraction process. It consists of hydrocarbons having carbon numbers predominantly in the range of C15 through C30 and produces a finished oil with a viscosity of less than 100 SUS at 100 °F (19cSt at 40 °C). It contains relatively few normal paraffins.]</t>
  </si>
  <si>
    <t>265-098-1</t>
  </si>
  <si>
    <t>64741-97-5</t>
  </si>
  <si>
    <t>649-459-00-4</t>
  </si>
  <si>
    <t>Residual oils (petroleum,) solvent-refined; Baseoil - unspecified; [A complex combination by hydrocarbons obtained as the solvent insoluble fraction from solvent refining of a residuum using a polar organic solvent such as phenol or furfural. It consists of hydrocarbons having carbon numbers predominantly higher than C25 and boiling above approximately 400 °C (752 °F).]</t>
  </si>
  <si>
    <t>265-101-6</t>
  </si>
  <si>
    <t>64742-01-4</t>
  </si>
  <si>
    <t>649-460-00-X</t>
  </si>
  <si>
    <t>Distillates (petroleum), clay-treated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°F (19cSt at 40 °C). It contains a relatively large proportion of saturated hydrocarbons.]</t>
  </si>
  <si>
    <t>265-137-2</t>
  </si>
  <si>
    <t>64742-36-5</t>
  </si>
  <si>
    <t>649-461-00-5</t>
  </si>
  <si>
    <t>Distillates (petroleum), clay-treated light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°F (19cSt at 40 °C). It contains a relatively large proportion of saturated hydrocarbons.]</t>
  </si>
  <si>
    <t>265-138-8</t>
  </si>
  <si>
    <t>64742-37-6</t>
  </si>
  <si>
    <t>649-462-00-0</t>
  </si>
  <si>
    <t>Residual oils (petroleum), clay-treated; Baseoil - unspecified; [A complex combination of hydrocarbons obtained by treatment of a residual oil with a natural or modified clay in either a contacting or percolation process to remove the trace amounts of polar compounds and impurities present. It consists of hydro-carbons having carbon numbers predominantly higher than C25 and boiling above approximately 400 °C (752 °F).]</t>
  </si>
  <si>
    <t>265-143-5</t>
  </si>
  <si>
    <t>64742-41-2</t>
  </si>
  <si>
    <t>649-463-00-6</t>
  </si>
  <si>
    <t>Distillates (petroleum), clay-treated heavy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°F (19cSt at 40 °C). It contains relatively few normal paraffins.]</t>
  </si>
  <si>
    <t>265-146-1</t>
  </si>
  <si>
    <t>64742-44-5</t>
  </si>
  <si>
    <t>649-464-00-1</t>
  </si>
  <si>
    <t>Distillates (petroleum), clay-treated light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°F (19cSt at 40 °C). It contains relatively few normal paraffins.]</t>
  </si>
  <si>
    <t>265-147-7</t>
  </si>
  <si>
    <t>64742-45-6</t>
  </si>
  <si>
    <t>649-465-00-7</t>
  </si>
  <si>
    <t>Distillates (petroleum), hydrotreated heavy naphthenic;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 °F (19cSt at 40 °C). It contains relatively few normal paraffins.]</t>
  </si>
  <si>
    <t>265-155-0</t>
  </si>
  <si>
    <t>64742-52-5</t>
  </si>
  <si>
    <t>649-466-00-2</t>
  </si>
  <si>
    <t>Distillates (petroleum), hydrotreated light naphthenic;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°F (19cSt at 40 °C). It contains relatively few normal paraffins.]</t>
  </si>
  <si>
    <t>265-156-6</t>
  </si>
  <si>
    <t>64742-53-6</t>
  </si>
  <si>
    <t>649-467-00-8</t>
  </si>
  <si>
    <t>Distillates (petroleum), hydrotreated heavy paraffinic;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 °F (19cSt at 40 °C). It contains a relatively large proportion of saturated hydrocarbons.]</t>
  </si>
  <si>
    <t>649-468-00-3</t>
  </si>
  <si>
    <t>Distillates (petroleum), hydrotreated light paraffinic;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°F (19cSt at 40 °C). It contains a relatively large proportion of saturated hydrocarbons.]</t>
  </si>
  <si>
    <t>265-158-7</t>
  </si>
  <si>
    <t>64742-55-8</t>
  </si>
  <si>
    <t>649-469-00-9</t>
  </si>
  <si>
    <t>Distillates (petroleum), solvent-dewaxed light paraffinic; Baseoil - unspecified; [A complex comination of hydrocarbons obtained by removal of normal paraffins from a petroleum fraction by solvent crystallization. It consists predominantly of hydrocarbons having carbon numbers predominantly in the range of C15 through C30 and produces a finished oil with a viscosity of less than 100 SUS at 100 °F (19cSt at 40 °C).]</t>
  </si>
  <si>
    <t>265-159-2</t>
  </si>
  <si>
    <t>64742-56-9</t>
  </si>
  <si>
    <t>649-470-00-4</t>
  </si>
  <si>
    <t>Residual oils (petroleum), hydrotreated; Baseoil - unspecified; [A complex combination of hydrocarbons obtained by treating a petroleum fraction with hydrogen in the presence of a catalyst. It consists of hydrocarbons having carbon numbers predominantly greater than C25 and boiling above approximately 400 °C (752 °F).]</t>
  </si>
  <si>
    <t>265-160-8</t>
  </si>
  <si>
    <t>64742-57-0</t>
  </si>
  <si>
    <t>649-471-00-X</t>
  </si>
  <si>
    <t>Residual oils (petroleum), solvent-dewaxed; Baseoil - unspecified; [A complex combination of hydrocarbons obtained by removal of long, branched chain hydrocarbons from a residual oil by solvent crystallization. It consists of hydrocarbons having carbon numbers predominantly greater than C25 and boiling above approximately 400 °C (752 °F).]</t>
  </si>
  <si>
    <t>265-166-0</t>
  </si>
  <si>
    <t>64742-62-7</t>
  </si>
  <si>
    <t>649-472-00-5</t>
  </si>
  <si>
    <t>Distillates (petroleum), solvent-dewaxed heavy naphthenic; Baseoil - unspecified; [A complex combination of hydrocarbons obtained by removal of normal paraffins from a petroleum fraction by solvent crystallization. It consists of hydrocarbons having carbon numbers predominantly in the range of C20 . through C50 and produces a finished oil of not less than 100 SUS at 100 °F (19cSt at 40 °C). It contains relatively few normal paraffins.]</t>
  </si>
  <si>
    <t>265-167-6</t>
  </si>
  <si>
    <t>64742-63-8</t>
  </si>
  <si>
    <t>649-473-00-0</t>
  </si>
  <si>
    <t>Distillates (petroleum), solvent-dewaxed light naphthenic; Baseoil - unspecified; [A complex combination of hydrocarbons obtained by removal of normal paraffins from a petroleum fraction by solvent crystallization. It consists of hydrocarbons having carbon numbers predominantly in the range C15 through C30 and produces a finished oil with a viscosity of less than 100 SUS at 100 °F (19cSt at 40 °C). It contains relatively few normal paraffins.]</t>
  </si>
  <si>
    <t>265-168-1</t>
  </si>
  <si>
    <t>64742-64-9</t>
  </si>
  <si>
    <t>649-474-00-6</t>
  </si>
  <si>
    <t>Distillates (petroleum), solvent-dewaxed heavy paraffinic; Baseoil - unspecified; [A complex combination of hydrocarbons obtained by removal of normal paraffins from a petroleum fraction by solvent crystallization. It consists predominantly of hydrocarbons having carbon numbers predominantly in the range of C20 through C50 and produces a finished oil with a viscosity not less than 100 SUS at 100 °F (19cSt at 40 °C).]</t>
  </si>
  <si>
    <t>265-169-7</t>
  </si>
  <si>
    <t>64742-65-0</t>
  </si>
  <si>
    <t>649-475-00-1</t>
  </si>
  <si>
    <t>Naphthenic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°F (19cSt at 40 °C). It contains relatively few normal paraffins.]</t>
  </si>
  <si>
    <t>265-172-3</t>
  </si>
  <si>
    <t>64742-68-3</t>
  </si>
  <si>
    <t>649-476-00-7</t>
  </si>
  <si>
    <t>Naphthenic oils (petroleum), catalytic dewaxed light; Baseoil - unspecified; [A complex combination of hydrocarbons obtained from a catalytic dewaxing process. It consists of hydrocarbons having carbon numbers predominantly in the range of C15 through C30 and produces a finished oil with a viscosity less than 100 SUS at 100 °F (19cSt at 40 °C). It contains relatively few normal paraffins.]</t>
  </si>
  <si>
    <t>265-173-9</t>
  </si>
  <si>
    <t>64742-69-4</t>
  </si>
  <si>
    <t>649-477-00-2</t>
  </si>
  <si>
    <t>Paraffin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°F (19cSt at 40 °C).]</t>
  </si>
  <si>
    <t>265-174-4</t>
  </si>
  <si>
    <t>64742-70-7</t>
  </si>
  <si>
    <t>649-478-00-8</t>
  </si>
  <si>
    <t>Paraffin oils (petroleum), catalytic dewaxed light; Baseoil - unspecified; [A complex combination of hydrocarbons obtained from a catalytic dewxing process. It consists predominantly of hydrocarbons having carbon numbers predominantly in the range of C15 through C30 and produces a finished oil with a viscosity of less than 100 SUS at 100 °F (19cSt at 40 °C).]</t>
  </si>
  <si>
    <t>265-176-5</t>
  </si>
  <si>
    <t>64742-71-8</t>
  </si>
  <si>
    <t>649-479-00-3</t>
  </si>
  <si>
    <t>Naphthenic oils (petroleum), complex dewaxed heavy; Baseoil - unspecified; [A complex combination of hydrocarbons obtained by removing straight chain paraffin hydrocarbons as a solid by treatment with an agent such as urea. It consists of hydrocarbons having carbon numbers predominantly in the range of C20 through C50 and produces a finished oil having a viscosity of at least 100 SUS at 100 °F (19cSt at 40 °C). It contains relatively few normal paraffins.]</t>
  </si>
  <si>
    <t>265-179-1</t>
  </si>
  <si>
    <t>64742-75-2</t>
  </si>
  <si>
    <t>649-480-00-9</t>
  </si>
  <si>
    <t>Naphthenic oils (petroleum), complex dewaxed light; Baseoil - unspecified; [A complex combination of hydrocarbons obtained from a catalytic dewaxing process. It consists of hydrocarbons having carbon numbers predominantly in the range of C15 through C30 and produces a finished oil having a viscosity less than 100 SUS at 100 °F (19cSt at 40 °C). It contains relatively few normal paraffins.]</t>
  </si>
  <si>
    <t>265-180-7</t>
  </si>
  <si>
    <t>64742-76-3</t>
  </si>
  <si>
    <t>649-481-00-4</t>
  </si>
  <si>
    <t>Lubricating oils (petroleum), C20-50, hydrotreated neutral oil-based, high-viscosity;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112cSt at 40 °C. It contains a relatively large proportion of saturated hydrocarbons.]</t>
  </si>
  <si>
    <t>276-736-3</t>
  </si>
  <si>
    <t>72623-85-9</t>
  </si>
  <si>
    <t>649-482-00-X</t>
  </si>
  <si>
    <t>Lubricating oils (petroleum), C15-30, hydrotreated neutral oil-based; Baseoil - unspecified; [A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15cSt at 40 °C. It contains a relatively large proportion of saturated hydrocabons.]</t>
  </si>
  <si>
    <t>276-737-9</t>
  </si>
  <si>
    <t>72623-86-0</t>
  </si>
  <si>
    <t>649-483-00-5</t>
  </si>
  <si>
    <t>Lubricating oils (petroleum), C20-50, hydrotreated neutral oil-based;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with a viscosity of approximately 32cSt at 40 °C. It contains a relatively large proportion of saturated hydrocarbons.]</t>
  </si>
  <si>
    <t>649-484-00-0</t>
  </si>
  <si>
    <t>Lubricating oils; Baseoil - unspecified; [A complex combination of hydrocarbons obtained from solvent extraction and dewaxing processes. It consists predominantly of saturated hydrocarbons having carbon numbers in the range C15 through C50.]</t>
  </si>
  <si>
    <t>278-012-2</t>
  </si>
  <si>
    <t>74869-22-0</t>
  </si>
  <si>
    <t>649-485-00-6</t>
  </si>
  <si>
    <t>Distillates (petroleum), complex dewaxed heavy paraffinci; Baseoil - unspecified; [A complex combination of hydrocarbons obtained by dewaxing heavy paraffinic distillate. It consists predominantly of hydrocarbons having carbon numbers predominantly in the range of C20 through C50 and produces a finished oil with a viscosity of equal to or greater than 100 SUS at 100 °F (19cSt at 40 °C). It contains relatively few normal paraffins.]</t>
  </si>
  <si>
    <t>292-613-7</t>
  </si>
  <si>
    <t>90640-91-8</t>
  </si>
  <si>
    <t>649-486-00-1</t>
  </si>
  <si>
    <t>Distillates (petroleum), complex dewaxed light paraffinic; Baseoil - unspecified; [A complex combination of hydrocarbons obtained by dewaxing light paraffinic distillate. It consists predominantly of hydrocarbons having carbon numbers predominantly in the range of C12 through C30 and produces a finished oil with a viscosity of less than 100 SUS at 100 °F (19cSt at 40 °C). It contains relatively few normal paraffins.]</t>
  </si>
  <si>
    <t>292-614-2</t>
  </si>
  <si>
    <t>90640-92-9</t>
  </si>
  <si>
    <t>649-487-00-7</t>
  </si>
  <si>
    <t>Distillates (petroleum), solvent dewaxed heavy paraffinic, clay-treated; Baseoil - unspecified; [A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</si>
  <si>
    <t>292-616-3</t>
  </si>
  <si>
    <t>90640-94-1</t>
  </si>
  <si>
    <t>649-488-00-2</t>
  </si>
  <si>
    <t>Hydrocarbons, C20-50, solvent dewaxed heavy paraffinic, hydrotreated; Baseoil - unspecified; [A complex combination of hydrocarbons produced by treating dewaxed heavy paraffinic distillate with hydrogen in the presence of a catalyst. It consists predominantly of hydrocarbons having carbon numbers predominantly in the range of C20 through C50.]</t>
  </si>
  <si>
    <t>292-617-9</t>
  </si>
  <si>
    <t>90640-95-2</t>
  </si>
  <si>
    <t>649-489-00-8</t>
  </si>
  <si>
    <t>Distillates (petroleum), solvent dewaxed light paraffinic, clay-treated; Baseoil - unspecified; [A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</si>
  <si>
    <t>292-618-4</t>
  </si>
  <si>
    <t>90640-96-3</t>
  </si>
  <si>
    <t>649-490-00-3</t>
  </si>
  <si>
    <t>Distillates (petroleum), solvent dewaxed light paraffinic, hydrotreated; Baseoil - unspecified; [A complex combination of hydrocarbons produced by treating a dewaxed light paraffinic distillate with hydrogen in the presence of a catalyst. It consists predominantly of hydrocarbons having carbon numbers predominantly in the range of C15 through C30.]</t>
  </si>
  <si>
    <t>292-620-5</t>
  </si>
  <si>
    <t>90640-97-4</t>
  </si>
  <si>
    <t>649-491-00-9</t>
  </si>
  <si>
    <t>Residual oils (petroleum), hydrotreated solvent dewaxed; Baseoil - unspecified</t>
  </si>
  <si>
    <t>292-656-1</t>
  </si>
  <si>
    <t>90669-74-2</t>
  </si>
  <si>
    <t>649-492-00-4</t>
  </si>
  <si>
    <t>Residual oils (petroleum), catalytic dewaxed; Baseoil - unspecified</t>
  </si>
  <si>
    <t>294-843-3</t>
  </si>
  <si>
    <t>91770-57-9</t>
  </si>
  <si>
    <t>649-493-00-X</t>
  </si>
  <si>
    <t>Distillates (petroleum), dewaxed heavy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C25 through C39 and produces a finished oil with a viscosity of approximately 44 cSt at 50 °C.]</t>
  </si>
  <si>
    <t>295-300-3</t>
  </si>
  <si>
    <t>91995-39-0</t>
  </si>
  <si>
    <t>649-494-00-5</t>
  </si>
  <si>
    <t>Distillates (petroleum), dewaxed light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C21 through C29 and produces a finished oil with a viscosity of approximately 13 cSt at 50 °C.]</t>
  </si>
  <si>
    <t>295-301-9</t>
  </si>
  <si>
    <t>91995-40-3</t>
  </si>
  <si>
    <t>649-495-00-0</t>
  </si>
  <si>
    <t>Distillates (petroleum), hydrocracked solvent-refined, dewaxed; Baseoil - unspecified; [A complex combination of liquid hydrocarbons obtained by recrystallization of dewaxed hydrocracked solvent-refined petroleum distillates.]</t>
  </si>
  <si>
    <t>295-306-6</t>
  </si>
  <si>
    <t>91995-45-8</t>
  </si>
  <si>
    <t>649-496-00-6</t>
  </si>
  <si>
    <t>Distillates (petroleum), solvent-refined light naphthenic, hydrotreated; Baseoil - unspecified; [A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 through C30 and produces a finished oil with a viscosity of between 13-15cSt at 40 °C.]</t>
  </si>
  <si>
    <t>295-316-0</t>
  </si>
  <si>
    <t>91995-54-9</t>
  </si>
  <si>
    <t>649-497-00-1</t>
  </si>
  <si>
    <t>Lubricating oils (petroleum), C17-35, solvent-extd., dewaxed, hydrotreated; Baseoil - unspecified</t>
  </si>
  <si>
    <t>295-423-2</t>
  </si>
  <si>
    <t>92045-42-6</t>
  </si>
  <si>
    <t>649-498-00-7</t>
  </si>
  <si>
    <t>Lubricating oils (petroleum), hydrocracked nonarom. solvent-deparaffined; Baseoil - unspecified</t>
  </si>
  <si>
    <t>295-424-8</t>
  </si>
  <si>
    <t>92045-43-7</t>
  </si>
  <si>
    <t>649-499-00-2</t>
  </si>
  <si>
    <t>Residual oils (petroleum), hydrocracked acid-treated solvent-dewaxed; Baseoil - unspecified; [A complex combination of hydrocarbons produced by solvent removal of paraffins from the residue of the distillation of acid-treated, hydrocracked heavy paraffins and boiling approximately above 380 °C (716 °F).]</t>
  </si>
  <si>
    <t>295-499-7</t>
  </si>
  <si>
    <t>92061-86-4</t>
  </si>
  <si>
    <t>649-500-00-6</t>
  </si>
  <si>
    <t>Paraffin oils (petroleum), solvent-refined dewaxed heavy; Baseoil - unspecified; [A complex combination of hydrocarbons obtained from sulfur-containing paraffinic crude oil. It consists predominantly of a solvent refined deparaffinated lubricating oil with a viscosity of 65cSt at 50 °C.]</t>
  </si>
  <si>
    <t>295-810-6</t>
  </si>
  <si>
    <t>92129-09-4</t>
  </si>
  <si>
    <t>649-501-00-1</t>
  </si>
  <si>
    <t>Lubricating oils (petroleum), base oils, paraffinic; Baseoil - unspecified; [A complex combination of hydrocarbons obtained by refining of crude oil. It consists predominantly of aromatics, naphthenics and paraffinics and produces a finished oil with a viscosity of 120 SUS at 100 °F (23cSt at 40 °C).]</t>
  </si>
  <si>
    <t>297-474-6</t>
  </si>
  <si>
    <t>93572-43-1</t>
  </si>
  <si>
    <t>649-502-00-7</t>
  </si>
  <si>
    <t>Hydrocarbons, hydrocracked paraffinic distn. residues, solvent-dewaxed; Baseoil - unspecified</t>
  </si>
  <si>
    <t>297-857-8</t>
  </si>
  <si>
    <t>93763-38-3</t>
  </si>
  <si>
    <t>649-503-00-2</t>
  </si>
  <si>
    <t>Hydrocarbons, C20-50, residual oil hydrogenation vacuum distillate; Baseoil - unspecified</t>
  </si>
  <si>
    <t>300-257-1</t>
  </si>
  <si>
    <t>93924-61-9</t>
  </si>
  <si>
    <t>649-504-00-8</t>
  </si>
  <si>
    <t>Distillates (petroleum), solvent-refined hydrotreated heavy, hydrogenated; Baseoil - unspecified</t>
  </si>
  <si>
    <t>305-588-5</t>
  </si>
  <si>
    <t>94733-08-1</t>
  </si>
  <si>
    <t>649-505-00-3</t>
  </si>
  <si>
    <t>Distillates (petroleum), solvent-refined hydrocracked light; Baseoil - unspecified; [A complex combination of hydrocarbons obtained by solvent dearomatization of the residue of hydrocracked petroleum. It consists predominantly of hydrocarbons having carbon numbers predominantly in the range of C18 through C27 and boiling in the range of approximately 370 °C to 450 °C (698 °F to 842 °F).]</t>
  </si>
  <si>
    <t>305-589-0</t>
  </si>
  <si>
    <t>94733-09-2</t>
  </si>
  <si>
    <t>649-506-00-9</t>
  </si>
  <si>
    <t>Lubricating oils (petroleum), C18-40, solvent-dewaxed hydrocracked distillate-based; Baseoil - unspecified; [A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 °C to 550 °C (698 °F to 1022 °F).]</t>
  </si>
  <si>
    <t>305-594-8</t>
  </si>
  <si>
    <t>94733-15-0</t>
  </si>
  <si>
    <t>649-507-00-4</t>
  </si>
  <si>
    <t>Lubricating oils (petroleum), C18-40, solvent-dewaxed hydrogenated raffinate-based; Baseoil - unspecified; [A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°C to 550 °C (698 °F to 1022 °F).]</t>
  </si>
  <si>
    <t>305-595-3</t>
  </si>
  <si>
    <t>94733-16-1</t>
  </si>
  <si>
    <t>649-508-00-X</t>
  </si>
  <si>
    <t>Hydrocarbons, C13-30, arom.-rich, solvent-extd. naphthenic distillate; Baseoil - unspecified</t>
  </si>
  <si>
    <t>305-971-7</t>
  </si>
  <si>
    <t>95371-04-3</t>
  </si>
  <si>
    <t>649-509-00-5</t>
  </si>
  <si>
    <t>Hydrocarbons, C16-32, arom. rich, solvent-extd. naphthenic distillate; Baseoil - unspecified</t>
  </si>
  <si>
    <t>305-972-2</t>
  </si>
  <si>
    <t>95371-05-4</t>
  </si>
  <si>
    <t>649-510-00-0</t>
  </si>
  <si>
    <t>Hydrocarbons, C37-68, dewaxed deasphalted hydrotreated vacuum distn. residues; Baseoil - unspecified</t>
  </si>
  <si>
    <t>305-974-3</t>
  </si>
  <si>
    <t>95371-07-6</t>
  </si>
  <si>
    <t>649-511-00-6</t>
  </si>
  <si>
    <t>Hydrocarbons, C37-65, hydrotreated deasphalted vacuum distn. residues; Baseoil - unspecified</t>
  </si>
  <si>
    <t>305-975-9</t>
  </si>
  <si>
    <t>95371-08-7</t>
  </si>
  <si>
    <t>649-512-00-1</t>
  </si>
  <si>
    <t>Distillates (petroleum), hydrocracked solvent-refined light; Baseoil - unspecified; [A complex combination of hydrocarbons obtained by the solvent treatment of a distillate from hydrocracked petroleum distillates. It consists predominantly of hydrocarbons having carbon numbers predominantly in the range of C18 through C27 and boiling in the range of approximately 370 °C to 450 °C (698 °F to 842 °F.]</t>
  </si>
  <si>
    <t>307-010-7</t>
  </si>
  <si>
    <t>97488-73-8</t>
  </si>
  <si>
    <t>649-513-00-7</t>
  </si>
  <si>
    <t>Distillates (petroleum), solvent-refined hydrogenated heavy; Baseoil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°C to 550 °C (734 °F to 1022 °F).]</t>
  </si>
  <si>
    <t>307-011-2</t>
  </si>
  <si>
    <t>97488-74-9</t>
  </si>
  <si>
    <t>649-514-00-2</t>
  </si>
  <si>
    <t>Lubricating oils (petroleum), C18-27, hydrocracked solvent-dewaxed; Baseoil - unspecified</t>
  </si>
  <si>
    <t>307-034-8</t>
  </si>
  <si>
    <t>97488-95-4</t>
  </si>
  <si>
    <t>649-515-00-8</t>
  </si>
  <si>
    <t>Hydrocarbons, C17-30, hydrotreated solvent-deasphalted atm. distn. residue, distn. lights; Baseoil - unspecified; [A complex combination of hydrocarbons obtained as first runnings from the vacuum distillation of effluents from the treatment of a solvent deasphalted short residue with hydrogen in the presence of a catalyst. It consists predominantly of hydrocarbons having carbon numbers predominantly in the range of C17 through C30 and boiling in the range of approximately 300 °C to 400 °C (572 °F to 752 °F). It produces a finished oil having a viscosity of 4cSt at approximately 100 °C (212 °F).]</t>
  </si>
  <si>
    <t>307-661-7</t>
  </si>
  <si>
    <t>97675-87-1</t>
  </si>
  <si>
    <t>649-516-00-3</t>
  </si>
  <si>
    <t>Hydrocarbons, C17-40, hydrotreated solvent-deasphalted distn. residue, vacuum distn. lights; Baseoil - unspecified; [A complex combination of hydrocarbons obtained as first runnings from the vacuum distillation of effluents from the catalytic hydrotreatment of a solvent deasphalted short residue having a viscosity of 8cSt at approximately 100 °C (212 °F). It consists predominantly of hydrocarbons having carbon numbers predominantly in the range of C17 through C40 and boiling in the range of approximately 300 °C to 500 °C (592 °F to 932 °F).]</t>
  </si>
  <si>
    <t>307-755-8</t>
  </si>
  <si>
    <t>97722-06-0</t>
  </si>
  <si>
    <t>649-517-00-9</t>
  </si>
  <si>
    <t>Hydrocarbons, C13-27, solvent-extd. light naphthenic; Baseoil - unspecified; [A complex combination of hydrocarbons obtained by extraction of the aromatics from a light naphthenic distillate having a viscosity of 9.5cSt at 40 °C (104 °F). It consists predominantly of hydrocarbons having carbon numbers predominantly in the range of C13 through C27 and boiling in the range of approximately 240 °C to 400 °C (464 °F to 752 °F.]</t>
  </si>
  <si>
    <t>307-758-4</t>
  </si>
  <si>
    <t>97722-09-3</t>
  </si>
  <si>
    <t>649-518-00-4</t>
  </si>
  <si>
    <t>Hydrocarbons, C14-29, solvent-extd. light naphthenic; Baseoil - unspecified; [A complex combination of hydrocarbons obtained by extraction of the aromatics from a light naphthenic distillate having a viscosity of 16cSt at 40 °C (104 °F). It consists predominantly of hydrocarbons having carbon numbers predominantly in the range of C14 through C29 and boiling in the range of approximately 250 °C to 425 °C (482 °F to 797 °F).]</t>
  </si>
  <si>
    <t>307-760-5</t>
  </si>
  <si>
    <t>97722-10-6</t>
  </si>
  <si>
    <t>649-519-00-X</t>
  </si>
  <si>
    <t>Hydrocarbons, C27-42, dearomatized; Baseoil - unspecified</t>
  </si>
  <si>
    <t>308-131-8</t>
  </si>
  <si>
    <t>97862-81-2</t>
  </si>
  <si>
    <t>649-520-00-5</t>
  </si>
  <si>
    <t>Hydrocarbons, C17-30, hydrotreated distillates, distn. lights; Baseoil - unspecified</t>
  </si>
  <si>
    <t>308-132-3</t>
  </si>
  <si>
    <t>97862-82-3</t>
  </si>
  <si>
    <t>649-521-00-0</t>
  </si>
  <si>
    <t>Hydrocarbons, C27-45, naphthenic vacuum distn.; Baseoil - unspecified</t>
  </si>
  <si>
    <t>308-133-9</t>
  </si>
  <si>
    <t>97862-83-4</t>
  </si>
  <si>
    <t>649-522-00-6</t>
  </si>
  <si>
    <t>Hydrocarbons, C27-45, dearomatized; Baseoil - unspecified</t>
  </si>
  <si>
    <t>308-287-7</t>
  </si>
  <si>
    <t>97926-68-6</t>
  </si>
  <si>
    <t>649-523-00-1</t>
  </si>
  <si>
    <t>Hydrocarbons, C20-58, hydrotreated; Baseoil - unspecified</t>
  </si>
  <si>
    <t>308-289-8</t>
  </si>
  <si>
    <t>97926-70-0</t>
  </si>
  <si>
    <t>649-524-00-7</t>
  </si>
  <si>
    <t>Hydrocarbons, C27-42, naphthenic; Baseoil - unspecified</t>
  </si>
  <si>
    <t>308-290-3</t>
  </si>
  <si>
    <t>97926-71-1</t>
  </si>
  <si>
    <t>649-525-00-2</t>
  </si>
  <si>
    <t>Residual oils (petroleum), carbon-treated solvent-dewaxed; Baseoil - unspecified; [A complex combination of hydrocarbons obtained by the treatment of solvent-dewaxed petroleum residual oils with activated charcoal for the removal of trace polar constituents and impurities.]</t>
  </si>
  <si>
    <t>309-710-8</t>
  </si>
  <si>
    <t>100684-37-5</t>
  </si>
  <si>
    <t>649-526-00-8</t>
  </si>
  <si>
    <t>Residual oils (petroleum), clay-treated solvent-dewaxed; Baseoil - unspecified; [A complex combination of hydrocarbons obtained by treatment of solvent-dewaxed petroleum residual oils with bleaching earth for the removal of trace polar constituents and impurities.]</t>
  </si>
  <si>
    <t>309-711-3</t>
  </si>
  <si>
    <t>100684-38-6</t>
  </si>
  <si>
    <t>649-527-00-3</t>
  </si>
  <si>
    <t>Lubricating oils (petroleum), C &gt;25, solvent-extd., deasphalted, dewaxed, hydrogenated; Baseoil - unspecified; [A complex combination of hydrocarbons obtained by solvent extraction and hydrogenation of vacuum distillation residues. It consists predominantly of hydrocarbons having carbon numbers predominantly greater than C25 and produces a finished oil with a viscosity in the order of 32cSt to 37cSt at 100 °C (212 °F).]</t>
  </si>
  <si>
    <t>649-528-00-9</t>
  </si>
  <si>
    <t>Lubricating oils (petroleum), C17-32, solvent-extd., dewaxed, hydrogenated; Baseoil - unspecified; [A complex combination of hydrocarbons obtained by solvent extraction and hydrogenation of atmospheric distillation residues. It consists predominantly of hydrocarbons having carbon numbers predominantly in the range of C17 through C32 and produced a finished oil with a viscosity in the order of 17cSt to 23cSt at 40 °C (104 °F.]</t>
  </si>
  <si>
    <t>309-875-6</t>
  </si>
  <si>
    <t>101316-70-5</t>
  </si>
  <si>
    <t>649-529-00-4</t>
  </si>
  <si>
    <t>Lubricating oils (petroleum), C20-35, solvent-extd., dewaxed, hydrogenated; Baseoil - unspecified; [A complex combination of hydrocarbons obtained by solvent extraction and hydrogenation of atmospheric distillation residues. It consists predominantly of hydrocarbons having carbon numbers predominantly in the range of C20 through C35 and produces a finished oil with a viscosity in the order of 37cSt to 44cSt at 40 °C (104 °F).]</t>
  </si>
  <si>
    <t>309-876-1</t>
  </si>
  <si>
    <t>101316-71-6</t>
  </si>
  <si>
    <t>649-530-00-X</t>
  </si>
  <si>
    <t>Lubricating oils (petroleum), C24-50, solvent-extd., dewaxed, hydrogenated; Baseoil - unspecified; [A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°C (104 °F).]</t>
  </si>
  <si>
    <t>649-531-00-5</t>
  </si>
  <si>
    <t>Extracts (petroleum), heavy naphthenic distillate solvent, arom. conc.; Distillate aromatic extract (treated); [An aromatic concentrate produced by adding water to heavy naphthenic distillate solvent extract and extraction solvent.]</t>
  </si>
  <si>
    <t>272-175-3</t>
  </si>
  <si>
    <t>68783-00-6</t>
  </si>
  <si>
    <t>649-532-00-0</t>
  </si>
  <si>
    <t>Extracts (petroleum), solvent-refined heavy paraffinic distillate solvent; Distillate aromatic extract (treated); [A complex combination of hydrocarbons obtained as the extract from the re-extraction of solvent-refined heavy paraffinic distillate. It consists of saturated and aromatic hydrocarbons having carbon numbers predominantly in the range of C20 through C50.]</t>
  </si>
  <si>
    <t>272-180-0</t>
  </si>
  <si>
    <t>68783-04-0</t>
  </si>
  <si>
    <t>649-533-00-6</t>
  </si>
  <si>
    <t>Extracts (petroleum), heavy paraffinic distillates, solvent-deasphalted; Distillate aromatic extract (treated); [A complex combination of hydrocarbons obtained as the extract from a solvent extraction of heavy paraffinic distillate.]</t>
  </si>
  <si>
    <t>272-342-0</t>
  </si>
  <si>
    <t>68814-89-1</t>
  </si>
  <si>
    <t>649-534-00-1</t>
  </si>
  <si>
    <t>Extracts (petroleum), heavy naphthenic distillate solvent, hydrotreated; Distillate aromatic extract (treated); [A complex combination of hydrocarbons obtained by treating a heavy naphthenic distillate solvent extract with hydrogen in the presence of a catalyst. It consists predominantly of aromatic hydrocarbons having carbon numbers predominantly in the range of C20 through C50 and produces a finished oil of at least 19cSt at 40 °C (100 SUS at 100 °F).]</t>
  </si>
  <si>
    <t>292-631-5</t>
  </si>
  <si>
    <t>90641-07-9</t>
  </si>
  <si>
    <t>649-535-00-7</t>
  </si>
  <si>
    <t>Extracts (petroleum), heavy paraffinic distillate solvent, hydrotreated; Distillate aromatic extract (treated); [A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 °C to 480 °C (662 °F to 896 °F).</t>
  </si>
  <si>
    <t>292-632-0</t>
  </si>
  <si>
    <t>90641-08-0</t>
  </si>
  <si>
    <t>649-536-00-2</t>
  </si>
  <si>
    <t>Extracts (petroleum), light paraffinic distillate solvent, hydrotreated; Distillate aromatic extract (treated); [A complex combination of hydrocarbons produced by treating a light paraffinic distillate solvent extract with hydrogen in the presence of a catalyst. It consists predominantly of hydrocarbons having carbon numbers predominantly in the range of C17 through C26 and boiling in the range of approximately 280 °C to 400 °C (536 °F to 752 °F).]</t>
  </si>
  <si>
    <t>292-633-6</t>
  </si>
  <si>
    <t>90641-09-1</t>
  </si>
  <si>
    <t>649-537-00-8</t>
  </si>
  <si>
    <t>Extracts (petroleum), hydrotreated light paraffinic distillate solvent; Distillate aromatic extract (treated); [A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</si>
  <si>
    <t>295-335-4</t>
  </si>
  <si>
    <t>91995-73-2</t>
  </si>
  <si>
    <t>649-538-00-3</t>
  </si>
  <si>
    <t>Extracts (petroleum), light naphthenic distillate solvent, hydrodesulfurized; Distillate aromatic extract (treated); [A complex combination of hydrocarbons obtained by treating the extract, obtained from a solvent extraction process, with hydrogen in the presence of a catalyst under conditions primarily to remove sulfur compounds. It consists predominantly of aromatic hydrocarbons having carbon numbers predominantly in the range of C15 through C30. This stream is likely to contain 5 wt.% or more of 4- to 6-membered condensed ring aromatic hydrocarbons.]</t>
  </si>
  <si>
    <t>295-338-0</t>
  </si>
  <si>
    <t>91995-75-4</t>
  </si>
  <si>
    <t>649-539-00-9</t>
  </si>
  <si>
    <t>Extracts (petroleum), light paraffinic distillate solvent, acid-treated; Distillate aromatic extract (treated); [A complex combination of hydrocarbons obtained as a fraction of the distillation of an extract from the solvent extraction of light paraffinic top petroleum distillates that is subjected to a sulfuric acid refining. It consists predominantly of aromatic hydrocarbons having carbon numbers predominantly in the range of C16 through C32.]</t>
  </si>
  <si>
    <t>295-339-6</t>
  </si>
  <si>
    <t>91995-76-5</t>
  </si>
  <si>
    <t>649-540-00-4</t>
  </si>
  <si>
    <t>Extracts (petroleum), light paraffinic distillate solvent, hydrodesulfurized; Distillate aromatic extract (treated); [A complex combination of hydrocarbons obtained by solvent extraction of a light paraffin distillate and treated with hydrogen to convert the organic sulfur to hydrogen sulfide which is eliminated. It consists predominantly of hydrocarbons having carbon numbers predominantly in the range of C15 through C40 and produces a finished oil with a viscosity of greater than 10cSt at 40 °C.]</t>
  </si>
  <si>
    <t>295-340-1</t>
  </si>
  <si>
    <t>91995-77-6</t>
  </si>
  <si>
    <t>649-541-00-X</t>
  </si>
  <si>
    <t>Extracts (petroleum), light vacuum gas oil solvent, hydrotreated; Distillate aromatic extract (treated); [A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</si>
  <si>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t>295-342-2</t>
  </si>
  <si>
    <t>91995-79-8</t>
  </si>
  <si>
    <t>649-542-00-5</t>
  </si>
  <si>
    <t>Extracts (petroleum), heavy paraffinic distillate solvent, clay-treated; Distillate aromatic extract (treated); [A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wt.% or more 4-6 membered ring aromatic hydrocarbons.]</t>
  </si>
  <si>
    <t>296-437-1</t>
  </si>
  <si>
    <t>92704-08-0</t>
  </si>
  <si>
    <t>649-543-00-0</t>
  </si>
  <si>
    <t>Extracts (petroleum), heavy naphthenic distillate solvent, hydrodesulfurized; Distillate aromatic extract (treated); [A complex combination of hydrocarbons obtained from a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°C.]</t>
  </si>
  <si>
    <t>297-827-4</t>
  </si>
  <si>
    <t>93763-10-1</t>
  </si>
  <si>
    <t>649-544-00-6</t>
  </si>
  <si>
    <t>Extracts (petroleum), solvent-dewaxed heavy paraffinic distillate solvent, hydrodesulfurized; Distillate aromatic extract (treated); [A complex combination of hydrocarbons obtained from a solvent dewaxed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°C.]</t>
  </si>
  <si>
    <t>297-829-5</t>
  </si>
  <si>
    <t>93763-11-2</t>
  </si>
  <si>
    <t>649-545-00-1</t>
  </si>
  <si>
    <t>Extracts (petroleum), light paraffinic distillate solvent, carbon-treated; Distillate aromatic extract (treated); [A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 through C32.]</t>
  </si>
  <si>
    <t>309-672-2</t>
  </si>
  <si>
    <t>100684-02-4</t>
  </si>
  <si>
    <t>649-546-00-7</t>
  </si>
  <si>
    <t>Extracts (petroleum), light paraffinic distillate solvent, clay-treated; Distillate aromatic extract (treated); [A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 through C32.]</t>
  </si>
  <si>
    <t>309-673-8</t>
  </si>
  <si>
    <t>100684-03-5</t>
  </si>
  <si>
    <t>649-547-00-2</t>
  </si>
  <si>
    <t>Extracts (petroleum), light vacuum, gas oil solvent, carbon-treated; Distillate aromatic extract (treated); [A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</si>
  <si>
    <t>309-674-3</t>
  </si>
  <si>
    <t>100684-04-6</t>
  </si>
  <si>
    <t>649-548-00-8</t>
  </si>
  <si>
    <t>Extracts (petroleum), light vacuum gas oil solvent, clay-treated; Distillate aromatic extract (treated); [A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 through C30.]</t>
  </si>
  <si>
    <t>309-675-9</t>
  </si>
  <si>
    <t>100684-05-7</t>
  </si>
  <si>
    <t>649-549-00-3</t>
  </si>
  <si>
    <t>Foots oil (petroleum); Foots oil; [A complex combination of hydrocarbons obtained as the oil fraction from a solvent deoiling or a wax sweating process. It consists predominantly of branched chain hydrocarbons having carbon numbers predominantly in the range of C20 through C50.]</t>
  </si>
  <si>
    <t>265-171-8</t>
  </si>
  <si>
    <t>64742-67-2</t>
  </si>
  <si>
    <t>649-550-00-9</t>
  </si>
  <si>
    <t>Foots oil (petroleum), hydrotreated; Foots oil</t>
  </si>
  <si>
    <t>295-394-6</t>
  </si>
  <si>
    <t>650-002-00-6</t>
  </si>
  <si>
    <t>turpentine, oil</t>
  </si>
  <si>
    <t xml:space="preserve">Flam. Liq. 3
Acute Tox. 4 *
Acute Tox. 4 *
Acute Tox. 4 *
Asp. Tox. 1
Skin Irrit. 2
Eye Irrit. 2
Skin Sens. 1
Aquatic Chronic 2
</t>
  </si>
  <si>
    <t xml:space="preserve">H226
H332
H312
H302
H304
H315
H319
H317
H411
</t>
  </si>
  <si>
    <t xml:space="preserve">H226
H332
H312
H302
H304
H319
H315
H317
H411
</t>
  </si>
  <si>
    <t>650-003-00-1</t>
  </si>
  <si>
    <t>fenson (ISO); 4-chlorophenyl benzenesulphonate</t>
  </si>
  <si>
    <t>201-274-6</t>
  </si>
  <si>
    <t>80-38-6</t>
  </si>
  <si>
    <t>650-004-00-7</t>
  </si>
  <si>
    <t>norbormide (ISO); 5-(α-hydroxy-α-2-pyridylbenzyl)-7-(α-2-pyridylbenzylidene)bicyclo [2.2.1] hept-5-ene-2,3-dicarboximide</t>
  </si>
  <si>
    <t>213-589-6</t>
  </si>
  <si>
    <t>991-42-4</t>
  </si>
  <si>
    <t>650-005-00-2</t>
  </si>
  <si>
    <t>(2R,6aS,12aS)-1,2,6,6a,12,12a-hexahydro-2-isopropenyl-8,9-dimethoxychromeno[3,4-b]furo[2,3-h]chromen-6-one, rotenone</t>
  </si>
  <si>
    <t xml:space="preserve">Acute Tox. 3 *
STOT SE 3
Skin Irrit. 2
Eye Irrit. 2
Aquatic Acute 1
Aquatic Chronic 1
</t>
  </si>
  <si>
    <t xml:space="preserve">H301
H335
H315
H319
H400
H410
</t>
  </si>
  <si>
    <t xml:space="preserve">H301
H319
H335
H315
H410
</t>
  </si>
  <si>
    <t>650-006-00-8</t>
  </si>
  <si>
    <t>benquinox (ISO); p-benzoquinone 1-benzoylhydrazone 4-oxime</t>
  </si>
  <si>
    <t>207-807-9</t>
  </si>
  <si>
    <t>495-73-8</t>
  </si>
  <si>
    <t>650-007-00-3</t>
  </si>
  <si>
    <t>chlordimeform (ISO); N2-(4-chloro-o-tolyl)-N1,N1-dimethylformamidine</t>
  </si>
  <si>
    <t>650-008-00-9</t>
  </si>
  <si>
    <t>drazoxolon (ISO); 4-(2-chlorophenylhydrazone)-3-methyl-5-isoxazolone</t>
  </si>
  <si>
    <t>227-197-8</t>
  </si>
  <si>
    <t>5707-69-7</t>
  </si>
  <si>
    <t>650-009-00-4</t>
  </si>
  <si>
    <t>chlordimeform hydrochloride; N'-(4-chloro-o-tolyl)-N,N-dimethylformamidine monohydrochloride; N2-(4-chloro-o-tolyl)-N1,N1-dimethylformamidine hydorchloride</t>
  </si>
  <si>
    <t>243-269-1</t>
  </si>
  <si>
    <t>19750-95-9</t>
  </si>
  <si>
    <t>650-010-00-X</t>
  </si>
  <si>
    <t>benzyl violet 4B; α-[4-(4-dimethylamino-α-{}{4-[ethyl(3-sodiosulphonatobenzyl)amino] phenyl}}benzylidene)cyclohexa-2,5-dienylidene(ethyl)ammonio]toluene-3-sulphonate</t>
  </si>
  <si>
    <t>216-901-9</t>
  </si>
  <si>
    <t>1694-09-3</t>
  </si>
  <si>
    <t>650-012-00-0</t>
  </si>
  <si>
    <t>erionite</t>
  </si>
  <si>
    <t>12510-42-8</t>
  </si>
  <si>
    <t>650-013-00-6</t>
  </si>
  <si>
    <t xml:space="preserve">asbestos [1]
asbestos [2]
asbestos [3]
asbestos [4]
asbestos [5]
asbestos [6]
asbestos [7]
</t>
  </si>
  <si>
    <t xml:space="preserve">12001-28-4 [1]
132207-32-0 [2]
12172-73-5 [3]
77536-66-4 [4]
77536-68-6 [5]
77536-67-5 [6]
12001-29-5 [7]
</t>
  </si>
  <si>
    <t xml:space="preserve">Carc. 1A
STOT RE 1
</t>
  </si>
  <si>
    <t xml:space="preserve">H350
H372 **
</t>
  </si>
  <si>
    <t>650-014-00-1</t>
  </si>
  <si>
    <t>diethyl 2,4-dihydroxycyclodisiloxane-2,4-diylbis(trimethylene)diphosphonate, tetrasodium salt, reaction products with disodium metasilicate</t>
  </si>
  <si>
    <t>401-770-4</t>
  </si>
  <si>
    <t>650-015-00-7</t>
  </si>
  <si>
    <t xml:space="preserve">rosin; colophony [1]
rosin; colophony [2]
rosin; colophony [3]
</t>
  </si>
  <si>
    <t xml:space="preserve">232-475-7 [1]
232-484-6 [2]
277-299-1 [3]
</t>
  </si>
  <si>
    <t xml:space="preserve">8050-09-7 [1]
8052-10-6 [2]
73138-82-6 [3]
</t>
  </si>
  <si>
    <t>650-016-00-2</t>
  </si>
  <si>
    <t>Mineral wool, with the exception of those specified elsewhere in this Annex; [Man-made vitreous (silicate) fibres with random orientation with alkaline oxide and alkali earth oxide (Na2O+K2O+CaO+MgO+BaO) content greater than 18 % by weight]</t>
  </si>
  <si>
    <t>A Q R</t>
  </si>
  <si>
    <t>Refractory Ceramic Fibres, Special Purpose Fibres, with the exception of those specified elsewhere in this Annex; [Man-made vitreous (silicate) fibres with random orientation with alkaline oxide and alkali earth oxide (Na2O+K2O+CaO+ MgO+BaO) content less or equal to 18 % by weight]</t>
  </si>
  <si>
    <t xml:space="preserve">H350i
</t>
  </si>
  <si>
    <t>A R</t>
  </si>
  <si>
    <t>650-018-00-3</t>
  </si>
  <si>
    <t>reaction product of: acetophenone, formaldehyde, cyclohexylamine, methanol and acetic acid</t>
  </si>
  <si>
    <t>406-230-1</t>
  </si>
  <si>
    <t xml:space="preserve">Flam. Liq. 3
Carc. 2
Acute Tox. 4 *
Skin Corr. 1B
Skin Sens. 1
Aquatic Acute 1
Aquatic Chronic 1
</t>
  </si>
  <si>
    <t xml:space="preserve">H226
H351
H332
H314
H317
H400
H410
</t>
  </si>
  <si>
    <t>GHS02
GHS08
GHS05
GHS07
GHS09
Dgr</t>
  </si>
  <si>
    <t xml:space="preserve">H226
H351
H314
H332
H317
H410
</t>
  </si>
  <si>
    <t>650-031-00-4</t>
  </si>
  <si>
    <t>bis(4-hydroxy-N-methylanilinium) sulphate</t>
  </si>
  <si>
    <t>200-237-1</t>
  </si>
  <si>
    <t>55-55-0</t>
  </si>
  <si>
    <t>650-032-00-X</t>
  </si>
  <si>
    <t>cyproconazole (ISO); (2RS,3RS;2RS,3SR)-2-(4-chlorophenyl)-3-cyclopropyl-1-(1H-1,2,4-triazol-1-yl)butan-2-ol</t>
  </si>
  <si>
    <t>94361-06-5</t>
  </si>
  <si>
    <t xml:space="preserve">H361d ***
H302
H410
</t>
  </si>
  <si>
    <t>650-041-00-9</t>
  </si>
  <si>
    <t>triasulfuron (ISO); 1-[2-(2-chloroethoxy)phenylsulfonyl]-3-(4-methoxy-6-methyl-1,3,5-triazin-2-yl)urea</t>
  </si>
  <si>
    <t>82097-50-5</t>
  </si>
  <si>
    <t>650-042-00-4</t>
  </si>
  <si>
    <t>reaction product of: polyethylene-polyamine-(C16-C18)-alkylamides with monothio-(C2)-alkyl phosphonates</t>
  </si>
  <si>
    <t>417-450-2</t>
  </si>
  <si>
    <t>650-043-00-X</t>
  </si>
  <si>
    <t>reaction product of: 3,5-bis-tert-butylsalicylic acid and aluminiumsulfate</t>
  </si>
  <si>
    <t>420-310-3</t>
  </si>
  <si>
    <t>650-044-00-5</t>
  </si>
  <si>
    <t>mixed linear and branched C14-15 alcohols ethoxylated, reaction product with epichlorohydrin</t>
  </si>
  <si>
    <t>420-480-9</t>
  </si>
  <si>
    <t>158570-99-1</t>
  </si>
  <si>
    <t>650-045-00-0</t>
  </si>
  <si>
    <t>reaction product of: 1,2,3-propanetricarboxylic acid, 2-hydroxy, diethyl ester, 1-propanol and zirconium tetra-n-propanolate</t>
  </si>
  <si>
    <t>417-110-3</t>
  </si>
  <si>
    <t xml:space="preserve">Flam. Liq. 2
Skin Irrit. 2
Eye Dam. 1
Aquatic Chronic 2
</t>
  </si>
  <si>
    <t xml:space="preserve">H225
H315
H318
H411
</t>
  </si>
  <si>
    <t>650-046-00-6</t>
  </si>
  <si>
    <t>di(tetramethylammonium)(29H,31H-phthalocyanin-N29,N30,N31,N32)disulfonamide disulfonate, cuprate(2-)complex, derivates</t>
  </si>
  <si>
    <t>416-180-2</t>
  </si>
  <si>
    <t>12222-04-7</t>
  </si>
  <si>
    <t>650-047-00-1</t>
  </si>
  <si>
    <t>dibenzylphenylsulfonium hexafluoroantimonate</t>
  </si>
  <si>
    <t>417-760-8</t>
  </si>
  <si>
    <t>134164-24-2</t>
  </si>
  <si>
    <t xml:space="preserve">Acute Tox. 4 *
STOT RE 1
Eye Dam. 1
Skin Sens. 1
Aquatic Chronic 2
</t>
  </si>
  <si>
    <t xml:space="preserve">H302
H372 **
H318
H317
H411
</t>
  </si>
  <si>
    <t xml:space="preserve">H372 **
H302
H318
H317
H411
</t>
  </si>
  <si>
    <t>650-048-00-7</t>
  </si>
  <si>
    <t>reaction product of: borax, hydrogen peroxide, acetic acid anhydride and acetic acid</t>
  </si>
  <si>
    <t>420-070-1</t>
  </si>
  <si>
    <t xml:space="preserve">Org. Perox. D ****
Acute Tox. 4 *
Acute Tox. 4 *
Acute Tox. 4 *
Skin Corr. 1A
Aquatic Acute 1
</t>
  </si>
  <si>
    <t xml:space="preserve">H242
H332
H312
H302
H314
H400
</t>
  </si>
  <si>
    <t>650-049-00-2</t>
  </si>
  <si>
    <t>2-alkoyloxyethyl hydrogen maleate, where alkoyl represents (by weight) 70 to 85 % unsaturated octadecoyl, 0.5 to 10 % saturated octadecoyl, and 2 to 18 % saturated hexadecoyl</t>
  </si>
  <si>
    <t>417-960-5</t>
  </si>
  <si>
    <t>650-050-00-8</t>
  </si>
  <si>
    <t>reaction mass of: 1-methyl-3-hydroxypropyl 3,5-[1,1-dimethylethyl]-4-hydroxydihydro-cinnamate and/or 3-hydroxybutyl 3,5-[1,1-dimethylethyl]-4-hydroxydihydrocinnamate; 1,3-butanediol bis[3-(3'-(1,1-dimethylethyl)4'-hydroxy-phenyl)propionate] isomers; 1,3-butanediol bis[3-(3',5'-(1,1-dimethylethyl)-4'-hydroxyphenyl)propionate] isomers</t>
  </si>
  <si>
    <t>423-600-8</t>
  </si>
  <si>
    <t>650-055-00-5</t>
  </si>
  <si>
    <t>silver sodium zirconium hydrogenphosphate</t>
  </si>
  <si>
    <t>422-570-3</t>
  </si>
  <si>
    <t>155925-27-2</t>
  </si>
  <si>
    <t xml:space="preserve">11113-50-1
</t>
  </si>
  <si>
    <t xml:space="preserve">233-139-2
</t>
  </si>
  <si>
    <t xml:space="preserve">215-540-4
</t>
  </si>
  <si>
    <t xml:space="preserve">12267-73-1
</t>
  </si>
  <si>
    <t xml:space="preserve">235-541-3
</t>
  </si>
  <si>
    <t xml:space="preserve">13840-56-7
</t>
  </si>
  <si>
    <t xml:space="preserve">237-560-2
</t>
  </si>
  <si>
    <t xml:space="preserve">disodium tetraborate, anhydrous; boric acid, disodium salt
</t>
  </si>
  <si>
    <t xml:space="preserve">1330-43-4
</t>
  </si>
  <si>
    <t>tetraboron disodium heptaoxide, hydrate</t>
  </si>
  <si>
    <t xml:space="preserve">orthoboric acid, sodium salt
</t>
  </si>
  <si>
    <t xml:space="preserve">15120-21-5
</t>
  </si>
  <si>
    <t>sodium perborate; [containing = 0,1 % (w/w) of particles with an aerodynamic diameter of below 50 µm]</t>
  </si>
  <si>
    <t xml:space="preserve">7632-04-4
</t>
  </si>
  <si>
    <t xml:space="preserve">sodium peroxometaborate; sodium peroxoborate; [containing = 0,1 % (w/w) of particles with an aerodynamic diameter of below 50 µm] 
</t>
  </si>
  <si>
    <t xml:space="preserve">231-556-4
</t>
  </si>
  <si>
    <t xml:space="preserve">
sodium peroxometaborate; sodium peroxoborate; [containing &lt; 0,1 % (w/w) of particles with an aerodynamic diameter of below 50 µm]
</t>
  </si>
  <si>
    <t xml:space="preserve">13517-20-9
</t>
  </si>
  <si>
    <t>perboric acid (H3BO2(O2)), monosodium salt trihydrate; [containing &lt; 0,1 % (w/w) of particles with an aerodynamic diameter of below 50 µm]</t>
  </si>
  <si>
    <t xml:space="preserve">239-172-9
</t>
  </si>
  <si>
    <t>37244-98-7</t>
  </si>
  <si>
    <t>perboric acid, sodium salt, tetrahydrate</t>
  </si>
  <si>
    <t xml:space="preserve">10486-00-7
</t>
  </si>
  <si>
    <t xml:space="preserve">perboric acid (HBO(O2)), sodium salt, tetrahydrate
</t>
  </si>
  <si>
    <t>perboric acid (H3BO2(O2)), monosodium salt, trihydrate</t>
  </si>
  <si>
    <t>perboric acid, sodium salt; [containing &lt; 0,1 % (w/w) of particles with an aerodynamic diameter of below 50 µm]</t>
  </si>
  <si>
    <t>12040-72-1</t>
  </si>
  <si>
    <t>perboric acid, sodium salt, monohydrate; [containing = 0,1 % (w/w) of particles with an aerodynamic diameter of below 50 µm]</t>
  </si>
  <si>
    <t xml:space="preserve">10332-33-9
</t>
  </si>
  <si>
    <t xml:space="preserve">perboric acid (HBO(O2)), sodium salt, monohydrate; sodium peroxoborate; [containing = 0,1 % (w/w) of particles with an aerodynamic diameter of below 50 µm]
</t>
  </si>
  <si>
    <t>584-79-2</t>
  </si>
  <si>
    <t>allethrin; (RS)-3-allyl-2-methyl-4-oxocyclopent-2-enyl (1RS,3RS;1RS,3SR)-2,2-dimethyl-3-(2-methylprop-1-enyl)cyclopropanecarboxylate; bioallethrin; (RS)-3-allyl-2-methyl-4-oxocyclopent-2-enyl (1R,3R)-2,2-dimethyl-3-(2-methylprop-1-enyl)cyclopropanecarboxylate</t>
  </si>
  <si>
    <t>209-542-4</t>
  </si>
  <si>
    <t>28434-00-6</t>
  </si>
  <si>
    <t>S-bioallethrin; (S)-3-allyl-2-methyl-4-oxocyclopent-2-enyl (1R,3R)-2,2-dimethyl-3-(2-methylprop-1-enyl)cyclopropanecarboxylate</t>
  </si>
  <si>
    <t>249-013-5</t>
  </si>
  <si>
    <t xml:space="preserve">84030-86-4
</t>
  </si>
  <si>
    <t xml:space="preserve">esbiothrin; (RS)-3-allyl-2-methyl-4-oxocyclopent-2-enyl (1R,3R)-2,2-dimethyl-3-(2-methylprop-1-enyl)cyclopropanecarboxylate
</t>
  </si>
  <si>
    <t xml:space="preserve">249-013-5
</t>
  </si>
  <si>
    <t>13775-53-6</t>
  </si>
  <si>
    <t>trisodium hexafluoroaluminate</t>
  </si>
  <si>
    <t>237-410-6</t>
  </si>
  <si>
    <t xml:space="preserve">15096-52-3
</t>
  </si>
  <si>
    <t xml:space="preserve">trisodium hexafluoroaluminate (cryolite)
</t>
  </si>
  <si>
    <t xml:space="preserve">239-148-8
</t>
  </si>
  <si>
    <t>30864-28-9</t>
  </si>
  <si>
    <t>methyl 3-[(dimethoxyphosphinothioyl)oxy]methacrylate</t>
  </si>
  <si>
    <t>250-366-9</t>
  </si>
  <si>
    <t xml:space="preserve">62610-77-9
</t>
  </si>
  <si>
    <t xml:space="preserve">methacrifos (ISO); methyl (E)-3-[(dimethoxyphosphinothioyl)oxy]methacrylate
</t>
  </si>
  <si>
    <t xml:space="preserve">250-366-9
</t>
  </si>
  <si>
    <t xml:space="preserve">10294-56-1
</t>
  </si>
  <si>
    <t>phosphonic acid</t>
  </si>
  <si>
    <t>237-066-7</t>
  </si>
  <si>
    <t xml:space="preserve">phosphorous acid
</t>
  </si>
  <si>
    <t xml:space="preserve">233-663-1
</t>
  </si>
  <si>
    <t xml:space="preserve">  Y   </t>
  </si>
  <si>
    <t>Harmonizált anyagok tábla</t>
  </si>
  <si>
    <t xml:space="preserve">Ez egy több, mint 3000 anyagot tartalmazó tábla, melyben az EU-ban kötelező, un harmonizált osztályozású anyagok találhatóak. A baj ott van, hogy nem a CAS szám ezekben a döntő, hanem az úgynevezett Index-szám, a táblázat sorainak sorszáma. Sok gyűjtőcsoport van, sok CAS számmal egy cellában. </t>
  </si>
  <si>
    <t xml:space="preserve">boric acid
</t>
  </si>
  <si>
    <t>Szerepel-e az anyag a Harmonizált litán?</t>
  </si>
  <si>
    <t>Osztályoás/HIÁNYZIK</t>
  </si>
  <si>
    <t>Az Eredmény veszélybesorolás táblában az Excel rákeres, hogy megtalálja-e az adott anyagot ebben a harmonizált táblában és kiírja a megfelelő oszlop végére az ott talált, kötelező osztályozást. Mivel nem biztos, hogy a CAS számot megtalálja, az, hogy itt nincs adat, nem jelenti azt, hogy az adott anyagra nincs harmonizált osztályozás. (dolgozom azon, hogy csak egy CAS legyen egy sorban, hogy a dolog működjék, de ez hatalmas munka és lassan megy...) De azért segítség lehet, mert ha nem szerepel az adott anyag a saját Adatbázis táblámban, akkor innen könnyen és gyorsan átírhatóak a harmonizált osztályba sorolások és azokkal el lehet végezni a keverék osztályozását. Ennek ellenére nagyon javasolom, hogy ezeket ellenőrizzék a regiszitrációban, mert igen gyakran az itt hiányzó végpontokra ott található osztályozás.</t>
  </si>
  <si>
    <t>Név (amiket megveszek termékeket a keveréshez)</t>
  </si>
  <si>
    <t>Százalék, amennyit bemérek belőlük</t>
  </si>
  <si>
    <t>hexamethylene diisocyanate</t>
  </si>
  <si>
    <t>CLP00-hoz képest a regisiztráció sokkal szigorúbb</t>
  </si>
  <si>
    <t>3779-63-3</t>
  </si>
  <si>
    <t>(2,4,6-trioxotriazine-1,3,5(2H,4H,6H)-triyl)tris(hexamethylene) isocyanate</t>
  </si>
  <si>
    <t>223-242-0</t>
  </si>
  <si>
    <t>931-274-8</t>
  </si>
  <si>
    <t>regisztráció, szemlátomást ugyanaz, mint az előző tétel, az osztályozása is</t>
  </si>
  <si>
    <t xml:space="preserve">Hexamethylene diisocyanate, oligomers </t>
  </si>
  <si>
    <t>28182-81-2</t>
  </si>
  <si>
    <t>500-060-2</t>
  </si>
  <si>
    <t>calcium carbonate</t>
  </si>
  <si>
    <t>1344-09-8</t>
  </si>
  <si>
    <t>215-687-4</t>
  </si>
  <si>
    <t>regisztráció, nagyon függ a nátrium-szilicium aránytól. Ez a legrosszabb.</t>
  </si>
  <si>
    <t>68081-81-2</t>
  </si>
  <si>
    <t>268-356-1</t>
  </si>
  <si>
    <t>239-707-6</t>
  </si>
  <si>
    <t>regisztráció, specifikus limit. Ox. Sol attól függ, hogy van-e bevonat rajta</t>
  </si>
  <si>
    <t>68213-23-0</t>
  </si>
  <si>
    <t>500-201-8</t>
  </si>
  <si>
    <t>regisztráció, de hoozzáadtam a Eye Dam. 1-et</t>
  </si>
  <si>
    <t>bisz(hidroximetil)ammónium-szulfát</t>
  </si>
  <si>
    <t>110-58-7</t>
  </si>
  <si>
    <t>211-214-0</t>
  </si>
  <si>
    <t>242-060-2</t>
  </si>
  <si>
    <t>240-440-2</t>
  </si>
  <si>
    <t>630-392-2</t>
  </si>
  <si>
    <t>128-37-0</t>
  </si>
  <si>
    <t>2,6-ditercbutil-p-krezol</t>
  </si>
  <si>
    <t>204-881-4</t>
  </si>
  <si>
    <t>A regisztrációban Eye Dam a harmonizállt Irrit 2-vel szemben</t>
  </si>
  <si>
    <t>141-82-2</t>
  </si>
  <si>
    <t>205-503-0</t>
  </si>
  <si>
    <t>csak bejelentés, van Eye Dam is</t>
  </si>
  <si>
    <t>110-15-6</t>
  </si>
  <si>
    <t>203-740-4</t>
  </si>
  <si>
    <t>110-94-1</t>
  </si>
  <si>
    <t>203-817-2</t>
  </si>
  <si>
    <t>csak bejelentések, de az egységes</t>
  </si>
  <si>
    <t>a regisztráció Eye Dam és Tox 4 skin-t ves hozzá a harmonizálthoz</t>
  </si>
  <si>
    <t>A harmonizálthoz a regisztrálók a STOT SE 3-at és a Aquatic Chrnic 3-at adják hozzá</t>
  </si>
  <si>
    <t>a regiszitráció hozzáadja a fémkorróziót és a lenyelési tox végpontot</t>
  </si>
  <si>
    <t>0,035</t>
  </si>
  <si>
    <t>99-85-4</t>
  </si>
  <si>
    <t>202-794-6</t>
  </si>
  <si>
    <t>bejelentések zöme, de az Ügynökség szerint Skin Sens. 1 és környezeti veszélyességet és perzisztenciát is</t>
  </si>
  <si>
    <t>99-86-5</t>
  </si>
  <si>
    <t>202-795-1</t>
  </si>
  <si>
    <t>bejelentések, javaslat van a harmonizált osztályozására. A Skin Sens. 1 nagyon valószínű</t>
  </si>
  <si>
    <t>reisztráció is van, mely el akarja hagyni a környezetit a harmonizáltban (de én meghagytam, persze)</t>
  </si>
  <si>
    <t>87-44-5</t>
  </si>
  <si>
    <t>bejelentésekben szinte csak Asp. Tox. 1 van, de az Ügynökség környezeti veszélyt és toxicitást is ad hozzá, PBT gyanűs</t>
  </si>
  <si>
    <t>99-87-6</t>
  </si>
  <si>
    <t>p-cymene</t>
  </si>
  <si>
    <t>202-796-7</t>
  </si>
  <si>
    <t>regisztráció, az Ügynökség akut toxicitásokat és környezeti 1-et akar hozzáadni harmonizáltként</t>
  </si>
  <si>
    <t>562-74-3</t>
  </si>
  <si>
    <t>209-235-5</t>
  </si>
  <si>
    <t>bejelentések. Az Ügynökség szerint érzékenyítő, környezetre veszélyes sőt fejlődési rendellenességeket is okozhat</t>
  </si>
  <si>
    <t>464-45-9</t>
  </si>
  <si>
    <t>207-353-1</t>
  </si>
  <si>
    <t>bejelentések. Az ügynökség toxicitást, környezeti veszélyt sőt fejlődési rendellenességeket jelez</t>
  </si>
  <si>
    <t>5989-27-5</t>
  </si>
  <si>
    <t>227-913-5</t>
  </si>
  <si>
    <t>3387-41-5</t>
  </si>
  <si>
    <t>222-212-4</t>
  </si>
  <si>
    <t>bejelentés, az Ügynökség környezeti toxicitást és esetleg érzékenyítést ad meg</t>
  </si>
  <si>
    <t>555-10-2</t>
  </si>
  <si>
    <t>209-081-9</t>
  </si>
  <si>
    <t>bejelentés. Az Ügynökség környezeti toxicitást és érzékenyítést jósol</t>
  </si>
  <si>
    <t>76-22-2</t>
  </si>
  <si>
    <t>200-945-0</t>
  </si>
  <si>
    <t>220-686-7</t>
  </si>
  <si>
    <t>2867-05-2</t>
  </si>
  <si>
    <t>nem találtam msds-t vagy CLP besorolást sehol az interneten</t>
  </si>
  <si>
    <t>79-92-5</t>
  </si>
  <si>
    <t>camphene</t>
  </si>
  <si>
    <t>201-234-8</t>
  </si>
  <si>
    <t>regisztráció. Az Ügynökség kritikája miatt mértek környezeti végpontot és kerültek bele a kemény osztályozások környezetre.</t>
  </si>
  <si>
    <t>140-67-0</t>
  </si>
  <si>
    <t>205-427-8</t>
  </si>
  <si>
    <t>bejelentés. Az Ügynökség környezeti toxicitást is jósol (és ezeket is megerősíti)</t>
  </si>
  <si>
    <t>Ox. Solid 2</t>
  </si>
  <si>
    <t>Az anyagaink és a  hozzájuk tartozó százalékok beírásával kedvező esetben már készen is vagyunk: Ebben a táblában automatikusan megjelennek a keverékünkben levő, az adatgyűjtés táblába bevitt anyagkomponensek, CAS számaikkal és összesített százalékaikkal együtt. Jobbra haladva pedig az egyes osztályozási végpontokra a keverékünk besorolásai. Ez csak akkor van így, ha a "Adatbázis új anyagok helye" táblázat tartalmazza az anyagkomponenseinket. Ha nem, ezt onnan vesszük észre, hogy bár ez az anyag megjelenik a "veszélyességi besorolások" táblában, CAS számával és százalékával, de a sorában mindenhol #HIÁNYZIK, vagy ##### látszik. Ekkor be kell írnunk ezt az anyagot, az osztályozásával együtt az "Adatbázis új anyagok helye" táblába, alulra, az első üres sorba. Ha az adott anyag nem veszélyes, akkor nem kell, nincs mit beírnunk, és ne törödjünk ezzel a HIÁNYZIK sorral.</t>
  </si>
  <si>
    <t>A legtöbb  helyen az Excel kiadja a végeredményt. Ezekért felősséget nem vállalok, bármilyen hibajelzést nagyon megköszönök. A STOT SE és RE 1 és 2 értékeléseknél fontos, hogy a célszervet is adjuk majd meg a H mondatokban (ha az ezt okozó anyagkomponensre ez ismert). Erre utal a megjegyzés. Ha mindegyik komponensnél van célszerv, akkor lehetséges, hogy maga a keverék (de ez anyagnál is előfordul) STOT SE vagy RE 1-be és 2-be is tartozik, mindegyikre más és más célszervvel. Ha ez az eset áll fenn, akkor oszlopot kell végignézni, hogy hol van STOT SE vagy RE értékelés, nem csak alul a végeredményt. A STOT SE 3-nál pedig fontos (bár sehol sincs leírva), hogy az összegzés csak akkor helyes, ha a összes STOT SE 3 komponens, ami ezt okozta - látszik felül, a számok mutatják - ugyanolyan végponthoz, tehát vagy irritatívhoz vagy szédülést okozóhoz tartozik. Csak az azonosakat kell és lehet összeadni, de a program erre nem figyel...</t>
  </si>
  <si>
    <r>
      <t xml:space="preserve">Ezt sem értékeli az Excel. Ha van ilyen komponensünk, az látszik (1-es van a sorában ebben az oszlopban). Az Excel figyelembe veszi alul, hogy az ilyen komponensek koncentrációösszege nagyobb-e, mint a 10%-os általános limit </t>
    </r>
    <r>
      <rPr>
        <sz val="11"/>
        <color rgb="FFFF0000"/>
        <rFont val="Calibri"/>
        <family val="2"/>
        <charset val="238"/>
      </rPr>
      <t>EZ EDDIG HIBÁS VOLT, már egynél jelzett!</t>
    </r>
    <r>
      <rPr>
        <sz val="11"/>
        <color rgb="FF000000"/>
        <rFont val="Calibri"/>
        <family val="2"/>
        <charset val="238"/>
      </rPr>
      <t>. Ha igen, alul jelzi. De a besoroláshoz még az is feltétel, hogy a keverékünk kinematikai viszkozitása kisebb legyen, mint 20,5 mm2/s 40 oC-on. Erről nekünk kell döntenünk…</t>
    </r>
  </si>
  <si>
    <t>2-Isopropoxyethanol</t>
  </si>
  <si>
    <t>harmonizált, de a regisztráció hozzáadja a bőrirritációt és a gűzveszélyt</t>
  </si>
  <si>
    <t>7439-89-6</t>
  </si>
  <si>
    <t>231-096-4</t>
  </si>
  <si>
    <t>nem veszélyes, csak ha finom por a regisztráció szerint</t>
  </si>
  <si>
    <t>231-157-5</t>
  </si>
  <si>
    <t>a kobaltszennyzés nélküli nikkel nagy méretben a regisztráció szerint. Még a karcinogén hatást is megkérdőjelezik az újabb vzsgálatok.</t>
  </si>
  <si>
    <t>1000000</t>
  </si>
  <si>
    <t>0,0065</t>
  </si>
  <si>
    <t>18A</t>
  </si>
  <si>
    <t>a regisztráció azonos a harmonizálttal. Beraktam persze a fémkorróziót is! Az M tényező a regisztrációból van, de csak a Chronicra adnak meg</t>
  </si>
  <si>
    <t>nincs osztályozva, csak a külön regisztrálóknál</t>
  </si>
  <si>
    <t>regisztráció, mely korrigálja erősebbre a harmonizált belégzéses toxicitását</t>
  </si>
  <si>
    <t>0,001</t>
  </si>
  <si>
    <t>regiszitráció a hatrmonizálttal azonos</t>
  </si>
  <si>
    <t>Ox. Gas. 1</t>
  </si>
  <si>
    <t xml:space="preserve">regisztráció A harmonizálthoz képest szigorúbb az inhalációs toxicitás és bejött az Aquatic Chronic 1. De az Acute-nál a harmonizátban 100-s az M faktor, itt csak 10 </t>
  </si>
  <si>
    <t>0,00021</t>
  </si>
  <si>
    <t>nem vesélyes a bejelentések szerint</t>
  </si>
  <si>
    <t>regisztráció, de ha ólommal szennyezett, akkor új végpontok jönnek be</t>
  </si>
  <si>
    <t>0,1</t>
  </si>
  <si>
    <t>0,338</t>
  </si>
  <si>
    <t>0,356</t>
  </si>
  <si>
    <t>Antimon-trioxid</t>
  </si>
  <si>
    <t>2</t>
  </si>
  <si>
    <t>regisztráció, a harmonizálthoz az ólom-oxid szennyezéstől függően Aquatic Chronic 3 és még ennél sokkal csúnyúbb osztályozások jönnek hozzá</t>
  </si>
  <si>
    <t>7,5</t>
  </si>
  <si>
    <t>231-598-3</t>
  </si>
  <si>
    <t>registztráció</t>
  </si>
  <si>
    <t>0</t>
  </si>
  <si>
    <t>regisztráció hozzáadjja a szemiritációt a harmonizálthoz</t>
  </si>
  <si>
    <t>0,0002</t>
  </si>
  <si>
    <t>2,92</t>
  </si>
  <si>
    <t>0,003</t>
  </si>
  <si>
    <t>CLP09 és a saját Met. Corr. A nikkel-szulfát tartalom jelentősen befolyásolja az osztályozást!</t>
  </si>
  <si>
    <t>0,0078</t>
  </si>
  <si>
    <t>Met. Corr. 2</t>
  </si>
  <si>
    <t>0,0079</t>
  </si>
  <si>
    <t>CLP01 a regisztrációval egyező. Figyelni az arzén szennyezésre!</t>
  </si>
  <si>
    <t>regisztráció az 5. ATP szerint. NIKKEL és MANGÁN/CINK tartalom fontos</t>
  </si>
  <si>
    <t>7746-19-7</t>
  </si>
  <si>
    <t>0,0206</t>
  </si>
  <si>
    <t>231-793-2</t>
  </si>
  <si>
    <t>0,0205</t>
  </si>
  <si>
    <t>CLP  regisztrációval egyező, de furcsa,  h ogy nincs STOT SE 3-ra osztályozva, de mégis egyedi limitet adnak meg</t>
  </si>
  <si>
    <t>0,036</t>
  </si>
  <si>
    <t>http://echa.europa.eu/registration-dossier/-/registered-dossier/16074/2/1</t>
  </si>
  <si>
    <t>0,9</t>
  </si>
  <si>
    <t>0,019</t>
  </si>
  <si>
    <t>0,0006</t>
  </si>
  <si>
    <t>206-114-10</t>
  </si>
  <si>
    <t>0,0007</t>
  </si>
  <si>
    <t>0,021</t>
  </si>
  <si>
    <t>nincs regisztráció,de a bejelentésekben sem veszélyes</t>
  </si>
  <si>
    <t>EUH044</t>
  </si>
  <si>
    <t>Flam. Gas</t>
  </si>
  <si>
    <t>CAS Number</t>
  </si>
  <si>
    <t>Name</t>
  </si>
  <si>
    <t>EC Number</t>
  </si>
  <si>
    <t>Toxicity, oral</t>
  </si>
  <si>
    <t>Toxicity, skin</t>
  </si>
  <si>
    <t>Toxicity, inhalation</t>
  </si>
  <si>
    <t>M factor Acute</t>
  </si>
  <si>
    <t>M factor Chronic</t>
  </si>
  <si>
    <t>Other  classification</t>
  </si>
  <si>
    <t>Source of data (link)</t>
  </si>
  <si>
    <t>Other info, e.g. Restriction</t>
  </si>
  <si>
    <t>VOC based on boiling point: below 250</t>
  </si>
  <si>
    <t>VOC based on vapor pressure &gt;10Pa</t>
  </si>
  <si>
    <t>Iron</t>
  </si>
  <si>
    <t>Nickell</t>
  </si>
  <si>
    <t>Chromium</t>
  </si>
  <si>
    <t>Mercury</t>
  </si>
  <si>
    <t>Sulphur</t>
  </si>
  <si>
    <t>Chlorine</t>
  </si>
  <si>
    <t>magnesium oxide</t>
  </si>
  <si>
    <t>Zinc oxide</t>
  </si>
  <si>
    <t>Tin dioxide</t>
  </si>
  <si>
    <t>Zircon oxide</t>
  </si>
  <si>
    <t>Silicon dioxide</t>
  </si>
  <si>
    <t>Sodium hydroxide</t>
  </si>
  <si>
    <t>calcium hydroxide</t>
  </si>
  <si>
    <t>Potassium hydroxide</t>
  </si>
  <si>
    <t>Sodium carbonate</t>
  </si>
  <si>
    <t>Sodium silicate</t>
  </si>
  <si>
    <t>Sodium chloride</t>
  </si>
  <si>
    <t>Potassium nitrite</t>
  </si>
  <si>
    <t>Sodium nitrite</t>
  </si>
  <si>
    <t>Silver nitrate</t>
  </si>
  <si>
    <t>Silver chloride</t>
  </si>
  <si>
    <t>Sodium hypochlorite</t>
  </si>
  <si>
    <t>Calcium hypochlorite</t>
  </si>
  <si>
    <t>Phosphoric acid</t>
  </si>
  <si>
    <t>Sulfuric acid</t>
  </si>
  <si>
    <t>Sodium sulfate</t>
  </si>
  <si>
    <t>Copper sulfate pentahydrate</t>
  </si>
  <si>
    <t>Copper sulfate</t>
  </si>
  <si>
    <t xml:space="preserve">A mixture, with or without stabilising agents, of calcium hydroxide and copper (II) sulfate </t>
  </si>
  <si>
    <t>Nickel sulfate</t>
  </si>
  <si>
    <t>Iron II sulfate</t>
  </si>
  <si>
    <t>Iron II chloride</t>
  </si>
  <si>
    <t>Iron III chloride</t>
  </si>
  <si>
    <t>Zinc sulfate hexahydrate</t>
  </si>
  <si>
    <t>Zinc sulfate</t>
  </si>
  <si>
    <t>Zinc chloride</t>
  </si>
  <si>
    <t>Manganese sulfate</t>
  </si>
  <si>
    <t>Hydrochloric acid</t>
  </si>
  <si>
    <t>Tin tetrachloride</t>
  </si>
  <si>
    <t>Hydrogen fluoride</t>
  </si>
  <si>
    <t>Hydrogen bromide</t>
  </si>
  <si>
    <t>Nitric acid</t>
  </si>
  <si>
    <t>Hydrazine hydrate</t>
  </si>
  <si>
    <t>Perchloric acid</t>
  </si>
  <si>
    <t>Potassium permanganate</t>
  </si>
  <si>
    <t>Sodium peroxo disulfate</t>
  </si>
  <si>
    <t>Sodium percarbonate</t>
  </si>
  <si>
    <t>Ammonia …aquious</t>
  </si>
  <si>
    <t>Ammonia</t>
  </si>
  <si>
    <t>Hydrogene peroxide</t>
  </si>
  <si>
    <t>butane</t>
  </si>
  <si>
    <t>isobutane</t>
  </si>
  <si>
    <t>https://echa.europa.eu/hu/registration-dossier/-/registered-dossier/15741/2/1</t>
  </si>
  <si>
    <t>ciklohexane</t>
  </si>
  <si>
    <t>0,207</t>
  </si>
  <si>
    <t>buta -1,3 diene</t>
  </si>
  <si>
    <t>https://echa.europa.eu/hu/registration-dossier/-/registered-dossier/15570/2/1</t>
  </si>
  <si>
    <t>isoprene</t>
  </si>
  <si>
    <t>0.93</t>
  </si>
  <si>
    <t xml:space="preserve">
2-chlorobuta-1,3-diene </t>
  </si>
  <si>
    <t>0,005</t>
  </si>
  <si>
    <t>2-butene</t>
  </si>
  <si>
    <t xml:space="preserve">propene
</t>
  </si>
  <si>
    <t>Hydricarbons, C10-13, alkanes, isoalkanes, cyclis &lt; 2% aromatics</t>
  </si>
  <si>
    <t xml:space="preserve"> Hydrocarbons, C9-C12, n-alkanes, isoalkanes, cyclics, aromatics (2-25%)</t>
  </si>
  <si>
    <t>hydrocarbons waxes (petroleum) clay-treated microcyst</t>
  </si>
  <si>
    <t>https://echa.europa.eu/registration-dossier/-/registered-dossier/13678/2/1</t>
  </si>
  <si>
    <t>paraffin waxes clay-treated</t>
  </si>
  <si>
    <t>https://echa.europa.eu/registration-dossier/-/registered-dossier/15082/2/1</t>
  </si>
  <si>
    <t>Naphta (petroleum) hydrotreated heavy</t>
  </si>
  <si>
    <t>Distillates (petroleum), hydrotreated heavy paraffinic</t>
  </si>
  <si>
    <t>hydrocarbon waxes (petroleum) hydroheated microcyst</t>
  </si>
  <si>
    <t>solvent naphta (petroleum)  light arom</t>
  </si>
  <si>
    <t>skin 2 -t kivettem, mert az ECHA nem írta</t>
  </si>
  <si>
    <t>Lubricating oils (petroleum), &lt;25, solvent-extd., dewaxed, hydrogenated</t>
  </si>
  <si>
    <t xml:space="preserve">Reaction product (mainly dimers, trimers and tetramers) of "Distillates (petroleum), steam-cracked, C8-12 fraction", mainly C8 - C10 unsaturated aromatic and alkylaromatic hydrocarbons, predominantly styrene- and indene-derivatives, obtained by Lewis acid-initiated alkylation and polymerisation </t>
  </si>
  <si>
    <t>0,0258</t>
  </si>
  <si>
    <t>Foot oils (petroleum) hydrotreated</t>
  </si>
  <si>
    <t>https://echa.europa.eu/hu/registration-dossier/-/registered-dossier/13810?p_auth=P7PjFHIX</t>
  </si>
  <si>
    <t>Petrolatum hydrotreated</t>
  </si>
  <si>
    <t>https://echa.europa.eu/hu/registration-dossier/-/registered-dossier/2072/2/1</t>
  </si>
  <si>
    <t>0, 68</t>
  </si>
  <si>
    <t>o-xylene</t>
  </si>
  <si>
    <t>https://echa.europa.eu/hu/registration-dossier/-/registered-dossier/15482/2/1</t>
  </si>
  <si>
    <t>p-xylene</t>
  </si>
  <si>
    <t>xylene</t>
  </si>
  <si>
    <t>Ethylbenzene</t>
  </si>
  <si>
    <t>0, 028</t>
  </si>
  <si>
    <t>https://echa.europa.eu/hu/registration-dossier/-/registered-dossier/15565/2/1</t>
  </si>
  <si>
    <t>propylbenzene</t>
  </si>
  <si>
    <t>cumene</t>
  </si>
  <si>
    <t>dodecylbenzene</t>
  </si>
  <si>
    <t>naphtalene</t>
  </si>
  <si>
    <t>0,0024</t>
  </si>
  <si>
    <t>https://echa.europa.eu/hu/registration-dossier/-/registered-dossier/15924/2/1</t>
  </si>
  <si>
    <t>https://echa.europa.eu/hu/registration-dossier/-/registered-dossier/15569/2/1</t>
  </si>
  <si>
    <t>ethanol</t>
  </si>
  <si>
    <t>https://echa.europa.eu/hu/registration-dossier/-/registered-dossier/16105/2/1</t>
  </si>
  <si>
    <t>https://echa.europa.eu/hu/registration-dossier/-/registered-dossier/14586/2/1</t>
  </si>
  <si>
    <t>2-methylpropán-2-ol</t>
  </si>
  <si>
    <t>https://echa.europa.eu/hu/registration-dossier/-/registered-dossier/14112/2/1</t>
  </si>
  <si>
    <t>2-methylpropán-1-ol</t>
  </si>
  <si>
    <t>https://echa.europa.eu/hu/registration-dossier/-/registered-dossier/15092/2/1</t>
  </si>
  <si>
    <t>78-92-2</t>
  </si>
  <si>
    <t>https://echa.europa.eu/registration-dossier/-/registered-dossier/14353/2/1</t>
  </si>
  <si>
    <t>https://echa.europa.eu/registration-dossier/-/registered-dossier/15322/2/1</t>
  </si>
  <si>
    <t>https://echa.europa.eu/registration-dossier/-/registered-dossier/2115/2/1</t>
  </si>
  <si>
    <t>https://echa.europa.eu/registration-dossier/-/registered-dossier/16044/2/1</t>
  </si>
  <si>
    <t>2A</t>
  </si>
  <si>
    <t>https://echa.europa.eu/registration-dossier/-/registered-dossier/12040/2/1</t>
  </si>
  <si>
    <t>3-methylbután-1-ol</t>
  </si>
  <si>
    <t>https://echa.europa.eu/registration-dossier/-/registered-dossier/13936/2/1</t>
  </si>
  <si>
    <t>https://echa.europa.eu/registration-dossier/-/registered-dossier/14919/2/1</t>
  </si>
  <si>
    <t>https://echa.europa.eu/registration-dossier/-/registered-dossier/14915/2/1</t>
  </si>
  <si>
    <t>9,8</t>
  </si>
  <si>
    <t>2-(Propoxy)ethanol</t>
  </si>
  <si>
    <t>https://echa.europa.eu/registration-dossier/-/registered-dossier/5863/2/1</t>
  </si>
  <si>
    <t>8,8</t>
  </si>
  <si>
    <t>https://echa.europa.eu/information-on-chemicals/cl-inventory-database/-/discli/details/21424</t>
  </si>
  <si>
    <t>12</t>
  </si>
  <si>
    <t>https://echa.europa.eu/registration-dossier/-/registered-dossier/14383/2/1</t>
  </si>
  <si>
    <t>1,98</t>
  </si>
  <si>
    <t>https://echa.europa.eu/registration-dossier/-/registered-dossier/15867/2/1</t>
  </si>
  <si>
    <t>6,4</t>
  </si>
  <si>
    <t>https://echa.europa.eu/registration-dossier/-/registered-dossier/14829/2/1</t>
  </si>
  <si>
    <t>https://echa.europa.eu/information-on-chemicals/cl-inventory-database/-/discli/details/111537</t>
  </si>
  <si>
    <t>https://echa.europa.eu/information-on-chemicals/cl-inventory-database/-/discli/details/54932</t>
  </si>
  <si>
    <t>https://echa.europa.eu/registration-dossier/-/registered-dossier/5924/2/1</t>
  </si>
  <si>
    <t>0,0413</t>
  </si>
  <si>
    <t>https://echa.europa.eu/registration-dossier/-/registered-dossier/5839/2/1</t>
  </si>
  <si>
    <t>2,2 oxydiethanol</t>
  </si>
  <si>
    <t>(ethylenedioxy)dimethanol</t>
  </si>
  <si>
    <t xml:space="preserve">Poly(oxy-1,2-ethanediyl),α-hydro-ω-hydroxy- Ethane-1,2-diol, ethoxylated </t>
  </si>
  <si>
    <t>0,188</t>
  </si>
  <si>
    <t>PEG-i  laurate</t>
  </si>
  <si>
    <t>oleic acid ethoxylated</t>
  </si>
  <si>
    <t xml:space="preserve">Poly(oxy-1,2-ethanediyl), .alpha.-(1-oxooctadecyl)-.omega.-hydroxy- </t>
  </si>
  <si>
    <t xml:space="preserve">POLYOXYETHYLENE DIOLEATE </t>
  </si>
  <si>
    <t xml:space="preserve">Fatty acids, C16-18, esters with ethylene glycol </t>
  </si>
  <si>
    <t xml:space="preserve">2-methoxy-1-methylethyl acetate </t>
  </si>
  <si>
    <t>0,635</t>
  </si>
  <si>
    <t>2-methoxipropyl-acetate</t>
  </si>
  <si>
    <t>260</t>
  </si>
  <si>
    <t>https://echa.europa.eu/registration-dossier/-/registered-dossier/16001/2/1</t>
  </si>
  <si>
    <t>1-methoxy-2-ol</t>
  </si>
  <si>
    <t>0,525</t>
  </si>
  <si>
    <t>https://echa.europa.eu/registration-dossier/-/registered-dossier/14287/2/1</t>
  </si>
  <si>
    <t xml:space="preserve">Alcohols, C6-C8-(even numbered, linear)-ethoxylated (&lt;2,5 EO) </t>
  </si>
  <si>
    <t>https://echa.europa.eu/registration-dossier/-/registered-dossier/7576/2/1</t>
  </si>
  <si>
    <t xml:space="preserve">Alcohols, C12-13, branched and linear, ethoxylated </t>
  </si>
  <si>
    <t>0,022</t>
  </si>
  <si>
    <t>https://echa.europa.eu/registration-dossier/-/registered-dossier/15818/2/1</t>
  </si>
  <si>
    <t xml:space="preserve">Alcohols, C12-14, ethoxylated </t>
  </si>
  <si>
    <t>0,044</t>
  </si>
  <si>
    <t>https://echa.europa.eu/registration-dossier/-/registered-dossier/16040/2/1</t>
  </si>
  <si>
    <t xml:space="preserve">2-Hexyldecan-1-ol, ethoxylated </t>
  </si>
  <si>
    <t>0,006</t>
  </si>
  <si>
    <t>https://echa.europa.eu/registration-dossier/-/registered-dossier/10572/2/1</t>
  </si>
  <si>
    <t xml:space="preserve">Dodecan-1-ol, ethoxylated </t>
  </si>
  <si>
    <t>0,002</t>
  </si>
  <si>
    <t>https://echa.europa.eu/registration-dossier/-/registered-dossier/10916/2/1</t>
  </si>
  <si>
    <t xml:space="preserve">Tetradecan- l-ol, ethoxylated </t>
  </si>
  <si>
    <t>https://echa.europa.eu/registration-dossier/-/registered-dossier/7104/2/1</t>
  </si>
  <si>
    <t xml:space="preserve">Isotridecanol, ethoxylated </t>
  </si>
  <si>
    <t>0,074</t>
  </si>
  <si>
    <t>https://echa.europa.eu/registration-dossier/-/registered-dossier/13803/2/1</t>
  </si>
  <si>
    <t>0,24</t>
  </si>
  <si>
    <t xml:space="preserve">2-[2-(2-{2-[2-(11-methyl-dodecyloxy)-ethoxy]-ethoxy}-ethoxy)-ethoxy]-ethanol </t>
  </si>
  <si>
    <t>https://echa.europa.eu/information-on-chemicals/cl-inventory-database/-/discli/details/48601</t>
  </si>
  <si>
    <t xml:space="preserve">Alcohols, C12-18, ethoxylated </t>
  </si>
  <si>
    <t>0,048</t>
  </si>
  <si>
    <t xml:space="preserve">But-2-ene-1,4-diol </t>
  </si>
  <si>
    <t>14</t>
  </si>
  <si>
    <t>acetone</t>
  </si>
  <si>
    <t>10,6</t>
  </si>
  <si>
    <t>butanone</t>
  </si>
  <si>
    <t>55,8</t>
  </si>
  <si>
    <t>ciklohexanone</t>
  </si>
  <si>
    <t>0,033</t>
  </si>
  <si>
    <t>butanone oxime</t>
  </si>
  <si>
    <t>0,256</t>
  </si>
  <si>
    <t>https://echa.europa.eu/registration-dossier/-/registered-dossier/14908/2/1</t>
  </si>
  <si>
    <t>formic acid</t>
  </si>
  <si>
    <t>acetic acid</t>
  </si>
  <si>
    <t>3,058</t>
  </si>
  <si>
    <t xml:space="preserve">Fatty acids, C16-18 </t>
  </si>
  <si>
    <t>0,162</t>
  </si>
  <si>
    <t>malonic acid</t>
  </si>
  <si>
    <t>succinic acid</t>
  </si>
  <si>
    <t>glutaric acid</t>
  </si>
  <si>
    <t>0,126</t>
  </si>
  <si>
    <t>citric acid</t>
  </si>
  <si>
    <t>201-069-1</t>
  </si>
  <si>
    <t>https://echa.europa.eu/registration-dossier/-/registered-dossier/15451/2/1</t>
  </si>
  <si>
    <t>Maleic anhydride</t>
  </si>
  <si>
    <t>methyl-acetate</t>
  </si>
  <si>
    <t>methyl-formate</t>
  </si>
  <si>
    <t>0,115</t>
  </si>
  <si>
    <t>ethyl-acetate</t>
  </si>
  <si>
    <t>n-butyl-acetate</t>
  </si>
  <si>
    <t>0,18</t>
  </si>
  <si>
    <t>isobutyl-acetate</t>
  </si>
  <si>
    <t>0,17</t>
  </si>
  <si>
    <t>tert-butyl-acetate</t>
  </si>
  <si>
    <t>0,016</t>
  </si>
  <si>
    <t>https://echa.europa.eu/information-on-chemicals/cl-inventory-database/-/discli/details/89442</t>
  </si>
  <si>
    <t>https://echa.europa.eu/information-on-chemicals/pre-registered-substances/-/dislist/substance/100.088.689</t>
  </si>
  <si>
    <t>204-436-4</t>
  </si>
  <si>
    <t xml:space="preserve">Soybean oil, epoxidized </t>
  </si>
  <si>
    <t>https://echa.europa.eu/registration-dossier/-/registered-dossier/15408/2/1</t>
  </si>
  <si>
    <t>0,482</t>
  </si>
  <si>
    <t xml:space="preserve">Methacrylic acid, monoester with propane-1,2-diol </t>
  </si>
  <si>
    <t>0,904</t>
  </si>
  <si>
    <t xml:space="preserve">2-[2-(2-ethoxyethoxy)ethoxy]ethyl methacrylate </t>
  </si>
  <si>
    <t>1,54</t>
  </si>
  <si>
    <t xml:space="preserve">2-(2-butoxyethoxy)ethyl methacrylate </t>
  </si>
  <si>
    <t>0,15</t>
  </si>
  <si>
    <t>0,549</t>
  </si>
  <si>
    <t>0,01</t>
  </si>
  <si>
    <t>https://echa.europa.eu/registration-dossier/-/registered-dossier/15212/2/1</t>
  </si>
  <si>
    <t xml:space="preserve">Exo-1,7,7-trimethylbicyclo[2.2.1]hept-2-yl methacrylate </t>
  </si>
  <si>
    <t>0,00466</t>
  </si>
  <si>
    <t xml:space="preserve">1-methyltrimethylene dimethacrylate </t>
  </si>
  <si>
    <t>0,087</t>
  </si>
  <si>
    <t xml:space="preserve">7,7,9(or 7,9,9)-trimethyl-4,13-dioxo-3,14-dioxa-5,12-diazahexadecane-1,16-diyl bismethacrylate </t>
  </si>
  <si>
    <t xml:space="preserve">2-(2-methylprop-2-enoyloxy)ethyl 2-methylprop-2-enoate </t>
  </si>
  <si>
    <t>607-819-8</t>
  </si>
  <si>
    <t xml:space="preserve">2,2'-ethylenedioxydiethyl dimethacrylate </t>
  </si>
  <si>
    <t>0,164</t>
  </si>
  <si>
    <t xml:space="preserve">Propylidynetrimethyl trimethacrylate </t>
  </si>
  <si>
    <t>0,00276</t>
  </si>
  <si>
    <t xml:space="preserve">4-(vinyloxy)butan-1-ol </t>
  </si>
  <si>
    <t>0,028</t>
  </si>
  <si>
    <t xml:space="preserve">Vinyl 4-(1,1-dimethylethyl)benzoate </t>
  </si>
  <si>
    <t>https://echa.europa.eu/substance-information/-/substanceinfo/100.035.903</t>
  </si>
  <si>
    <t xml:space="preserve">Poly(oxy(methyl-1,2-ethanediyl)), .alpha.-(2-methyl-1-oxo-2- propenyl)-.omega.-hydroxy- (4-PO) </t>
  </si>
  <si>
    <t>609-674-6</t>
  </si>
  <si>
    <t>Dimethyl phthalate</t>
  </si>
  <si>
    <t>0,192</t>
  </si>
  <si>
    <t xml:space="preserve">Diethyl phthalate </t>
  </si>
  <si>
    <t>0,012</t>
  </si>
  <si>
    <t xml:space="preserve">Diisopropyl phthalate </t>
  </si>
  <si>
    <t xml:space="preserve">Dipropyl phthalate </t>
  </si>
  <si>
    <t xml:space="preserve">Diisobutyl phthalate </t>
  </si>
  <si>
    <t xml:space="preserve">Dibutyl phthalate </t>
  </si>
  <si>
    <t xml:space="preserve">Benzyl butyl phthalate </t>
  </si>
  <si>
    <t>0,0075</t>
  </si>
  <si>
    <t xml:space="preserve">Diisopentyl phthalate </t>
  </si>
  <si>
    <t xml:space="preserve">N-pentyl-isopentylphthalate </t>
  </si>
  <si>
    <t xml:space="preserve">Dipentyl phthalate </t>
  </si>
  <si>
    <t>1,2-Benzenedicarboxylic acid, dipentyl ester, branched and linear</t>
  </si>
  <si>
    <t xml:space="preserve">Dihexyl phthalate </t>
  </si>
  <si>
    <t xml:space="preserve">1,2-Benzenedicarboxylic acid, dihexyl ester, branched and linear </t>
  </si>
  <si>
    <t xml:space="preserve">1,2-Benzenedicarboxylic acid, di-C6-8-branched alkyl esters, C7-rich </t>
  </si>
  <si>
    <t>https://echa.europa.eu/information-on-chemicals/cl-inventory-database/-/discli/details/105077</t>
  </si>
  <si>
    <t xml:space="preserve">Bis(2-ethylhexyl) phthalate </t>
  </si>
  <si>
    <t>204-211-04</t>
  </si>
  <si>
    <t>201</t>
  </si>
  <si>
    <t>https://echa.europa.eu/registration-dossier/-/registered-dossier/15358/2/1</t>
  </si>
  <si>
    <t xml:space="preserve">Dioctyl phthalate </t>
  </si>
  <si>
    <t>204-214-7</t>
  </si>
  <si>
    <t>https://echa.europa.eu/information-on-chemicals/cl-inventory-database/-/discli/details/16594</t>
  </si>
  <si>
    <t xml:space="preserve">Di-''isononyl'' phthalate </t>
  </si>
  <si>
    <t>249-079-5</t>
  </si>
  <si>
    <t>https://echa.europa.eu/registration-dossier/-/registered-dossier/14959/2/1</t>
  </si>
  <si>
    <t xml:space="preserve">1,2-Benzenedicarboxylic acid, di-C7-11-branched and linear alkyl esters </t>
  </si>
  <si>
    <t>https://echa.europa.eu/information-on-chemicals/cl-inventory-database/-/discli/details/10613</t>
  </si>
  <si>
    <t xml:space="preserve">Bis(2-propylheptyl) phthalate </t>
  </si>
  <si>
    <t>258-469-4</t>
  </si>
  <si>
    <t>https://echa.europa.eu/registration-dossier/-/registered-dossier/14145/2/1</t>
  </si>
  <si>
    <t xml:space="preserve">Di-''isodecyl'' phthalate </t>
  </si>
  <si>
    <t>247-977-1</t>
  </si>
  <si>
    <t>https://echa.europa.eu/information-on-chemicals/cl-inventory-database/-/discli/details/30404</t>
  </si>
  <si>
    <t xml:space="preserve">1,2-Benzenedicarboxylic acid, di-C9-11-branched alkyl esters, C10-rich </t>
  </si>
  <si>
    <t>271-091-4</t>
  </si>
  <si>
    <t>https://echa.europa.eu/registration-dossier/-/registered-dossier/13582/2/1</t>
  </si>
  <si>
    <t xml:space="preserve">Diundecyl phthalate, branched and linear </t>
  </si>
  <si>
    <t>287-401-6</t>
  </si>
  <si>
    <t>0,059</t>
  </si>
  <si>
    <t>https://echa.europa.eu/registration-dossier/-/registered-dossier/12074/2/1</t>
  </si>
  <si>
    <t xml:space="preserve">Diundecyl phthalate </t>
  </si>
  <si>
    <t>222-884-9</t>
  </si>
  <si>
    <t>https://echa.europa.eu/information-on-chemicals/cl-inventory-database/-/discli/details/26574</t>
  </si>
  <si>
    <t xml:space="preserve">Diisotridecyl phthalate </t>
  </si>
  <si>
    <t>248-368-3</t>
  </si>
  <si>
    <t>https://echa.europa.eu/registration-dossier/-/registered-dossier/10574/2/1</t>
  </si>
  <si>
    <t>1,2-Benzenedicarboxylic acid, di-C11-14-branched alkyl esters, C13-rich</t>
  </si>
  <si>
    <t>271-089-3</t>
  </si>
  <si>
    <t>https://echa.europa.eu/registration-dossier/-/registered-dossier/15949/2/1</t>
  </si>
  <si>
    <t>https://www.youtube.com/watch?v=DSNuahBdcwI</t>
  </si>
  <si>
    <t>0,632</t>
  </si>
  <si>
    <t>https://echa.europa.eu/registration-dossier/-/registered-dossier/14738/2/1</t>
  </si>
  <si>
    <t>https://echa.europa.eu/information-on-chemicals/cl-inventory-database/-/discli/details/86451</t>
  </si>
  <si>
    <t>https://echa.europa.eu/information-on-chemicals/cl-inventory-database/-/discli/details/85961</t>
  </si>
  <si>
    <t>0,011</t>
  </si>
  <si>
    <t>https://echa.europa.eu/registration-dossier/-/registered-dossier/14576/2/1</t>
  </si>
  <si>
    <t>https://echa.europa.eu/registration-dossier/-/registered-dossier/13548/2/1</t>
  </si>
  <si>
    <t xml:space="preserve">Tripentyl phosphate </t>
  </si>
  <si>
    <t>https://echa.europa.eu/substance-information/-/substanceinfo/100.017.976</t>
  </si>
  <si>
    <t>https://echa.europa.eu/information-on-chemicals/cl-inventory-database/-/discli/details/27058</t>
  </si>
  <si>
    <t>https://echa.europa.eu/registration-dossier/-/registered-dossier/14220/2/1</t>
  </si>
  <si>
    <t>https://echa.europa.eu/information-on-chemicals/cl-inventory-database/-/discli/details/4962</t>
  </si>
  <si>
    <t>https://echa.europa.eu/substance-information/-/substanceinfo/100.051.940</t>
  </si>
  <si>
    <t>https://echa.europa.eu/information-on-chemicals/cl-inventory-database/-/discli/details/29114</t>
  </si>
  <si>
    <t>https://echa.europa.eu/registration-dossier/-/registered-dossier/9354?p_auth=WDgCKb2Q</t>
  </si>
  <si>
    <t xml:space="preserve">:29761-21-5 </t>
  </si>
  <si>
    <t>0,000076</t>
  </si>
  <si>
    <t>https://echa.europa.eu/registration-dossier/-/registered-dossier/2104/2/1</t>
  </si>
  <si>
    <t>https://echa.europa.eu/substance-information/-/substanceinfo/100.056.719</t>
  </si>
  <si>
    <t>https://echa.europa.eu/substance-information/-/substanceinfo/100.043.451</t>
  </si>
  <si>
    <t xml:space="preserve">tert-butylphenyl diphenyl phosphate </t>
  </si>
  <si>
    <t>https://echa.europa.eu/information-on-chemicals/cl-inventory-database/-/discli/details/86809</t>
  </si>
  <si>
    <t xml:space="preserve">Di-tert-butylphenyl phenyl phosphate </t>
  </si>
  <si>
    <t>https://echa.europa.eu/information-on-chemicals/cl-inventory-database/-/discli/details/130946</t>
  </si>
  <si>
    <t>Isopropylphenyl diphenyl phosphate</t>
  </si>
  <si>
    <t>https://echa.europa.eu/information-on-chemicals/cl-inventory-database/-/discli/details/52536</t>
  </si>
  <si>
    <t xml:space="preserve">4,4-(ISOPROPYLIDENEDIPHENYL)BIS(DIPHENYL PHOSPHATE) </t>
  </si>
  <si>
    <t>https://echa.europa.eu/information-on-chemicals/cl-inventory-database/-/discli/details/87272</t>
  </si>
  <si>
    <t>https://echa.europa.eu/registration-dossier/-/registered-dossier/2204/2/1</t>
  </si>
  <si>
    <t xml:space="preserve">Tri-p-tolyl phosphate </t>
  </si>
  <si>
    <t>https://echa.europa.eu/information-on-chemicals/cl-inventory-database/-/discli/details/21053</t>
  </si>
  <si>
    <t xml:space="preserve">Tri-o-tolyl phosphate </t>
  </si>
  <si>
    <t>https://echa.europa.eu/information-on-chemicals/cl-inventory-database/-/discli/details/17760</t>
  </si>
  <si>
    <t>https://echa.europa.eu/information-on-chemicals/cl-inventory-database/-/discli/details/72582</t>
  </si>
  <si>
    <t xml:space="preserve">Tri-m-tolyl phosphate </t>
  </si>
  <si>
    <t>https://echa.europa.eu/information-on-chemicals/cl-inventory-database/-/discli/details/65214</t>
  </si>
  <si>
    <t xml:space="preserve">Diphenyl tolyl phosphate </t>
  </si>
  <si>
    <t>https://echa.europa.eu/information-on-chemicals/cl-inventory-database/-/discli/details/78947</t>
  </si>
  <si>
    <t>0,00042</t>
  </si>
  <si>
    <t>https://echa.europa.eu/registration-dossier/-/registered-dossier/15877/2/1</t>
  </si>
  <si>
    <t>0,004</t>
  </si>
  <si>
    <t xml:space="preserve">Reaction mass of biphenyl-2-yl diphenyl phosphate and triphenyl phosphate and bis(biphenyl-2-yl) phenyl phosphate </t>
  </si>
  <si>
    <t>https://echa.europa.eu/registration-dossier/-/registered-dossier/12599/2/1</t>
  </si>
  <si>
    <t>0,42</t>
  </si>
  <si>
    <t>https://echa.europa.eu/registration-dossier/-/registered-dossier/1714/2/1</t>
  </si>
  <si>
    <t>https://echa.europa.eu/registration-dossier/-/registered-dossier/14365/2/1</t>
  </si>
  <si>
    <t>https://echa.europa.eu/registration-dossier/-/registered-dossier/13748/2/1</t>
  </si>
  <si>
    <t xml:space="preserve">Diethyl bis(2-hydroxyethyl)aminomethylphosphonate </t>
  </si>
  <si>
    <t>https://echa.europa.eu/information-on-chemicals/cl-inventory-database/-/discli/details/73110</t>
  </si>
  <si>
    <t>184538-58-7</t>
  </si>
  <si>
    <t>https://echa.europa.eu/substance-information/-/substanceinfo/100.116.393</t>
  </si>
  <si>
    <t>0,024</t>
  </si>
  <si>
    <t>https://echa.europa.eu/registration-dossier/-/registered-dossier/14166/2/1</t>
  </si>
  <si>
    <t>0,6</t>
  </si>
  <si>
    <t>cobalt di (acetate)</t>
  </si>
  <si>
    <t xml:space="preserve">Cobalt(2+) propionate </t>
  </si>
  <si>
    <t>https://echa.europa.eu/registration-dossier/-/registered-dossier/13722/2/1</t>
  </si>
  <si>
    <t xml:space="preserve">Cobalt bis(2-ethylhexanoate) </t>
  </si>
  <si>
    <t xml:space="preserve">Neodecanoic acid, cobalt salt </t>
  </si>
  <si>
    <t xml:space="preserve">Fatty acids, tall-oil, cobalt salts </t>
  </si>
  <si>
    <t xml:space="preserve">Stearic acid, cobalt salt </t>
  </si>
  <si>
    <t xml:space="preserve">Naphthenic acids, cobalt salts </t>
  </si>
  <si>
    <t xml:space="preserve">Resin acids and Rosin acids, cobalt salts </t>
  </si>
  <si>
    <t xml:space="preserve">Fatty acids, C6-19-branched, cobalt(2+) salts </t>
  </si>
  <si>
    <t>270-066-5</t>
  </si>
  <si>
    <t xml:space="preserve">Salt reaction of cobalt(2+) and C2/C8/C20 carboxylates </t>
  </si>
  <si>
    <t xml:space="preserve">Fatty acids, C6-19-branched, iron salts </t>
  </si>
  <si>
    <t>20,6</t>
  </si>
  <si>
    <t xml:space="preserve">2-ethylhexanoic acid, zirconium salt </t>
  </si>
  <si>
    <t>0,36</t>
  </si>
  <si>
    <t xml:space="preserve">Zinc distearate </t>
  </si>
  <si>
    <t>0,008</t>
  </si>
  <si>
    <t>0,174</t>
  </si>
  <si>
    <t xml:space="preserve">Cinnamyl alcohol </t>
  </si>
  <si>
    <t xml:space="preserve">trans-cinnamic acid </t>
  </si>
  <si>
    <t xml:space="preserve">Anisaldehyde </t>
  </si>
  <si>
    <t xml:space="preserve">Cinnamaldehyde </t>
  </si>
  <si>
    <t>1,004</t>
  </si>
  <si>
    <t xml:space="preserve">4-methoxybenzyl alcohol </t>
  </si>
  <si>
    <t xml:space="preserve">Anisic acid </t>
  </si>
  <si>
    <t>https://echa.europa.eu/substance-information/-/substanceinfo/100.014.199</t>
  </si>
  <si>
    <t xml:space="preserve">3-iodo-2-propynyl butylcarbamate </t>
  </si>
  <si>
    <t xml:space="preserve">Tetrahydro-1,3,4,6-tetrakis(hydroxymethyl)imidazo[4,5-d]imidazole-2,5(1H,3H)-dione </t>
  </si>
  <si>
    <t xml:space="preserve">2-methyl-2H-isothiazol-3-one </t>
  </si>
  <si>
    <t xml:space="preserve">1,2-benzisothiazol-3(2H)-one </t>
  </si>
  <si>
    <t xml:space="preserve">
 220-120-9 </t>
  </si>
  <si>
    <t xml:space="preserve">Fatty acids, C18-unsatd., dimers, oligomeric reaction products with tall-oil fatty acids and triethylenetetramine </t>
  </si>
  <si>
    <t>205-351-5</t>
  </si>
  <si>
    <t xml:space="preserve">Resin acids and Rosin acids, sodium salts </t>
  </si>
  <si>
    <t>https://echa.europa.eu/registration-dossier/-/registered-dossier/14927/2/1</t>
  </si>
  <si>
    <t xml:space="preserve">Di(benzothiazol-2-yl) disulphide </t>
  </si>
  <si>
    <t>0,027</t>
  </si>
  <si>
    <t>https://echa.europa.eu/registration-dossier/-/registered-dossier/14884/2/1</t>
  </si>
  <si>
    <t xml:space="preserve">Poly(oxy-1,2-ethanediyl), a-butyl-w-hydroxy-, mixed ethers with 2-ethyl-1-hexanol and 2,2´-thiobis[ethanol] </t>
  </si>
  <si>
    <t>https://echa.europa.eu/information-on-chemicals/cl-inventory-database/-/discli/details/19856</t>
  </si>
  <si>
    <t xml:space="preserve">Rosin </t>
  </si>
  <si>
    <t xml:space="preserve">N-(2-hydroxyethyl)stearamide </t>
  </si>
  <si>
    <t>203-883-2</t>
  </si>
  <si>
    <t>0,007</t>
  </si>
  <si>
    <t>https://echa.europa.eu/registration-dossier/-/registered-dossier/14395/2/1</t>
  </si>
  <si>
    <t xml:space="preserve">1,3,5-triallyl-1,3,5-triazine-2,4,6(1H,3H,5H)-trione </t>
  </si>
  <si>
    <t xml:space="preserve">Pentaerythritol tetrakis(3-mercaptopropionate) </t>
  </si>
  <si>
    <t>0,00003</t>
  </si>
  <si>
    <t xml:space="preserve">Octamethylcyclotetrasiloxane </t>
  </si>
  <si>
    <t>0,00044</t>
  </si>
  <si>
    <t xml:space="preserve">Dimethyloctadecyl[3-(trimethoxysilyl)propyl]ammonium chloride </t>
  </si>
  <si>
    <t xml:space="preserve">Aminofunctional Fluid </t>
  </si>
  <si>
    <t xml:space="preserve">Aminomodified Polydimethylsiloxane </t>
  </si>
  <si>
    <t xml:space="preserve">DIPHENYLMETHANDIISOCYANATE, ISOMERS AND HOMOLOGUES </t>
  </si>
  <si>
    <t xml:space="preserve">o-(p-isocyanatobenzyl)phenyl isocyanate </t>
  </si>
  <si>
    <t xml:space="preserve">Formaldehyde, oligomeric reaction products with aniline and phosgene </t>
  </si>
  <si>
    <t xml:space="preserve">4,4'-Methylenediphenyl diisocyanate, oligomeric reaction products with 2,4'-diisocyanatodiphenylmethane </t>
  </si>
  <si>
    <t>0,0096</t>
  </si>
  <si>
    <t>158885-25-7</t>
  </si>
  <si>
    <t xml:space="preserve">Quinoline </t>
  </si>
  <si>
    <t xml:space="preserve">Di-tert-butyl 1,1,4,4-tetramethyltetramethylene diperoxide </t>
  </si>
  <si>
    <t>0,00065</t>
  </si>
  <si>
    <t xml:space="preserve">Bis(2,4-dichlorobenzoyl) peroxide </t>
  </si>
  <si>
    <t>0,00029</t>
  </si>
  <si>
    <t xml:space="preserve">Titanium tetrabutanolate </t>
  </si>
  <si>
    <t>0,08</t>
  </si>
  <si>
    <t xml:space="preserve">Methylamine </t>
  </si>
  <si>
    <t>Flam Gas</t>
  </si>
  <si>
    <t xml:space="preserve">Ethylamine </t>
  </si>
  <si>
    <t>0,046</t>
  </si>
  <si>
    <t>CLP, de bőrre és szemre a regisztráció szigorúbb (1A és 1)</t>
  </si>
  <si>
    <t>tert-butylamine</t>
  </si>
  <si>
    <t>0,000016</t>
  </si>
  <si>
    <t>0,03</t>
  </si>
  <si>
    <t>104-75-6</t>
  </si>
  <si>
    <t>0,00026</t>
  </si>
  <si>
    <t>68037-95-6</t>
  </si>
  <si>
    <t>0,0013</t>
  </si>
  <si>
    <t xml:space="preserve">Diethylamine </t>
  </si>
  <si>
    <t>0,04</t>
  </si>
  <si>
    <t xml:space="preserve">Diisobutylamine </t>
  </si>
  <si>
    <t xml:space="preserve">Dipropylamine </t>
  </si>
  <si>
    <t>0,072</t>
  </si>
  <si>
    <t xml:space="preserve">Propylenediamine </t>
  </si>
  <si>
    <t xml:space="preserve">Ethylenediamine </t>
  </si>
  <si>
    <t xml:space="preserve">Hexamethylenediamine </t>
  </si>
  <si>
    <t>https://echa.europa.eu/registration-dossier/-/registered-dossier/16081/2/1</t>
  </si>
  <si>
    <t xml:space="preserve">Triethylamine </t>
  </si>
  <si>
    <t>0,11</t>
  </si>
  <si>
    <t>https://echa.europa.eu/registration-dossier/-/registered-dossier/14938/2/1</t>
  </si>
  <si>
    <t xml:space="preserve">Aniline </t>
  </si>
  <si>
    <t xml:space="preserve">N-methylaniline </t>
  </si>
  <si>
    <t>0,0021</t>
  </si>
  <si>
    <t xml:space="preserve">N,N-dimethylaniline </t>
  </si>
  <si>
    <t>0,00032</t>
  </si>
  <si>
    <t xml:space="preserve">ziram </t>
  </si>
  <si>
    <t xml:space="preserve">Zinc bis(dibenzyldithiocarbamate) </t>
  </si>
  <si>
    <t xml:space="preserve">Zinc O,O,O',O'-tetrabutyl bis(phosphorodithioate) </t>
  </si>
  <si>
    <t xml:space="preserve">Denatonium benzoate </t>
  </si>
  <si>
    <t xml:space="preserve">N-1,3-dimethylbutyl-N'-phenyl-p-phenylenediamine </t>
  </si>
  <si>
    <t>https://echa.europa.eu/registration-dossier/-/registered-dossier/15367/2/1</t>
  </si>
  <si>
    <t xml:space="preserve">N-cyclohexylbenzothiazole-2-sulfenamide </t>
  </si>
  <si>
    <t xml:space="preserve">5-ethylidene-8,9,10-trinorborn-2-ene </t>
  </si>
  <si>
    <t>0,085</t>
  </si>
  <si>
    <t xml:space="preserve">Benzothiazole-2-thiol </t>
  </si>
  <si>
    <t xml:space="preserve">Bis(4-octylphenyl)amine </t>
  </si>
  <si>
    <t xml:space="preserve">1,2-Dihydro-2,2,4-trimethylquinoline, oligomers </t>
  </si>
  <si>
    <t>0,056</t>
  </si>
  <si>
    <t xml:space="preserve">1,1'-dithiobis[hexahydro-2H-azepin-2-one] </t>
  </si>
  <si>
    <t xml:space="preserve">1,3-diphenylguanidine </t>
  </si>
  <si>
    <t>disulfiram</t>
  </si>
  <si>
    <t xml:space="preserve">thiram </t>
  </si>
  <si>
    <t>0,014</t>
  </si>
  <si>
    <t xml:space="preserve">N-isopropyl-N'-phenyl-p-phenylenediamine </t>
  </si>
  <si>
    <t>0,00028</t>
  </si>
  <si>
    <t>https://echa.europa.eu/registration-dossier/-/registered-dossier/13374/2/1</t>
  </si>
  <si>
    <t xml:space="preserve">Imidazolidine-2-thione </t>
  </si>
  <si>
    <t>0,32</t>
  </si>
  <si>
    <t>https://echa.europa.eu/registration-dossier/-/registered-dossier/13536/2/1</t>
  </si>
  <si>
    <t xml:space="preserve">1,3-dihydro-4(or 5)-methyl-2H-benzimidazole-2-thione </t>
  </si>
  <si>
    <t>https://echa.europa.eu/registration-dossier/-/registered-dossier/15889/2/1</t>
  </si>
  <si>
    <t>CAS number elírva nem találom</t>
  </si>
  <si>
    <t xml:space="preserve">Petroleum resins </t>
  </si>
  <si>
    <t xml:space="preserve">Turpentine, oil </t>
  </si>
  <si>
    <t>0,000303</t>
  </si>
  <si>
    <t>0,001004</t>
  </si>
  <si>
    <t xml:space="preserve">D-Î²-Pinene </t>
  </si>
  <si>
    <t xml:space="preserve">7-methyl-3-methyleneocta-1,6-diene </t>
  </si>
  <si>
    <t>5.83</t>
  </si>
  <si>
    <t xml:space="preserve">3,7-dimethyloctan-1-ol </t>
  </si>
  <si>
    <t xml:space="preserve">3,7-dimethyloctan-3-ol </t>
  </si>
  <si>
    <t>0,009</t>
  </si>
  <si>
    <t>0,0278</t>
  </si>
  <si>
    <t xml:space="preserve">Reaction mass of 2,6 -Octandien-1-ol,3,7-dimethyl-,( E ) and 2,6-Octandien-1-ol, 3,7 dimethyl-, (Z) </t>
  </si>
  <si>
    <t>linalool oxide</t>
  </si>
  <si>
    <t xml:space="preserve">Isopulegol </t>
  </si>
  <si>
    <t>8050-15-5</t>
  </si>
  <si>
    <t xml:space="preserve">Resin acids and Rosin acids, hydrogenated, Me esters </t>
  </si>
  <si>
    <t>https://echa.europa.eu/registration-dossier/-/registered-dossier/5757/2/1</t>
  </si>
  <si>
    <t xml:space="preserve">Resin acids and Rosin acids, esters with triethylene glycol </t>
  </si>
  <si>
    <t xml:space="preserve">Resin acids and Rosin acids, esters with pentaerythritol </t>
  </si>
  <si>
    <t xml:space="preserve">Resin acids and Rosin acids, esters with glycerol </t>
  </si>
  <si>
    <t xml:space="preserve">Resin acids and Rosin acids, hydrogenated, esters with glycerol </t>
  </si>
  <si>
    <t xml:space="preserve">Resin acids and Rosin acids, fumarated, compds. with triethanolamine </t>
  </si>
  <si>
    <t xml:space="preserve">Rosin, reaction products with formaldehyde </t>
  </si>
  <si>
    <t xml:space="preserve">Rosin, oligomers </t>
  </si>
  <si>
    <t xml:space="preserve">Chlorobenzene </t>
  </si>
  <si>
    <t>0,032</t>
  </si>
  <si>
    <t xml:space="preserve">1,2-dichlorobenzene </t>
  </si>
  <si>
    <t xml:space="preserve">1,3-dichlorobenzene </t>
  </si>
  <si>
    <t xml:space="preserve">1,4-dichlorobenzene </t>
  </si>
  <si>
    <t xml:space="preserve">1,2,3-trichlorobenzene </t>
  </si>
  <si>
    <t xml:space="preserve">1,2,4-trichlorobenzene </t>
  </si>
  <si>
    <t xml:space="preserve">1,3,5-trichlorobenzene </t>
  </si>
  <si>
    <t xml:space="preserve">1,2,3,4-tetrachlorobenzene </t>
  </si>
  <si>
    <t xml:space="preserve">1,2,3,5-tetrachlorobenzene </t>
  </si>
  <si>
    <t xml:space="preserve">1,2,4,5-tetrachlorobenzene </t>
  </si>
  <si>
    <t xml:space="preserve">Pentachlorobenzene </t>
  </si>
  <si>
    <t xml:space="preserve">Hexachlorobenzene </t>
  </si>
  <si>
    <t>0,268</t>
  </si>
  <si>
    <t>0,287</t>
  </si>
  <si>
    <t xml:space="preserve">Symclosene </t>
  </si>
  <si>
    <t xml:space="preserve">Troclosene sodium </t>
  </si>
  <si>
    <t xml:space="preserve">Salicylic acid </t>
  </si>
  <si>
    <t xml:space="preserve">4-nitrosophenol </t>
  </si>
  <si>
    <t xml:space="preserve">p-benzoquinone dioxime </t>
  </si>
  <si>
    <t>https://echa.europa.eu/information-on-chemicals/cl-inventory-database/-/discli/details/8433</t>
  </si>
  <si>
    <t xml:space="preserve">Acetonitrile </t>
  </si>
  <si>
    <t xml:space="preserve">Butyronitrile </t>
  </si>
  <si>
    <t>0,107</t>
  </si>
  <si>
    <t xml:space="preserve">2-methylbutyronitrile </t>
  </si>
  <si>
    <t xml:space="preserve">Acrylonitrile </t>
  </si>
  <si>
    <t>0,017</t>
  </si>
  <si>
    <t xml:space="preserve">2-aminoethanol </t>
  </si>
  <si>
    <t xml:space="preserve">2-aminoethanol, monoester with boric acid </t>
  </si>
  <si>
    <t>0,026</t>
  </si>
  <si>
    <t xml:space="preserve">Boric acid (H3BO3), reaction products with ethanolamine </t>
  </si>
  <si>
    <t xml:space="preserve">Orthoboric acid, compound with 2-aminoethanol </t>
  </si>
  <si>
    <t xml:space="preserve">Triethoxy(3-isocyanatopropyl)silane </t>
  </si>
  <si>
    <t>0,5</t>
  </si>
  <si>
    <t xml:space="preserve">Amylase, α- </t>
  </si>
  <si>
    <t>0,0017</t>
  </si>
  <si>
    <t>phenol</t>
  </si>
  <si>
    <t>harmonizált a regisztrációval egyező</t>
  </si>
  <si>
    <t>harmonizált + a regisiztráció a Chronic 3</t>
  </si>
  <si>
    <t>https://echa.europa.eu/registration-dossier/-/registered-dossier/1918/2/1</t>
  </si>
  <si>
    <t xml:space="preserve">p-isopropylphenol </t>
  </si>
  <si>
    <t xml:space="preserve">3-isopropylhydroxybenzene </t>
  </si>
  <si>
    <t>0,000199</t>
  </si>
  <si>
    <t xml:space="preserve">p-mentha-1,4-diene </t>
  </si>
  <si>
    <t xml:space="preserve">p-mentha-1,3-diene </t>
  </si>
  <si>
    <t xml:space="preserve">Caryophyllene </t>
  </si>
  <si>
    <t>201-746-1</t>
  </si>
  <si>
    <t xml:space="preserve">p-menth-1-en-4-ol </t>
  </si>
  <si>
    <t xml:space="preserve">(1S-endo)-1,7,7-trimethylbicyclo[2.2.1]heptan-2-ol </t>
  </si>
  <si>
    <t xml:space="preserve">(R)-p-mentha-1,8-diene </t>
  </si>
  <si>
    <t>regisztráció, tervezik, hogy a bőrérzékenyítést is hozzáadják a harmonizálthoz</t>
  </si>
  <si>
    <t xml:space="preserve">Thuj-4(10)-ene </t>
  </si>
  <si>
    <t xml:space="preserve">p-mentha-1(7),2-diene </t>
  </si>
  <si>
    <t xml:space="preserve">Bornan-2-one </t>
  </si>
  <si>
    <t>0,00093</t>
  </si>
  <si>
    <t xml:space="preserve">5-isopropyl-2-methylbicyclo[3.1.0]hex-2-ene </t>
  </si>
  <si>
    <t xml:space="preserve">4-allylanisole </t>
  </si>
  <si>
    <t>0,077</t>
  </si>
  <si>
    <t>0,127</t>
  </si>
  <si>
    <t xml:space="preserve">HDI oligomers, isocyanurate </t>
  </si>
  <si>
    <t xml:space="preserve">Benzenesulfonic acid, mono-C10-16-alkyl derivs., sodium salts </t>
  </si>
  <si>
    <t>1-1</t>
  </si>
  <si>
    <t>Acid compounds of sulphur</t>
  </si>
  <si>
    <t>4,4'-Isopropylidenediphenol, oligomeric reaction products with 1-chloro-2,3-epoxypropane</t>
  </si>
  <si>
    <t>harmoniizálttal megegyező regisztráció</t>
  </si>
  <si>
    <t>7-oxabicyclo[4.1.0]hept-3-ylmethyl 7-oxabicyclo[4.1.0]heptane-3-carboxylate</t>
  </si>
  <si>
    <t>219-207-4</t>
  </si>
  <si>
    <t>2386-87-0</t>
  </si>
  <si>
    <t>Formaldehyde, oligomeric reaction products with 1-chloro-2,3-epoxypropane and phenol</t>
  </si>
  <si>
    <t>500-006-8</t>
  </si>
  <si>
    <t>9003-36-5</t>
  </si>
  <si>
    <t>1,3,5-tris[(2S and 2R)-2,3-epoxypropyl]-1,3,5-triazine-2,4,6-(1H,3H,5H)-trione</t>
  </si>
  <si>
    <t>regizstráicó</t>
  </si>
  <si>
    <t>84852-53-9</t>
  </si>
  <si>
    <t>1,1'-(ethane-1,2-diyl)bis[pentabromobenzene]</t>
  </si>
  <si>
    <t>284-366-9</t>
  </si>
  <si>
    <t>regisztráció szerint nem veszélyes</t>
  </si>
  <si>
    <t>ethylene oxide</t>
  </si>
  <si>
    <t>Flam. Gas 1, Liquuefied gas</t>
  </si>
  <si>
    <t>1-chloro-2,3-epoxypropane</t>
  </si>
  <si>
    <t>m-xylene</t>
  </si>
  <si>
    <t>203-576-3</t>
  </si>
  <si>
    <t>regisztráció kiegészíti a harmonizáltat a STOT-okkal, Asp-val és a környezetivel</t>
  </si>
  <si>
    <t>1,2,3,6-tetrahydromethyl-3,6-methanophthalic anhydride</t>
  </si>
  <si>
    <t>25134-21-8</t>
  </si>
  <si>
    <t>246-644-8</t>
  </si>
  <si>
    <t>25550-51-5</t>
  </si>
  <si>
    <t xml:space="preserve">19438-60-9 </t>
  </si>
  <si>
    <t>Hexahydro-4-methylphthalic anhydride</t>
  </si>
  <si>
    <t>0,55</t>
  </si>
  <si>
    <t>ez nincs az Ügynökségnél, de u.a. az anyag</t>
  </si>
  <si>
    <t>3068-76-6</t>
  </si>
  <si>
    <t xml:space="preserve">N-[3-(trimethoxysilyl)propyl]aniline </t>
  </si>
  <si>
    <t>221-328-2</t>
  </si>
  <si>
    <t>Sigma adatlap</t>
  </si>
  <si>
    <t>33918-18-2</t>
  </si>
  <si>
    <t xml:space="preserve">1,8-DIAZABICYCLO[5.4.0]UNDEC-7-ENE, COMPOUND WITH 2-ETHYLHEXANOIC ACID (1:1) </t>
  </si>
  <si>
    <t>608-915-2</t>
  </si>
  <si>
    <t>939-350-2</t>
  </si>
  <si>
    <t>Benzyl-C12-14-alkyl-dimethylammonium chloride</t>
  </si>
  <si>
    <t>Benzyl-C12-16-alkyl-dimethylammonium chloride</t>
  </si>
  <si>
    <t>68424-85-1</t>
  </si>
  <si>
    <t>270-325-2</t>
  </si>
  <si>
    <t>1. intermedier regisztráció metanolos oldatban- magy szórás a bejelentéseknél, de sokszor megjelenik a 10-s M faktor az akutnál</t>
  </si>
  <si>
    <t>regisztráicó</t>
  </si>
  <si>
    <t>Benzyltrimethylammonium chloride</t>
  </si>
  <si>
    <t>56-93-9</t>
  </si>
  <si>
    <t>200-300-3</t>
  </si>
  <si>
    <t>Trimethyloctadecylammonium chloride</t>
  </si>
  <si>
    <t>112-03-8</t>
  </si>
  <si>
    <t>203-929-1</t>
  </si>
  <si>
    <t xml:space="preserve"> és</t>
  </si>
  <si>
    <t>α,α-dimethylbenzyl hydroperoxide</t>
  </si>
  <si>
    <t>Org. Perox. Type E</t>
  </si>
  <si>
    <t>regisztráció, a harmonizálttal egyező</t>
  </si>
  <si>
    <t>benzyl-C8-18-alkildimethyl-amonium chloride</t>
  </si>
  <si>
    <t>harmonizált és bejelentések. Az egyikben van M=10</t>
  </si>
  <si>
    <t>36</t>
  </si>
  <si>
    <t>926-605-8</t>
  </si>
  <si>
    <t>Hydrocarbons, C6-C7, isoalkanes, cyclics, &lt;5% n-hexane</t>
  </si>
  <si>
    <t>Benzyl alcohol</t>
  </si>
  <si>
    <t>regisztráció hozzáadja az Eye irrit. 2-t a harmonizálthoz. Szerinte az inhal. Toxicitás nem megalapozott</t>
  </si>
  <si>
    <r>
      <t xml:space="preserve">Többféle adat van a táblázatban. A fontos és pontosan beviendő adatok mezői nincsenek beszínezve. Persze ha nincs valamilyen osztályozásra adat, ezeket üresen hagyhatjuk. A sötéttel színezett mezőket nem kötelező kitölteni, csak ha szorgosak vagyunk és kiszedjük a regisztrációból akkor nagyon örülök, ha beírjuk: pl. az Occupational limit-et belégzésre, hosszú távon, mg/m3, és a kibocsátási limitet, elővízre, mg/L. A sárgával színezett mezőkön már találunk beírást: itt egy automatikus Excel számítási képlet található. Ez az általános koncentrációs határt adja meg - a már az adatbázisban eleve meglévő, vagy általunk beírt besorolástól függően. Írjuk ide be, </t>
    </r>
    <r>
      <rPr>
        <i/>
        <sz val="11"/>
        <color rgb="FF000000"/>
        <rFont val="Calibri"/>
        <family val="2"/>
        <charset val="238"/>
      </rPr>
      <t xml:space="preserve">feltétlenül, ezzel átírva a képletet, </t>
    </r>
    <r>
      <rPr>
        <sz val="11"/>
        <color rgb="FF000000"/>
        <rFont val="Calibri"/>
        <family val="2"/>
        <charset val="238"/>
      </rPr>
      <t>ha specifikus koncentrációs limitet találunk az irodalomban. Persze a megfelelelő helyre. Ilyen pl. a bőr- és szemirritáció, vagy a STOT végpont. Vannak végül olyan mezők, melyek nincsenek beszínezve, de nagy ritkán találunk rá adatot: ilyenek a specifikus koncentrációs limitek pl. az érzékenyítésre, vagy az M tényezők a környezeti végpontra a táblázat legvégén. Ne felejtsük ide beírni, ha az M tényező eltér az alapértékrtől, az M=1-től.</t>
    </r>
  </si>
  <si>
    <t>Lemegyünk az Adatbázis táblában az utolsó sorig, melyben adat található. Beírjuk a CAS számot, mint a legfontosabb adatot, pontosan, kötőjelekkel, de szóközök nélkül. Ha az anyagnak nincs CAS száma, akkor az ECHA listaszámot (9-cel kezdődik adjuk meg a CAS szám helyén is. Elég sok ilyen adat van már benn, ezeket meg fogja találni az Excel. A következő oszlop az anyag sorszámát mutatja, ne töltsük ki. Az anyag kémiai nevét is írjuk be, de nem lényeges, hogy pontos legyen. Ezután jönnek sorban a regisztrációból, osztályozás-bejelentési adatbázisból, a CLP rendeletből vagy a beérkező adatlapból (ez a sorrend is, az elsővel célszerű kezdeni) kivett osztályozási adatok. Figyeljünk arra, hogy a tábla rögzitve van, tehát a görgetéssel minden oszlopot tekintsünk meg és töltsük be az adatokat.</t>
  </si>
  <si>
    <t>A D oszloptól (első anyag) kezdve írjuk be minden általunk bevitt anyagra a CAS számát. Ennek pontos beírása a legfontosabb, mert a továbbiakban ez a CAS szám fogja azonosítani ezt az anyagot. Ne hagyjuk el a kötőjeleket, ne tegyünk szóközt sehova (se az elejére, se a kötőjelek mellé, se a végére). Ha az  anyagunknak valamiért nincs CAS száma, pl. Reaction mass, akkor adjuk meg az ECHA listaszámát (9-cel kezdődik). Sok ilyen anyag van már az adatbázisban, ezeket meg fogja találni az Excel. Ha ilyen sincs, tehát az anyag nem is regisztrált (mert akkor ott kap listaszámot) akkor adjunk neki egy saját azonosító számot, bármilyen formátumút Előszőr vigyük be (lásd lejjebb) az adatait (ezzzel az azonosító számmal) az "Adatbázis" táblába is, hogy a program megtalálja....</t>
  </si>
  <si>
    <t>30973-88-7</t>
  </si>
  <si>
    <t>1,3-PROPANEDIOL, 2,2-BIS(HYDROXYMETHYL)-, POLYMER WITH (CHLOROMETHYL )OXIRANE</t>
  </si>
  <si>
    <t>csak bejelentés, de egységes</t>
  </si>
  <si>
    <t>regisztráció. Lezárult az Interneteskonzultáció a Carc. 1B osztályozási javaslatról. Nem látni a kimenetet.</t>
  </si>
  <si>
    <t>Didecyldimethylammonium chloride</t>
  </si>
  <si>
    <t>regisztráció hozáada a harmonizálthoz a két környezeti végpontot és az M faktort az akutra</t>
  </si>
  <si>
    <t>112-02-7</t>
  </si>
  <si>
    <t>203-928-6</t>
  </si>
  <si>
    <t>cetrimonium chloride (trimetil-hexadecil-ammonium-klorid</t>
  </si>
  <si>
    <t>regisztrácó</t>
  </si>
  <si>
    <t xml:space="preserve">   </t>
  </si>
  <si>
    <t>1,1'-iminodipropan-2-ol</t>
  </si>
  <si>
    <t>regisztráció a harmonizálltal azonos</t>
  </si>
  <si>
    <t>N,N'-methylenebismorpholine</t>
  </si>
  <si>
    <t>5625-90-1</t>
  </si>
  <si>
    <t>227-062-3</t>
  </si>
  <si>
    <t>RAC javaslata az új harmonizált osztályozásra</t>
  </si>
  <si>
    <t>a regisztrálók a harmonizált Skin Corr 1B osztályozás helyett inkább az 1C-t javasolják és Acute M 10-t</t>
  </si>
  <si>
    <t>68647-95-0</t>
  </si>
  <si>
    <t>quartz</t>
  </si>
  <si>
    <t>238-878-4</t>
  </si>
  <si>
    <t>bejelentések, van aki nem veszi veszélylesnek. A finom frakción múlik!</t>
  </si>
  <si>
    <t>2461-15-6</t>
  </si>
  <si>
    <t>[[(2-ethylhexyl)oxy]methyl]oxirane</t>
  </si>
  <si>
    <t>219-553-6</t>
  </si>
  <si>
    <t>regiszstráció, enyhébb, mint amit a szállító megadott Eye Irrit. 2 és Auatic Chronic 3</t>
  </si>
  <si>
    <t>Fatty acids, C18-unsatd., dimers, compds. with coco alkylamines</t>
  </si>
  <si>
    <t>614-682-8</t>
  </si>
  <si>
    <t>29385-43-1</t>
  </si>
  <si>
    <t>tolyl triazole</t>
  </si>
  <si>
    <t>249-596-6</t>
  </si>
  <si>
    <t>540-84-1</t>
  </si>
  <si>
    <t>110-83-8</t>
  </si>
  <si>
    <t>Naphtha (petroleum), isomerization, C6-fraction</t>
  </si>
  <si>
    <t>regisztráció, nagyon függ a toluol és hexántartalomtól</t>
  </si>
  <si>
    <t>Naphtha (petroleum), isomerization</t>
  </si>
  <si>
    <t>tert-butyl methyl ether</t>
  </si>
  <si>
    <t>regisiztrácó</t>
  </si>
  <si>
    <t>5,1</t>
  </si>
  <si>
    <t xml:space="preserve">2,2,4-trimethylpentane </t>
  </si>
  <si>
    <t>208-759-1</t>
  </si>
  <si>
    <t xml:space="preserve">Cyclohexene </t>
  </si>
  <si>
    <t>203-87-8</t>
  </si>
  <si>
    <t>EZEK CSAK PÉLDÁK</t>
  </si>
  <si>
    <t>ÍRJA BE A SAJÁTJÁT</t>
  </si>
  <si>
    <t>adatlapban megadott, nem azonosított komponens</t>
  </si>
  <si>
    <t>ATP06, látható a bejelentési oldalon. A regisztrálók az Sens. 1A-t javasolják, ezt használtam.</t>
  </si>
  <si>
    <t>Cobalt</t>
  </si>
  <si>
    <t>RAC döntés + a környezetere a szigorúbb regisztráció. Nagyon függ a szennyezésektől</t>
  </si>
  <si>
    <t>CLP00, de 2015 februárban beadták a Repr. 1B javaslatot, amit a RAC Repr. 2-nek fogadott el. A regisztrációban Skin Corr. 1C és a két M tényező jött hozzá</t>
  </si>
  <si>
    <t>Bis(2,2,6,6-tetramethyl-4-piperidyl) sebacate</t>
  </si>
  <si>
    <t>52829-07-9</t>
  </si>
  <si>
    <t>257-207-9</t>
  </si>
  <si>
    <t>2-(2H-benzotriazol-2-yl)-p-cresol</t>
  </si>
  <si>
    <t>2440-22-4</t>
  </si>
  <si>
    <t>219-470-5</t>
  </si>
  <si>
    <t xml:space="preserve">A mixture of: bis(2,2,6,6-tetramethyl-1-octyloxypiperidin-4-yl)-1,10-decanedioate; 1,8-bis[(2,2,6,6-tetramethyl-4-((2,2,6,6-tetramethyl-1-octyloxypiperidin-4-yl)-decan-1,10-dioyl)piperidin-1-yl)oxy]octane </t>
  </si>
  <si>
    <t>129757-67-1</t>
  </si>
  <si>
    <t>a regisztrációban javasolják a RAC döntésére hivatkozva az eddigi Chronic 4-et elhagyni</t>
  </si>
  <si>
    <t>N,N',N'',N'''-tetrakis(4,6-bis(butyl-(N-methyl-2,2,6,6-tetramethylpiperidin-4-yl)amino)triazin-2-yl)-4,7-diazadecane-1,10-diamine</t>
  </si>
  <si>
    <t>a regisztrációban szigorúbbak mint a harmonizált</t>
  </si>
  <si>
    <t>Sodium 3-(2H-benzotriazol-2-yl)-5-sec-butyl-4-hydroxybenzenesulfonate</t>
  </si>
  <si>
    <t>a két regisztráló nem tud megegyezni, a harmonizáltban csak a szemkárosítás van</t>
  </si>
  <si>
    <t xml:space="preserve">2,2',6,6'-tetra-tert-butyl-4,4'-methylenediphenol </t>
  </si>
  <si>
    <t>118-82-1</t>
  </si>
  <si>
    <t>204-279-1</t>
  </si>
  <si>
    <t>nem osztályozták a regisztrációban</t>
  </si>
  <si>
    <t>1,2-Dihydro-2,2,4-trimethylquinoline, oligomers</t>
  </si>
  <si>
    <t>Tris(2,4-ditert-butylphenyl) phosphite</t>
  </si>
  <si>
    <t>31570-04-4</t>
  </si>
  <si>
    <t>250-709-8</t>
  </si>
  <si>
    <t>Dioctadecyl 3,3'-thiodipropionate</t>
  </si>
  <si>
    <t>693-39-7</t>
  </si>
  <si>
    <t>211-750-5</t>
  </si>
  <si>
    <t>2082-79-3</t>
  </si>
  <si>
    <t>Octadecyl 3-(3,5-di-tert-butyl-4-hydroxyphenyl)propionate</t>
  </si>
  <si>
    <t>218-216-0</t>
  </si>
  <si>
    <t>770-35-4</t>
  </si>
  <si>
    <t>68608-26-4</t>
  </si>
  <si>
    <t>68920-66-1</t>
  </si>
  <si>
    <t>90218-34-1</t>
  </si>
  <si>
    <t>3811-73-2</t>
  </si>
  <si>
    <t>Alcohols, C16-18 and C18-unsatd., ethoxylated</t>
  </si>
  <si>
    <t>1-Phenoxy-propan-2-ol</t>
  </si>
  <si>
    <t>212-222-7</t>
  </si>
  <si>
    <t>271-781-5</t>
  </si>
  <si>
    <t>Sulfonic acids, petroleum, sodium salts</t>
  </si>
  <si>
    <t>68956-41-2</t>
  </si>
  <si>
    <t>Fatty acids, tall-oil, reaction products with 2-amino-2-methyl-1-propanol</t>
  </si>
  <si>
    <t>nincs rá sem regisztráció, de osztályozás bejelentés sem</t>
  </si>
  <si>
    <t>Benzenesulfonic acid, 2,3(or 3,4)-dimethyl-, mono-C10-14-branched alkyl derivs., sodium salts</t>
  </si>
  <si>
    <t>290-708-8</t>
  </si>
  <si>
    <t xml:space="preserve">Pyridine-2-thiol 1-oxide, sodium salt </t>
  </si>
  <si>
    <t>223-296-5</t>
  </si>
  <si>
    <t>regisztráció, de nagyon nincs egyetértés. Ez a legkeményebb besorolás</t>
  </si>
  <si>
    <t>Benzyl chloroformate</t>
  </si>
  <si>
    <t>regisztráció, rákkeltő és érzékenyítő a benzil-klorid tartalom miatt</t>
  </si>
  <si>
    <t xml:space="preserve">Ethyl chloroformate </t>
  </si>
  <si>
    <t>regisztráció a harmonizálttal egyező</t>
  </si>
  <si>
    <t xml:space="preserve">2-isopropyl-5-methylcyclohexyloxycarbonyloxy-2-hydroxypropane </t>
  </si>
  <si>
    <t>törzskönyv. Isochem</t>
  </si>
  <si>
    <t xml:space="preserve">3,5,5-trimethylhexanoyl chloride </t>
  </si>
  <si>
    <t>253-168-4</t>
  </si>
  <si>
    <t>36727-29-4</t>
  </si>
  <si>
    <t>Met.Corr. 1</t>
  </si>
  <si>
    <t xml:space="preserve">Hexyl chloroformate </t>
  </si>
  <si>
    <t>228-036-4</t>
  </si>
  <si>
    <t>6092-54-2</t>
  </si>
  <si>
    <t>Acryloyl chloride</t>
  </si>
  <si>
    <t>814-68-6</t>
  </si>
  <si>
    <t>212-399-0</t>
  </si>
  <si>
    <t xml:space="preserve">2-isocyanatoethyl methacrylate </t>
  </si>
  <si>
    <t>30674-80-7</t>
  </si>
  <si>
    <t>250-284-7</t>
  </si>
  <si>
    <t xml:space="preserve">Propyl chloroformate </t>
  </si>
  <si>
    <t>https://echa.europa.eu/documents/10162/2aa67f6e-621e-4337-84aa-076f0de11f4e</t>
  </si>
  <si>
    <t>https://echa.europa.eu/documents/10162/725df6cb-070c-48c9-89a5-500ee2dabe16</t>
  </si>
  <si>
    <t>17/12/2015</t>
  </si>
  <si>
    <t>Toxic for reproduction (Article 57c)#PBT (Article 57d)</t>
  </si>
  <si>
    <t>206-801-3</t>
  </si>
  <si>
    <t>Perfluorononan-1-oic-acid</t>
  </si>
  <si>
    <t>375-95-1</t>
  </si>
  <si>
    <t>Ammonium salts of perfluorononan-1-oic-acid</t>
  </si>
  <si>
    <t>4149-60-4</t>
  </si>
  <si>
    <t>Perfluorononan-1-oic-acid and its sodium and ammonium salts</t>
  </si>
  <si>
    <t>https://echa.europa.eu/documents/10162/d51c9722-aed2-47a0-8356-831db2066b0a</t>
  </si>
  <si>
    <t>https://echa.europa.eu/documents/10162/bcde2926-a00e-4389-8e48-67122bceba67</t>
  </si>
  <si>
    <t>Toxic for reproduction (Article 57c)</t>
  </si>
  <si>
    <t>Nitrobenzene</t>
  </si>
  <si>
    <t>https://echa.europa.eu/documents/10162/2721734c-c482-493b-82e8-3b4d131a6507</t>
  </si>
  <si>
    <t>https://echa.europa.eu/documents/10162/aca017f7-ce9f-4bce-a991-7c9e911a3ddd</t>
  </si>
  <si>
    <t>253-037-1</t>
  </si>
  <si>
    <t>2-(2H-benzotriazol-2-yl)-4-(tert-butyl)-6-(sec-butyl)phenol (UV-350)</t>
  </si>
  <si>
    <t>36437-37-3</t>
  </si>
  <si>
    <t>https://echa.europa.eu/documents/10162/b9c11f35-3120-4aa0-abec-d80c9aeb3786</t>
  </si>
  <si>
    <t>https://echa.europa.eu/documents/10162/86a55090-a222-4389-83d6-4859f9efb875</t>
  </si>
  <si>
    <t>223-383-8</t>
  </si>
  <si>
    <t>2,4-di-tert-butyl-6-(5-chlorobenzotriazol-2-yl)phenol (UV-327)</t>
  </si>
  <si>
    <t>3864-99-1</t>
  </si>
  <si>
    <t>https://echa.europa.eu/documents/10162/e685b7a5-9825-4719-a746-ea358385f903</t>
  </si>
  <si>
    <t>1,3-propanesultone</t>
  </si>
  <si>
    <t>https://echa.europa.eu/documents/10162/4b054c5b-8511-4a30-8ef8-35ab143b4fd0</t>
  </si>
  <si>
    <t>Carcinogenic (Article 57a)#Mutagenic (Article 57b)#Toxic for reproduction (Article 57c)#PBT (Article 57d)#vPvB (Article 57e)</t>
  </si>
  <si>
    <t>Benzo[def]chrysene (Benzo[a]pyrene)</t>
  </si>
  <si>
    <t>https://echa.europa.eu/documents/10162/c11b5b68-67f4-8044-53a6-26759a106c80</t>
  </si>
  <si>
    <t>Endocrine disrupting properties (Article 57(f) - environment)</t>
  </si>
  <si>
    <t>201-280-9</t>
  </si>
  <si>
    <t>p-(1,1-dimethylpropyl)phenol</t>
  </si>
  <si>
    <t>80-46-6</t>
  </si>
  <si>
    <t>https://echa.europa.eu/documents/10162/df3daa02-0c97-2c3a-2c7b-90c267642086</t>
  </si>
  <si>
    <t>206-400-3</t>
  </si>
  <si>
    <t>Nonadecafluorodecanoic acid</t>
  </si>
  <si>
    <t>335-76-2</t>
  </si>
  <si>
    <t>Decanoic acid, nonadecafluoro-, sodium salt</t>
  </si>
  <si>
    <t>3830-45-3</t>
  </si>
  <si>
    <t>221-470-5</t>
  </si>
  <si>
    <t>Ammonium nonadecafluorodecanoate</t>
  </si>
  <si>
    <t>3108-42-7</t>
  </si>
  <si>
    <t>Nonadecafluorodecanoic acid (PFDA) and its sodium and ammonium salts</t>
  </si>
  <si>
    <t>https://echa.europa.eu/documents/10162/0f8c5cf3-ccb7-3df6-c351-1c2df00cbc91</t>
  </si>
  <si>
    <t>4-heptylphenol, branched and linear</t>
  </si>
  <si>
    <t>https://echa.europa.eu/documents/10162/36834f25-582c-0855-37fb-bd20b409382c#https://echa.europa.eu/documents/10162/eeed2c09-2263-25ad-49cd-a0926736c877#https://echa.europa.eu/documents/10162/ede153a4-db00-daf6-120f-6b6ccce0c539</t>
  </si>
  <si>
    <t>Toxic for reproduction (Article 57c)#Endocrine disrupting properties (Article 57(f) - environment)#Endocrine disrupting properties (Article 57(f) - human health)</t>
  </si>
  <si>
    <t>4,4'-isopropylidenediphenol</t>
  </si>
  <si>
    <t>https://echa.europa.eu/documents/10162/20a23653-34b1-bb48-4887-7ea77bedc637</t>
  </si>
  <si>
    <t>Perfluorohexane-1-sulphonic acid and its salts</t>
  </si>
  <si>
    <t>Reaction products of 1,3,4-thiadiazolidine-2,5-dithione, formaldehyde and 4-heptylphenol, branched and linear (RP-HP)</t>
  </si>
  <si>
    <t>Carcinogenic (Article 57a)#PBT (Article 57d)#vPvB (Article 57e)</t>
  </si>
  <si>
    <t>Chrysene</t>
  </si>
  <si>
    <t>Carcinogenic (Article 57a)#Mutagenic (Article 57b)#Specific target organ toxicity after repeated exposure (Article 57(f) - human health)</t>
  </si>
  <si>
    <t>Cadmium nitrate</t>
  </si>
  <si>
    <t>Cadmium hydroxide</t>
  </si>
  <si>
    <t>Cadmium carbonate</t>
  </si>
  <si>
    <t>Benz[a]anthracene</t>
  </si>
  <si>
    <t>1,6,7,8,9,14,15,16,17,17,18,18-Dodecachloropentacyclo[12.2.1.16,9.02,13.05,10]octadeca-7,15-diene (“Dechlorane Plus”™)</t>
  </si>
  <si>
    <t>262-967-7</t>
  </si>
  <si>
    <t>Terphenyl, hydrogenated</t>
  </si>
  <si>
    <t>61788-32-7</t>
  </si>
  <si>
    <t>PBT (Article 57d)#vPvB (Article 57e)</t>
  </si>
  <si>
    <t>Octamethylcyclotetrasiloxane</t>
  </si>
  <si>
    <t>231-100-4</t>
  </si>
  <si>
    <t>Lead</t>
  </si>
  <si>
    <t>Respiratory sensitising properties (Article 57(f) - human health)</t>
  </si>
  <si>
    <t>Ethylenediamine</t>
  </si>
  <si>
    <t>208-762-8</t>
  </si>
  <si>
    <t>Dodecamethylcyclohexasiloxane</t>
  </si>
  <si>
    <t>540-97-6</t>
  </si>
  <si>
    <t>234-541-0</t>
  </si>
  <si>
    <t>Disodium octaborate</t>
  </si>
  <si>
    <t>12008-41-2</t>
  </si>
  <si>
    <t>https://echa.europa.eu/documents/10162/8c434af5-cfbe-c87e-aa51-65893e385d1f#https://echa.europa.eu/documents/10162/2fe151f3-d425-cff3-fe31-d13c11afcc7a</t>
  </si>
  <si>
    <t>Toxic for reproduction (Article 57c)#Endocrine disrupting properties (Article 57(f) - human health)</t>
  </si>
  <si>
    <t>201-545-9</t>
  </si>
  <si>
    <t>Dicyclohexyl phthalate</t>
  </si>
  <si>
    <t>84-61-7</t>
  </si>
  <si>
    <t>208-764-9</t>
  </si>
  <si>
    <t>Decamethylcyclopentasiloxane</t>
  </si>
  <si>
    <t>541-02-6</t>
  </si>
  <si>
    <t>205-883-8</t>
  </si>
  <si>
    <t>Benzo[ghi]perylene</t>
  </si>
  <si>
    <t>191-24-2</t>
  </si>
  <si>
    <t>https://echa.europa.eu/documents/10162/996c1b49-d6f7-5899-c94a-43a04d98ef94#https://echa.europa.eu/documents/10162/a6547852-e697-84ec-512c-5ba264ecf09e</t>
  </si>
  <si>
    <t>Benzene-1,2,4-tricarboxylic acid 1,2 anhydride</t>
  </si>
  <si>
    <t>A regisztrációban hozzáadják a STOT-ot és a Met. Corr. Egy 2015 februári javaslatban az M faktorokat tízszeresére . emelnék a regisztrációhoz képest. Ezt nem adtam még meg, de gondolni kell rá. Egyedi limitek!!!</t>
  </si>
  <si>
    <t>15087-24-8</t>
  </si>
  <si>
    <t>206-44-0; 93951-69-0</t>
  </si>
  <si>
    <t>85-01-8</t>
  </si>
  <si>
    <t>129-00-0; 1718-52-1</t>
  </si>
  <si>
    <t>13560-89-9</t>
  </si>
  <si>
    <t>56-55-3; 1718-53-2</t>
  </si>
  <si>
    <t>10325-94-7; 10022-68-1</t>
  </si>
  <si>
    <t>218-01-9; 1719-03-5</t>
  </si>
  <si>
    <t>-, 4149-60-4</t>
  </si>
  <si>
    <t>-, 21049-39-8</t>
  </si>
  <si>
    <t>10124-36-4, 31119-53-6</t>
  </si>
  <si>
    <t>302-01-2, 7803-57-8</t>
  </si>
  <si>
    <t>12179-04-3, 1303-96-4, 1330-43-4</t>
  </si>
  <si>
    <t>10588-01-9, 7789-12-0</t>
  </si>
  <si>
    <t>1,7,7-trimethyl-3-(phenylmethylene)bicyclo[2.2.1]heptan-2-one</t>
  </si>
  <si>
    <t>2,2-bis(4'-hydroxyphenyl)-4-methylpentane</t>
  </si>
  <si>
    <t>Benzo[k]fluoranthene</t>
  </si>
  <si>
    <t>Fluoranthene</t>
  </si>
  <si>
    <t>Phenanthrene</t>
  </si>
  <si>
    <t>Pyrene</t>
  </si>
  <si>
    <t>rel-(1R,4S,4aS,6aR,7R,10S,10aS,12aR)-1,2,3,4,7,8,9,10,13,13,14,14-dodecachloro-1,4,4a,5,6,6a,7,10,10a,11,12,12a-dodecahydro-1,4:7,10-dimethanodibenzo[a,e]cyclooctene</t>
  </si>
  <si>
    <t>1,6,7,8,9,14,15,16,17,17,18,18-dodecachloropentacyclo[12.2.1.16,9.02,13.05,10]octadeca-7,15-diene</t>
  </si>
  <si>
    <t>rel-(1R,4S,4aS,6aS,7S,10R,10aR,12aR)-1,2,3,4,7,8,9,10,13,13,14,14-dodecachloro-1,4,4a,5,6,6a,7,10,10a,11,12,12a-dodecahydro-1,4:7,10-dimethanodibenzo[a,e]cyclooctene</t>
  </si>
  <si>
    <t>Sodium salts of perfluorononan-1-oic-acid</t>
  </si>
  <si>
    <t>1,2-benzenedicarboxylic acid, di-C6-10-alkyl esters or mixed decyl and hexyl and octyl diesters</t>
  </si>
  <si>
    <t>1,2-Benzenedicarboxylic acid, mixed decyl and hexyl and octyl diesters</t>
  </si>
  <si>
    <t>1,2-Benzenedicarboxylic acid, di-C6-10-alkyl esters</t>
  </si>
  <si>
    <t>5-sec-butyl-2-(2,4-dimethylcyclohex-3-en-1-yl)-5-methyl-1,3-dioxane [1], 5-sec-butyl-2-(4,6-dimethylcyclohex-3-en-1-yl)-5-methyl-1,3-dioxane [2]</t>
  </si>
  <si>
    <t>5-sec-butyl-2-(4,6-dimethylcyclohex-3-en-1-yl)-5-methyl-1,3-dioxane</t>
  </si>
  <si>
    <t>5-sec-butyl-2-(2,4-dimethylcyclohex-3-en-1-yl)-5-methyl-1,3-dioxane</t>
  </si>
  <si>
    <t>Reaction mass of 2-ethylhexyl 10-ethyl-4,4-dioctyl-7-oxo-8-oxa-3,5-dithia-4-stannatetradecanoate and 2-ethylhexyl 10-ethyl-4-[[2-[(2-ethylhexyl)oxy]-2-oxoethyl]thio]-4-octyl-7-oxo-8-oxa-3,5-dithia-4-stannatetradecanoate (reaction mass of DOTE and MOTE)</t>
  </si>
  <si>
    <t>1,2-Benzenedicarboxylic acid, dihexyl ester, branched and linear</t>
  </si>
  <si>
    <t>Sodium perborate, perboric acid, sodium salt</t>
  </si>
  <si>
    <t>Perboric acid, sodium salt</t>
  </si>
  <si>
    <t>Sodium perborate</t>
  </si>
  <si>
    <t>4-Nonylphenol, branched and linear, ethoxylated</t>
  </si>
  <si>
    <t>4,4'-oxydianiline</t>
  </si>
  <si>
    <t>4-(1,1,3,3-tetramethylbutyl)phenol, ethoxylated</t>
  </si>
  <si>
    <t>4-aminoazobenzene</t>
  </si>
  <si>
    <t>4-Nonylphenol, branched and linear</t>
  </si>
  <si>
    <t>Cyclohexane-1,2-dicarboxylic anhydride</t>
  </si>
  <si>
    <t>trans-cyclohexane-1,2-dicarboxylic anhydride</t>
  </si>
  <si>
    <t>cis-cyclohexane-1,2-dicarboxylic anhydride</t>
  </si>
  <si>
    <t>Diazene-1,2-dicarboxamide (C,C'-azodi(formamide)) (ADCA)</t>
  </si>
  <si>
    <t>Diisopentyl phthalate</t>
  </si>
  <si>
    <t>Hexahydromethylphthalic anhydride</t>
  </si>
  <si>
    <t>Hexahydro-3-methylphthalic anhydride</t>
  </si>
  <si>
    <t>Hexahydro-1-methylphthalic anhydride</t>
  </si>
  <si>
    <t>o-toluidine</t>
  </si>
  <si>
    <t>1, 2-dimethoxyethane; ethylene glycol dimethyl ether (EGDME)</t>
  </si>
  <si>
    <t>1,2-bis(2-methoxyethoxy)ethane (TEGDME; triglyme)</t>
  </si>
  <si>
    <t>4,4'-bis(dimethylamino)-4''-(methylamino)trityl alcohol</t>
  </si>
  <si>
    <t>[4-[4,4'-bis(dimethylamino) benzhydrylidene]cyclohexa-2,5-dien-1-ylidene]dimethylammonium chloride (C.I. Basic Violet 3)</t>
  </si>
  <si>
    <t>[4-[[4-anilino-1-naphthyl][4-(dimethylamino)phenyl]methylene]cyclohexa-2,5-dien-1-ylidene] dimethylammonium chloride (C.I. Basic Blue 26)</t>
  </si>
  <si>
    <t>α,α-Bis[4-(dimethylamino)phenyl]-4 (phenylamino)naphthalene-1-methanol (C.I. Solvent Blue 4)</t>
  </si>
  <si>
    <t>1,2-dichloroethane</t>
  </si>
  <si>
    <t>2-Methoxyaniline, o-Anisidine</t>
  </si>
  <si>
    <t>Aluminosilicate Refractory Ceramic Fibres</t>
  </si>
  <si>
    <t>Bis(2-methoxyethyl) phthalate</t>
  </si>
  <si>
    <t>Zirconia Aluminosilicate Refractory Ceramic Fibres</t>
  </si>
  <si>
    <t>2-ethoxyethyl acetate</t>
  </si>
  <si>
    <t>2-ethoxyethanol</t>
  </si>
  <si>
    <t>2-methoxyethanol</t>
  </si>
  <si>
    <t>Acids generated from chromium trioxide and their oligomers</t>
  </si>
  <si>
    <t>Oligomers of chromic acid and dichromic acid</t>
  </si>
  <si>
    <t>Chromic acid</t>
  </si>
  <si>
    <t>Dichromic acid</t>
  </si>
  <si>
    <t>Boric acid, crude natural</t>
  </si>
  <si>
    <t>2,4-dinitrotoluene</t>
  </si>
  <si>
    <t>Pitch, coal tar, high-temp.</t>
  </si>
  <si>
    <t>Tris(2-chloroethyl) phosphate</t>
  </si>
  <si>
    <t>Hexabromocyclododecane (HBCDD)</t>
  </si>
  <si>
    <t>gamma-hexabromocyclododecane</t>
  </si>
  <si>
    <t>beta-hexabromocyclododecane</t>
  </si>
  <si>
    <t>Hexabromocyclododecane</t>
  </si>
  <si>
    <t>1,2,5,6,9,10-hexabromocyclodecane</t>
  </si>
  <si>
    <t>alpha-hexabromocyclododecane</t>
  </si>
  <si>
    <t>239-139-9</t>
  </si>
  <si>
    <t>205-912-4</t>
  </si>
  <si>
    <t>201-581-5</t>
  </si>
  <si>
    <t>204-927-3</t>
  </si>
  <si>
    <t>236-948-9</t>
  </si>
  <si>
    <t>Carcinogenic (Article 57a)#Mutagenic (Article 57b)#Toxic for reproduction (Article 57c)#Specific target organ toxicity after repeated exposure (Article 57(f) - human health)</t>
  </si>
  <si>
    <t>Carcinogenic (Article 57a)#Specific target organ toxicity after repeated exposure (Article 57(f) - human health)</t>
  </si>
  <si>
    <t>Carcinogenic (Article 57a)#Mutagenic (Article 57b)</t>
  </si>
  <si>
    <t>Carcinogenic (Article 57a)#Toxic for reproduction (Article 57c)</t>
  </si>
  <si>
    <t>Carcinogenic (Article 57a)#Mutagenic (Article 57b)#Toxic for reproduction (Article 57c)</t>
  </si>
  <si>
    <t>Carcinogenic (Article 57a)#Mutagenic (Article 57b)#PBT (Article 57d)#vPvB (Article 57e)</t>
  </si>
  <si>
    <t>PBT (Article 57d)</t>
  </si>
  <si>
    <t>https://echa.europa.eu/documents/10162/db2f223c-20a1-5318-d6b1-7a147d7f08c3#https://echa.europa.eu/documents/10162/56d708da-69e5-a7d1-e970-780352b8ed6a</t>
  </si>
  <si>
    <t>https://echa.europa.eu/documents/10162/562afdb1-00aa-32ab-1022-721917185b12</t>
  </si>
  <si>
    <t>https://echa.europa.eu/documents/10162/afa7d75c-b83f-fef0-ae10-41e70a1e57f7</t>
  </si>
  <si>
    <t>https://echa.europa.eu/documents/10162/21272691-d1a0-3334-fde9-a0782d9354a2</t>
  </si>
  <si>
    <t>https://echa.europa.eu/documents/10162/91535066-71da-d9b4-71cc-8d4003b7f983</t>
  </si>
  <si>
    <t>https://echa.europa.eu/documents/10162/d6b1b306-6f05-9765-204a-689334527ef9</t>
  </si>
  <si>
    <t>https://echa.europa.eu/documents/10162/ef81b8a3-7ec8-1380-d2ff-db1ceae26073</t>
  </si>
  <si>
    <t>https://echa.europa.eu/documents/10162/1b8ab766-b3ff-840f-a0bd-f1ade391745d</t>
  </si>
  <si>
    <t>https://echa.europa.eu/documents/10162/74a5fdff-6a00-d3b4-4056-a5b24ee9ba6e</t>
  </si>
  <si>
    <t>https://echa.europa.eu/documents/10162/b11de9bc-6e60-01f9-cdeb-20fa3b7e864e</t>
  </si>
  <si>
    <t>https://echa.europa.eu/documents/10162/2ed8a7b4-8e9f-2e3e-407d-819dbdaa1623</t>
  </si>
  <si>
    <t>https://echa.europa.eu/documents/10162/61ac8d81-6ea2-6ad0-ffef-95037c9182ce</t>
  </si>
  <si>
    <t>https://echa.europa.eu/documents/10162/2be7bcbf-f797-c28c-2c67-939664155c7c</t>
  </si>
  <si>
    <t>https://echa.europa.eu/documents/10162/fc78f7e5-8f8a-de84-1141-499c5e021d31</t>
  </si>
  <si>
    <t>https://echa.europa.eu/documents/10162/23f967f0-d76c-c59c-6af3-c865006599b8</t>
  </si>
  <si>
    <t>https://echa.europa.eu/documents/10162/6adbea83-2790-92a4-06cd-ce39c4bf3211</t>
  </si>
  <si>
    <t>https://echa.europa.eu/documents/10162/53cefde3-40e9-8d3d-b52d-87a9d828871d</t>
  </si>
  <si>
    <t>https://echa.europa.eu/documents/10162/deb481e6-b2f3-9792-7d2b-260a1f383dc1</t>
  </si>
  <si>
    <t>https://echa.europa.eu/documents/10162/d1e3a2d5-13a6-c5da-62cf-2d581d94b87d</t>
  </si>
  <si>
    <t>https://echa.europa.eu/documents/10162/a7438bc1-a7fd-caef-d74a-ca33fc0f3610</t>
  </si>
  <si>
    <t>https://echa.europa.eu/documents/10162/339e0894-361d-ab6c-615f-7e201376d128</t>
  </si>
  <si>
    <t>https://echa.europa.eu/documents/10162/aa4096ae-2a92-47b6-96c4-8e903234b2ae</t>
  </si>
  <si>
    <t>https://echa.europa.eu/documents/10162/f7c78fc1-bc3e-4913-9a8f-1f57e03326e4</t>
  </si>
  <si>
    <t>https://echa.europa.eu/documents/10162/c6a0c43b-adba-4351-a093-66b36d470de3</t>
  </si>
  <si>
    <t>https://echa.europa.eu/documents/10162/27d9317d-3aeb-41d5-9116-1e07696d90cd</t>
  </si>
  <si>
    <t>https://echa.europa.eu/documents/10162/8f7e275c-c02c-4357-90d9-59a37b14337a</t>
  </si>
  <si>
    <t>https://echa.europa.eu/documents/10162/e333469a-fca7-48c2-a88f-52eaa8e7ad7e</t>
  </si>
  <si>
    <t>https://echa.europa.eu/documents/10162/9e3c41d5-088a-47e7-944a-2ccb112493b3</t>
  </si>
  <si>
    <t>https://echa.europa.eu/documents/10162/917a0639-8b9d-43ce-802c-b4e82a7f20e3</t>
  </si>
  <si>
    <t>https://echa.europa.eu/documents/10162/34533e6e-84d2-4a40-815d-7a02dac17041</t>
  </si>
  <si>
    <t>https://echa.europa.eu/documents/10162/e2bc867c-de85-4d6d-a9d6-d856ab51685c</t>
  </si>
  <si>
    <t>https://echa.europa.eu/documents/10162/02bff80c-33f6-4995-a1ef-4a7c33825069</t>
  </si>
  <si>
    <t>https://echa.europa.eu/documents/10162/55e1c126-a528-440f-8c10-49a31b82eda3</t>
  </si>
  <si>
    <t>https://echa.europa.eu/documents/10162/204bc9fa-0673-4753-bd0e-e3503b4a1956</t>
  </si>
  <si>
    <t>https://echa.europa.eu/documents/10162/d90bb47a-7e33-43c3-82ad-18a55d39d502</t>
  </si>
  <si>
    <t>https://echa.europa.eu/documents/10162/f9d799e8-5a32-44d1-b383-4c9695085cbf</t>
  </si>
  <si>
    <t>https://echa.europa.eu/documents/10162/6ab9d8cb-2d82-4dba-a68b-8752a00c4c76</t>
  </si>
  <si>
    <t>https://echa.europa.eu/documents/10162/e01d8301-5596-4905-98ad-f17eb9455241</t>
  </si>
  <si>
    <t>https://echa.europa.eu/documents/10162/ff4184dc-c595-4dc8-8241-941c073f2221</t>
  </si>
  <si>
    <t>https://echa.europa.eu/documents/10162/464f639f-6e07-4966-b63a-081ac8040e63</t>
  </si>
  <si>
    <t>https://echa.europa.eu/documents/10162/fd80f890-fb73-4201-8e2f-06dc04eaf5a9</t>
  </si>
  <si>
    <t>https://echa.europa.eu/documents/10162/b06436fd-6367-4a2f-b6a2-2b8ffa183ae9</t>
  </si>
  <si>
    <t>https://echa.europa.eu/documents/10162/49a335ae-1ec4-40e5-88fb-3b08702da95c</t>
  </si>
  <si>
    <t>https://echa.europa.eu/documents/10162/2fb75d7e-485c-4edb-8c72-4204f224bbca</t>
  </si>
  <si>
    <t>https://echa.europa.eu/documents/10162/365998db-beb8-47b6-b080-ca5549397cd9</t>
  </si>
  <si>
    <t>https://echa.europa.eu/documents/10162/092663e6-b14a-4a06-aadf-fc0e56bc0a23</t>
  </si>
  <si>
    <t>https://echa.europa.eu/documents/10162/cdf66098-5920-44ea-9d26-aaa390c5d5ef</t>
  </si>
  <si>
    <t>https://echa.europa.eu/documents/10162/c5d3b97f-9168-4c49-aa69-9197cd899a8d</t>
  </si>
  <si>
    <t>https://echa.europa.eu/documents/10162/322977d5-5c50-467b-a5aa-14dd621301af</t>
  </si>
  <si>
    <t>https://echa.europa.eu/documents/10162/2e6fa094-c665-4367-b4d6-d61b841e82c3</t>
  </si>
  <si>
    <t>https://echa.europa.eu/documents/10162/aa8680a2-aecb-4b86-b4e9-e6d6ba41ed42</t>
  </si>
  <si>
    <t>https://echa.europa.eu/documents/10162/7e13f20e-aa4c-4ab9-9b57-f0bd3cf750c9</t>
  </si>
  <si>
    <t>https://echa.europa.eu/documents/10162/b823f588-7c35-4bad-9e3c-b639b627df8f</t>
  </si>
  <si>
    <t>https://echa.europa.eu/documents/10162/9cf3cd45-97d2-455a-a58b-86d721fb4f54</t>
  </si>
  <si>
    <t>https://echa.europa.eu/documents/10162/e7bb9247-f300-4887-9565-574dad453b71</t>
  </si>
  <si>
    <t>https://echa.europa.eu/documents/10162/dea74d46-dc8e-4b10-947b-51a19d890153</t>
  </si>
  <si>
    <t>https://echa.europa.eu/documents/10162/251a17a0-cc98-4151-9b3f-3526c667a90e</t>
  </si>
  <si>
    <t>https://echa.europa.eu/documents/10162/490c7cfa-ae94-48a0-83c9-99bc3c0a5e13</t>
  </si>
  <si>
    <t>https://echa.europa.eu/documents/10162/a68aa6d7-bc05-4f79-9445-4dd0ecabc1bb</t>
  </si>
  <si>
    <t>https://echa.europa.eu/documents/10162/cefb8a85-ed61-4751-a722-2b3510d5f7a0</t>
  </si>
  <si>
    <t>https://echa.europa.eu/documents/10162/7de8998e-c87a-4fa6-82fa-927fffb0fe79</t>
  </si>
  <si>
    <t>https://echa.europa.eu/documents/10162/b7a93309-0b81-4dbf-90e0-859bc0f41ce4</t>
  </si>
  <si>
    <t>https://echa.europa.eu/documents/10162/4739d799-2888-4031-b3eb-73a9d475347b</t>
  </si>
  <si>
    <t>https://echa.europa.eu/documents/10162/046189d5-908b-447f-b91b-b3f97c9de5b5</t>
  </si>
  <si>
    <t>https://echa.europa.eu/documents/10162/3f6a4989-b155-4827-abfc-51e3fa7e352d</t>
  </si>
  <si>
    <t>https://echa.europa.eu/documents/10162/917ec7f1-d611-4dad-8cf7-36c1ca07a400</t>
  </si>
  <si>
    <t>https://echa.europa.eu/documents/10162/40a80d81-ac48-4ce6-891c-53b7a3779646</t>
  </si>
  <si>
    <t>https://echa.europa.eu/documents/10162/b23de2c1-7142-43ec-9fba-ee150ed98bb1</t>
  </si>
  <si>
    <t>https://echa.europa.eu/documents/10162/b3332ac2-958d-4b79-86be-12a13f9cd8c8</t>
  </si>
  <si>
    <t>https://echa.europa.eu/documents/10162/7f59b681-ee89-484b-bec2-3412f3f7d0e5</t>
  </si>
  <si>
    <t>https://echa.europa.eu/documents/10162/1986ed9a-a382-4409-8faf-abd0f9af440a</t>
  </si>
  <si>
    <t>https://echa.europa.eu/documents/10162/02881bec-75ad-4e83-a9bb-c9f6dc81042e</t>
  </si>
  <si>
    <t>https://echa.europa.eu/documents/10162/bb2caa51-1bcc-407b-b587-91d4ac23b564</t>
  </si>
  <si>
    <t>https://echa.europa.eu/documents/10162/81052549-dd49-40b5-9388-b5a72a1a3fb3</t>
  </si>
  <si>
    <t>https://echa.europa.eu/documents/10162/56f43ea4-a623-4d5e-b741-fee1fef7e771</t>
  </si>
  <si>
    <t>https://echa.europa.eu/documents/10162/a6f8212c-590f-469a-b6c1-f40f234e4518</t>
  </si>
  <si>
    <t>https://echa.europa.eu/documents/10162/e1c55ba4-1f9a-4633-b4c3-fdaba005b095</t>
  </si>
  <si>
    <t>https://echa.europa.eu/documents/10162/ea71029e-f8de-4e5d-a393-6961aefd6e14</t>
  </si>
  <si>
    <t>https://echa.europa.eu/documents/10162/23bfbbe6-9985-42fe-b401-a7df81ec12cc</t>
  </si>
  <si>
    <t>https://echa.europa.eu/documents/10162/933f22c2-cfa6-4126-b0a5-3ba33ce75487</t>
  </si>
  <si>
    <t>https://echa.europa.eu/documents/10162/01818c6d-bcc9-4136-9eec-888823ae5fb0</t>
  </si>
  <si>
    <t>https://echa.europa.eu/documents/10162/afb7a0e1-9222-4385-88cf-71c0b06191d0</t>
  </si>
  <si>
    <t>https://echa.europa.eu/documents/10162/005a9afb-2a53-41df-8711-5c28765c6e6b</t>
  </si>
  <si>
    <t>https://echa.europa.eu/documents/10162/52c73750-c192-457c-9c48-2bd9776cec88</t>
  </si>
  <si>
    <t>https://echa.europa.eu/documents/10162/2d6d4c98-5c55-41ff-89e0-6557aed1c003</t>
  </si>
  <si>
    <t>https://echa.europa.eu/documents/10162/d54fc5db-a2c6-4b1c-9000-e398645ad294</t>
  </si>
  <si>
    <t>https://echa.europa.eu/documents/10162/d7aaf254-b61a-48a2-9f03-9c49bd0164c1</t>
  </si>
  <si>
    <t>https://echa.europa.eu/documents/10162/953517bb-4055-4a5b-9ed7-4bb69c3b96e7</t>
  </si>
  <si>
    <t>https://echa.europa.eu/documents/10162/97af2122-f294-472c-9cc8-978f116c6929</t>
  </si>
  <si>
    <t>https://echa.europa.eu/documents/10162/0df4a67b-03ac-4468-b6b5-6526237f92ba</t>
  </si>
  <si>
    <t>https://echa.europa.eu/documents/10162/664946a7-1fba-487d-8d28-f47de7fb3a5c</t>
  </si>
  <si>
    <t>https://echa.europa.eu/documents/10162/9e101a56-02e0-481f-babb-e4f62d36912b</t>
  </si>
  <si>
    <t>https://echa.europa.eu/documents/10162/6bd3a623-dcbc-43ff-a5fa-8f710fc4053b</t>
  </si>
  <si>
    <t>https://echa.europa.eu/documents/10162/a7314719-5b08-47ef-9ee7-daca71e06f54</t>
  </si>
  <si>
    <t>https://echa.europa.eu/documents/10162/486d5d7c-c872-48cf-9392-e86ecff34c04</t>
  </si>
  <si>
    <t>https://echa.europa.eu/documents/10162/0b417b76-b533-42a1-9bd2-519f1dc1990d</t>
  </si>
  <si>
    <t>https://echa.europa.eu/documents/10162/f56110e1-a0d6-4a1e-8c7d-9940d5ec8d91</t>
  </si>
  <si>
    <t>https://echa.europa.eu/documents/10162/dd827b99-e744-4d49-84c3-00b82732059b</t>
  </si>
  <si>
    <t>https://echa.europa.eu/documents/10162/bd13bb56-cf5a-4eee-b7a2-367ba3838e86</t>
  </si>
  <si>
    <t>https://echa.europa.eu/documents/10162/af3610a5-f180-4fcd-95b7-636e43da9198</t>
  </si>
  <si>
    <t>https://echa.europa.eu/documents/10162/8baf4265-833f-467d-bb3d-cf3dfe92be88</t>
  </si>
  <si>
    <t>https://echa.europa.eu/documents/10162/1797f7da-12f2-4db5-95ee-d8b2f119255b</t>
  </si>
  <si>
    <t>https://echa.europa.eu/documents/10162/f4f2cac7-9277-4dd0-bcfc-a0b3134331a3</t>
  </si>
  <si>
    <t>https://echa.europa.eu/documents/10162/b396da4a-879d-4d97-88c0-f2a97c3160e2</t>
  </si>
  <si>
    <t>https://echa.europa.eu/documents/10162/bcf29e5e-c152-4f88-8df9-1f9515582e3e</t>
  </si>
  <si>
    <t>https://echa.europa.eu/documents/10162/fb031b0c-5e13-438a-a0ad-334a822c2e04</t>
  </si>
  <si>
    <t>https://echa.europa.eu/documents/10162/9c2106dd-ab9a-415d-8b47-039c5b5b223a</t>
  </si>
  <si>
    <t>https://echa.europa.eu/documents/10162/4575515a-f67b-447e-afb0-9de9bdf2d8b4</t>
  </si>
  <si>
    <t>https://echa.europa.eu/documents/10162/c42c7cd8-b8d9-4a53-987e-55f8b377ea03</t>
  </si>
  <si>
    <t>https://echa.europa.eu/documents/10162/64c72b55-a1da-47ef-b47d-edad9c9f124e</t>
  </si>
  <si>
    <t>https://echa.europa.eu/documents/10162/670a5290-68d3-4b88-83e8-6c06a4e430a8</t>
  </si>
  <si>
    <t>https://echa.europa.eu/documents/10162/55c7a0fd-13f8-41bd-b1b2-123cdeef4434</t>
  </si>
  <si>
    <t>https://echa.europa.eu/documents/10162/6ea9ffc1-a165-4afc-b504-af2bc3694c64</t>
  </si>
  <si>
    <t>https://echa.europa.eu/documents/10162/55390ac1-1267-4141-af33-67c787b50a0d</t>
  </si>
  <si>
    <t>https://echa.europa.eu/documents/10162/0a89c9f0-1da4-406b-8285-9db907cdb66a</t>
  </si>
  <si>
    <t>https://echa.europa.eu/documents/10162/30d99b89-85a5-45d1-8701-1ad0680afb1e</t>
  </si>
  <si>
    <t>https://echa.europa.eu/documents/10162/189c55b4-d54b-4271-9e50-ce798faf9f4c</t>
  </si>
  <si>
    <t>https://echa.europa.eu/documents/10162/df7f314c-bda4-496c-8d86-04fe2421e157#https://echa.europa.eu/documents/10162/9c0854f5-3f46-4dc5-9776-72ac20f908e2</t>
  </si>
  <si>
    <t>https://echa.europa.eu/documents/10162/3646fac6-947b-41ea-b3bf-e231511be65c</t>
  </si>
  <si>
    <t>https://echa.europa.eu/documents/10162/ee023359-daa8-43a2-8c82-242f0a7588f7</t>
  </si>
  <si>
    <t>https://echa.europa.eu/documents/10162/18fc6f65-fb18-4151-b737-45ba0aefb181</t>
  </si>
  <si>
    <t>https://echa.europa.eu/documents/10162/cb4e87e7-ebdc-4a02-8333-7b30084a9be4</t>
  </si>
  <si>
    <t>https://echa.europa.eu/documents/10162/b5600741-d5d7-413c-9755-625a596d1ee1</t>
  </si>
  <si>
    <t>https://echa.europa.eu/documents/10162/f5ad72aa-57b0-456b-acca-080ea744a5d1</t>
  </si>
  <si>
    <t>https://echa.europa.eu/documents/10162/defeb72b-e314-4707-b01d-dd25464eb5f1</t>
  </si>
  <si>
    <t>https://echa.europa.eu/documents/10162/3a01a0ae-69e4-4b0c-8d87-e5c42e8586a3</t>
  </si>
  <si>
    <t>https://echa.europa.eu/documents/10162/9f6e771e-a50c-4079-9a1a-1d2441ed0033</t>
  </si>
  <si>
    <t>https://echa.europa.eu/documents/10162/65231f68-fe7a-4712-9f3a-99a9fdfb7dea</t>
  </si>
  <si>
    <t>https://echa.europa.eu/documents/10162/756bf74c-275b-4779-8d92-83fc3ac27318</t>
  </si>
  <si>
    <t>https://echa.europa.eu/documents/10162/37893eb4-a79b-4982-a3f0-34438dc72904</t>
  </si>
  <si>
    <t>https://echa.europa.eu/documents/10162/cbc1bcf1-2910-4813-a818-9f2069f69b3c</t>
  </si>
  <si>
    <t>https://echa.europa.eu/documents/10162/f94e0b50-062a-4150-8652-f5d3ac218fcd</t>
  </si>
  <si>
    <t>https://echa.europa.eu/documents/10162/0d43d978-af14-4acf-9613-95d028fef958#https://echa.europa.eu/documents/10162/46da04ed-c0ac-482e-aa63-c75553312e84</t>
  </si>
  <si>
    <t>https://echa.europa.eu/documents/10162/6b5d8cc7-e37e-46e1-9d91-0f8d529ca833</t>
  </si>
  <si>
    <t>https://echa.europa.eu/documents/10162/1d278ff8-5bc6-4fa4-8b6a-6847121fcc9d</t>
  </si>
  <si>
    <t>https://echa.europa.eu/documents/10162/e0602e69-f758-4eef-88c6-6e9c7a0359e6</t>
  </si>
  <si>
    <t>https://echa.europa.eu/documents/10162/2d6cdfd7-e924-45fa-85d4-4450a7b4bf5a</t>
  </si>
  <si>
    <t>https://echa.europa.eu/documents/10162/4b69d66f-b3f9-4b3d-a1fb-a90c4825f7d5</t>
  </si>
  <si>
    <t>https://echa.europa.eu/documents/10162/c5b972a9-f57f-4fd5-8177-04b4e46c5e93</t>
  </si>
  <si>
    <t>https://echa.europa.eu/documents/10162/8003d372-68f9-4a5a-9094-4e6d0b58169c</t>
  </si>
  <si>
    <t>https://echa.europa.eu/documents/10162/f25b7ab7-c339-4b4a-900b-7a2d38c32c1f</t>
  </si>
  <si>
    <t>https://echa.europa.eu/documents/10162/d0434782-81cb-43af-ba42-88c301aeb105</t>
  </si>
  <si>
    <t>https://echa.europa.eu/documents/10162/7ec3a9eb-a9f6-4e82-9e7d-99794b3dc95e</t>
  </si>
  <si>
    <t>https://echa.europa.eu/documents/10162/6b11ec66-9d90-400a-a61a-90de9a0fd8b1</t>
  </si>
  <si>
    <t>https://echa.europa.eu/documents/10162/75006cd4-1dc6-47de-bc84-dd92e07201a9</t>
  </si>
  <si>
    <t>https://echa.europa.eu/documents/10162/454374bb-5c3a-4716-bce2-2bf2879536d3</t>
  </si>
  <si>
    <t>https://echa.europa.eu/documents/10162/93d2146d-6f41-43f1-9e4c-6c65ee52bfee</t>
  </si>
  <si>
    <t>https://echa.europa.eu/documents/10162/034150e5-fa99-4659-a208-3492fed19012</t>
  </si>
  <si>
    <t>https://echa.europa.eu/documents/10162/ff5cd363-1d18-4b42-a208-b0aa4034348e</t>
  </si>
  <si>
    <t>https://echa.europa.eu/documents/10162/6877f24b-c82b-4021-b05b-a25af94185c0</t>
  </si>
  <si>
    <t>https://echa.europa.eu/documents/10162/4912ba63-c1c1-4698-b1a0-3b58f6024cd5</t>
  </si>
  <si>
    <t>https://echa.europa.eu/documents/10162/4116dc63-d4ff-4465-b598-a81622c5f58b</t>
  </si>
  <si>
    <t>https://echa.europa.eu/documents/10162/0f342468-8b83-48af-b1ce-c46eb9e011bf</t>
  </si>
  <si>
    <t>https://echa.europa.eu/documents/10162/f7a917fb-3073-4f18-93db-d49e3587df84</t>
  </si>
  <si>
    <t>https://echa.europa.eu/documents/10162/4ed94bb5-533a-4a8a-823f-6348859263d1</t>
  </si>
  <si>
    <t>https://echa.europa.eu/documents/10162/d54e4381-eebe-41dd-9eb5-5794d383f043</t>
  </si>
  <si>
    <t>https://echa.europa.eu/documents/10162/b280c0f2-f957-44d9-9584-097444464b22</t>
  </si>
  <si>
    <t>https://echa.europa.eu/documents/10162/7700e235-3ba5-44d4-9ab9-5ace916ca7b3</t>
  </si>
  <si>
    <t>https://echa.europa.eu/documents/10162/f7cfbd7b-2a5a-49aa-9d16-61689ad3a8e3</t>
  </si>
  <si>
    <t>https://echa.europa.eu/documents/10162/df5aecc8-d928-4a70-9bf0-90ca5953bc44</t>
  </si>
  <si>
    <t>https://echa.europa.eu/documents/10162/b5013ad5-8980-478b-aa32-4859860f9aef</t>
  </si>
  <si>
    <t>https://echa.europa.eu/documents/10162/960a181f-7094-4be7-b02f-c49513a0442e</t>
  </si>
  <si>
    <t>https://echa.europa.eu/documents/10162/709cf01f-1445-4606-a0f2-1940a468dab6</t>
  </si>
  <si>
    <t>https://echa.europa.eu/documents/10162/8f861ec5-40ca-43d6-be8a-7bc22b96f84f#https://echa.europa.eu/documents/10162/a956b752-1a1b-1316-6ed7-a01d09cd52cd#https://echa.europa.eu/documents/10162/22021d20-ffe6-5b92-8961-4420d5788c06</t>
  </si>
  <si>
    <t>https://echa.europa.eu/documents/10162/1f928dd4-69c2-494d-8d94-08699be302e5</t>
  </si>
  <si>
    <t>https://echa.europa.eu/documents/10162/9a10159e-0846-488b-8fdb-5162e2bf97f4</t>
  </si>
  <si>
    <t>https://echa.europa.eu/documents/10162/7d4b0549-413a-4642-ac69-069566c2f624</t>
  </si>
  <si>
    <t>https://echa.europa.eu/documents/10162/30488018-7d14-42b1-90eb-8235974bf023</t>
  </si>
  <si>
    <t>https://echa.europa.eu/documents/10162/78d8ecfd-5e83-4299-9f16-15681ee11bbb</t>
  </si>
  <si>
    <t>https://echa.europa.eu/documents/10162/68f50f10-f55f-40be-9d1b-4fbbfdec7f96</t>
  </si>
  <si>
    <t>https://echa.europa.eu/documents/10162/e3747ed6-99b4-43d1-92ae-9c837ded241d</t>
  </si>
  <si>
    <t>https://echa.europa.eu/documents/10162/e9713dc8-1855-4dab-9635-72ca8be244ae</t>
  </si>
  <si>
    <t>https://echa.europa.eu/documents/10162/143cd93d-ee58-40c1-b0f1-3713cbb11535</t>
  </si>
  <si>
    <t>https://echa.europa.eu/documents/10162/7cad31ee-4818-4166-9212-b39ca33240bb#https://echa.europa.eu/documents/10162/dd4a532e-e277-5b52-9ba2-a94be60b7f17#https://echa.europa.eu/documents/10162/cfb492f3-424f-712c-130b-01c6e2d5074a</t>
  </si>
  <si>
    <t>https://echa.europa.eu/documents/10162/c2ecc989-445d-40b9-a054-28671849b092#https://echa.europa.eu/documents/10162/30b654ce-1de3-487a-8696-e05617c3173b#https://echa.europa.eu/documents/10162/3b0d2893-b8db-86b9-6db0-6e06dc9aa10e#https://echa.europa.eu/documents/10162/88c20879-606b-03a6-11e4-9edb90e7e615</t>
  </si>
  <si>
    <t>https://echa.europa.eu/documents/10162/1b18d017-1056-4c92-aeeb-f190ad674174</t>
  </si>
  <si>
    <t>https://echa.europa.eu/documents/10162/5633d67c-a61b-4bab-b6c5-c4a61cc99e00#https://echa.europa.eu/documents/10162/39173d0d-3258-4f23-ab18-a586bcb39567</t>
  </si>
  <si>
    <t>https://echa.europa.eu/documents/10162/7b11c857-a72d-4a8b-9efb-68d99ead7902</t>
  </si>
  <si>
    <t>https://echa.europa.eu/documents/10162/d502da18-827f-408d-aa24-9fe0c7e6ed1b</t>
  </si>
  <si>
    <t>https://echa.europa.eu/documents/10162/d33fd29e-5170-440f-8c16-10ecd87cf472#https://echa.europa.eu/documents/10162/2f10864f-e748-0e86-9bc4-2b3964fbdace#https://echa.europa.eu/documents/10162/326a8103-bc47-fb36-0871-22b46ec9d66f</t>
  </si>
  <si>
    <t>https://echa.europa.eu/documents/10162/471aceac-4e5e-4c53-a4b2-23159a290893</t>
  </si>
  <si>
    <t>https://echa.europa.eu/documents/10162/ebdb28e4-ea63-4f11-8b2e-c299ad5ebd07</t>
  </si>
  <si>
    <t>https://echa.europa.eu/documents/10162/0594aba7-e06e-45bd-807d-3eb9bd74024c</t>
  </si>
  <si>
    <t>https://echa.europa.eu/documents/10162/6d48ec99-f364-44de-92a5-62d505ea3724</t>
  </si>
  <si>
    <t>https://echa.europa.eu/documents/10162/84e7e600-0f73-6a4a-b246-19482576aa20#https://echa.europa.eu/documents/10162/2e1c96ea-2918-90d2-9c23-e07effac4ec9#https://echa.europa.eu/documents/10162/0c80cbbd-998f-b415-f9be-9e3ced41f333</t>
  </si>
  <si>
    <t>https://echa.europa.eu/documents/10162/76cf3fb1-07eb-ff40-f41c-251f8c657b33</t>
  </si>
  <si>
    <t>https://echa.europa.eu/documents/10162/06cc1281-efd9-9845-0215-e6b0c94c94db</t>
  </si>
  <si>
    <t>https://echa.europa.eu/documents/10162/0d1ee6d4-1a47-0737-35c7-3503f0fca417</t>
  </si>
  <si>
    <t>https://echa.europa.eu/documents/10162/c62a1c4a-ceec-3a00-52a4-0a298f7d8bb3</t>
  </si>
  <si>
    <t>https://echa.europa.eu/documents/10162/47121daf-04a7-6d4a-b0b6-595794d3e66c</t>
  </si>
  <si>
    <t>https://echa.europa.eu/documents/10162/c2b11ef6-5ca8-ba78-da4b-38baa59ac416#https://echa.europa.eu/documents/10162/e3f5cdaa-1633-1c3e-a50f-9fae7da39104#https://echa.europa.eu/documents/10162/2dc71f1b-fc2d-9e8c-40f0-0d3dcb5085eb</t>
  </si>
  <si>
    <t>https://echa.europa.eu/documents/10162/b45e78cd-5d70-0dd9-e895-e9fa89ab43d0</t>
  </si>
  <si>
    <t>https://echa.europa.eu/documents/10162/ddd97c9a-fe79-6f50-ff1a-c1d4bf305aab</t>
  </si>
  <si>
    <t>https://echa.europa.eu/documents/10162/919d3291-e835-609a-0800-03f64cda86b5#https://echa.europa.eu/documents/10162/14f99ef1-0f31-f9e7-7880-8404fda062fc#https://echa.europa.eu/documents/10162/b2995010-92b6-183f-2a3c-e5b823b537c9</t>
  </si>
  <si>
    <t>https://echa.europa.eu/documents/10162/24e48bb3-3a68-1dfa-ef39-6e9f4ef92720</t>
  </si>
  <si>
    <t>https://echa.europa.eu/documents/10162/a9682f4b-fc3e-cd99-3db9-b0f9f383c3c5</t>
  </si>
  <si>
    <t>https://echa.europa.eu/documents/10162/f0a61fa4-64d1-2d19-35ed-d98134aec10d</t>
  </si>
  <si>
    <t>https://echa.europa.eu/documents/10162/07a87920-1b8f-b0d9-b6a7-1c0b1c16c8c4</t>
  </si>
  <si>
    <t>https://echa.europa.eu/documents/10162/115f70a9-a387-1525-d49f-b715e84996e4</t>
  </si>
  <si>
    <t>https://echa.europa.eu/documents/10162/fb7a9167-7d65-dd4c-2aa2-b8182d4a8e37</t>
  </si>
  <si>
    <t>https://echa.europa.eu/documents/10162/9aa77dde-f0fc-4422-2c00-55b620e57552#https://echa.europa.eu/documents/10162/97b3c3bf-f38a-f3e2-6b53-45654bcc02dc</t>
  </si>
  <si>
    <t>https://echa.europa.eu/documents/10162/75ad552f-1e59-2599-e379-55ecec998d3f</t>
  </si>
  <si>
    <t>https://echa.europa.eu/documents/10162/acc7ace6-0118-6d74-4446-38f5bbe0b6b6</t>
  </si>
  <si>
    <t>https://echa.europa.eu/documents/10162/38688481-353e-bac2-e83e-68f4c772aac7</t>
  </si>
  <si>
    <t>https://echa.europa.eu/documents/10162/ac791555-9e63-3208-e176-cd0fdb4fbdf0</t>
  </si>
  <si>
    <t>https://echa.europa.eu/documents/10162/92791ee1-40a6-f4dd-a2fe-927f6f1cb478</t>
  </si>
  <si>
    <t>https://echa.europa.eu/documents/10162/2064f792-8443-873c-27de-eae18f593b59#https://echa.europa.eu/documents/10162/b33d78f4-946c-1d4d-e923-1ade7869c464</t>
  </si>
  <si>
    <t>https://echa.europa.eu/documents/10162/149c1af7-6375-9ad5-a141-ec53d76b4707#https://echa.europa.eu/documents/10162/1f48372e-97dd-db9f-4335-8cec7ae55eee</t>
  </si>
  <si>
    <t>https://echa.europa.eu/documents/10162/b10d6a00-8e47-9b14-4f61-c779a8dc8450#https://echa.europa.eu/documents/10162/908badc9-e65d-3bae-933a-3512a9262e59#https://echa.europa.eu/documents/10162/769b2777-19cd-9fff-33c4-54fe6d8290d5</t>
  </si>
  <si>
    <t>https://echa.europa.eu/documents/10162/f3dba6ab-8dd8-2457-4213-2f390b0539f1#https://echa.europa.eu/documents/10162/9ec084eb-b304-e40b-acd4-23761f9bb6cd</t>
  </si>
  <si>
    <t>https://echa.europa.eu/documents/10162/d580f392-aadd-459c-5bfa-7a2e4dd86032</t>
  </si>
  <si>
    <t>https://echa.europa.eu/documents/10162/3cbffe6e-fc78-0884-e5cd-a519eccf6a02</t>
  </si>
  <si>
    <t>https://echa.europa.eu/documents/10162/985e117f-38e2-4d45-9d0c-94413dd0462e</t>
  </si>
  <si>
    <t>https://echa.europa.eu/documents/10162/08f7169e-1697-4323-b13a-b037046eff96</t>
  </si>
  <si>
    <t>https://echa.europa.eu/documents/10162/5d71b975-bba0-482d-9a5e-a102c7a0fc0d</t>
  </si>
  <si>
    <t>https://echa.europa.eu/documents/10162/13121440-8260-4e04-bc10-5dcad34c7ac0</t>
  </si>
  <si>
    <t>https://echa.europa.eu/documents/10162/d71ba080-df7e-42e6-a76f-4eec3880ebe5</t>
  </si>
  <si>
    <t>https://echa.europa.eu/documents/10162/48ae5fe3-9436-4a10-a533-ed642b92ce47</t>
  </si>
  <si>
    <t>https://echa.europa.eu/documents/10162/ac10af03-d3ba-4022-88fc-074de0f5a0df</t>
  </si>
  <si>
    <t>https://echa.europa.eu/documents/10162/a4fac134-09e6-43c1-a65f-dfaee5f85731</t>
  </si>
  <si>
    <t>https://echa.europa.eu/documents/10162/31f2c070-ad6f-4de9-b17d-402eedb05eac</t>
  </si>
  <si>
    <t>https://echa.europa.eu/documents/10162/33c375a1-c4de-4f14-a143-cff986175d76</t>
  </si>
  <si>
    <t>https://echa.europa.eu/documents/10162/04d23d27-3484-48c9-862c-0637e30642a1</t>
  </si>
  <si>
    <t>https://echa.europa.eu/documents/10162/6eb02b71-b691-4b53-b0f1-c8c68b2b3083</t>
  </si>
  <si>
    <t>https://echa.europa.eu/documents/10162/037ede8d-4f3a-030c-8663-8b04336272ad</t>
  </si>
  <si>
    <t>https://echa.europa.eu/documents/10162/a410b50c-11f9-49ca-9e8f-54f2a674b032</t>
  </si>
  <si>
    <t>https://echa.europa.eu/documents/10162/f2fc61d4-7e23-4a9a-a52d-10ae36e9987e</t>
  </si>
  <si>
    <t>https://echa.europa.eu/documents/10162/a210c4dd-6ef4-4f76-9fd9-5b35a7482c1b</t>
  </si>
  <si>
    <t>https://echa.europa.eu/documents/10162/c0c32de2-a83b-4486-ad07-26303bb8bb0d</t>
  </si>
  <si>
    <t>https://echa.europa.eu/documents/10162/46e192c7-457f-43fc-b93f-14d2ce0347f9</t>
  </si>
  <si>
    <t>https://echa.europa.eu/documents/10162/2aceee75-6b50-416c-aa30-d3131c5eeee3</t>
  </si>
  <si>
    <t>https://echa.europa.eu/documents/10162/65336c46-c178-4b71-a927-15437e8b303a</t>
  </si>
  <si>
    <t>https://echa.europa.eu/documents/10162/cf3a4398-3305-424e-ab1e-a02fbc548431</t>
  </si>
  <si>
    <t>https://echa.europa.eu/documents/10162/ef1f3daa-fc8b-4bf5-8bd1-71e80a2adf62</t>
  </si>
  <si>
    <t>https://echa.europa.eu/documents/10162/24751f9c-5206-4190-bcc9-3ca9418e0e31</t>
  </si>
  <si>
    <t>https://echa.europa.eu/documents/10162/49fa197b-8a06-4d92-abf4-f40ad0a6f815</t>
  </si>
  <si>
    <t>https://echa.europa.eu/documents/10162/aa428e86-ed97-4450-8e78-cdbb06e46c8f</t>
  </si>
  <si>
    <t>https://echa.europa.eu/documents/10162/9af34d5f-cd2f-4e63-859c-529bb39da7ae#https://echa.europa.eu/documents/10162/38d2e3f0-2449-4767-97a4-6b5f5db56aef</t>
  </si>
  <si>
    <t>https://echa.europa.eu/documents/10162/5e2c1e53-be98-4104-8b96-9cd88655a92a</t>
  </si>
  <si>
    <t>https://echa.europa.eu/documents/10162/a048359b-de39-4b7e-8602-51272a55aeae</t>
  </si>
  <si>
    <t>https://echa.europa.eu/documents/10162/f09f23c5-98fc-4e56-abc2-feae96de0f3d</t>
  </si>
  <si>
    <t>https://echa.europa.eu/documents/10162/11bbf18f-02ac-4b12-a715-056df904057c</t>
  </si>
  <si>
    <t>https://echa.europa.eu/documents/10162/8059e342-1092-410f-bd85-80118a5526f5</t>
  </si>
  <si>
    <t>https://echa.europa.eu/documents/10162/329c8367-0ec9-426b-bcfe-27ddf27fb777</t>
  </si>
  <si>
    <t>https://echa.europa.eu/documents/10162/8c04401d-d0bb-409c-9250-c6e574f47305</t>
  </si>
  <si>
    <t>https://echa.europa.eu/documents/10162/d28691f1-5df6-47a4-97ae-4383e7aa637e</t>
  </si>
  <si>
    <t>https://echa.europa.eu/documents/10162/782e61c7-07e8-42be-bfb7-99c2bdab913a</t>
  </si>
  <si>
    <t>https://echa.europa.eu/documents/10162/42094854-61af-4a51-abc4-0f85ef9bd51e</t>
  </si>
  <si>
    <t>https://echa.europa.eu/documents/10162/80464fce-e4ae-4e28-b6a0-8e332daaeb95</t>
  </si>
  <si>
    <t>https://echa.europa.eu/documents/10162/c4634d14-bd48-42da-add8-dc02568bb27c</t>
  </si>
  <si>
    <t>https://echa.europa.eu/documents/10162/bd560d2d-2ea1-4e93-950f-cca356500dbb</t>
  </si>
  <si>
    <t>https://echa.europa.eu/documents/10162/98b66e79-3f52-4792-aa74-1e9a1c674db4</t>
  </si>
  <si>
    <t>https://echa.europa.eu/documents/10162/3024c102-20c9-4973-8f4e-7fc1dd361e7d#https://echa.europa.eu/documents/10162/19c11ec2-7e7e-4a82-935e-36c1fa13ce8d</t>
  </si>
  <si>
    <t>https://echa.europa.eu/documents/10162/9ee4bdb4-62a8-4ff5-a4f0-f0ced371f88f</t>
  </si>
  <si>
    <t>https://echa.europa.eu/documents/10162/e91058f4-7ab4-4648-91e3-3220f7ee6e8c</t>
  </si>
  <si>
    <t>https://echa.europa.eu/documents/10162/e27fbdcb-b252-4912-8965-a5bb89711203</t>
  </si>
  <si>
    <t>https://echa.europa.eu/documents/10162/9d518786-9c9a-4d61-b841-45ff84ed54cc</t>
  </si>
  <si>
    <t>https://echa.europa.eu/documents/10162/b41b5e85-68c6-4522-980f-75f3e0f7f21d</t>
  </si>
  <si>
    <t>https://echa.europa.eu/documents/10162/fafcabed-53a7-4847-b0d6-c5243c7a6ceb</t>
  </si>
  <si>
    <t>https://echa.europa.eu/documents/10162/084829ac-52db-478f-8c2c-8ec86527730a</t>
  </si>
  <si>
    <t>https://echa.europa.eu/documents/10162/475485b0-e008-4c46-9941-ec1e303f1875</t>
  </si>
  <si>
    <t>https://echa.europa.eu/documents/10162/470b7f44-e538-40b0-9110-4575a5726d14</t>
  </si>
  <si>
    <t>https://echa.europa.eu/documents/10162/34d906a5-2558-4faa-ba85-65a765aef016</t>
  </si>
  <si>
    <t>https://echa.europa.eu/documents/10162/8fcaf1f0-ea6d-4ec8-a129-f0405def7c33</t>
  </si>
  <si>
    <t>https://echa.europa.eu/documents/10162/34ec55f2-27d2-47d6-94f1-d39acaf3634f</t>
  </si>
  <si>
    <t>https://echa.europa.eu/documents/10162/01088b8d-0195-44cf-8760-f1797c18e789</t>
  </si>
  <si>
    <t>https://echa.europa.eu/documents/10162/13e375d0-709b-4203-b851-7cb5e0a87c80</t>
  </si>
  <si>
    <t>https://echa.europa.eu/documents/10162/8ab8b38b-26e8-49b7-9f04-b83c457023ec</t>
  </si>
  <si>
    <t>https://echa.europa.eu/documents/10162/01986fb8-ede8-4458-b54e-12ff8a534b98</t>
  </si>
  <si>
    <t>https://echa.europa.eu/documents/10162/997efe1b-0564-4ca1-a012-bab93e518f25</t>
  </si>
  <si>
    <t>https://echa.europa.eu/documents/10162/3ee8978c-40be-4dc4-a12d-798caf6424f0</t>
  </si>
  <si>
    <t>https://echa.europa.eu/documents/10162/97eb15e6-b3ba-4d3f-9b02-368642962b63</t>
  </si>
  <si>
    <t>https://echa.europa.eu/documents/10162/7f3131c3-b63f-49e8-9717-68dc7883b549</t>
  </si>
  <si>
    <t>https://echa.europa.eu/documents/10162/be34d0ca-8d1e-488f-8b49-35063b0054b3</t>
  </si>
  <si>
    <t>https://echa.europa.eu/documents/10162/a2a8c72d-c0ed-4d92-a89c-26ae4ccd35e9</t>
  </si>
  <si>
    <t>https://echa.europa.eu/documents/10162/0362e7d9-bcb5-41bc-945c-19365594480f</t>
  </si>
  <si>
    <t>https://echa.europa.eu/documents/10162/1122f98c-4515-4a5b-98b5-f864d9f1979b</t>
  </si>
  <si>
    <t>https://echa.europa.eu/documents/10162/ce330db6-0bef-4df9-82f6-b9d44060d28c</t>
  </si>
  <si>
    <t>https://echa.europa.eu/documents/10162/e2dffe7e-49be-4dc6-b155-ecf3b91f42b7</t>
  </si>
  <si>
    <t>https://echa.europa.eu/documents/10162/b7acbd05-555e-4133-9dd6-130206c4088b</t>
  </si>
  <si>
    <t>https://echa.europa.eu/documents/10162/3f575bea-5a96-4f18-a110-d294d37422c7</t>
  </si>
  <si>
    <t>https://echa.europa.eu/documents/10162/df25f106-5e4c-4f4b-baed-fc2251e9d233</t>
  </si>
  <si>
    <t>https://echa.europa.eu/documents/10162/73ef6184-8578-44dc-ac23-8034f1db5471</t>
  </si>
  <si>
    <t>https://echa.europa.eu/documents/10162/b94dedbc-8af4-4223-b68e-fcddccee3119</t>
  </si>
  <si>
    <t>https://echa.europa.eu/documents/10162/2963ade6-f093-4c8c-b9b2-604f538a3131</t>
  </si>
  <si>
    <t>https://echa.europa.eu/documents/10162/1bfc12f4-bbce-4df6-aa60-e22fc0e1a5e0</t>
  </si>
  <si>
    <t>https://echa.europa.eu/documents/10162/3fd11ee9-6925-475f-b328-d224d45219a4</t>
  </si>
  <si>
    <t>https://echa.europa.eu/documents/10162/5a790e77-efd4-4c56-84bb-b00a92b732b4</t>
  </si>
  <si>
    <t>https://echa.europa.eu/documents/10162/1014fa88-d28e-4385-8530-fe2c38032c27</t>
  </si>
  <si>
    <t>https://echa.europa.eu/documents/10162/b8793a13-a6e6-40e8-bdb8-eff69444b232</t>
  </si>
  <si>
    <t>https://echa.europa.eu/documents/10162/512e9d72-d0f3-4e3b-a0a6-a6a642c5d2d0</t>
  </si>
  <si>
    <t>https://echa.europa.eu/documents/10162/cc6c0ca7-538e-4a5b-88fe-b1a635241a45</t>
  </si>
  <si>
    <t>https://echa.europa.eu/documents/10162/136a8d6e-ebac-4000-8183-ad9176fd134b</t>
  </si>
  <si>
    <t>https://echa.europa.eu/documents/10162/735b9afe-5a6a-41d2-9b7b-7758ec3c5702</t>
  </si>
  <si>
    <t>https://echa.europa.eu/documents/10162/0d5abffa-6bbf-40c7-b6b1-1ca3736cf570</t>
  </si>
  <si>
    <t>https://echa.europa.eu/documents/10162/c05a327c-bc4e-4b7f-84cf-15e52804e50f</t>
  </si>
  <si>
    <t>https://echa.europa.eu/documents/10162/0b3bffdb-ee49-4d1d-9ef7-7e1aeed13818</t>
  </si>
  <si>
    <t>https://echa.europa.eu/documents/10162/466dce51-6adf-4936-874b-2c1fe8c9de5e</t>
  </si>
  <si>
    <t>https://echa.europa.eu/documents/10162/04a4b3ea-09d6-439a-bf05-079784355127</t>
  </si>
  <si>
    <t>https://echa.europa.eu/documents/10162/b0f7fcea-3dd5-4281-ab06-fd46c48d2ec2</t>
  </si>
  <si>
    <t>https://echa.europa.eu/documents/10162/9c7289c0-b92d-46cb-9007-6a919f003935</t>
  </si>
  <si>
    <t>https://echa.europa.eu/documents/10162/4300b1a0-79ae-4d90-bcac-07a34691c435</t>
  </si>
  <si>
    <t>https://echa.europa.eu/documents/10162/3cbcf0fc-f6bc-4d08-8dcf-b2837657e1c5</t>
  </si>
  <si>
    <t>https://echa.europa.eu/documents/10162/a3290dc9-a3e1-4a9d-8e58-102dca785d19</t>
  </si>
  <si>
    <t>https://echa.europa.eu/documents/10162/4005564c-2ff2-4ea5-941d-04525939d70b</t>
  </si>
  <si>
    <t>https://echa.europa.eu/documents/10162/6b35228c-45c4-4ed8-88b0-823fafb0d795</t>
  </si>
  <si>
    <t>https://echa.europa.eu/documents/10162/4ff18575-7bcc-4e02-96db-1090a1bdd3a1</t>
  </si>
  <si>
    <t>https://echa.europa.eu/documents/10162/ec18fb5f-b968-4e34-a146-e696fccad746</t>
  </si>
  <si>
    <t>https://echa.europa.eu/documents/10162/14f93f87-28aa-4295-a2a6-6b18e53abbf2</t>
  </si>
  <si>
    <t>https://echa.europa.eu/documents/10162/d3bc3564-1f27-4b6b-b076-695ee0a3ad10</t>
  </si>
  <si>
    <t>https://echa.europa.eu/documents/10162/a40ec08f-918f-4f60-b1f4-43a9517f6433</t>
  </si>
  <si>
    <t>https://echa.europa.eu/documents/10162/6f0cee92-fe4f-492d-b8e1-78ac46ee1a85</t>
  </si>
  <si>
    <t>https://echa.europa.eu/documents/10162/faf9ec9a-af59-4c1d-b944-cc831b3b52b3</t>
  </si>
  <si>
    <t>https://echa.europa.eu/documents/10162/4c6cccfd-d366-4a00-87e5-65aa77181fb6</t>
  </si>
  <si>
    <t>https://echa.europa.eu/documents/10162/611cb779-7564-4a89-b381-c5a126b5a04b</t>
  </si>
  <si>
    <t>https://echa.europa.eu/documents/10162/bc77d03b-2f02-4084-8fab-2b8d586f342a</t>
  </si>
  <si>
    <t>https://echa.europa.eu/documents/10162/2e6c10fa-03d5-47b2-9337-e047743554b9</t>
  </si>
  <si>
    <t>https://echa.europa.eu/documents/10162/bee2930b-03bb-4293-bda1-89381f8da2a6</t>
  </si>
  <si>
    <t>https://echa.europa.eu/documents/10162/ccc629ba-7feb-462d-bce8-86ac200de8f5</t>
  </si>
  <si>
    <t>https://echa.europa.eu/documents/10162/6426d317-2c05-40ba-90ae-0fbd67774f53</t>
  </si>
  <si>
    <t>https://echa.europa.eu/documents/10162/9cd084c9-8c83-4cf4-81c9-f43d5c1f1fe8</t>
  </si>
  <si>
    <t>https://echa.europa.eu/documents/10162/9890a34b-0a57-4286-a2ab-b226ba3dfef3</t>
  </si>
  <si>
    <t>https://echa.europa.eu/documents/10162/8a7c6915-0578-4c50-8fea-5208e237e0a7</t>
  </si>
  <si>
    <t>https://echa.europa.eu/documents/10162/fbb1d8a9-4e09-4c36-8e79-c46f9a73bb7c</t>
  </si>
  <si>
    <t>https://echa.europa.eu/documents/10162/42751bc8-cad5-4035-82ea-a91c0efe5768</t>
  </si>
  <si>
    <t>https://echa.europa.eu/documents/10162/ce28c0be-379f-461e-9197-3af36d5c7f53</t>
  </si>
  <si>
    <t>https://echa.europa.eu/documents/10162/1f29b212-4a70-40c0-94de-8dfce7791aa9</t>
  </si>
  <si>
    <t>https://echa.europa.eu/documents/10162/fb533ed0-2765-4ad3-acf7-79d9ca8a5b02</t>
  </si>
  <si>
    <t>https://echa.europa.eu/documents/10162/69699398-ddf0-4188-988f-a2464175a019</t>
  </si>
  <si>
    <t>https://echa.europa.eu/documents/10162/8190e8e4-e315-4bcb-91f5-1548fbe46bc1</t>
  </si>
  <si>
    <t>https://echa.europa.eu/documents/10162/e8d4bcbd-81c1-4a59-a97d-d1cb30c29ec8</t>
  </si>
  <si>
    <t>https://echa.europa.eu/documents/10162/4ecec0c5-de0a-403e-8bad-bb2439aed1cd</t>
  </si>
  <si>
    <t>https://echa.europa.eu/documents/10162/9064c470-918c-4459-b1de-f6112da0a8ec</t>
  </si>
  <si>
    <t>https://echa.europa.eu/documents/10162/1c4e3474-34ee-4c15-aaef-dafd1cb47779</t>
  </si>
  <si>
    <t>https://echa.europa.eu/documents/10162/e3566164-121d-4007-9f6c-eeb1bbe67c14</t>
  </si>
  <si>
    <t>https://echa.europa.eu/documents/10162/dcbad586-92e2-496c-bf17-f2d4fd7a7e5e</t>
  </si>
  <si>
    <t>https://echa.europa.eu/documents/10162/b404f6d6-e6a2-412a-8362-542d297fd1bd</t>
  </si>
  <si>
    <t>https://echa.europa.eu/documents/10162/b8b0b5ed-43be-4c24-8d81-96b799916955</t>
  </si>
  <si>
    <t>https://echa.europa.eu/documents/10162/de7fb120-e51b-408c-9753-5c605be53de9</t>
  </si>
  <si>
    <t>https://echa.europa.eu/documents/10162/b4e7126f-3045-4159-8142-958061cf13ac</t>
  </si>
  <si>
    <t>https://echa.europa.eu/documents/10162/6b7798d0-6e23-4e72-a1ea-ec989ef1e9b6</t>
  </si>
  <si>
    <t>https://echa.europa.eu/documents/10162/efdc02e9-f1e6-47c7-872b-7d6285457495</t>
  </si>
  <si>
    <t>https://echa.europa.eu/documents/10162/f68e76b3-751d-48b4-a225-4a23c0ee6249</t>
  </si>
  <si>
    <t>https://echa.europa.eu/documents/10162/a6ff4bdb-6aa3-48ff-b9b4-6f086d8f35fa</t>
  </si>
  <si>
    <t>https://echa.europa.eu/documents/10162/5fa87d07-2872-4502-b07c-4186797aa442</t>
  </si>
  <si>
    <t>https://echa.europa.eu/documents/10162/b09ce051-1fe5-425a-bdd0-0f6eb628230b</t>
  </si>
  <si>
    <t>https://echa.europa.eu/documents/10162/d51fd473-40ec-4831-bc2d-6f53bdf9cbbe</t>
  </si>
  <si>
    <t>https://echa.europa.eu/documents/10162/04e29ef1-f56d-4926-96f6-c2865c5e10a7</t>
  </si>
  <si>
    <t>https://echa.europa.eu/documents/10162/e6da86f5-0988-4fb2-9dcf-84087571c5af</t>
  </si>
  <si>
    <t>https://echa.europa.eu/documents/10162/3ac167c4-9f8e-4375-92f6-285a2911cee0</t>
  </si>
  <si>
    <t>https://echa.europa.eu/documents/10162/c5d6f8de-bbe1-4b31-b7c4-d8e5b8d65517</t>
  </si>
  <si>
    <t>https://echa.europa.eu/documents/10162/a049f842-ad66-4b06-b1ec-39fd6c6f47ba</t>
  </si>
  <si>
    <t>https://echa.europa.eu/documents/10162/8bbf5e70-f0a4-46c0-84db-f2340c74d64e</t>
  </si>
  <si>
    <t>https://echa.europa.eu/documents/10162/7f1a698d-9910-4e8a-a6a7-0806427abd26</t>
  </si>
  <si>
    <t>https://echa.europa.eu/documents/10162/b5db559d-a89d-4fc4-a273-dba250fb4201</t>
  </si>
  <si>
    <t>https://echa.europa.eu/documents/10162/ef47ccc5-0786-4bf5-b16c-2f13c6c49385</t>
  </si>
  <si>
    <t>https://echa.europa.eu/documents/10162/1995aafa-663a-43a0-ae2a-285c842d7f53</t>
  </si>
  <si>
    <t>https://echa.europa.eu/documents/10162/8de3cd61-aae1-4864-b694-8928dcdea7fd</t>
  </si>
  <si>
    <t>https://echa.europa.eu/documents/10162/f0ff9790-013c-49b3-ae93-ac11d2177bf9</t>
  </si>
  <si>
    <t>https://echa.europa.eu/documents/10162/3e5e6a56-dd4f-4951-b26e-985b7f692624</t>
  </si>
  <si>
    <t>https://echa.europa.eu/documents/10162/96caf4ad-1095-4929-a1b9-84aeea1aff00#https://echa.europa.eu/documents/10162/872ff9cf-52a5-49f4-1e0a-da6ce3e9e074</t>
  </si>
  <si>
    <t>https://echa.europa.eu/documents/10162/25e3a7a4-41a4-4f72-8d0f-2ab06a6bf51a</t>
  </si>
  <si>
    <t>https://echa.europa.eu/documents/10162/624c2151-d7f2-47d7-ab26-7f4996e81e36</t>
  </si>
  <si>
    <t>https://echa.europa.eu/documents/10162/cd44c55f-3473-4c73-a356-ce732b2f3d87</t>
  </si>
  <si>
    <t>https://echa.europa.eu/documents/10162/73d246d4-8c2a-4150-b656-c15948bf0e77</t>
  </si>
  <si>
    <t>https://echa.europa.eu/documents/10162/6d09755f-7fcb-4a00-b7ce-91ab45a2e5af</t>
  </si>
  <si>
    <t>https://echa.europa.eu/documents/10162/d36424e7-b12d-4dd8-832e-6d7e3e283fc3</t>
  </si>
  <si>
    <t>https://echa.europa.eu/documents/10162/909dd42e-2554-4f59-911a-729a2da1d529</t>
  </si>
  <si>
    <t>https://echa.europa.eu/documents/10162/2edcfedb-ec53-4754-8598-e787a8ff7a58</t>
  </si>
  <si>
    <t>https://echa.europa.eu/documents/10162/f7c1321a-6709-40d6-b683-1fb870fb0ac4</t>
  </si>
  <si>
    <t>https://echa.europa.eu/documents/10162/b4024445-00ce-4849-9ab0-69aed88c51f2#https://echa.europa.eu/documents/10162/076491e2-fd0e-50be-61b4-908c663d0245</t>
  </si>
  <si>
    <t>https://echa.europa.eu/documents/10162/9e33725c-05fc-41af-b06d-bb969c91b0ab#https://echa.europa.eu/documents/10162/fa429d23-21e7-4764-b223-6c8c98f8a01c#https://echa.europa.eu/documents/10162/3f5d91bc-0a63-04f8-8f62-ccc9c8265e7d</t>
  </si>
  <si>
    <t>https://echa.europa.eu/documents/10162/52f3fc94-c78f-436f-98ca-e0f845f37a9a</t>
  </si>
  <si>
    <t>https://echa.europa.eu/documents/10162/7d541979-6f03-421b-91bb-039bfb326de1#https://echa.europa.eu/documents/10162/fdbfa509-c244-4537-85eb-07994f393f23</t>
  </si>
  <si>
    <t>https://echa.europa.eu/documents/10162/91206b72-787f-4a2d-aa80-9d6f1f22fc55</t>
  </si>
  <si>
    <t>https://echa.europa.eu/documents/10162/8730b910-c1d4-4b87-b3e3-a94ce47fbc9b</t>
  </si>
  <si>
    <t>https://echa.europa.eu/documents/10162/f36205a8-df0a-4e94-8763-2a6a02f0228c#https://echa.europa.eu/documents/10162/6b0b59e9-8ba8-03de-e8e9-735414f0611d</t>
  </si>
  <si>
    <t>https://echa.europa.eu/documents/10162/1fc837ef-f922-476e-8e00-825ab60213c0</t>
  </si>
  <si>
    <t>https://echa.europa.eu/documents/10162/ee0a9b5c-6f5e-43d7-8ef5-76b068bb4732</t>
  </si>
  <si>
    <t>https://echa.europa.eu/documents/10162/52c64496-821b-4a74-bc1a-d9fc2040b651</t>
  </si>
  <si>
    <t>https://echa.europa.eu/documents/10162/d3a393bf-e221-4fa1-8d81-082c2ac3cf8f</t>
  </si>
  <si>
    <t>Dicyclohexylamine</t>
  </si>
  <si>
    <t>regisztráció mely a bőrosztályozással több mint a harmonizált</t>
  </si>
  <si>
    <t>6920-22-5</t>
  </si>
  <si>
    <t>1,2-Hexanediol</t>
  </si>
  <si>
    <t>230-029-6</t>
  </si>
  <si>
    <t>CLP0 plusz azonos a regisztrációval</t>
  </si>
  <si>
    <t>2-methylbután-1-ol</t>
  </si>
  <si>
    <t>ammónia 20%-os</t>
  </si>
  <si>
    <t>trietil-amin</t>
  </si>
  <si>
    <t>permanganát</t>
  </si>
  <si>
    <t>aromásmix</t>
  </si>
  <si>
    <t>etil-acetát</t>
  </si>
  <si>
    <t>metanol</t>
  </si>
  <si>
    <t>oldószer</t>
  </si>
  <si>
    <t>bórsav</t>
  </si>
  <si>
    <t>antracén</t>
  </si>
  <si>
    <t>ammónia</t>
  </si>
  <si>
    <t>kálium-permanganát</t>
  </si>
  <si>
    <t>benzol</t>
  </si>
  <si>
    <t>toluol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</si>
</sst>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78">
    <font>
      <sz val="11"/>
      <color rgb="FF000000"/>
      <name val="Calibri"/>
      <family val="2"/>
      <charset val="238"/>
    </font>
    <font>
      <b/>
      <sz val="11"/>
      <color rgb="FF000000"/>
      <name val="Calibri"/>
      <family val="2"/>
      <charset val="238"/>
    </font>
    <font>
      <sz val="11"/>
      <color rgb="FF000000"/>
      <name val="Wingdings"/>
      <charset val="2"/>
    </font>
    <font>
      <i/>
      <sz val="11"/>
      <color rgb="FF000000"/>
      <name val="Calibri"/>
      <family val="2"/>
      <charset val="238"/>
    </font>
    <font>
      <sz val="12"/>
      <color rgb="FF000000"/>
      <name val="Calibri"/>
      <family val="2"/>
      <charset val="238"/>
    </font>
    <font>
      <sz val="11"/>
      <name val="Calibri"/>
      <family val="2"/>
      <charset val="238"/>
    </font>
    <font>
      <sz val="11"/>
      <name val="Arial"/>
      <family val="2"/>
      <charset val="238"/>
    </font>
    <font>
      <sz val="11"/>
      <color rgb="FF000000"/>
      <name val="Arial"/>
      <family val="2"/>
      <charset val="238"/>
    </font>
    <font>
      <sz val="8"/>
      <color rgb="FF000000"/>
      <name val="Calibri"/>
      <family val="2"/>
      <charset val="238"/>
    </font>
    <font>
      <b/>
      <i/>
      <sz val="14"/>
      <color rgb="FF000000"/>
      <name val="Calibri"/>
      <family val="2"/>
      <charset val="238"/>
    </font>
    <font>
      <b/>
      <i/>
      <sz val="10"/>
      <color rgb="FF000000"/>
      <name val="Calibri"/>
      <family val="2"/>
      <charset val="238"/>
    </font>
    <font>
      <b/>
      <i/>
      <sz val="8"/>
      <color rgb="FF000000"/>
      <name val="Calibri"/>
      <family val="2"/>
      <charset val="238"/>
    </font>
    <font>
      <b/>
      <sz val="8"/>
      <color rgb="FF000000"/>
      <name val="Calibri"/>
      <family val="2"/>
      <charset val="238"/>
    </font>
    <font>
      <b/>
      <i/>
      <sz val="14"/>
      <color rgb="FFFF0000"/>
      <name val="Calibri"/>
      <family val="2"/>
      <charset val="238"/>
    </font>
    <font>
      <b/>
      <sz val="10"/>
      <color rgb="FF000000"/>
      <name val="Calibri"/>
      <family val="2"/>
      <charset val="238"/>
    </font>
    <font>
      <b/>
      <sz val="12"/>
      <color rgb="FF000000"/>
      <name val="Calibri"/>
      <family val="2"/>
      <charset val="238"/>
    </font>
    <font>
      <b/>
      <sz val="14"/>
      <color rgb="FF000000"/>
      <name val="Calibri"/>
      <family val="2"/>
      <charset val="238"/>
    </font>
    <font>
      <sz val="9"/>
      <color rgb="FF000000"/>
      <name val="Calibri"/>
      <family val="2"/>
      <charset val="238"/>
    </font>
    <font>
      <b/>
      <sz val="11"/>
      <color rgb="FF000000"/>
      <name val="Calibri"/>
      <family val="2"/>
      <charset val="1"/>
    </font>
    <font>
      <sz val="11"/>
      <color rgb="FF000000"/>
      <name val="Calibri"/>
      <family val="2"/>
      <charset val="1"/>
    </font>
    <font>
      <u/>
      <sz val="10"/>
      <color rgb="FF0000FF"/>
      <name val="Arial"/>
      <family val="2"/>
      <charset val="238"/>
    </font>
    <font>
      <u/>
      <sz val="11"/>
      <color rgb="FF0563C1"/>
      <name val="Calibri"/>
      <family val="2"/>
      <charset val="1"/>
    </font>
    <font>
      <sz val="11"/>
      <name val="Calibri"/>
      <family val="2"/>
      <charset val="1"/>
    </font>
    <font>
      <sz val="11"/>
      <color rgb="FF0563C1"/>
      <name val="Calibri"/>
      <family val="2"/>
      <charset val="1"/>
    </font>
    <font>
      <i/>
      <sz val="11"/>
      <name val="Calibri"/>
      <family val="2"/>
      <charset val="1"/>
    </font>
    <font>
      <i/>
      <sz val="11"/>
      <color rgb="FF000000"/>
      <name val="Calibri"/>
      <family val="2"/>
      <charset val="1"/>
    </font>
    <font>
      <sz val="11"/>
      <color rgb="FF0563C1"/>
      <name val="Calibri"/>
      <family val="2"/>
      <charset val="238"/>
    </font>
    <font>
      <u/>
      <sz val="11"/>
      <color rgb="FF000000"/>
      <name val="Calibri"/>
      <family val="2"/>
      <charset val="1"/>
    </font>
    <font>
      <u/>
      <sz val="11"/>
      <color rgb="FF0000FF"/>
      <name val="Arial"/>
      <family val="2"/>
      <charset val="1"/>
    </font>
    <font>
      <i/>
      <sz val="11"/>
      <name val="Calibri"/>
      <family val="2"/>
      <charset val="238"/>
    </font>
    <font>
      <u/>
      <sz val="11"/>
      <color rgb="FF000000"/>
      <name val="Calibri"/>
      <family val="2"/>
      <charset val="238"/>
    </font>
    <font>
      <sz val="11"/>
      <color rgb="FF0000FF"/>
      <name val="Calibri"/>
      <family val="2"/>
      <charset val="1"/>
    </font>
    <font>
      <b/>
      <i/>
      <sz val="11"/>
      <color rgb="FF000000"/>
      <name val="Calibri"/>
      <family val="2"/>
      <charset val="238"/>
    </font>
    <font>
      <sz val="10"/>
      <name val="Arial"/>
      <family val="2"/>
      <charset val="238"/>
    </font>
    <font>
      <sz val="12"/>
      <name val="Times New Roman"/>
      <family val="1"/>
      <charset val="238"/>
    </font>
    <font>
      <b/>
      <i/>
      <sz val="11"/>
      <color rgb="FF000000"/>
      <name val="Calibri"/>
      <family val="2"/>
      <charset val="1"/>
    </font>
    <font>
      <b/>
      <sz val="10"/>
      <name val="Arial"/>
      <family val="2"/>
      <charset val="238"/>
    </font>
    <font>
      <i/>
      <sz val="11"/>
      <name val="Arial"/>
      <family val="2"/>
      <charset val="238"/>
    </font>
    <font>
      <sz val="12"/>
      <name val="Arial"/>
      <family val="2"/>
      <charset val="238"/>
    </font>
    <font>
      <b/>
      <sz val="11"/>
      <color rgb="FF000000"/>
      <name val="Calibri"/>
      <family val="2"/>
    </font>
    <font>
      <sz val="11"/>
      <color theme="10"/>
      <name val="Calibri"/>
      <family val="2"/>
      <scheme val="minor"/>
    </font>
    <font>
      <sz val="11"/>
      <color rgb="FF000000"/>
      <name val="Calibri"/>
      <family val="2"/>
    </font>
    <font>
      <sz val="11"/>
      <color rgb="FFFF0000"/>
      <name val="Arial"/>
      <family val="2"/>
      <charset val="238"/>
    </font>
    <font>
      <b/>
      <i/>
      <sz val="9"/>
      <color rgb="FF000000"/>
      <name val="Calibri"/>
      <family val="2"/>
      <charset val="238"/>
    </font>
    <font>
      <i/>
      <sz val="11"/>
      <color rgb="FF0563C1"/>
      <name val="Calibri"/>
      <family val="2"/>
      <charset val="238"/>
    </font>
    <font>
      <sz val="11"/>
      <name val="Times New Roman"/>
      <family val="1"/>
      <charset val="238"/>
    </font>
    <font>
      <sz val="11"/>
      <color rgb="FF000000"/>
      <name val="Times New Roman"/>
      <family val="1"/>
      <charset val="238"/>
    </font>
    <font>
      <sz val="11"/>
      <color rgb="FF002555"/>
      <name val="Times New Roman"/>
      <family val="1"/>
      <charset val="238"/>
    </font>
    <font>
      <sz val="11"/>
      <color rgb="FF0000FF"/>
      <name val="Times New Roman"/>
      <family val="1"/>
      <charset val="238"/>
    </font>
    <font>
      <b/>
      <sz val="8"/>
      <name val="Times New Roman"/>
      <family val="1"/>
    </font>
    <font>
      <sz val="8"/>
      <name val="Times New Roman"/>
      <family val="1"/>
    </font>
    <font>
      <b/>
      <sz val="11"/>
      <color rgb="FF000000"/>
      <name val="Arial"/>
      <family val="2"/>
      <charset val="238"/>
    </font>
    <font>
      <u/>
      <sz val="11"/>
      <color rgb="FF0000FF"/>
      <name val="Arial"/>
      <family val="2"/>
      <charset val="238"/>
    </font>
    <font>
      <b/>
      <i/>
      <sz val="11"/>
      <name val="Arial"/>
      <family val="2"/>
      <charset val="238"/>
    </font>
    <font>
      <sz val="11"/>
      <color rgb="FFFF0000"/>
      <name val="Calibri"/>
      <family val="2"/>
      <charset val="238"/>
    </font>
    <font>
      <sz val="11"/>
      <color rgb="FFFF0000"/>
      <name val="Calibri"/>
      <family val="2"/>
      <charset val="238"/>
      <scheme val="minor"/>
    </font>
    <font>
      <sz val="11"/>
      <name val="Calibri"/>
      <family val="2"/>
      <charset val="238"/>
      <scheme val="minor"/>
    </font>
    <font>
      <u/>
      <sz val="12"/>
      <color rgb="FFFF0000"/>
      <name val="Calibri"/>
      <family val="2"/>
      <charset val="238"/>
      <scheme val="minor"/>
    </font>
    <font>
      <sz val="11"/>
      <color rgb="FFFF0000"/>
      <name val="Calibri"/>
      <family val="2"/>
      <charset val="1"/>
    </font>
    <font>
      <u/>
      <sz val="12"/>
      <color rgb="FFFF0000"/>
      <name val="Calibri"/>
      <family val="2"/>
      <scheme val="minor"/>
    </font>
    <font>
      <sz val="11"/>
      <color rgb="FFFF0000"/>
      <name val="Calibri"/>
      <family val="2"/>
    </font>
    <font>
      <sz val="11"/>
      <color rgb="FF00B0F0"/>
      <name val="Arial"/>
      <family val="2"/>
      <charset val="238"/>
    </font>
    <font>
      <b/>
      <sz val="10"/>
      <color rgb="FFFF0000"/>
      <name val="Arial"/>
      <family val="2"/>
      <charset val="238"/>
    </font>
    <font>
      <sz val="10"/>
      <color rgb="FFFF0000"/>
      <name val="Arial"/>
      <family val="2"/>
      <charset val="238"/>
    </font>
    <font>
      <sz val="11"/>
      <color rgb="FF00B0F0"/>
      <name val="Calibri"/>
      <family val="2"/>
      <charset val="238"/>
      <scheme val="minor"/>
    </font>
    <font>
      <sz val="10"/>
      <color rgb="FF00B0F0"/>
      <name val="Arial"/>
      <family val="2"/>
      <charset val="238"/>
    </font>
    <font>
      <sz val="11"/>
      <color rgb="FF00B0F0"/>
      <name val="Times New Roman"/>
      <family val="1"/>
      <charset val="238"/>
    </font>
    <font>
      <u/>
      <sz val="11"/>
      <name val="Calibri"/>
      <family val="2"/>
      <charset val="1"/>
    </font>
    <font>
      <sz val="11"/>
      <color rgb="FF00B0F0"/>
      <name val="Calibri"/>
      <family val="2"/>
      <charset val="1"/>
    </font>
    <font>
      <u/>
      <sz val="11"/>
      <color rgb="FFFF0000"/>
      <name val="Calibri"/>
      <family val="2"/>
      <charset val="1"/>
    </font>
    <font>
      <u/>
      <sz val="12"/>
      <color rgb="FFFF0000"/>
      <name val="Calibri"/>
      <family val="2"/>
      <charset val="1"/>
      <scheme val="minor"/>
    </font>
    <font>
      <sz val="11"/>
      <color theme="1"/>
      <name val="Times New Roman"/>
      <family val="1"/>
      <charset val="238"/>
    </font>
    <font>
      <sz val="11"/>
      <color rgb="FFFF0000"/>
      <name val="Times New Roman"/>
      <family val="1"/>
      <charset val="238"/>
    </font>
    <font>
      <sz val="11"/>
      <color theme="1"/>
      <name val="Liberation Sans"/>
      <charset val="238"/>
    </font>
    <font>
      <sz val="11"/>
      <color rgb="FFFF0000"/>
      <name val="Liberation Sans"/>
      <charset val="238"/>
    </font>
    <font>
      <b/>
      <sz val="9"/>
      <color indexed="81"/>
      <name val="Tahoma"/>
      <family val="2"/>
      <charset val="238"/>
    </font>
    <font>
      <sz val="10"/>
      <color rgb="FF000000"/>
      <name val="Times New Roman"/>
      <family val="1"/>
      <charset val="238"/>
    </font>
    <font>
      <sz val="10"/>
      <color rgb="FF000000"/>
      <name val="Arial"/>
      <family val="2"/>
      <charset val="238"/>
    </font>
  </fonts>
  <fills count="12">
    <fill>
      <patternFill patternType="none"/>
    </fill>
    <fill>
      <patternFill patternType="gray125"/>
    </fill>
    <fill>
      <patternFill patternType="solid">
        <fgColor rgb="FFFFFF00"/>
        <bgColor rgb="FFFFFF00"/>
      </patternFill>
    </fill>
    <fill>
      <patternFill patternType="solid">
        <fgColor rgb="FFFFFFCC"/>
        <bgColor rgb="FFFFFFFF"/>
      </patternFill>
    </fill>
    <fill>
      <patternFill patternType="solid">
        <fgColor rgb="FFAFABAB"/>
        <bgColor rgb="FFA6A6A6"/>
      </patternFill>
    </fill>
    <fill>
      <patternFill patternType="solid">
        <fgColor rgb="FFA6A6A6"/>
        <bgColor rgb="FFAFABAB"/>
      </patternFill>
    </fill>
    <fill>
      <patternFill patternType="solid">
        <fgColor rgb="FFFFFFFF"/>
        <bgColor rgb="FFFFFFCC"/>
      </patternFill>
    </fill>
    <fill>
      <patternFill patternType="solid">
        <fgColor theme="0" tint="-0.34998626667073579"/>
        <bgColor indexed="64"/>
      </patternFill>
    </fill>
    <fill>
      <patternFill patternType="solid">
        <fgColor theme="0"/>
        <bgColor indexed="64"/>
      </patternFill>
    </fill>
    <fill>
      <patternFill patternType="solid">
        <fgColor rgb="FFFFFF00"/>
        <bgColor indexed="64"/>
      </patternFill>
    </fill>
    <fill>
      <patternFill patternType="solid">
        <fgColor rgb="FFDDD9C4"/>
      </patternFill>
    </fill>
    <fill>
      <patternFill patternType="solid">
        <fgColor rgb="FFC5D9F1"/>
      </patternFill>
    </fill>
  </fills>
  <borders count="47">
    <border>
      <left/>
      <right/>
      <top/>
      <bottom/>
      <diagonal/>
    </border>
    <border>
      <left/>
      <right/>
      <top style="thin">
        <color auto="1"/>
      </top>
      <bottom style="thin">
        <color auto="1"/>
      </bottom>
      <diagonal/>
    </border>
    <border>
      <left/>
      <right/>
      <top/>
      <bottom style="thin">
        <color auto="1"/>
      </bottom>
      <diagonal/>
    </border>
    <border>
      <left/>
      <right/>
      <top/>
      <bottom style="thick">
        <color auto="1"/>
      </bottom>
      <diagonal/>
    </border>
    <border>
      <left/>
      <right/>
      <top style="thick">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medium">
        <color auto="1"/>
      </bottom>
      <diagonal/>
    </border>
    <border>
      <left style="thin">
        <color auto="1"/>
      </left>
      <right style="thin">
        <color auto="1"/>
      </right>
      <top style="thin">
        <color auto="1"/>
      </top>
      <bottom style="medium">
        <color auto="1"/>
      </bottom>
      <diagonal/>
    </border>
    <border diagonalUp="1" diagonalDown="1">
      <left style="thin">
        <color auto="1"/>
      </left>
      <right/>
      <top/>
      <bottom/>
      <diagonal style="thin">
        <color auto="1"/>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thin">
        <color auto="1"/>
      </left>
      <right style="thin">
        <color auto="1"/>
      </right>
      <top style="thin">
        <color auto="1"/>
      </top>
      <bottom/>
      <diagonal/>
    </border>
    <border>
      <left style="thick">
        <color auto="1"/>
      </left>
      <right/>
      <top style="thick">
        <color auto="1"/>
      </top>
      <bottom/>
      <diagonal/>
    </border>
    <border>
      <left/>
      <right style="thick">
        <color auto="1"/>
      </right>
      <top style="thick">
        <color auto="1"/>
      </top>
      <bottom/>
      <diagonal/>
    </border>
    <border>
      <left style="thick">
        <color auto="1"/>
      </left>
      <right style="thick">
        <color auto="1"/>
      </right>
      <top style="thick">
        <color auto="1"/>
      </top>
      <bottom/>
      <diagonal/>
    </border>
    <border>
      <left style="thick">
        <color auto="1"/>
      </left>
      <right style="hair">
        <color auto="1"/>
      </right>
      <top style="thick">
        <color auto="1"/>
      </top>
      <bottom/>
      <diagonal/>
    </border>
    <border>
      <left style="thick">
        <color auto="1"/>
      </left>
      <right style="thin">
        <color auto="1"/>
      </right>
      <top style="thick">
        <color auto="1"/>
      </top>
      <bottom/>
      <diagonal/>
    </border>
    <border>
      <left/>
      <right style="thin">
        <color auto="1"/>
      </right>
      <top style="thick">
        <color auto="1"/>
      </top>
      <bottom/>
      <diagonal/>
    </border>
    <border>
      <left style="thin">
        <color auto="1"/>
      </left>
      <right style="thick">
        <color auto="1"/>
      </right>
      <top style="thick">
        <color auto="1"/>
      </top>
      <bottom/>
      <diagonal/>
    </border>
    <border>
      <left/>
      <right style="medium">
        <color auto="1"/>
      </right>
      <top style="thick">
        <color auto="1"/>
      </top>
      <bottom/>
      <diagonal/>
    </border>
    <border>
      <left style="thick">
        <color auto="1"/>
      </left>
      <right/>
      <top/>
      <bottom style="thick">
        <color auto="1"/>
      </bottom>
      <diagonal/>
    </border>
    <border>
      <left/>
      <right style="thick">
        <color auto="1"/>
      </right>
      <top/>
      <bottom style="thick">
        <color auto="1"/>
      </bottom>
      <diagonal/>
    </border>
    <border>
      <left style="thick">
        <color auto="1"/>
      </left>
      <right style="thick">
        <color auto="1"/>
      </right>
      <top/>
      <bottom style="thick">
        <color auto="1"/>
      </bottom>
      <diagonal/>
    </border>
    <border>
      <left/>
      <right style="hair">
        <color auto="1"/>
      </right>
      <top/>
      <bottom style="thick">
        <color auto="1"/>
      </bottom>
      <diagonal/>
    </border>
    <border>
      <left/>
      <right style="thin">
        <color auto="1"/>
      </right>
      <top/>
      <bottom style="thick">
        <color auto="1"/>
      </bottom>
      <diagonal/>
    </border>
    <border>
      <left style="thin">
        <color auto="1"/>
      </left>
      <right style="thick">
        <color auto="1"/>
      </right>
      <top/>
      <bottom style="thick">
        <color auto="1"/>
      </bottom>
      <diagonal/>
    </border>
    <border>
      <left style="thick">
        <color auto="1"/>
      </left>
      <right style="thin">
        <color auto="1"/>
      </right>
      <top/>
      <bottom style="thick">
        <color auto="1"/>
      </bottom>
      <diagonal/>
    </border>
    <border>
      <left/>
      <right style="medium">
        <color auto="1"/>
      </right>
      <top/>
      <bottom style="thick">
        <color auto="1"/>
      </bottom>
      <diagonal/>
    </border>
    <border>
      <left style="thick">
        <color auto="1"/>
      </left>
      <right/>
      <top/>
      <bottom/>
      <diagonal/>
    </border>
    <border>
      <left/>
      <right style="thick">
        <color auto="1"/>
      </right>
      <top/>
      <bottom/>
      <diagonal/>
    </border>
    <border>
      <left style="thick">
        <color auto="1"/>
      </left>
      <right style="thick">
        <color auto="1"/>
      </right>
      <top/>
      <bottom/>
      <diagonal/>
    </border>
    <border>
      <left/>
      <right style="thin">
        <color auto="1"/>
      </right>
      <top/>
      <bottom/>
      <diagonal/>
    </border>
    <border>
      <left/>
      <right style="medium">
        <color auto="1"/>
      </right>
      <top/>
      <bottom/>
      <diagonal/>
    </border>
    <border>
      <left style="thin">
        <color auto="1"/>
      </left>
      <right/>
      <top/>
      <bottom/>
      <diagonal/>
    </border>
    <border>
      <left style="medium">
        <color auto="1"/>
      </left>
      <right style="thick">
        <color auto="1"/>
      </right>
      <top style="thick">
        <color auto="1"/>
      </top>
      <bottom/>
      <diagonal/>
    </border>
    <border>
      <left style="thick">
        <color auto="1"/>
      </left>
      <right style="thin">
        <color auto="1"/>
      </right>
      <top/>
      <bottom/>
      <diagonal/>
    </border>
    <border>
      <left style="medium">
        <color auto="1"/>
      </left>
      <right style="thick">
        <color auto="1"/>
      </right>
      <top/>
      <bottom/>
      <diagonal/>
    </border>
    <border>
      <left style="medium">
        <color auto="1"/>
      </left>
      <right style="medium">
        <color auto="1"/>
      </right>
      <top/>
      <bottom/>
      <diagonal/>
    </border>
    <border>
      <left style="hair">
        <color auto="1"/>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rgb="FF000000"/>
      </left>
      <right style="thin">
        <color rgb="FF000000"/>
      </right>
      <top style="thin">
        <color rgb="FF000000"/>
      </top>
      <bottom style="thin">
        <color rgb="FF000000"/>
      </bottom>
      <diagonal/>
    </border>
  </borders>
  <cellStyleXfs count="3">
    <xf numFmtId="0" fontId="0" fillId="0" borderId="0"/>
    <xf numFmtId="0" fontId="20" fillId="0" borderId="0" applyBorder="0" applyProtection="0"/>
    <xf numFmtId="0" fontId="34" fillId="0" borderId="0"/>
  </cellStyleXfs>
  <cellXfs count="457">
    <xf numFmtId="0" fontId="0" fillId="0" borderId="0" xfId="0"/>
    <xf numFmtId="0" fontId="0" fillId="0" borderId="0" xfId="0" applyAlignment="1">
      <alignment horizontal="left" vertical="center"/>
    </xf>
    <xf numFmtId="0" fontId="0" fillId="0" borderId="0" xfId="0" applyAlignment="1">
      <alignment wrapText="1"/>
    </xf>
    <xf numFmtId="0" fontId="1" fillId="0" borderId="0" xfId="0" applyFont="1" applyAlignment="1">
      <alignment horizontal="left" vertical="center"/>
    </xf>
    <xf numFmtId="0" fontId="0" fillId="0" borderId="1" xfId="0" applyFont="1" applyBorder="1" applyAlignment="1">
      <alignment horizontal="left" vertical="center"/>
    </xf>
    <xf numFmtId="0" fontId="0" fillId="0" borderId="1" xfId="0" applyFont="1" applyBorder="1" applyAlignment="1">
      <alignment horizontal="left" vertical="center" wrapText="1"/>
    </xf>
    <xf numFmtId="0" fontId="0" fillId="0" borderId="1" xfId="0" applyFont="1" applyBorder="1" applyAlignment="1">
      <alignment wrapText="1"/>
    </xf>
    <xf numFmtId="0" fontId="0" fillId="0" borderId="2" xfId="0" applyFont="1" applyBorder="1" applyAlignment="1">
      <alignment horizontal="left" vertical="center" wrapText="1"/>
    </xf>
    <xf numFmtId="0" fontId="0" fillId="0" borderId="2" xfId="0" applyFont="1" applyBorder="1" applyAlignment="1">
      <alignment wrapText="1"/>
    </xf>
    <xf numFmtId="0" fontId="0" fillId="0" borderId="3" xfId="0" applyBorder="1"/>
    <xf numFmtId="0" fontId="0" fillId="0" borderId="3" xfId="0" applyBorder="1" applyAlignment="1">
      <alignment horizontal="left" vertical="center"/>
    </xf>
    <xf numFmtId="0" fontId="0" fillId="0" borderId="3" xfId="0" applyFont="1" applyBorder="1" applyAlignment="1">
      <alignment horizontal="left" vertical="center" wrapText="1"/>
    </xf>
    <xf numFmtId="0" fontId="0" fillId="0" borderId="3" xfId="0" applyFont="1" applyBorder="1" applyAlignment="1">
      <alignment wrapText="1"/>
    </xf>
    <xf numFmtId="0" fontId="0" fillId="0" borderId="0" xfId="0" applyAlignment="1">
      <alignment horizontal="left" vertical="center" wrapText="1"/>
    </xf>
    <xf numFmtId="0" fontId="0" fillId="0" borderId="0" xfId="0" applyBorder="1" applyAlignment="1">
      <alignment horizontal="left" vertical="center" wrapText="1"/>
    </xf>
    <xf numFmtId="0" fontId="0" fillId="0" borderId="0" xfId="0" applyBorder="1" applyAlignment="1">
      <alignment wrapText="1"/>
    </xf>
    <xf numFmtId="0" fontId="1" fillId="0" borderId="4" xfId="0" applyFont="1" applyBorder="1" applyAlignment="1">
      <alignment horizontal="left" vertical="center"/>
    </xf>
    <xf numFmtId="0" fontId="0" fillId="0" borderId="4" xfId="0" applyBorder="1" applyAlignment="1">
      <alignment horizontal="left" vertical="center"/>
    </xf>
    <xf numFmtId="0" fontId="0" fillId="0" borderId="4" xfId="0" applyBorder="1" applyAlignment="1">
      <alignment horizontal="left" vertical="center" wrapText="1"/>
    </xf>
    <xf numFmtId="0" fontId="0" fillId="0" borderId="4" xfId="0" applyBorder="1" applyAlignment="1">
      <alignment wrapText="1"/>
    </xf>
    <xf numFmtId="0" fontId="0" fillId="0" borderId="5" xfId="0" applyFont="1" applyBorder="1" applyAlignment="1">
      <alignment wrapText="1"/>
    </xf>
    <xf numFmtId="0" fontId="0" fillId="0" borderId="5" xfId="0" applyFont="1" applyBorder="1" applyAlignment="1">
      <alignment horizontal="left" vertical="center"/>
    </xf>
    <xf numFmtId="0" fontId="0" fillId="0" borderId="0" xfId="0" applyFont="1" applyBorder="1" applyAlignment="1">
      <alignment horizontal="left" vertical="center"/>
    </xf>
    <xf numFmtId="0" fontId="1" fillId="0" borderId="4" xfId="0" applyFont="1" applyBorder="1"/>
    <xf numFmtId="0" fontId="0" fillId="0" borderId="0" xfId="0" applyAlignment="1">
      <alignment horizontal="center" vertical="center" wrapText="1"/>
    </xf>
    <xf numFmtId="0" fontId="0" fillId="0" borderId="1" xfId="0" applyBorder="1" applyAlignment="1">
      <alignment horizontal="center" vertical="center" wrapText="1"/>
    </xf>
    <xf numFmtId="0" fontId="4" fillId="0" borderId="0" xfId="0" applyFont="1" applyAlignment="1">
      <alignment horizontal="right" vertical="center" wrapText="1"/>
    </xf>
    <xf numFmtId="0" fontId="0" fillId="2" borderId="6" xfId="0" applyFont="1" applyFill="1" applyBorder="1" applyAlignment="1">
      <alignment wrapText="1"/>
    </xf>
    <xf numFmtId="0" fontId="5" fillId="0" borderId="0" xfId="0" applyFont="1"/>
    <xf numFmtId="0" fontId="5" fillId="0" borderId="0" xfId="0" applyFont="1" applyAlignment="1">
      <alignment horizontal="right"/>
    </xf>
    <xf numFmtId="1" fontId="6" fillId="2" borderId="0" xfId="0" applyNumberFormat="1" applyFont="1" applyFill="1" applyBorder="1" applyAlignment="1">
      <alignment horizontal="center" vertical="center"/>
    </xf>
    <xf numFmtId="49" fontId="5" fillId="2" borderId="7" xfId="0" applyNumberFormat="1" applyFont="1" applyFill="1" applyBorder="1"/>
    <xf numFmtId="0" fontId="5" fillId="2" borderId="8" xfId="0" applyFont="1" applyFill="1" applyBorder="1"/>
    <xf numFmtId="0" fontId="0" fillId="2" borderId="6" xfId="0" applyFont="1" applyFill="1" applyBorder="1"/>
    <xf numFmtId="0" fontId="0" fillId="3" borderId="11" xfId="0" applyFill="1" applyBorder="1"/>
    <xf numFmtId="0" fontId="0" fillId="3" borderId="12" xfId="0" applyFill="1" applyBorder="1"/>
    <xf numFmtId="0" fontId="0" fillId="3" borderId="0" xfId="0" applyFill="1" applyBorder="1"/>
    <xf numFmtId="2" fontId="0" fillId="2" borderId="13" xfId="0" applyNumberFormat="1" applyFill="1" applyBorder="1" applyAlignment="1">
      <alignment horizontal="center" vertical="center"/>
    </xf>
    <xf numFmtId="2" fontId="0" fillId="2" borderId="6" xfId="0" applyNumberFormat="1" applyFill="1" applyBorder="1" applyAlignment="1">
      <alignment horizontal="center" vertical="center"/>
    </xf>
    <xf numFmtId="0" fontId="1" fillId="0" borderId="0" xfId="0" applyFont="1"/>
    <xf numFmtId="0" fontId="0" fillId="0" borderId="0" xfId="0" applyBorder="1"/>
    <xf numFmtId="0" fontId="0" fillId="0" borderId="0" xfId="0" applyAlignment="1">
      <alignment horizontal="center" vertical="center"/>
    </xf>
    <xf numFmtId="0" fontId="0" fillId="0" borderId="14" xfId="0" applyFont="1" applyBorder="1" applyAlignment="1">
      <alignment horizontal="left" vertical="center" wrapText="1"/>
    </xf>
    <xf numFmtId="1" fontId="0" fillId="0" borderId="4" xfId="0" applyNumberFormat="1" applyFont="1" applyBorder="1" applyAlignment="1">
      <alignment horizontal="left" vertical="center"/>
    </xf>
    <xf numFmtId="0" fontId="0" fillId="0" borderId="15" xfId="0" applyFont="1" applyBorder="1" applyAlignment="1">
      <alignment wrapText="1"/>
    </xf>
    <xf numFmtId="0" fontId="0" fillId="0" borderId="16" xfId="0" applyFont="1" applyBorder="1"/>
    <xf numFmtId="0" fontId="0" fillId="0" borderId="15" xfId="0" applyFont="1" applyBorder="1" applyAlignment="1">
      <alignment horizontal="center" vertical="center" wrapText="1"/>
    </xf>
    <xf numFmtId="0" fontId="0" fillId="0" borderId="4"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22" xfId="0" applyBorder="1" applyAlignment="1">
      <alignment horizontal="left" vertical="center" wrapText="1"/>
    </xf>
    <xf numFmtId="1" fontId="0" fillId="0" borderId="3" xfId="0" applyNumberFormat="1" applyBorder="1" applyAlignment="1">
      <alignment horizontal="left" vertical="center" wrapText="1"/>
    </xf>
    <xf numFmtId="0" fontId="0" fillId="0" borderId="23" xfId="0" applyBorder="1" applyAlignment="1">
      <alignment wrapText="1"/>
    </xf>
    <xf numFmtId="0" fontId="0" fillId="0" borderId="24" xfId="0" applyFont="1" applyBorder="1" applyAlignment="1">
      <alignment wrapText="1"/>
    </xf>
    <xf numFmtId="0" fontId="0" fillId="0" borderId="22" xfId="0" applyFont="1" applyBorder="1" applyAlignment="1">
      <alignment wrapText="1"/>
    </xf>
    <xf numFmtId="0" fontId="0" fillId="0" borderId="25" xfId="0" applyFont="1" applyBorder="1" applyAlignment="1">
      <alignment wrapText="1"/>
    </xf>
    <xf numFmtId="0" fontId="0" fillId="0" borderId="3" xfId="0" applyBorder="1" applyAlignment="1">
      <alignment horizontal="center" vertical="center" wrapText="1"/>
    </xf>
    <xf numFmtId="0" fontId="0" fillId="0" borderId="22" xfId="0" applyFont="1" applyBorder="1" applyAlignment="1">
      <alignment horizontal="center" vertical="center" wrapText="1"/>
    </xf>
    <xf numFmtId="0" fontId="0" fillId="0" borderId="26" xfId="0" applyFont="1" applyBorder="1" applyAlignment="1">
      <alignment horizontal="center" vertical="center" wrapText="1"/>
    </xf>
    <xf numFmtId="0" fontId="8" fillId="0" borderId="3" xfId="0" applyFont="1" applyBorder="1" applyAlignment="1">
      <alignment wrapText="1"/>
    </xf>
    <xf numFmtId="0" fontId="8" fillId="0" borderId="26" xfId="0" applyFont="1" applyBorder="1" applyAlignment="1">
      <alignment wrapText="1"/>
    </xf>
    <xf numFmtId="0" fontId="8" fillId="0" borderId="23" xfId="0" applyFont="1" applyBorder="1" applyAlignment="1">
      <alignment wrapText="1"/>
    </xf>
    <xf numFmtId="0" fontId="0" fillId="0" borderId="3" xfId="0" applyFont="1" applyBorder="1" applyAlignment="1">
      <alignment vertical="center" wrapText="1"/>
    </xf>
    <xf numFmtId="0" fontId="0" fillId="0" borderId="27" xfId="0" applyFont="1" applyBorder="1" applyAlignment="1">
      <alignment wrapText="1"/>
    </xf>
    <xf numFmtId="0" fontId="0" fillId="0" borderId="28" xfId="0" applyFont="1" applyBorder="1" applyAlignment="1">
      <alignment horizontal="center" vertical="center" wrapText="1"/>
    </xf>
    <xf numFmtId="0" fontId="0" fillId="0" borderId="23" xfId="0" applyBorder="1" applyAlignment="1">
      <alignment horizontal="center" vertical="center" wrapText="1"/>
    </xf>
    <xf numFmtId="0" fontId="0" fillId="0" borderId="29" xfId="0" applyFont="1" applyBorder="1" applyAlignment="1">
      <alignment wrapText="1"/>
    </xf>
    <xf numFmtId="0" fontId="0" fillId="0" borderId="30" xfId="0" applyBorder="1" applyAlignment="1">
      <alignment horizontal="left" vertical="center"/>
    </xf>
    <xf numFmtId="1" fontId="0" fillId="0" borderId="0" xfId="0" applyNumberFormat="1" applyBorder="1" applyAlignment="1">
      <alignment horizontal="left" vertical="center"/>
    </xf>
    <xf numFmtId="164" fontId="0" fillId="0" borderId="31" xfId="0" applyNumberFormat="1" applyBorder="1"/>
    <xf numFmtId="0" fontId="0" fillId="0" borderId="32" xfId="0" applyBorder="1" applyAlignment="1">
      <alignment wrapText="1"/>
    </xf>
    <xf numFmtId="0" fontId="0" fillId="0" borderId="30" xfId="0" applyBorder="1"/>
    <xf numFmtId="0" fontId="0" fillId="0" borderId="33" xfId="0" applyBorder="1"/>
    <xf numFmtId="0" fontId="8" fillId="0" borderId="0" xfId="0" applyFont="1" applyBorder="1"/>
    <xf numFmtId="2" fontId="8" fillId="0" borderId="0" xfId="0" applyNumberFormat="1" applyFont="1" applyBorder="1"/>
    <xf numFmtId="2" fontId="8" fillId="0" borderId="31" xfId="0" applyNumberFormat="1" applyFont="1" applyBorder="1"/>
    <xf numFmtId="0" fontId="0" fillId="0" borderId="0" xfId="0" applyBorder="1" applyAlignment="1">
      <alignment horizontal="center" vertical="center"/>
    </xf>
    <xf numFmtId="0" fontId="0" fillId="0" borderId="30" xfId="0" applyBorder="1" applyAlignment="1">
      <alignment horizontal="center" vertical="center"/>
    </xf>
    <xf numFmtId="0" fontId="0" fillId="0" borderId="34" xfId="0" applyBorder="1" applyAlignment="1">
      <alignment horizontal="center" vertical="center"/>
    </xf>
    <xf numFmtId="0" fontId="8" fillId="0" borderId="12" xfId="0" applyFont="1" applyBorder="1"/>
    <xf numFmtId="2" fontId="8" fillId="0" borderId="12" xfId="0" applyNumberFormat="1" applyFont="1" applyBorder="1"/>
    <xf numFmtId="2" fontId="8" fillId="0" borderId="34" xfId="0" applyNumberFormat="1" applyFont="1" applyBorder="1"/>
    <xf numFmtId="0" fontId="0" fillId="0" borderId="0" xfId="0" applyAlignment="1">
      <alignment vertical="center"/>
    </xf>
    <xf numFmtId="0" fontId="1" fillId="0" borderId="35" xfId="0" applyFont="1" applyBorder="1"/>
    <xf numFmtId="0" fontId="1" fillId="0" borderId="36" xfId="0" applyFont="1" applyBorder="1"/>
    <xf numFmtId="0" fontId="0" fillId="0" borderId="37" xfId="0" applyBorder="1" applyAlignment="1">
      <alignment horizontal="center" vertical="center"/>
    </xf>
    <xf numFmtId="0" fontId="8" fillId="0" borderId="0" xfId="0" applyFont="1"/>
    <xf numFmtId="0" fontId="0" fillId="0" borderId="34" xfId="0" applyBorder="1"/>
    <xf numFmtId="0" fontId="0" fillId="0" borderId="31" xfId="0" applyBorder="1" applyAlignment="1">
      <alignment horizontal="center" vertical="center"/>
    </xf>
    <xf numFmtId="164" fontId="0" fillId="0" borderId="0" xfId="0" applyNumberFormat="1" applyAlignment="1">
      <alignment horizontal="center" vertical="center"/>
    </xf>
    <xf numFmtId="0" fontId="1" fillId="0" borderId="38" xfId="0" applyFont="1" applyBorder="1"/>
    <xf numFmtId="1" fontId="5" fillId="0" borderId="0" xfId="0" applyNumberFormat="1" applyFont="1" applyBorder="1" applyAlignment="1">
      <alignment horizontal="left" vertical="center" wrapText="1"/>
    </xf>
    <xf numFmtId="1" fontId="5" fillId="0" borderId="0" xfId="0" applyNumberFormat="1" applyFont="1" applyBorder="1" applyAlignment="1">
      <alignment horizontal="left" vertical="center"/>
    </xf>
    <xf numFmtId="0" fontId="0" fillId="0" borderId="31" xfId="0" applyBorder="1"/>
    <xf numFmtId="0" fontId="9" fillId="0" borderId="30" xfId="0" applyFont="1" applyBorder="1" applyAlignment="1">
      <alignment horizontal="left" vertical="center"/>
    </xf>
    <xf numFmtId="1" fontId="9" fillId="0" borderId="0" xfId="0" applyNumberFormat="1" applyFont="1" applyBorder="1" applyAlignment="1">
      <alignment horizontal="left" vertical="center"/>
    </xf>
    <xf numFmtId="165" fontId="9" fillId="0" borderId="31" xfId="0" applyNumberFormat="1" applyFont="1" applyBorder="1"/>
    <xf numFmtId="165" fontId="9" fillId="0" borderId="32" xfId="0" applyNumberFormat="1" applyFont="1" applyBorder="1"/>
    <xf numFmtId="0" fontId="10" fillId="0" borderId="0" xfId="0" applyFont="1" applyBorder="1"/>
    <xf numFmtId="0" fontId="11" fillId="0" borderId="0" xfId="0" applyFont="1" applyBorder="1"/>
    <xf numFmtId="3" fontId="8" fillId="0" borderId="0" xfId="0" applyNumberFormat="1" applyFont="1" applyBorder="1"/>
    <xf numFmtId="0" fontId="10" fillId="0" borderId="0" xfId="0" applyFont="1" applyAlignment="1">
      <alignment horizontal="center" vertical="center"/>
    </xf>
    <xf numFmtId="0" fontId="10" fillId="0" borderId="30" xfId="0" applyFont="1" applyBorder="1" applyAlignment="1">
      <alignment horizontal="center" vertical="center"/>
    </xf>
    <xf numFmtId="0" fontId="10" fillId="0" borderId="34" xfId="0" applyFont="1" applyBorder="1" applyAlignment="1">
      <alignment horizontal="center" vertical="center"/>
    </xf>
    <xf numFmtId="0" fontId="11" fillId="0" borderId="12" xfId="0" applyFont="1" applyBorder="1"/>
    <xf numFmtId="164" fontId="12" fillId="0" borderId="0" xfId="0" applyNumberFormat="1" applyFont="1" applyBorder="1"/>
    <xf numFmtId="164" fontId="12" fillId="0" borderId="34" xfId="0" applyNumberFormat="1" applyFont="1" applyBorder="1"/>
    <xf numFmtId="164" fontId="8" fillId="0" borderId="12" xfId="0" applyNumberFormat="1" applyFont="1" applyBorder="1"/>
    <xf numFmtId="164" fontId="8" fillId="0" borderId="31" xfId="0" applyNumberFormat="1" applyFont="1" applyBorder="1"/>
    <xf numFmtId="0" fontId="10" fillId="0" borderId="30" xfId="0" applyFont="1" applyBorder="1"/>
    <xf numFmtId="0" fontId="10" fillId="0" borderId="34" xfId="0" applyFont="1" applyBorder="1"/>
    <xf numFmtId="0" fontId="10" fillId="0" borderId="0" xfId="0" applyFont="1"/>
    <xf numFmtId="0" fontId="13" fillId="0" borderId="0" xfId="0" applyFont="1"/>
    <xf numFmtId="0" fontId="10" fillId="0" borderId="35" xfId="0" applyFont="1" applyBorder="1"/>
    <xf numFmtId="0" fontId="10" fillId="0" borderId="38" xfId="0" applyFont="1" applyBorder="1"/>
    <xf numFmtId="0" fontId="13" fillId="0" borderId="0" xfId="0" applyFont="1" applyBorder="1"/>
    <xf numFmtId="0" fontId="11" fillId="0" borderId="31" xfId="0" applyFont="1" applyBorder="1"/>
    <xf numFmtId="164" fontId="0" fillId="0" borderId="34" xfId="0" applyNumberFormat="1" applyBorder="1"/>
    <xf numFmtId="0" fontId="10" fillId="0" borderId="0" xfId="0" applyFont="1" applyBorder="1" applyAlignment="1">
      <alignment horizontal="center" vertical="center"/>
    </xf>
    <xf numFmtId="164" fontId="10" fillId="0" borderId="31" xfId="0" applyNumberFormat="1" applyFont="1" applyBorder="1" applyAlignment="1">
      <alignment horizontal="center" vertical="center"/>
    </xf>
    <xf numFmtId="164" fontId="10" fillId="0" borderId="0" xfId="0" applyNumberFormat="1" applyFont="1" applyBorder="1" applyAlignment="1">
      <alignment horizontal="center" vertical="center"/>
    </xf>
    <xf numFmtId="165" fontId="0" fillId="0" borderId="31" xfId="0" applyNumberFormat="1" applyBorder="1"/>
    <xf numFmtId="0" fontId="14" fillId="0" borderId="32" xfId="0" applyFont="1" applyBorder="1" applyAlignment="1">
      <alignment horizontal="center" vertical="center" wrapText="1"/>
    </xf>
    <xf numFmtId="0" fontId="15" fillId="0" borderId="0" xfId="0" applyFont="1" applyAlignment="1">
      <alignment horizontal="center" vertical="center"/>
    </xf>
    <xf numFmtId="0" fontId="16" fillId="0" borderId="0" xfId="0" applyFont="1" applyAlignment="1">
      <alignment horizontal="center" vertical="center"/>
    </xf>
    <xf numFmtId="0" fontId="16" fillId="0" borderId="0" xfId="0" applyFont="1" applyAlignment="1"/>
    <xf numFmtId="0" fontId="15" fillId="0" borderId="0" xfId="0" applyFont="1" applyAlignment="1">
      <alignment horizontal="center" vertical="center" wrapText="1"/>
    </xf>
    <xf numFmtId="0" fontId="17" fillId="0" borderId="31"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12" xfId="0" applyFont="1" applyBorder="1" applyAlignment="1">
      <alignment horizontal="center" vertical="center"/>
    </xf>
    <xf numFmtId="0" fontId="1" fillId="0" borderId="0" xfId="0" applyFont="1" applyAlignment="1">
      <alignment horizontal="center" vertical="center" wrapText="1"/>
    </xf>
    <xf numFmtId="0" fontId="1" fillId="0" borderId="31" xfId="0" applyFont="1" applyBorder="1" applyAlignment="1">
      <alignment horizontal="center" vertical="center" wrapText="1"/>
    </xf>
    <xf numFmtId="165" fontId="0" fillId="0" borderId="0" xfId="0" applyNumberFormat="1"/>
    <xf numFmtId="165" fontId="0" fillId="0" borderId="0" xfId="0" applyNumberFormat="1" applyBorder="1"/>
    <xf numFmtId="0" fontId="0" fillId="0" borderId="0" xfId="0" applyAlignment="1">
      <alignment horizontal="left" vertical="top"/>
    </xf>
    <xf numFmtId="0" fontId="0" fillId="0" borderId="0" xfId="0" applyAlignment="1"/>
    <xf numFmtId="0" fontId="16" fillId="0" borderId="0" xfId="0" applyFont="1"/>
    <xf numFmtId="0" fontId="15" fillId="0" borderId="34" xfId="0" applyFont="1" applyBorder="1" applyAlignment="1">
      <alignment horizontal="center" vertical="center"/>
    </xf>
    <xf numFmtId="0" fontId="17" fillId="0" borderId="34" xfId="0" applyFont="1" applyBorder="1" applyAlignment="1">
      <alignment horizontal="center" vertical="center" wrapText="1"/>
    </xf>
    <xf numFmtId="0" fontId="1" fillId="0" borderId="40" xfId="0" applyFont="1" applyBorder="1" applyAlignment="1">
      <alignment vertical="center"/>
    </xf>
    <xf numFmtId="0" fontId="1" fillId="0" borderId="40" xfId="0" applyFont="1" applyBorder="1" applyAlignment="1">
      <alignment vertical="center" wrapText="1"/>
    </xf>
    <xf numFmtId="0" fontId="1" fillId="0" borderId="0" xfId="0" applyFont="1" applyAlignment="1">
      <alignment vertical="center"/>
    </xf>
    <xf numFmtId="0" fontId="0" fillId="0" borderId="40" xfId="0" applyFont="1" applyBorder="1" applyAlignment="1">
      <alignment vertical="center"/>
    </xf>
    <xf numFmtId="0" fontId="0" fillId="0" borderId="40" xfId="0" applyFont="1" applyBorder="1" applyAlignment="1">
      <alignment horizontal="left" vertical="center"/>
    </xf>
    <xf numFmtId="0" fontId="0" fillId="0" borderId="40" xfId="0" applyFont="1" applyBorder="1" applyAlignment="1">
      <alignment horizontal="left" vertical="center" wrapText="1"/>
    </xf>
    <xf numFmtId="0" fontId="0" fillId="0" borderId="42" xfId="0" applyFont="1" applyBorder="1" applyAlignment="1">
      <alignment vertical="center"/>
    </xf>
    <xf numFmtId="0" fontId="0" fillId="0" borderId="42" xfId="0" applyFont="1" applyBorder="1" applyAlignment="1">
      <alignment horizontal="left" vertical="center" wrapText="1"/>
    </xf>
    <xf numFmtId="0" fontId="0" fillId="0" borderId="43" xfId="0" applyFont="1" applyBorder="1" applyAlignment="1">
      <alignment horizontal="left" vertical="center" wrapText="1"/>
    </xf>
    <xf numFmtId="0" fontId="0" fillId="0" borderId="43" xfId="0" applyFont="1" applyBorder="1" applyAlignment="1">
      <alignment vertical="center"/>
    </xf>
    <xf numFmtId="0" fontId="0" fillId="0" borderId="42" xfId="0" applyFont="1" applyBorder="1" applyAlignment="1">
      <alignment vertical="center" wrapText="1"/>
    </xf>
    <xf numFmtId="0" fontId="1" fillId="0" borderId="41" xfId="0" applyFont="1" applyBorder="1" applyAlignment="1">
      <alignment horizontal="left" vertical="center" wrapText="1"/>
    </xf>
    <xf numFmtId="0" fontId="0" fillId="0" borderId="0" xfId="0" applyAlignment="1">
      <alignment horizontal="left" wrapText="1"/>
    </xf>
    <xf numFmtId="0" fontId="6" fillId="0" borderId="0" xfId="0" applyFont="1" applyBorder="1" applyAlignment="1">
      <alignment horizontal="center" vertical="center"/>
    </xf>
    <xf numFmtId="0" fontId="6" fillId="0" borderId="0" xfId="0" applyFont="1" applyBorder="1" applyAlignment="1">
      <alignment horizontal="center" vertical="center" wrapText="1"/>
    </xf>
    <xf numFmtId="1" fontId="6" fillId="0" borderId="0" xfId="0" applyNumberFormat="1" applyFont="1" applyBorder="1" applyAlignment="1">
      <alignment horizontal="center" vertical="center"/>
    </xf>
    <xf numFmtId="0" fontId="18" fillId="0" borderId="0" xfId="0" applyFont="1" applyBorder="1" applyAlignment="1">
      <alignment horizontal="center" vertical="center" wrapText="1"/>
    </xf>
    <xf numFmtId="49" fontId="18" fillId="4" borderId="0" xfId="0" applyNumberFormat="1" applyFont="1" applyFill="1" applyBorder="1" applyAlignment="1">
      <alignment horizontal="center" vertical="center" wrapText="1"/>
    </xf>
    <xf numFmtId="1" fontId="18" fillId="0" borderId="0" xfId="0" applyNumberFormat="1" applyFont="1" applyBorder="1" applyAlignment="1">
      <alignment horizontal="center" vertical="center" wrapText="1"/>
    </xf>
    <xf numFmtId="49" fontId="18" fillId="0" borderId="0" xfId="0" applyNumberFormat="1" applyFont="1" applyBorder="1" applyAlignment="1">
      <alignment horizontal="center" vertical="center" wrapText="1"/>
    </xf>
    <xf numFmtId="0" fontId="18" fillId="6"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49" fontId="19" fillId="5" borderId="0" xfId="0" applyNumberFormat="1" applyFont="1" applyFill="1" applyBorder="1" applyAlignment="1">
      <alignment horizontal="center" vertical="center" wrapText="1"/>
    </xf>
    <xf numFmtId="49" fontId="18" fillId="5" borderId="0" xfId="0" applyNumberFormat="1" applyFont="1" applyFill="1" applyBorder="1" applyAlignment="1">
      <alignment horizontal="center" vertical="center" wrapText="1"/>
    </xf>
    <xf numFmtId="0" fontId="6" fillId="4" borderId="0" xfId="0" applyFont="1" applyFill="1" applyBorder="1" applyAlignment="1">
      <alignment horizontal="center" vertical="center"/>
    </xf>
    <xf numFmtId="0" fontId="6" fillId="2" borderId="0" xfId="0" applyFont="1" applyFill="1" applyBorder="1" applyAlignment="1">
      <alignment horizontal="center" vertical="center"/>
    </xf>
    <xf numFmtId="0" fontId="6" fillId="5" borderId="0" xfId="0" applyFont="1" applyFill="1" applyBorder="1" applyAlignment="1">
      <alignment horizontal="center" vertical="center"/>
    </xf>
    <xf numFmtId="0" fontId="19" fillId="0" borderId="0" xfId="0" applyFont="1" applyBorder="1" applyAlignment="1">
      <alignment horizontal="center" vertical="center" wrapText="1"/>
    </xf>
    <xf numFmtId="0" fontId="21" fillId="0" borderId="0" xfId="1" applyFont="1" applyBorder="1" applyAlignment="1" applyProtection="1">
      <alignment horizontal="center" vertical="center" wrapText="1"/>
    </xf>
    <xf numFmtId="49" fontId="21" fillId="4" borderId="0" xfId="1" applyNumberFormat="1" applyFont="1" applyFill="1" applyBorder="1" applyAlignment="1" applyProtection="1">
      <alignment horizontal="center" vertical="center" wrapText="1"/>
    </xf>
    <xf numFmtId="1" fontId="22" fillId="0" borderId="0" xfId="1" applyNumberFormat="1" applyFont="1" applyBorder="1" applyAlignment="1" applyProtection="1">
      <alignment horizontal="center" vertical="center" wrapText="1"/>
    </xf>
    <xf numFmtId="49" fontId="22" fillId="0" borderId="0" xfId="1" applyNumberFormat="1" applyFont="1" applyBorder="1" applyAlignment="1" applyProtection="1">
      <alignment horizontal="center" vertical="center" wrapText="1"/>
    </xf>
    <xf numFmtId="0" fontId="21" fillId="6" borderId="0" xfId="1" applyFont="1" applyFill="1" applyBorder="1" applyAlignment="1" applyProtection="1">
      <alignment horizontal="center" vertical="center" wrapText="1"/>
    </xf>
    <xf numFmtId="0" fontId="23" fillId="2" borderId="0" xfId="1" applyFont="1" applyFill="1" applyBorder="1" applyAlignment="1" applyProtection="1">
      <alignment horizontal="center" vertical="center" wrapText="1"/>
    </xf>
    <xf numFmtId="1" fontId="21" fillId="0" borderId="0" xfId="1" applyNumberFormat="1" applyFont="1" applyBorder="1" applyAlignment="1" applyProtection="1">
      <alignment horizontal="center" vertical="center" wrapText="1"/>
    </xf>
    <xf numFmtId="49" fontId="21" fillId="0" borderId="0" xfId="1" applyNumberFormat="1" applyFont="1" applyBorder="1" applyAlignment="1" applyProtection="1">
      <alignment horizontal="center" vertical="center" wrapText="1"/>
    </xf>
    <xf numFmtId="49" fontId="21" fillId="5" borderId="0" xfId="1" applyNumberFormat="1" applyFont="1" applyFill="1" applyBorder="1" applyAlignment="1" applyProtection="1">
      <alignment horizontal="center" vertical="center" wrapText="1"/>
    </xf>
    <xf numFmtId="0" fontId="19" fillId="0" borderId="0" xfId="1" applyFont="1" applyBorder="1" applyAlignment="1" applyProtection="1">
      <alignment horizontal="center" vertical="center" wrapText="1"/>
    </xf>
    <xf numFmtId="0" fontId="19" fillId="4" borderId="0" xfId="0" applyFont="1" applyFill="1" applyBorder="1" applyAlignment="1">
      <alignment horizontal="center" vertical="center" wrapText="1"/>
    </xf>
    <xf numFmtId="1" fontId="22" fillId="0" borderId="0" xfId="0" applyNumberFormat="1" applyFont="1" applyBorder="1" applyAlignment="1">
      <alignment horizontal="center" vertical="center" wrapText="1"/>
    </xf>
    <xf numFmtId="0" fontId="22" fillId="0" borderId="0" xfId="0" applyFont="1" applyBorder="1" applyAlignment="1">
      <alignment horizontal="center" vertical="center" wrapText="1"/>
    </xf>
    <xf numFmtId="0" fontId="19" fillId="5" borderId="0" xfId="0" applyFont="1" applyFill="1" applyBorder="1" applyAlignment="1">
      <alignment horizontal="center" vertical="center" wrapText="1"/>
    </xf>
    <xf numFmtId="0" fontId="19" fillId="6" borderId="0" xfId="0" applyFont="1" applyFill="1" applyBorder="1" applyAlignment="1">
      <alignment horizontal="center" vertical="center" wrapText="1"/>
    </xf>
    <xf numFmtId="1" fontId="19" fillId="0" borderId="0" xfId="0" applyNumberFormat="1" applyFont="1" applyBorder="1" applyAlignment="1">
      <alignment horizontal="center" vertical="center" wrapText="1"/>
    </xf>
    <xf numFmtId="49" fontId="19" fillId="0" borderId="0" xfId="0" applyNumberFormat="1" applyFont="1" applyBorder="1" applyAlignment="1">
      <alignment horizontal="center" vertical="center" wrapText="1"/>
    </xf>
    <xf numFmtId="0" fontId="3" fillId="0" borderId="0" xfId="0" applyFont="1" applyBorder="1" applyAlignment="1">
      <alignment horizontal="center" vertical="center" wrapText="1"/>
    </xf>
    <xf numFmtId="0" fontId="20" fillId="0" borderId="0" xfId="1" applyFont="1" applyBorder="1" applyAlignment="1" applyProtection="1">
      <alignment horizontal="center" vertical="center" wrapText="1"/>
    </xf>
    <xf numFmtId="49" fontId="19" fillId="6" borderId="0" xfId="0" applyNumberFormat="1" applyFont="1" applyFill="1" applyBorder="1" applyAlignment="1">
      <alignment horizontal="center" vertical="center" wrapText="1"/>
    </xf>
    <xf numFmtId="1" fontId="23" fillId="0" borderId="0" xfId="1" applyNumberFormat="1" applyFont="1" applyBorder="1" applyAlignment="1" applyProtection="1">
      <alignment horizontal="center" vertical="center" wrapText="1"/>
    </xf>
    <xf numFmtId="49" fontId="23" fillId="0" borderId="0" xfId="1" applyNumberFormat="1" applyFont="1" applyBorder="1" applyAlignment="1" applyProtection="1">
      <alignment horizontal="center" vertical="center" wrapText="1"/>
    </xf>
    <xf numFmtId="0" fontId="22" fillId="0" borderId="0" xfId="1" applyFont="1" applyBorder="1" applyAlignment="1" applyProtection="1">
      <alignment horizontal="center" vertical="center" wrapText="1"/>
    </xf>
    <xf numFmtId="0" fontId="24" fillId="2" borderId="0" xfId="0" applyFont="1" applyFill="1" applyBorder="1" applyAlignment="1">
      <alignment horizontal="center" vertical="center" wrapText="1"/>
    </xf>
    <xf numFmtId="0" fontId="25" fillId="2" borderId="0" xfId="0" applyFont="1" applyFill="1" applyBorder="1" applyAlignment="1">
      <alignment horizontal="center" vertical="center" wrapText="1"/>
    </xf>
    <xf numFmtId="1" fontId="5" fillId="0" borderId="0" xfId="0" applyNumberFormat="1" applyFont="1" applyBorder="1" applyAlignment="1">
      <alignment horizontal="center" vertical="center"/>
    </xf>
    <xf numFmtId="2" fontId="5" fillId="0" borderId="0" xfId="0" applyNumberFormat="1" applyFont="1" applyBorder="1" applyAlignment="1">
      <alignment horizontal="center" vertical="center"/>
    </xf>
    <xf numFmtId="0" fontId="26" fillId="0" borderId="0" xfId="1" applyFont="1" applyBorder="1" applyAlignment="1" applyProtection="1">
      <alignment horizontal="center" vertical="center" wrapText="1"/>
    </xf>
    <xf numFmtId="0" fontId="27" fillId="0" borderId="0" xfId="0" applyFont="1" applyBorder="1" applyAlignment="1">
      <alignment horizontal="center" vertical="center" wrapText="1"/>
    </xf>
    <xf numFmtId="49" fontId="20" fillId="0" borderId="0" xfId="1" applyNumberFormat="1" applyBorder="1" applyAlignment="1" applyProtection="1">
      <alignment horizontal="center" vertical="center" wrapText="1"/>
    </xf>
    <xf numFmtId="2" fontId="5" fillId="5" borderId="0" xfId="0" applyNumberFormat="1" applyFont="1" applyFill="1" applyBorder="1" applyAlignment="1">
      <alignment horizontal="center" vertical="center"/>
    </xf>
    <xf numFmtId="0" fontId="29" fillId="2" borderId="0" xfId="1" applyFont="1" applyFill="1" applyBorder="1" applyAlignment="1" applyProtection="1">
      <alignment horizontal="center" vertical="center" wrapText="1"/>
    </xf>
    <xf numFmtId="0" fontId="21" fillId="4" borderId="0" xfId="1" applyFont="1" applyFill="1" applyBorder="1" applyAlignment="1" applyProtection="1">
      <alignment horizontal="center" vertical="center" wrapText="1"/>
    </xf>
    <xf numFmtId="49" fontId="22" fillId="0" borderId="0" xfId="0" applyNumberFormat="1" applyFont="1" applyBorder="1" applyAlignment="1">
      <alignment horizontal="center" vertical="center" wrapText="1"/>
    </xf>
    <xf numFmtId="1" fontId="20" fillId="0" borderId="0" xfId="1" applyNumberFormat="1" applyBorder="1" applyAlignment="1" applyProtection="1">
      <alignment horizontal="center" vertical="center" wrapText="1"/>
    </xf>
    <xf numFmtId="49" fontId="27" fillId="4" borderId="0" xfId="1" applyNumberFormat="1" applyFont="1" applyFill="1" applyBorder="1" applyAlignment="1" applyProtection="1">
      <alignment horizontal="center" vertical="center" wrapText="1"/>
    </xf>
    <xf numFmtId="1" fontId="19" fillId="0" borderId="0" xfId="1" applyNumberFormat="1" applyFont="1" applyBorder="1" applyAlignment="1" applyProtection="1">
      <alignment horizontal="center" vertical="center" wrapText="1"/>
    </xf>
    <xf numFmtId="49" fontId="19" fillId="0" borderId="0" xfId="1" applyNumberFormat="1" applyFont="1" applyBorder="1" applyAlignment="1" applyProtection="1">
      <alignment horizontal="center" vertical="center" wrapText="1"/>
    </xf>
    <xf numFmtId="0" fontId="27" fillId="6" borderId="0" xfId="1" applyFont="1" applyFill="1" applyBorder="1" applyAlignment="1" applyProtection="1">
      <alignment horizontal="center" vertical="center" wrapText="1"/>
    </xf>
    <xf numFmtId="0" fontId="3" fillId="2" borderId="0" xfId="1" applyFont="1" applyFill="1" applyBorder="1" applyAlignment="1" applyProtection="1">
      <alignment horizontal="center" vertical="center" wrapText="1"/>
    </xf>
    <xf numFmtId="1" fontId="27" fillId="0" borderId="0" xfId="1" applyNumberFormat="1" applyFont="1" applyBorder="1" applyAlignment="1" applyProtection="1">
      <alignment horizontal="center" vertical="center" wrapText="1"/>
    </xf>
    <xf numFmtId="49" fontId="27" fillId="0" borderId="0" xfId="1" applyNumberFormat="1" applyFont="1" applyBorder="1" applyAlignment="1" applyProtection="1">
      <alignment horizontal="center" vertical="center" wrapText="1"/>
    </xf>
    <xf numFmtId="0" fontId="3" fillId="2" borderId="0" xfId="0" applyFont="1" applyFill="1" applyBorder="1" applyAlignment="1">
      <alignment horizontal="center" vertical="center" wrapText="1"/>
    </xf>
    <xf numFmtId="0" fontId="7" fillId="0" borderId="0" xfId="0" applyFont="1" applyBorder="1" applyAlignment="1">
      <alignment horizontal="center" vertical="center"/>
    </xf>
    <xf numFmtId="49" fontId="22" fillId="4" borderId="0" xfId="1" applyNumberFormat="1" applyFont="1" applyFill="1" applyBorder="1" applyAlignment="1" applyProtection="1">
      <alignment horizontal="center" vertical="center" wrapText="1"/>
    </xf>
    <xf numFmtId="0" fontId="28" fillId="6" borderId="0" xfId="1" applyFont="1" applyFill="1" applyBorder="1" applyAlignment="1" applyProtection="1">
      <alignment horizontal="center" vertical="center" wrapText="1"/>
    </xf>
    <xf numFmtId="1" fontId="28" fillId="0" borderId="0" xfId="1" applyNumberFormat="1" applyFont="1" applyBorder="1" applyAlignment="1" applyProtection="1">
      <alignment horizontal="center" vertical="center" wrapText="1"/>
    </xf>
    <xf numFmtId="0" fontId="30" fillId="0" borderId="0" xfId="0" applyFont="1" applyBorder="1" applyAlignment="1">
      <alignment horizontal="center" vertical="center" wrapText="1"/>
    </xf>
    <xf numFmtId="2" fontId="5" fillId="6" borderId="0" xfId="0" applyNumberFormat="1" applyFont="1" applyFill="1" applyBorder="1" applyAlignment="1">
      <alignment horizontal="center" vertical="center"/>
    </xf>
    <xf numFmtId="0" fontId="31" fillId="0" borderId="0" xfId="1" applyFont="1" applyBorder="1" applyAlignment="1" applyProtection="1">
      <alignment horizontal="center" vertical="center" wrapText="1"/>
    </xf>
    <xf numFmtId="0" fontId="20" fillId="0" borderId="0" xfId="1" applyBorder="1" applyAlignment="1" applyProtection="1">
      <alignment horizontal="center" vertical="center" wrapText="1"/>
    </xf>
    <xf numFmtId="0" fontId="32" fillId="2" borderId="0" xfId="0" applyFont="1" applyFill="1" applyBorder="1" applyAlignment="1">
      <alignment horizontal="center" vertical="center" wrapText="1"/>
    </xf>
    <xf numFmtId="0" fontId="29" fillId="2" borderId="0" xfId="0" applyFont="1" applyFill="1" applyBorder="1" applyAlignment="1">
      <alignment horizontal="center" vertical="center" wrapText="1"/>
    </xf>
    <xf numFmtId="1" fontId="0" fillId="0" borderId="0" xfId="0" applyNumberFormat="1" applyBorder="1"/>
    <xf numFmtId="0" fontId="0" fillId="6" borderId="0" xfId="0" applyFill="1" applyBorder="1"/>
    <xf numFmtId="1" fontId="0" fillId="0" borderId="0" xfId="0" applyNumberFormat="1" applyBorder="1" applyAlignment="1">
      <alignment horizontal="center" vertical="center"/>
    </xf>
    <xf numFmtId="0" fontId="20" fillId="0" borderId="0" xfId="1" applyFont="1" applyBorder="1" applyAlignment="1" applyProtection="1">
      <alignment horizontal="center" vertical="center"/>
    </xf>
    <xf numFmtId="0" fontId="33" fillId="0" borderId="0" xfId="0" applyFont="1" applyBorder="1" applyAlignment="1">
      <alignment horizontal="center" vertical="center"/>
    </xf>
    <xf numFmtId="0" fontId="0" fillId="0" borderId="0" xfId="0" applyBorder="1" applyAlignment="1">
      <alignment horizontal="center"/>
    </xf>
    <xf numFmtId="0" fontId="35" fillId="2" borderId="0" xfId="0" applyFont="1" applyFill="1" applyBorder="1" applyAlignment="1">
      <alignment horizontal="center" vertical="center" wrapText="1"/>
    </xf>
    <xf numFmtId="0" fontId="36" fillId="0" borderId="0" xfId="0" applyFont="1" applyBorder="1" applyAlignment="1">
      <alignment horizontal="center" vertical="center"/>
    </xf>
    <xf numFmtId="1" fontId="33" fillId="0" borderId="0" xfId="0" applyNumberFormat="1" applyFont="1" applyBorder="1" applyAlignment="1">
      <alignment horizontal="center" vertical="center"/>
    </xf>
    <xf numFmtId="0" fontId="37" fillId="2" borderId="0" xfId="0" applyFont="1" applyFill="1" applyBorder="1" applyAlignment="1">
      <alignment horizontal="center" vertical="center"/>
    </xf>
    <xf numFmtId="0" fontId="37" fillId="6" borderId="0" xfId="0" applyFont="1" applyFill="1" applyBorder="1" applyAlignment="1">
      <alignment horizontal="center" vertical="center"/>
    </xf>
    <xf numFmtId="0" fontId="37" fillId="0" borderId="0" xfId="0" applyFont="1" applyBorder="1" applyAlignment="1">
      <alignment horizontal="center" vertical="center"/>
    </xf>
    <xf numFmtId="0" fontId="38" fillId="0" borderId="0" xfId="0" applyFont="1" applyBorder="1" applyAlignment="1">
      <alignment horizontal="center" vertical="center" wrapText="1"/>
    </xf>
    <xf numFmtId="0" fontId="38" fillId="0" borderId="0" xfId="0" applyFont="1" applyBorder="1" applyAlignment="1">
      <alignment horizontal="center" vertical="center"/>
    </xf>
    <xf numFmtId="0" fontId="0" fillId="0" borderId="0" xfId="0" applyFont="1"/>
    <xf numFmtId="0" fontId="0" fillId="0" borderId="31" xfId="0" applyFont="1" applyBorder="1"/>
    <xf numFmtId="1" fontId="0" fillId="0" borderId="0" xfId="0" applyNumberFormat="1" applyFont="1"/>
    <xf numFmtId="49" fontId="0" fillId="0" borderId="0" xfId="0" applyNumberFormat="1" applyFont="1"/>
    <xf numFmtId="3" fontId="0" fillId="0" borderId="0" xfId="0" applyNumberFormat="1"/>
    <xf numFmtId="0" fontId="0" fillId="0" borderId="44" xfId="0" applyFont="1" applyBorder="1" applyAlignment="1">
      <alignment vertical="center" wrapText="1"/>
    </xf>
    <xf numFmtId="0" fontId="0" fillId="0" borderId="45" xfId="0" applyFont="1" applyBorder="1" applyAlignment="1">
      <alignment vertical="center" wrapText="1"/>
    </xf>
    <xf numFmtId="0" fontId="20" fillId="0" borderId="0" xfId="1"/>
    <xf numFmtId="1"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6" fillId="0" borderId="0" xfId="0" applyFont="1" applyFill="1" applyBorder="1" applyAlignment="1">
      <alignment horizontal="center" vertical="center" wrapText="1"/>
    </xf>
    <xf numFmtId="0" fontId="6" fillId="8" borderId="0" xfId="0" applyFont="1" applyFill="1" applyBorder="1" applyAlignment="1">
      <alignment horizontal="center" vertical="center"/>
    </xf>
    <xf numFmtId="0" fontId="6" fillId="9" borderId="0" xfId="0" applyFont="1" applyFill="1" applyBorder="1" applyAlignment="1">
      <alignment horizontal="center" vertical="center"/>
    </xf>
    <xf numFmtId="0" fontId="40" fillId="9" borderId="0" xfId="1" applyFont="1" applyFill="1" applyBorder="1" applyAlignment="1" applyProtection="1">
      <alignment horizontal="center" vertical="center" wrapText="1"/>
    </xf>
    <xf numFmtId="0" fontId="39" fillId="9" borderId="0" xfId="0" applyFont="1" applyFill="1" applyBorder="1" applyAlignment="1">
      <alignment horizontal="center" vertical="center" wrapText="1"/>
    </xf>
    <xf numFmtId="49" fontId="41" fillId="7" borderId="0" xfId="0" applyNumberFormat="1" applyFont="1" applyFill="1" applyBorder="1" applyAlignment="1">
      <alignment horizontal="center" vertical="center" wrapText="1"/>
    </xf>
    <xf numFmtId="0" fontId="42" fillId="0" borderId="0" xfId="0" applyFont="1" applyBorder="1" applyAlignment="1">
      <alignment horizontal="center" vertical="center"/>
    </xf>
    <xf numFmtId="0" fontId="0" fillId="0" borderId="0" xfId="0" applyAlignment="1">
      <alignment horizontal="center" vertical="center"/>
    </xf>
    <xf numFmtId="0" fontId="6" fillId="0" borderId="0" xfId="0" applyFont="1" applyBorder="1" applyAlignment="1">
      <alignment vertical="center" wrapText="1"/>
    </xf>
    <xf numFmtId="14" fontId="0" fillId="0" borderId="0" xfId="0" applyNumberFormat="1"/>
    <xf numFmtId="0" fontId="0" fillId="0" borderId="0" xfId="0" applyFont="1" applyFill="1" applyBorder="1" applyAlignment="1">
      <alignment horizontal="center" vertical="center" wrapText="1"/>
    </xf>
    <xf numFmtId="0" fontId="0" fillId="0" borderId="0" xfId="0" applyNumberFormat="1"/>
    <xf numFmtId="0" fontId="17" fillId="0" borderId="3" xfId="0" applyFont="1" applyBorder="1" applyAlignment="1">
      <alignment horizontal="center" vertical="center" wrapText="1"/>
    </xf>
    <xf numFmtId="2" fontId="17" fillId="0" borderId="0" xfId="0" applyNumberFormat="1" applyFont="1" applyBorder="1" applyAlignment="1">
      <alignment horizontal="center" vertical="center"/>
    </xf>
    <xf numFmtId="3" fontId="8" fillId="0" borderId="31" xfId="0" applyNumberFormat="1" applyFont="1" applyBorder="1"/>
    <xf numFmtId="164" fontId="43" fillId="0" borderId="0" xfId="0" applyNumberFormat="1" applyFont="1" applyBorder="1" applyAlignment="1">
      <alignment horizontal="center" vertical="center"/>
    </xf>
    <xf numFmtId="164" fontId="43" fillId="0" borderId="31" xfId="0" applyNumberFormat="1" applyFont="1" applyBorder="1" applyAlignment="1">
      <alignment horizontal="center" vertical="center"/>
    </xf>
    <xf numFmtId="0" fontId="6" fillId="0" borderId="0" xfId="0" applyFont="1" applyBorder="1" applyAlignment="1">
      <alignment horizontal="left" vertical="center"/>
    </xf>
    <xf numFmtId="0" fontId="6" fillId="0" borderId="0" xfId="0" applyNumberFormat="1" applyFont="1" applyFill="1" applyBorder="1" applyAlignment="1">
      <alignment horizontal="center" vertical="center"/>
    </xf>
    <xf numFmtId="0" fontId="44" fillId="2" borderId="0" xfId="1" applyFont="1" applyFill="1" applyBorder="1" applyAlignment="1" applyProtection="1">
      <alignment horizontal="center" vertical="center" wrapText="1"/>
    </xf>
    <xf numFmtId="2" fontId="0" fillId="0" borderId="0" xfId="0" applyNumberFormat="1"/>
    <xf numFmtId="0" fontId="37" fillId="9" borderId="0" xfId="0" applyFont="1" applyFill="1" applyBorder="1" applyAlignment="1">
      <alignment horizontal="center" vertical="center"/>
    </xf>
    <xf numFmtId="1" fontId="6" fillId="0" borderId="0" xfId="0" applyNumberFormat="1" applyFont="1" applyBorder="1" applyAlignment="1">
      <alignment horizontal="left" vertical="center"/>
    </xf>
    <xf numFmtId="0" fontId="20" fillId="0" borderId="0" xfId="1" applyBorder="1" applyAlignment="1" applyProtection="1">
      <alignment horizontal="left" vertical="center"/>
    </xf>
    <xf numFmtId="0" fontId="20" fillId="0" borderId="0" xfId="1" applyBorder="1" applyAlignment="1">
      <alignment horizontal="left" vertical="center"/>
    </xf>
    <xf numFmtId="0" fontId="20" fillId="0" borderId="0" xfId="1" applyFont="1" applyBorder="1" applyAlignment="1" applyProtection="1">
      <alignment horizontal="left" vertical="center"/>
    </xf>
    <xf numFmtId="0" fontId="20" fillId="0" borderId="0" xfId="1" applyAlignment="1">
      <alignment horizontal="left" vertical="center"/>
    </xf>
    <xf numFmtId="0" fontId="20" fillId="0" borderId="0" xfId="1" applyBorder="1"/>
    <xf numFmtId="0" fontId="20" fillId="0" borderId="0" xfId="1" applyBorder="1" applyProtection="1"/>
    <xf numFmtId="1" fontId="45" fillId="0" borderId="0" xfId="0" applyNumberFormat="1" applyFont="1" applyBorder="1" applyAlignment="1">
      <alignment horizontal="center" vertical="center"/>
    </xf>
    <xf numFmtId="0" fontId="46" fillId="0" borderId="0" xfId="0" applyFont="1" applyAlignment="1">
      <alignment horizontal="center" vertical="center"/>
    </xf>
    <xf numFmtId="1" fontId="45" fillId="0" borderId="0" xfId="0" applyNumberFormat="1" applyFont="1" applyFill="1" applyBorder="1" applyAlignment="1">
      <alignment horizontal="center" vertical="center"/>
    </xf>
    <xf numFmtId="0" fontId="45" fillId="0" borderId="0" xfId="0" applyFont="1" applyBorder="1" applyAlignment="1">
      <alignment horizontal="center" vertical="center"/>
    </xf>
    <xf numFmtId="1" fontId="46" fillId="0" borderId="0" xfId="0" applyNumberFormat="1" applyFont="1" applyBorder="1" applyAlignment="1">
      <alignment horizontal="center" vertical="center" wrapText="1"/>
    </xf>
    <xf numFmtId="49" fontId="46" fillId="0" borderId="0" xfId="0" applyNumberFormat="1" applyFont="1" applyBorder="1" applyAlignment="1">
      <alignment horizontal="center" vertical="center"/>
    </xf>
    <xf numFmtId="0" fontId="46" fillId="0" borderId="0" xfId="0" applyFont="1" applyBorder="1" applyAlignment="1">
      <alignment horizontal="center" vertical="center"/>
    </xf>
    <xf numFmtId="1" fontId="45" fillId="6" borderId="0" xfId="0" applyNumberFormat="1" applyFont="1" applyFill="1" applyBorder="1" applyAlignment="1">
      <alignment horizontal="center" vertical="center" wrapText="1"/>
    </xf>
    <xf numFmtId="0" fontId="47" fillId="0" borderId="0" xfId="0" applyFont="1" applyAlignment="1">
      <alignment horizontal="center" vertical="center"/>
    </xf>
    <xf numFmtId="1" fontId="46" fillId="0" borderId="0" xfId="0" applyNumberFormat="1" applyFont="1" applyBorder="1" applyAlignment="1">
      <alignment horizontal="center" vertical="center"/>
    </xf>
    <xf numFmtId="1" fontId="45" fillId="0" borderId="0" xfId="0" applyNumberFormat="1" applyFont="1" applyFill="1" applyBorder="1" applyAlignment="1">
      <alignment horizontal="center" vertical="center" wrapText="1"/>
    </xf>
    <xf numFmtId="1" fontId="45" fillId="0" borderId="0" xfId="0" applyNumberFormat="1" applyFont="1" applyBorder="1" applyAlignment="1">
      <alignment horizontal="center" vertical="center" wrapText="1"/>
    </xf>
    <xf numFmtId="49" fontId="45" fillId="0" borderId="0" xfId="0" applyNumberFormat="1" applyFont="1" applyBorder="1" applyAlignment="1">
      <alignment horizontal="center" vertical="center"/>
    </xf>
    <xf numFmtId="0" fontId="45" fillId="0" borderId="0" xfId="0" applyFont="1" applyFill="1" applyBorder="1" applyAlignment="1">
      <alignment horizontal="center" vertical="center"/>
    </xf>
    <xf numFmtId="0" fontId="45" fillId="0" borderId="0" xfId="0" applyFont="1" applyBorder="1" applyAlignment="1">
      <alignment horizontal="center" vertical="center" wrapText="1"/>
    </xf>
    <xf numFmtId="1" fontId="46" fillId="6" borderId="0" xfId="0" applyNumberFormat="1" applyFont="1" applyFill="1" applyBorder="1" applyAlignment="1">
      <alignment horizontal="center" vertical="center" wrapText="1"/>
    </xf>
    <xf numFmtId="0" fontId="45" fillId="0" borderId="0" xfId="0" applyNumberFormat="1" applyFont="1" applyFill="1" applyBorder="1" applyAlignment="1">
      <alignment horizontal="center" vertical="center"/>
    </xf>
    <xf numFmtId="1" fontId="45" fillId="0" borderId="0" xfId="2" applyNumberFormat="1" applyFont="1" applyBorder="1" applyAlignment="1">
      <alignment horizontal="center" vertical="center"/>
    </xf>
    <xf numFmtId="0" fontId="46" fillId="0" borderId="0" xfId="0" applyFont="1" applyFill="1" applyBorder="1" applyAlignment="1">
      <alignment horizontal="center" vertical="center"/>
    </xf>
    <xf numFmtId="0" fontId="48" fillId="0" borderId="0" xfId="1" applyFont="1" applyBorder="1" applyAlignment="1" applyProtection="1">
      <alignment horizontal="center" vertical="center"/>
    </xf>
    <xf numFmtId="2" fontId="45" fillId="0" borderId="0" xfId="0" applyNumberFormat="1" applyFont="1" applyBorder="1" applyAlignment="1">
      <alignment horizontal="center" vertical="center"/>
    </xf>
    <xf numFmtId="0" fontId="45" fillId="0" borderId="0" xfId="0" applyFont="1" applyAlignment="1">
      <alignment horizontal="center" vertical="center"/>
    </xf>
    <xf numFmtId="0" fontId="46" fillId="0" borderId="0" xfId="0" applyFont="1" applyAlignment="1">
      <alignment horizontal="center" vertical="center" wrapText="1"/>
    </xf>
    <xf numFmtId="49" fontId="45" fillId="0" borderId="0" xfId="0" applyNumberFormat="1" applyFont="1" applyAlignment="1">
      <alignment horizontal="center" vertical="center"/>
    </xf>
    <xf numFmtId="0" fontId="45" fillId="0" borderId="0" xfId="0" applyFont="1" applyBorder="1" applyAlignment="1">
      <alignment horizontal="left" vertical="center"/>
    </xf>
    <xf numFmtId="0" fontId="45" fillId="0" borderId="0" xfId="0" applyFont="1" applyFill="1" applyBorder="1" applyAlignment="1">
      <alignment horizontal="left" vertical="center" wrapText="1"/>
    </xf>
    <xf numFmtId="0" fontId="46" fillId="0" borderId="0" xfId="0" applyFont="1" applyBorder="1" applyAlignment="1">
      <alignment horizontal="left" vertical="center" wrapText="1"/>
    </xf>
    <xf numFmtId="0" fontId="46" fillId="0" borderId="0" xfId="0" applyFont="1" applyBorder="1" applyAlignment="1">
      <alignment horizontal="left" vertical="center"/>
    </xf>
    <xf numFmtId="0" fontId="45" fillId="6" borderId="0" xfId="0" applyFont="1" applyFill="1" applyBorder="1" applyAlignment="1">
      <alignment horizontal="left" vertical="center" wrapText="1"/>
    </xf>
    <xf numFmtId="0" fontId="45" fillId="0" borderId="0" xfId="0" applyFont="1" applyBorder="1" applyAlignment="1">
      <alignment horizontal="left" vertical="center" wrapText="1"/>
    </xf>
    <xf numFmtId="0" fontId="46" fillId="0" borderId="0" xfId="0" applyFont="1" applyAlignment="1">
      <alignment horizontal="left"/>
    </xf>
    <xf numFmtId="0" fontId="46" fillId="0" borderId="0" xfId="0" applyFont="1" applyAlignment="1">
      <alignment horizontal="left" vertical="center"/>
    </xf>
    <xf numFmtId="0" fontId="45" fillId="0" borderId="0" xfId="2" applyFont="1" applyBorder="1" applyAlignment="1">
      <alignment horizontal="left" vertical="center"/>
    </xf>
    <xf numFmtId="0" fontId="46" fillId="6" borderId="0" xfId="0" applyFont="1" applyFill="1" applyBorder="1" applyAlignment="1">
      <alignment horizontal="left" vertical="center" wrapText="1"/>
    </xf>
    <xf numFmtId="0" fontId="47" fillId="0" borderId="0" xfId="0" applyFont="1" applyAlignment="1">
      <alignment horizontal="left" vertical="center"/>
    </xf>
    <xf numFmtId="0" fontId="45" fillId="0" borderId="0" xfId="0" applyFont="1" applyAlignment="1">
      <alignment horizontal="left" vertical="center" wrapText="1"/>
    </xf>
    <xf numFmtId="0" fontId="46" fillId="0" borderId="0" xfId="0" applyFont="1" applyAlignment="1">
      <alignment horizontal="left" vertical="center" wrapText="1"/>
    </xf>
    <xf numFmtId="0" fontId="46" fillId="0" borderId="0" xfId="0" applyFont="1" applyBorder="1" applyAlignment="1">
      <alignment horizontal="center" vertical="center" wrapText="1"/>
    </xf>
    <xf numFmtId="0" fontId="45" fillId="0" borderId="0" xfId="0" applyFont="1" applyFill="1" applyBorder="1" applyAlignment="1">
      <alignment horizontal="center" vertical="center" wrapText="1"/>
    </xf>
    <xf numFmtId="0" fontId="45" fillId="0" borderId="0" xfId="2" applyFont="1" applyBorder="1" applyAlignment="1">
      <alignment horizontal="center" vertical="center"/>
    </xf>
    <xf numFmtId="0" fontId="15" fillId="0" borderId="0" xfId="0" applyFont="1" applyAlignment="1">
      <alignment horizontal="left" vertical="center"/>
    </xf>
    <xf numFmtId="0" fontId="0" fillId="0" borderId="0" xfId="0" applyBorder="1" applyAlignment="1">
      <alignment horizontal="center" vertical="center" wrapText="1"/>
    </xf>
    <xf numFmtId="0" fontId="49" fillId="10" borderId="46" xfId="0" applyFont="1" applyFill="1" applyBorder="1" applyAlignment="1">
      <alignment horizontal="center" vertical="top" wrapText="1"/>
    </xf>
    <xf numFmtId="0" fontId="50" fillId="11" borderId="46" xfId="0" applyFont="1" applyFill="1" applyBorder="1" applyAlignment="1">
      <alignment horizontal="left" vertical="top" wrapText="1"/>
    </xf>
    <xf numFmtId="0" fontId="50" fillId="0" borderId="46" xfId="0" applyFont="1" applyBorder="1" applyAlignment="1">
      <alignment horizontal="left" vertical="top" wrapText="1"/>
    </xf>
    <xf numFmtId="0" fontId="17" fillId="0" borderId="0" xfId="0" applyFont="1" applyBorder="1" applyAlignment="1">
      <alignment horizontal="center" vertical="center" wrapText="1"/>
    </xf>
    <xf numFmtId="0" fontId="8" fillId="0" borderId="0" xfId="0" applyFont="1" applyAlignment="1"/>
    <xf numFmtId="0" fontId="0" fillId="0" borderId="0" xfId="0" applyAlignment="1">
      <alignment vertical="top" wrapText="1"/>
    </xf>
    <xf numFmtId="0" fontId="20" fillId="0" borderId="0" xfId="0" applyFont="1" applyFill="1" applyBorder="1" applyAlignment="1">
      <alignment horizontal="center" vertical="center"/>
    </xf>
    <xf numFmtId="1" fontId="51" fillId="0" borderId="0" xfId="0" applyNumberFormat="1" applyFont="1" applyBorder="1" applyAlignment="1">
      <alignment horizontal="center" vertical="center" wrapText="1"/>
    </xf>
    <xf numFmtId="1" fontId="6" fillId="0" borderId="0" xfId="1" applyNumberFormat="1" applyFont="1" applyBorder="1" applyAlignment="1" applyProtection="1">
      <alignment horizontal="center" vertical="center" wrapText="1"/>
    </xf>
    <xf numFmtId="1" fontId="6" fillId="0" borderId="0" xfId="0" applyNumberFormat="1" applyFont="1" applyBorder="1" applyAlignment="1">
      <alignment horizontal="center" vertical="center" wrapText="1"/>
    </xf>
    <xf numFmtId="2" fontId="6" fillId="0" borderId="0" xfId="0" applyNumberFormat="1" applyFont="1" applyBorder="1" applyAlignment="1">
      <alignment horizontal="center" vertical="center"/>
    </xf>
    <xf numFmtId="0" fontId="7" fillId="0" borderId="0" xfId="0" applyFont="1"/>
    <xf numFmtId="0" fontId="52" fillId="0" borderId="0" xfId="1" applyFont="1" applyBorder="1" applyAlignment="1" applyProtection="1">
      <alignment horizontal="center" vertical="center"/>
    </xf>
    <xf numFmtId="1" fontId="22" fillId="0" borderId="0" xfId="1" applyNumberFormat="1" applyFont="1" applyFill="1" applyBorder="1" applyAlignment="1" applyProtection="1">
      <alignment horizontal="center" vertical="center" wrapText="1"/>
    </xf>
    <xf numFmtId="0" fontId="53" fillId="2" borderId="0" xfId="0" applyFont="1" applyFill="1" applyBorder="1" applyAlignment="1">
      <alignment horizontal="center" vertical="center"/>
    </xf>
    <xf numFmtId="0" fontId="32" fillId="9" borderId="0" xfId="0" applyFont="1" applyFill="1" applyBorder="1" applyAlignment="1">
      <alignment horizontal="center" vertical="center" wrapText="1"/>
    </xf>
    <xf numFmtId="0" fontId="3" fillId="9" borderId="0" xfId="0" applyFont="1" applyFill="1" applyBorder="1" applyAlignment="1">
      <alignment horizontal="center" vertical="center" wrapText="1"/>
    </xf>
    <xf numFmtId="0" fontId="1" fillId="2" borderId="0" xfId="0" applyFont="1" applyFill="1" applyBorder="1" applyAlignment="1">
      <alignment horizontal="center" vertical="center" wrapText="1"/>
    </xf>
    <xf numFmtId="1" fontId="37" fillId="2" borderId="0" xfId="0" applyNumberFormat="1" applyFont="1" applyFill="1" applyBorder="1" applyAlignment="1">
      <alignment horizontal="center" vertical="center"/>
    </xf>
    <xf numFmtId="0" fontId="19" fillId="0" borderId="0" xfId="0" applyNumberFormat="1" applyFont="1" applyBorder="1" applyAlignment="1">
      <alignment horizontal="center" vertical="center" wrapText="1"/>
    </xf>
    <xf numFmtId="0" fontId="3" fillId="0" borderId="0" xfId="0" applyFont="1" applyAlignment="1">
      <alignment horizontal="center"/>
    </xf>
    <xf numFmtId="1" fontId="0" fillId="0" borderId="0" xfId="0" applyNumberFormat="1"/>
    <xf numFmtId="0" fontId="22" fillId="0" borderId="0" xfId="1" applyNumberFormat="1" applyFont="1" applyBorder="1" applyAlignment="1" applyProtection="1">
      <alignment horizontal="center" vertical="center" wrapText="1"/>
    </xf>
    <xf numFmtId="0" fontId="7" fillId="0" borderId="0" xfId="0" applyFont="1" applyAlignment="1">
      <alignment horizontal="center"/>
    </xf>
    <xf numFmtId="0" fontId="0" fillId="0" borderId="0" xfId="0" applyAlignment="1">
      <alignment horizontal="center"/>
    </xf>
    <xf numFmtId="0" fontId="0" fillId="0" borderId="0" xfId="0" applyFill="1" applyBorder="1" applyAlignment="1">
      <alignment horizontal="center" vertical="center"/>
    </xf>
    <xf numFmtId="0" fontId="0" fillId="4" borderId="0" xfId="0" applyFill="1" applyBorder="1" applyAlignment="1">
      <alignment horizontal="center"/>
    </xf>
    <xf numFmtId="49" fontId="1" fillId="5" borderId="0" xfId="0" applyNumberFormat="1" applyFont="1" applyFill="1" applyBorder="1" applyAlignment="1">
      <alignment horizontal="center" vertical="center" wrapText="1"/>
    </xf>
    <xf numFmtId="49" fontId="3" fillId="5" borderId="0" xfId="0" applyNumberFormat="1" applyFont="1" applyFill="1" applyBorder="1" applyAlignment="1">
      <alignment horizontal="center" vertical="center" wrapText="1"/>
    </xf>
    <xf numFmtId="0" fontId="30" fillId="4" borderId="0" xfId="0" applyFont="1" applyFill="1" applyBorder="1" applyAlignment="1">
      <alignment horizontal="center"/>
    </xf>
    <xf numFmtId="0" fontId="6" fillId="0" borderId="0" xfId="0" applyFont="1" applyBorder="1" applyAlignment="1">
      <alignment horizontal="left" vertical="center" wrapText="1"/>
    </xf>
    <xf numFmtId="0" fontId="55" fillId="0" borderId="0" xfId="0" applyFont="1"/>
    <xf numFmtId="0" fontId="55" fillId="4" borderId="0" xfId="0" applyFont="1" applyFill="1" applyBorder="1" applyAlignment="1">
      <alignment horizontal="center"/>
    </xf>
    <xf numFmtId="0" fontId="56" fillId="0" borderId="0" xfId="0" applyFont="1"/>
    <xf numFmtId="0" fontId="57" fillId="0" borderId="0" xfId="1" applyFont="1" applyAlignment="1">
      <alignment horizontal="left" vertical="center"/>
    </xf>
    <xf numFmtId="49" fontId="58" fillId="5" borderId="0" xfId="0" applyNumberFormat="1" applyFont="1" applyFill="1" applyBorder="1" applyAlignment="1">
      <alignment horizontal="center" vertical="center" wrapText="1"/>
    </xf>
    <xf numFmtId="0" fontId="59" fillId="0" borderId="0" xfId="1" applyFont="1" applyAlignment="1">
      <alignment horizontal="left" vertical="center"/>
    </xf>
    <xf numFmtId="49" fontId="60" fillId="7" borderId="0" xfId="0" applyNumberFormat="1" applyFont="1" applyFill="1" applyBorder="1" applyAlignment="1">
      <alignment horizontal="center" vertical="center" wrapText="1"/>
    </xf>
    <xf numFmtId="1" fontId="42" fillId="0" borderId="0" xfId="0" applyNumberFormat="1" applyFont="1" applyFill="1" applyBorder="1" applyAlignment="1">
      <alignment horizontal="center" vertical="center"/>
    </xf>
    <xf numFmtId="0" fontId="42" fillId="0" borderId="0" xfId="0" applyFont="1" applyFill="1" applyBorder="1" applyAlignment="1">
      <alignment horizontal="center" vertical="center" wrapText="1"/>
    </xf>
    <xf numFmtId="0" fontId="42" fillId="0" borderId="0" xfId="0" applyFont="1" applyFill="1" applyBorder="1" applyAlignment="1">
      <alignment horizontal="center" vertical="center"/>
    </xf>
    <xf numFmtId="0" fontId="55" fillId="0" borderId="0" xfId="0" applyFont="1" applyBorder="1" applyAlignment="1">
      <alignment horizontal="center" vertical="center"/>
    </xf>
    <xf numFmtId="0" fontId="61" fillId="0" borderId="0" xfId="0" applyFont="1" applyBorder="1" applyAlignment="1">
      <alignment horizontal="center" vertical="center"/>
    </xf>
    <xf numFmtId="0" fontId="55" fillId="0" borderId="0" xfId="0" applyFont="1" applyAlignment="1">
      <alignment horizontal="center"/>
    </xf>
    <xf numFmtId="0" fontId="62" fillId="0" borderId="0" xfId="0" applyFont="1" applyBorder="1"/>
    <xf numFmtId="0" fontId="56" fillId="0" borderId="0" xfId="0" applyFont="1" applyBorder="1" applyAlignment="1">
      <alignment horizontal="center" vertical="center"/>
    </xf>
    <xf numFmtId="0" fontId="63" fillId="0" borderId="0" xfId="0" applyFont="1" applyBorder="1" applyAlignment="1">
      <alignment horizontal="center" vertical="center"/>
    </xf>
    <xf numFmtId="0" fontId="64" fillId="0" borderId="0" xfId="0" applyFont="1"/>
    <xf numFmtId="0" fontId="65" fillId="0" borderId="0" xfId="0" applyFont="1" applyBorder="1" applyAlignment="1">
      <alignment horizontal="center" vertical="center"/>
    </xf>
    <xf numFmtId="0" fontId="64" fillId="0" borderId="0" xfId="0" applyFont="1" applyBorder="1" applyAlignment="1">
      <alignment horizontal="center" vertical="center"/>
    </xf>
    <xf numFmtId="0" fontId="66" fillId="0" borderId="0" xfId="0" applyFont="1" applyBorder="1" applyAlignment="1">
      <alignment horizontal="left" vertical="center"/>
    </xf>
    <xf numFmtId="0" fontId="42" fillId="0" borderId="0" xfId="0" applyFont="1" applyBorder="1" applyAlignment="1">
      <alignment horizontal="center" vertical="center" wrapText="1"/>
    </xf>
    <xf numFmtId="0" fontId="66" fillId="0" borderId="0" xfId="0" applyFont="1" applyBorder="1" applyAlignment="1">
      <alignment horizontal="left" vertical="center" wrapText="1"/>
    </xf>
    <xf numFmtId="0" fontId="67" fillId="0" borderId="0" xfId="1" applyFont="1" applyBorder="1" applyAlignment="1" applyProtection="1">
      <alignment horizontal="center" vertical="center" wrapText="1"/>
    </xf>
    <xf numFmtId="1" fontId="65" fillId="0" borderId="0" xfId="0" applyNumberFormat="1" applyFont="1" applyBorder="1" applyAlignment="1">
      <alignment horizontal="center" vertical="center"/>
    </xf>
    <xf numFmtId="49" fontId="67" fillId="4" borderId="0" xfId="1" applyNumberFormat="1" applyFont="1" applyFill="1" applyBorder="1" applyAlignment="1" applyProtection="1">
      <alignment horizontal="center" vertical="center" wrapText="1"/>
    </xf>
    <xf numFmtId="1" fontId="67" fillId="4" borderId="0" xfId="1" applyNumberFormat="1" applyFont="1" applyFill="1" applyBorder="1" applyAlignment="1" applyProtection="1">
      <alignment horizontal="center" vertical="center" wrapText="1"/>
    </xf>
    <xf numFmtId="0" fontId="68" fillId="0" borderId="0" xfId="0" applyFont="1" applyBorder="1" applyAlignment="1">
      <alignment horizontal="center" vertical="center" wrapText="1"/>
    </xf>
    <xf numFmtId="1" fontId="69" fillId="4" borderId="0" xfId="1" applyNumberFormat="1" applyFont="1" applyFill="1" applyBorder="1" applyAlignment="1" applyProtection="1">
      <alignment horizontal="center" vertical="center" wrapText="1"/>
    </xf>
    <xf numFmtId="1" fontId="68" fillId="0" borderId="0" xfId="1" applyNumberFormat="1" applyFont="1" applyBorder="1" applyAlignment="1" applyProtection="1">
      <alignment horizontal="center" vertical="center" wrapText="1"/>
    </xf>
    <xf numFmtId="1" fontId="58" fillId="0" borderId="0" xfId="1" applyNumberFormat="1" applyFont="1" applyBorder="1" applyAlignment="1" applyProtection="1">
      <alignment horizontal="center" vertical="center" wrapText="1"/>
    </xf>
    <xf numFmtId="49" fontId="70" fillId="0" borderId="0" xfId="1" applyNumberFormat="1" applyFont="1" applyBorder="1" applyAlignment="1" applyProtection="1">
      <alignment horizontal="center" vertical="center" wrapText="1"/>
    </xf>
    <xf numFmtId="49" fontId="69" fillId="4" borderId="0" xfId="1" applyNumberFormat="1" applyFont="1" applyFill="1" applyBorder="1" applyAlignment="1" applyProtection="1">
      <alignment horizontal="center" vertical="center" wrapText="1"/>
    </xf>
    <xf numFmtId="1" fontId="42" fillId="0" borderId="0" xfId="1" applyNumberFormat="1" applyFont="1" applyBorder="1" applyAlignment="1" applyProtection="1">
      <alignment horizontal="center" vertical="center" wrapText="1"/>
    </xf>
    <xf numFmtId="1" fontId="61" fillId="0" borderId="0" xfId="1" applyNumberFormat="1" applyFont="1" applyBorder="1" applyAlignment="1" applyProtection="1">
      <alignment horizontal="center" vertical="center" wrapText="1"/>
    </xf>
    <xf numFmtId="49" fontId="68" fillId="0" borderId="0" xfId="1" applyNumberFormat="1" applyFont="1" applyBorder="1" applyAlignment="1" applyProtection="1">
      <alignment horizontal="center" vertical="center" wrapText="1"/>
    </xf>
    <xf numFmtId="0" fontId="68" fillId="0" borderId="0" xfId="1" applyFont="1" applyBorder="1" applyAlignment="1" applyProtection="1">
      <alignment horizontal="center" vertical="center" wrapText="1"/>
    </xf>
    <xf numFmtId="49" fontId="68" fillId="5" borderId="0" xfId="0" applyNumberFormat="1" applyFont="1" applyFill="1" applyBorder="1" applyAlignment="1">
      <alignment horizontal="center" vertical="center" wrapText="1"/>
    </xf>
    <xf numFmtId="0" fontId="0" fillId="0" borderId="0" xfId="0" applyAlignment="1">
      <alignment vertical="center" wrapText="1"/>
    </xf>
    <xf numFmtId="1" fontId="55" fillId="0" borderId="0" xfId="0" applyNumberFormat="1" applyFont="1" applyBorder="1"/>
    <xf numFmtId="1" fontId="56" fillId="0" borderId="0" xfId="0" applyNumberFormat="1" applyFont="1" applyBorder="1" applyAlignment="1">
      <alignment horizontal="center" vertical="center"/>
    </xf>
    <xf numFmtId="0" fontId="0" fillId="0" borderId="0" xfId="0" applyFont="1" applyAlignment="1">
      <alignment vertical="center"/>
    </xf>
    <xf numFmtId="1" fontId="64" fillId="0" borderId="0" xfId="0" applyNumberFormat="1" applyFont="1" applyBorder="1" applyAlignment="1">
      <alignment horizontal="center" vertical="center"/>
    </xf>
    <xf numFmtId="0" fontId="71" fillId="0" borderId="0" xfId="0" applyFont="1"/>
    <xf numFmtId="0" fontId="0" fillId="0" borderId="0" xfId="0" applyFont="1" applyAlignment="1">
      <alignment vertical="center" wrapText="1"/>
    </xf>
    <xf numFmtId="1" fontId="72" fillId="0" borderId="0" xfId="0" applyNumberFormat="1" applyFont="1" applyBorder="1" applyAlignment="1">
      <alignment horizontal="center" vertical="center"/>
    </xf>
    <xf numFmtId="0" fontId="72" fillId="0" borderId="0" xfId="0" applyFont="1" applyBorder="1" applyAlignment="1">
      <alignment horizontal="left" vertical="center"/>
    </xf>
    <xf numFmtId="0" fontId="56" fillId="4" borderId="0" xfId="0" applyFont="1" applyFill="1" applyBorder="1" applyAlignment="1">
      <alignment horizontal="center"/>
    </xf>
    <xf numFmtId="0" fontId="6" fillId="0" borderId="0" xfId="0" applyFont="1"/>
    <xf numFmtId="1" fontId="61" fillId="0" borderId="0" xfId="0" applyNumberFormat="1" applyFont="1" applyBorder="1" applyAlignment="1">
      <alignment horizontal="center" vertical="center"/>
    </xf>
    <xf numFmtId="0" fontId="72" fillId="0" borderId="0" xfId="0" applyFont="1" applyBorder="1" applyAlignment="1">
      <alignment horizontal="left" vertical="center" wrapText="1"/>
    </xf>
    <xf numFmtId="1" fontId="68" fillId="0" borderId="0" xfId="0" applyNumberFormat="1" applyFont="1" applyBorder="1" applyAlignment="1">
      <alignment horizontal="center" vertical="center" wrapText="1"/>
    </xf>
    <xf numFmtId="0" fontId="64" fillId="4" borderId="0" xfId="0" applyFont="1" applyFill="1" applyBorder="1" applyAlignment="1">
      <alignment horizontal="center"/>
    </xf>
    <xf numFmtId="0" fontId="61" fillId="0" borderId="0" xfId="0" applyFont="1" applyBorder="1" applyAlignment="1">
      <alignment horizontal="center" vertical="center" wrapText="1"/>
    </xf>
    <xf numFmtId="0" fontId="72" fillId="0" borderId="0" xfId="0" applyFont="1" applyBorder="1" applyAlignment="1">
      <alignment horizontal="center" vertical="center"/>
    </xf>
    <xf numFmtId="0" fontId="61" fillId="0" borderId="0" xfId="0" applyFont="1" applyFill="1" applyBorder="1" applyAlignment="1">
      <alignment horizontal="center" vertical="center"/>
    </xf>
    <xf numFmtId="1" fontId="61" fillId="0" borderId="0" xfId="0" applyNumberFormat="1" applyFont="1" applyFill="1" applyBorder="1" applyAlignment="1">
      <alignment horizontal="center" vertical="center"/>
    </xf>
    <xf numFmtId="1" fontId="72" fillId="0" borderId="0" xfId="0" applyNumberFormat="1" applyFont="1" applyFill="1" applyBorder="1" applyAlignment="1">
      <alignment horizontal="center" vertical="center"/>
    </xf>
    <xf numFmtId="0" fontId="0" fillId="7" borderId="0" xfId="0" applyFill="1"/>
    <xf numFmtId="0" fontId="73" fillId="0" borderId="0" xfId="0" applyFont="1" applyAlignment="1">
      <alignment horizontal="left"/>
    </xf>
    <xf numFmtId="0" fontId="74" fillId="0" borderId="0" xfId="0" applyFont="1" applyAlignment="1">
      <alignment horizontal="left"/>
    </xf>
    <xf numFmtId="49" fontId="73" fillId="0" borderId="0" xfId="0" applyNumberFormat="1" applyFont="1" applyAlignment="1">
      <alignment horizontal="left"/>
    </xf>
    <xf numFmtId="0" fontId="76" fillId="0" borderId="0" xfId="0" applyFont="1"/>
    <xf numFmtId="0" fontId="77" fillId="0" borderId="0" xfId="0" applyFont="1" applyAlignment="1">
      <alignment vertical="center"/>
    </xf>
    <xf numFmtId="0" fontId="77" fillId="0" borderId="0" xfId="0" applyFont="1"/>
    <xf numFmtId="0" fontId="15" fillId="0" borderId="0" xfId="0" applyFont="1" applyAlignment="1">
      <alignment vertical="center"/>
    </xf>
    <xf numFmtId="0" fontId="5" fillId="4" borderId="0" xfId="0" applyFont="1" applyFill="1" applyBorder="1" applyAlignment="1">
      <alignment horizontal="center"/>
    </xf>
    <xf numFmtId="49" fontId="5" fillId="5" borderId="0" xfId="0" applyNumberFormat="1" applyFont="1" applyFill="1" applyBorder="1" applyAlignment="1">
      <alignment horizontal="center" vertical="center" wrapText="1"/>
    </xf>
    <xf numFmtId="0" fontId="20" fillId="0" borderId="13" xfId="1" applyBorder="1" applyAlignment="1">
      <alignment horizontal="left" vertical="center"/>
    </xf>
    <xf numFmtId="0" fontId="4" fillId="0" borderId="0" xfId="0" applyFont="1" applyAlignment="1">
      <alignment vertical="center"/>
    </xf>
    <xf numFmtId="0" fontId="0" fillId="2" borderId="13" xfId="0" applyFill="1" applyBorder="1"/>
    <xf numFmtId="2" fontId="0" fillId="2" borderId="13" xfId="0" applyNumberFormat="1" applyFill="1" applyBorder="1" applyAlignment="1">
      <alignment horizontal="center"/>
    </xf>
    <xf numFmtId="0" fontId="5" fillId="2" borderId="7" xfId="0" applyFont="1" applyFill="1" applyBorder="1"/>
    <xf numFmtId="0" fontId="0" fillId="3" borderId="10" xfId="0" applyFill="1" applyBorder="1"/>
    <xf numFmtId="0" fontId="20" fillId="0" borderId="6" xfId="1" applyBorder="1" applyProtection="1"/>
    <xf numFmtId="0" fontId="52" fillId="0" borderId="0" xfId="1" applyFont="1"/>
    <xf numFmtId="49" fontId="46" fillId="0" borderId="0" xfId="0" applyNumberFormat="1" applyFont="1" applyBorder="1" applyAlignment="1">
      <alignment horizontal="center" vertical="center" wrapText="1"/>
    </xf>
    <xf numFmtId="0" fontId="0" fillId="0" borderId="9" xfId="0" applyBorder="1" applyAlignment="1"/>
    <xf numFmtId="0" fontId="17" fillId="0" borderId="0" xfId="0" applyFont="1" applyAlignment="1">
      <alignment horizontal="center" vertical="center" wrapText="1"/>
    </xf>
    <xf numFmtId="0" fontId="0" fillId="0" borderId="14" xfId="0" applyFont="1" applyBorder="1" applyAlignment="1">
      <alignment horizontal="center" vertical="center" wrapText="1"/>
    </xf>
    <xf numFmtId="0" fontId="0" fillId="0" borderId="15" xfId="0" applyBorder="1" applyAlignment="1">
      <alignment horizontal="center" vertical="center" wrapText="1"/>
    </xf>
    <xf numFmtId="0" fontId="0" fillId="0" borderId="17" xfId="0" applyFont="1" applyBorder="1" applyAlignment="1">
      <alignment horizontal="center" vertical="center"/>
    </xf>
    <xf numFmtId="0" fontId="0" fillId="0" borderId="4" xfId="0" applyFont="1" applyBorder="1" applyAlignment="1">
      <alignment horizontal="center" vertical="center"/>
    </xf>
    <xf numFmtId="0" fontId="0" fillId="0" borderId="15" xfId="0" applyFont="1" applyBorder="1" applyAlignment="1">
      <alignment horizontal="center" vertical="center" wrapText="1"/>
    </xf>
    <xf numFmtId="0" fontId="15" fillId="0" borderId="34" xfId="0" applyFont="1" applyBorder="1" applyAlignment="1">
      <alignment horizontal="center" vertical="center" wrapText="1"/>
    </xf>
    <xf numFmtId="0" fontId="15" fillId="0" borderId="39" xfId="0" applyFont="1" applyBorder="1" applyAlignment="1">
      <alignment horizontal="center" vertical="center" wrapText="1"/>
    </xf>
    <xf numFmtId="0" fontId="15" fillId="0" borderId="38"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38" xfId="0" applyFont="1" applyBorder="1" applyAlignment="1">
      <alignment horizontal="center" vertical="center" wrapText="1"/>
    </xf>
    <xf numFmtId="0" fontId="0" fillId="0" borderId="18" xfId="0" applyFont="1" applyBorder="1" applyAlignment="1">
      <alignment horizontal="center" vertical="center" wrapText="1"/>
    </xf>
    <xf numFmtId="0" fontId="8" fillId="0" borderId="4" xfId="0" applyFont="1" applyBorder="1" applyAlignment="1">
      <alignment horizontal="center" vertical="center" wrapText="1"/>
    </xf>
    <xf numFmtId="0" fontId="0" fillId="0" borderId="20" xfId="0" applyFont="1" applyBorder="1" applyAlignment="1">
      <alignment horizontal="center" vertical="center" wrapText="1"/>
    </xf>
    <xf numFmtId="0" fontId="8" fillId="0" borderId="19" xfId="0" applyFont="1" applyBorder="1" applyAlignment="1">
      <alignment wrapText="1"/>
    </xf>
    <xf numFmtId="0" fontId="8" fillId="0" borderId="15" xfId="0" applyFont="1" applyBorder="1" applyAlignment="1">
      <alignment wrapText="1"/>
    </xf>
    <xf numFmtId="0" fontId="0" fillId="0" borderId="4" xfId="0" applyFont="1" applyBorder="1" applyAlignment="1">
      <alignment vertical="center" wrapText="1"/>
    </xf>
    <xf numFmtId="0" fontId="0" fillId="0" borderId="43" xfId="0" applyFont="1" applyBorder="1" applyAlignment="1">
      <alignment horizontal="left" vertical="center" wrapText="1"/>
    </xf>
    <xf numFmtId="0" fontId="0" fillId="0" borderId="42" xfId="0" applyFont="1" applyBorder="1" applyAlignment="1">
      <alignment horizontal="left" vertical="center" wrapText="1"/>
    </xf>
    <xf numFmtId="0" fontId="0" fillId="0" borderId="42" xfId="0" applyFont="1" applyBorder="1" applyAlignment="1">
      <alignment horizontal="left" vertical="center"/>
    </xf>
    <xf numFmtId="0" fontId="0" fillId="0" borderId="43" xfId="0" applyFont="1" applyBorder="1" applyAlignment="1">
      <alignment horizontal="center" vertical="center"/>
    </xf>
    <xf numFmtId="0" fontId="1" fillId="0" borderId="41" xfId="0" applyFont="1" applyBorder="1" applyAlignment="1">
      <alignment horizontal="left" vertical="center"/>
    </xf>
    <xf numFmtId="0" fontId="0" fillId="0" borderId="41" xfId="0" applyFont="1" applyBorder="1" applyAlignment="1">
      <alignment horizontal="center" vertical="center"/>
    </xf>
    <xf numFmtId="0" fontId="0" fillId="0" borderId="42" xfId="0" applyFont="1" applyBorder="1" applyAlignment="1">
      <alignment horizontal="center" vertical="center"/>
    </xf>
    <xf numFmtId="0" fontId="0" fillId="0" borderId="41" xfId="0" applyFont="1" applyBorder="1" applyAlignment="1">
      <alignment horizontal="center"/>
    </xf>
    <xf numFmtId="0" fontId="0" fillId="0" borderId="41" xfId="0" applyFont="1" applyBorder="1" applyAlignment="1">
      <alignment horizontal="left" vertical="center" wrapText="1"/>
    </xf>
    <xf numFmtId="0" fontId="0" fillId="0" borderId="42" xfId="0" applyFont="1" applyBorder="1" applyAlignment="1">
      <alignment horizontal="center"/>
    </xf>
    <xf numFmtId="0" fontId="0" fillId="0" borderId="0" xfId="0" applyFont="1" applyBorder="1" applyAlignment="1">
      <alignment horizontal="center" vertical="center" wrapText="1"/>
    </xf>
    <xf numFmtId="0" fontId="0" fillId="2" borderId="6" xfId="0" applyFill="1" applyBorder="1"/>
    <xf numFmtId="2" fontId="0" fillId="2" borderId="6" xfId="0" applyNumberFormat="1" applyFill="1" applyBorder="1" applyAlignment="1">
      <alignment horizontal="center"/>
    </xf>
    <xf numFmtId="0" fontId="0" fillId="2" borderId="6" xfId="0" applyFill="1" applyBorder="1" applyAlignment="1">
      <alignment wrapText="1"/>
    </xf>
    <xf numFmtId="0" fontId="0" fillId="3" borderId="0" xfId="0" applyFill="1"/>
  </cellXfs>
  <cellStyles count="3">
    <cellStyle name="Hivatkozás" xfId="1" builtinId="8"/>
    <cellStyle name="Normál" xfId="0" builtinId="0"/>
    <cellStyle name="TableStyleLight1" xfId="2" xr:uid="{00000000-0005-0000-0000-000002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AFABAB"/>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A6A6A6"/>
      <rgbColor rgb="FF002555"/>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37800</xdr:colOff>
      <xdr:row>17</xdr:row>
      <xdr:rowOff>199440</xdr:rowOff>
    </xdr:from>
    <xdr:to>
      <xdr:col>0</xdr:col>
      <xdr:colOff>936000</xdr:colOff>
      <xdr:row>20</xdr:row>
      <xdr:rowOff>17640</xdr:rowOff>
    </xdr:to>
    <xdr:pic>
      <xdr:nvPicPr>
        <xdr:cNvPr id="2" name="Kép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tretch>
          <a:fillRect/>
        </a:stretch>
      </xdr:blipFill>
      <xdr:spPr>
        <a:xfrm>
          <a:off x="37800" y="6339240"/>
          <a:ext cx="898200" cy="898200"/>
        </a:xfrm>
        <a:prstGeom prst="rect">
          <a:avLst/>
        </a:prstGeom>
        <a:ln>
          <a:noFill/>
        </a:ln>
      </xdr:spPr>
    </xdr:pic>
    <xdr:clientData/>
  </xdr:twoCellAnchor>
  <xdr:twoCellAnchor editAs="oneCell">
    <xdr:from>
      <xdr:col>0</xdr:col>
      <xdr:colOff>0</xdr:colOff>
      <xdr:row>2</xdr:row>
      <xdr:rowOff>143640</xdr:rowOff>
    </xdr:from>
    <xdr:to>
      <xdr:col>0</xdr:col>
      <xdr:colOff>898200</xdr:colOff>
      <xdr:row>4</xdr:row>
      <xdr:rowOff>321840</xdr:rowOff>
    </xdr:to>
    <xdr:pic>
      <xdr:nvPicPr>
        <xdr:cNvPr id="3" name="Kép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stretch>
          <a:fillRect/>
        </a:stretch>
      </xdr:blipFill>
      <xdr:spPr>
        <a:xfrm>
          <a:off x="0" y="882720"/>
          <a:ext cx="898200" cy="898200"/>
        </a:xfrm>
        <a:prstGeom prst="rect">
          <a:avLst/>
        </a:prstGeom>
        <a:ln>
          <a:noFill/>
        </a:ln>
      </xdr:spPr>
    </xdr:pic>
    <xdr:clientData/>
  </xdr:twoCellAnchor>
  <xdr:twoCellAnchor editAs="oneCell">
    <xdr:from>
      <xdr:col>0</xdr:col>
      <xdr:colOff>27000</xdr:colOff>
      <xdr:row>32</xdr:row>
      <xdr:rowOff>149400</xdr:rowOff>
    </xdr:from>
    <xdr:to>
      <xdr:col>0</xdr:col>
      <xdr:colOff>925200</xdr:colOff>
      <xdr:row>34</xdr:row>
      <xdr:rowOff>327240</xdr:rowOff>
    </xdr:to>
    <xdr:pic>
      <xdr:nvPicPr>
        <xdr:cNvPr id="4" name="Kép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3"/>
        <a:stretch>
          <a:fillRect/>
        </a:stretch>
      </xdr:blipFill>
      <xdr:spPr>
        <a:xfrm>
          <a:off x="27000" y="11689560"/>
          <a:ext cx="898200" cy="898200"/>
        </a:xfrm>
        <a:prstGeom prst="rect">
          <a:avLst/>
        </a:prstGeom>
        <a:ln>
          <a:noFill/>
        </a:ln>
      </xdr:spPr>
    </xdr:pic>
    <xdr:clientData/>
  </xdr:twoCellAnchor>
  <xdr:twoCellAnchor editAs="oneCell">
    <xdr:from>
      <xdr:col>0</xdr:col>
      <xdr:colOff>27000</xdr:colOff>
      <xdr:row>48</xdr:row>
      <xdr:rowOff>227880</xdr:rowOff>
    </xdr:from>
    <xdr:to>
      <xdr:col>0</xdr:col>
      <xdr:colOff>925200</xdr:colOff>
      <xdr:row>51</xdr:row>
      <xdr:rowOff>45720</xdr:rowOff>
    </xdr:to>
    <xdr:pic>
      <xdr:nvPicPr>
        <xdr:cNvPr id="5" name="Kép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4"/>
        <a:stretch>
          <a:fillRect/>
        </a:stretch>
      </xdr:blipFill>
      <xdr:spPr>
        <a:xfrm>
          <a:off x="27000" y="17528760"/>
          <a:ext cx="898200" cy="898200"/>
        </a:xfrm>
        <a:prstGeom prst="rect">
          <a:avLst/>
        </a:prstGeom>
        <a:ln>
          <a:noFill/>
        </a:ln>
      </xdr:spPr>
    </xdr:pic>
    <xdr:clientData/>
  </xdr:twoCellAnchor>
  <xdr:twoCellAnchor editAs="oneCell">
    <xdr:from>
      <xdr:col>0</xdr:col>
      <xdr:colOff>27000</xdr:colOff>
      <xdr:row>58</xdr:row>
      <xdr:rowOff>45720</xdr:rowOff>
    </xdr:from>
    <xdr:to>
      <xdr:col>0</xdr:col>
      <xdr:colOff>925200</xdr:colOff>
      <xdr:row>60</xdr:row>
      <xdr:rowOff>223920</xdr:rowOff>
    </xdr:to>
    <xdr:pic>
      <xdr:nvPicPr>
        <xdr:cNvPr id="6" name="Kép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5"/>
        <a:stretch>
          <a:fillRect/>
        </a:stretch>
      </xdr:blipFill>
      <xdr:spPr>
        <a:xfrm>
          <a:off x="27000" y="20947320"/>
          <a:ext cx="898200" cy="898200"/>
        </a:xfrm>
        <a:prstGeom prst="rect">
          <a:avLst/>
        </a:prstGeom>
        <a:ln>
          <a:noFill/>
        </a:ln>
      </xdr:spPr>
    </xdr:pic>
    <xdr:clientData/>
  </xdr:twoCellAnchor>
  <xdr:twoCellAnchor editAs="oneCell">
    <xdr:from>
      <xdr:col>0</xdr:col>
      <xdr:colOff>27000</xdr:colOff>
      <xdr:row>69</xdr:row>
      <xdr:rowOff>247680</xdr:rowOff>
    </xdr:from>
    <xdr:to>
      <xdr:col>0</xdr:col>
      <xdr:colOff>925200</xdr:colOff>
      <xdr:row>72</xdr:row>
      <xdr:rowOff>65880</xdr:rowOff>
    </xdr:to>
    <xdr:pic>
      <xdr:nvPicPr>
        <xdr:cNvPr id="7" name="Kép 6">
          <a:extLst>
            <a:ext uri="{FF2B5EF4-FFF2-40B4-BE49-F238E27FC236}">
              <a16:creationId xmlns:a16="http://schemas.microsoft.com/office/drawing/2014/main" id="{00000000-0008-0000-0400-000007000000}"/>
            </a:ext>
          </a:extLst>
        </xdr:cNvPr>
        <xdr:cNvPicPr/>
      </xdr:nvPicPr>
      <xdr:blipFill>
        <a:blip xmlns:r="http://schemas.openxmlformats.org/officeDocument/2006/relationships" r:embed="rId6"/>
        <a:stretch>
          <a:fillRect/>
        </a:stretch>
      </xdr:blipFill>
      <xdr:spPr>
        <a:xfrm>
          <a:off x="27000" y="25109640"/>
          <a:ext cx="898200" cy="898200"/>
        </a:xfrm>
        <a:prstGeom prst="rect">
          <a:avLst/>
        </a:prstGeom>
        <a:ln>
          <a:noFill/>
        </a:ln>
      </xdr:spPr>
    </xdr:pic>
    <xdr:clientData/>
  </xdr:twoCellAnchor>
  <xdr:twoCellAnchor editAs="oneCell">
    <xdr:from>
      <xdr:col>0</xdr:col>
      <xdr:colOff>27000</xdr:colOff>
      <xdr:row>43</xdr:row>
      <xdr:rowOff>245160</xdr:rowOff>
    </xdr:from>
    <xdr:to>
      <xdr:col>0</xdr:col>
      <xdr:colOff>925200</xdr:colOff>
      <xdr:row>46</xdr:row>
      <xdr:rowOff>63360</xdr:rowOff>
    </xdr:to>
    <xdr:pic>
      <xdr:nvPicPr>
        <xdr:cNvPr id="8" name="Kép 7">
          <a:extLst>
            <a:ext uri="{FF2B5EF4-FFF2-40B4-BE49-F238E27FC236}">
              <a16:creationId xmlns:a16="http://schemas.microsoft.com/office/drawing/2014/main" id="{00000000-0008-0000-0400-000008000000}"/>
            </a:ext>
          </a:extLst>
        </xdr:cNvPr>
        <xdr:cNvPicPr/>
      </xdr:nvPicPr>
      <xdr:blipFill>
        <a:blip xmlns:r="http://schemas.openxmlformats.org/officeDocument/2006/relationships" r:embed="rId7"/>
        <a:stretch>
          <a:fillRect/>
        </a:stretch>
      </xdr:blipFill>
      <xdr:spPr>
        <a:xfrm>
          <a:off x="27000" y="15746040"/>
          <a:ext cx="898200" cy="898200"/>
        </a:xfrm>
        <a:prstGeom prst="rect">
          <a:avLst/>
        </a:prstGeom>
        <a:ln>
          <a:noFill/>
        </a:ln>
      </xdr:spPr>
    </xdr:pic>
    <xdr:clientData/>
  </xdr:twoCellAnchor>
  <xdr:twoCellAnchor editAs="oneCell">
    <xdr:from>
      <xdr:col>0</xdr:col>
      <xdr:colOff>27000</xdr:colOff>
      <xdr:row>39</xdr:row>
      <xdr:rowOff>152280</xdr:rowOff>
    </xdr:from>
    <xdr:to>
      <xdr:col>0</xdr:col>
      <xdr:colOff>925200</xdr:colOff>
      <xdr:row>41</xdr:row>
      <xdr:rowOff>330120</xdr:rowOff>
    </xdr:to>
    <xdr:pic>
      <xdr:nvPicPr>
        <xdr:cNvPr id="9" name="Kép 8">
          <a:extLst>
            <a:ext uri="{FF2B5EF4-FFF2-40B4-BE49-F238E27FC236}">
              <a16:creationId xmlns:a16="http://schemas.microsoft.com/office/drawing/2014/main" id="{00000000-0008-0000-0400-000009000000}"/>
            </a:ext>
          </a:extLst>
        </xdr:cNvPr>
        <xdr:cNvPicPr/>
      </xdr:nvPicPr>
      <xdr:blipFill>
        <a:blip xmlns:r="http://schemas.openxmlformats.org/officeDocument/2006/relationships" r:embed="rId8"/>
        <a:stretch>
          <a:fillRect/>
        </a:stretch>
      </xdr:blipFill>
      <xdr:spPr>
        <a:xfrm>
          <a:off x="27000" y="14212800"/>
          <a:ext cx="898200" cy="898200"/>
        </a:xfrm>
        <a:prstGeom prst="rect">
          <a:avLst/>
        </a:prstGeom>
        <a:ln>
          <a:noFill/>
        </a:ln>
      </xdr:spPr>
    </xdr:pic>
    <xdr:clientData/>
  </xdr:twoCellAnchor>
  <xdr:twoCellAnchor editAs="oneCell">
    <xdr:from>
      <xdr:col>0</xdr:col>
      <xdr:colOff>27000</xdr:colOff>
      <xdr:row>78</xdr:row>
      <xdr:rowOff>326160</xdr:rowOff>
    </xdr:from>
    <xdr:to>
      <xdr:col>0</xdr:col>
      <xdr:colOff>925200</xdr:colOff>
      <xdr:row>81</xdr:row>
      <xdr:rowOff>144000</xdr:rowOff>
    </xdr:to>
    <xdr:pic>
      <xdr:nvPicPr>
        <xdr:cNvPr id="10" name="Kép 9">
          <a:extLst>
            <a:ext uri="{FF2B5EF4-FFF2-40B4-BE49-F238E27FC236}">
              <a16:creationId xmlns:a16="http://schemas.microsoft.com/office/drawing/2014/main" id="{00000000-0008-0000-0400-00000A000000}"/>
            </a:ext>
          </a:extLst>
        </xdr:cNvPr>
        <xdr:cNvPicPr/>
      </xdr:nvPicPr>
      <xdr:blipFill>
        <a:blip xmlns:r="http://schemas.openxmlformats.org/officeDocument/2006/relationships" r:embed="rId9"/>
        <a:stretch>
          <a:fillRect/>
        </a:stretch>
      </xdr:blipFill>
      <xdr:spPr>
        <a:xfrm>
          <a:off x="27000" y="28428480"/>
          <a:ext cx="898200" cy="898200"/>
        </a:xfrm>
        <a:prstGeom prst="rect">
          <a:avLst/>
        </a:prstGeom>
        <a:ln>
          <a:noFill/>
        </a:ln>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echa.europa.eu/hu/registration-dossier/-/registered-dossier/15960/2/1" TargetMode="External"/><Relationship Id="rId299" Type="http://schemas.openxmlformats.org/officeDocument/2006/relationships/hyperlink" Target="https://echa.europa.eu/substance-information/-/substanceinfo/100.017.976" TargetMode="External"/><Relationship Id="rId21" Type="http://schemas.openxmlformats.org/officeDocument/2006/relationships/hyperlink" Target="http://apps.echa.europa.eu/registered/data/dossiers/DISS-9d913d37-b787-0c08-e044-00144f67d249/AGGR-82b51dac-4f45-4a37-9ddd-08388fb1bcd5_DISS-9d913d37-b787-0c08-e044-00144f67d249.html" TargetMode="External"/><Relationship Id="rId63" Type="http://schemas.openxmlformats.org/officeDocument/2006/relationships/hyperlink" Target="http://echa.europa.eu/registration-dossier/-/registered-dossier/8872/2/1" TargetMode="External"/><Relationship Id="rId159" Type="http://schemas.openxmlformats.org/officeDocument/2006/relationships/hyperlink" Target="https://echa.europa.eu/hu/registration-dossier/-/registered-dossier/15924/2/1" TargetMode="External"/><Relationship Id="rId324" Type="http://schemas.openxmlformats.org/officeDocument/2006/relationships/hyperlink" Target="https://echa.europa.eu/registration-dossier/-/registered-dossier/15972/2/1" TargetMode="External"/><Relationship Id="rId366" Type="http://schemas.openxmlformats.org/officeDocument/2006/relationships/hyperlink" Target="https://echa.europa.eu/registration-dossier/-/registered-dossier/14927/2/1" TargetMode="External"/><Relationship Id="rId531" Type="http://schemas.openxmlformats.org/officeDocument/2006/relationships/hyperlink" Target="https://echa.europa.eu/registration-dossier/-/registered-dossier/15980/2/1" TargetMode="External"/><Relationship Id="rId573" Type="http://schemas.openxmlformats.org/officeDocument/2006/relationships/hyperlink" Target="https://echa.europa.eu/registration-dossier/-/registered-dossier/14230/2/1" TargetMode="External"/><Relationship Id="rId629" Type="http://schemas.openxmlformats.org/officeDocument/2006/relationships/hyperlink" Target="https://echa.europa.eu/hu/registration-dossier/-/registered-dossier/14202/2/1" TargetMode="External"/><Relationship Id="rId170" Type="http://schemas.openxmlformats.org/officeDocument/2006/relationships/hyperlink" Target="https://echa.europa.eu/registration-dossier/-/registered-dossier/13936/2/1" TargetMode="External"/><Relationship Id="rId226" Type="http://schemas.openxmlformats.org/officeDocument/2006/relationships/hyperlink" Target="https://echa.europa.eu/registration-dossier/-/registered-dossier/15426/2/1" TargetMode="External"/><Relationship Id="rId433" Type="http://schemas.openxmlformats.org/officeDocument/2006/relationships/hyperlink" Target="https://echa.europa.eu/registration-dossier/-/registered-dossier/15367/2/1" TargetMode="External"/><Relationship Id="rId268" Type="http://schemas.openxmlformats.org/officeDocument/2006/relationships/hyperlink" Target="https://echa.europa.eu/registration-dossier/-/registered-dossier/14869/2/1" TargetMode="External"/><Relationship Id="rId475" Type="http://schemas.openxmlformats.org/officeDocument/2006/relationships/hyperlink" Target="https://echa.europa.eu/registration-dossier/-/registered-dossier/13515/2/1" TargetMode="External"/><Relationship Id="rId640" Type="http://schemas.openxmlformats.org/officeDocument/2006/relationships/hyperlink" Target="https://echa.europa.eu/hu/registration-dossier/-/registered-dossier/5762/2/1" TargetMode="External"/><Relationship Id="rId32" Type="http://schemas.openxmlformats.org/officeDocument/2006/relationships/hyperlink" Target="http://apps.echa.europa.eu/registered/data/dossiers/DISS-9ea1ebb9-dbf1-0959-e044-00144f67d031/AGGR-1cc8dd9f-3100-458b-b3f3-9586bc09b424_DISS-9ea1ebb9-dbf1-0959-e044-00144f67d031.html" TargetMode="External"/><Relationship Id="rId74" Type="http://schemas.openxmlformats.org/officeDocument/2006/relationships/hyperlink" Target="http://echa.europa.eu/hu/registration-dossier/-/registered-dossier/14736/2/1" TargetMode="External"/><Relationship Id="rId128" Type="http://schemas.openxmlformats.org/officeDocument/2006/relationships/hyperlink" Target="https://echa.europa.eu/hu/registration-dossier/-/registered-dossier/15226/2/1" TargetMode="External"/><Relationship Id="rId335" Type="http://schemas.openxmlformats.org/officeDocument/2006/relationships/hyperlink" Target="https://echa.europa.eu/registration-dossier/-/registered-dossier/13722/2/1" TargetMode="External"/><Relationship Id="rId377" Type="http://schemas.openxmlformats.org/officeDocument/2006/relationships/hyperlink" Target="https://echa.europa.eu/information-on-chemicals/cl-inventory-database/-/discli/details/30753" TargetMode="External"/><Relationship Id="rId500" Type="http://schemas.openxmlformats.org/officeDocument/2006/relationships/hyperlink" Target="https://echa.europa.eu/registration-dossier/-/registered-dossier/1155/2/1" TargetMode="External"/><Relationship Id="rId542" Type="http://schemas.openxmlformats.org/officeDocument/2006/relationships/hyperlink" Target="https://echa.europa.eu/information-on-chemicals/cl-inventory-database/-/discli/details/121731" TargetMode="External"/><Relationship Id="rId584" Type="http://schemas.openxmlformats.org/officeDocument/2006/relationships/hyperlink" Target="https://echa.europa.eu/registration-dossier/-/registered-dossier/10127/2/1" TargetMode="External"/><Relationship Id="rId5" Type="http://schemas.openxmlformats.org/officeDocument/2006/relationships/hyperlink" Target="http://apps.echa.europa.eu/registered/data/dossiers/DISS-e18edfe9-0293-58ce-e044-00144f67d031/AGGR-ed9f32e4-ef3e-42dd-b0d2-94e1d341f585_DISS-e18edfe9-0293-58ce-e044-00144f67d031.html" TargetMode="External"/><Relationship Id="rId181" Type="http://schemas.openxmlformats.org/officeDocument/2006/relationships/hyperlink" Target="https://echa.europa.eu/information-on-chemicals/cl-inventory-database/-/discli/details/111537" TargetMode="External"/><Relationship Id="rId237" Type="http://schemas.openxmlformats.org/officeDocument/2006/relationships/hyperlink" Target="https://echa.europa.eu/registration-dossier/-/registered-dossier/15222/2/1" TargetMode="External"/><Relationship Id="rId402" Type="http://schemas.openxmlformats.org/officeDocument/2006/relationships/hyperlink" Target="https://echa.europa.eu/registration-dossier/-/registered-dossier/15915/7/1" TargetMode="External"/><Relationship Id="rId279" Type="http://schemas.openxmlformats.org/officeDocument/2006/relationships/hyperlink" Target="https://echa.europa.eu/information-on-chemicals/cl-inventory-database/-/discli/details/28623" TargetMode="External"/><Relationship Id="rId444" Type="http://schemas.openxmlformats.org/officeDocument/2006/relationships/hyperlink" Target="https://echa.europa.eu/registration-dossier/-/registered-dossier/11311/2/1" TargetMode="External"/><Relationship Id="rId486" Type="http://schemas.openxmlformats.org/officeDocument/2006/relationships/hyperlink" Target="https://echa.europa.eu/registration-dossier/-/registered-dossier/13140/2/1" TargetMode="External"/><Relationship Id="rId43" Type="http://schemas.openxmlformats.org/officeDocument/2006/relationships/hyperlink" Target="http://echa.europa.eu/hu/registration-dossier/-/registered-dossier/15005/2/1" TargetMode="External"/><Relationship Id="rId139" Type="http://schemas.openxmlformats.org/officeDocument/2006/relationships/hyperlink" Target="https://echa.europa.eu/registration-dossier/-/registered-dossier/15475/2/1" TargetMode="External"/><Relationship Id="rId290" Type="http://schemas.openxmlformats.org/officeDocument/2006/relationships/hyperlink" Target="https://echa.europa.eu/registration-dossier/-/registered-dossier/10574/2/1" TargetMode="External"/><Relationship Id="rId304" Type="http://schemas.openxmlformats.org/officeDocument/2006/relationships/hyperlink" Target="https://echa.europa.eu/registration-dossier/-/registered-dossier/9354?p_auth=WDgCKb2Q" TargetMode="External"/><Relationship Id="rId346" Type="http://schemas.openxmlformats.org/officeDocument/2006/relationships/hyperlink" Target="https://echa.europa.eu/registration-dossier/-/registered-dossier/14518/2/1" TargetMode="External"/><Relationship Id="rId388" Type="http://schemas.openxmlformats.org/officeDocument/2006/relationships/hyperlink" Target="https://echa.europa.eu/registration-dossier/-/registered-dossier/14335/2/1" TargetMode="External"/><Relationship Id="rId511" Type="http://schemas.openxmlformats.org/officeDocument/2006/relationships/hyperlink" Target="https://echa.europa.eu/registration-dossier/-/registered-dossier/14544/2/1" TargetMode="External"/><Relationship Id="rId553" Type="http://schemas.openxmlformats.org/officeDocument/2006/relationships/hyperlink" Target="https://echa.europa.eu/registration-dossier/-/registered-dossier/15256/2/1" TargetMode="External"/><Relationship Id="rId609" Type="http://schemas.openxmlformats.org/officeDocument/2006/relationships/hyperlink" Target="https://echa.europa.eu/substance-information/-/substanceinfo/100.100.831" TargetMode="External"/><Relationship Id="rId85" Type="http://schemas.openxmlformats.org/officeDocument/2006/relationships/hyperlink" Target="http://echa.europa.eu/hu/substance-information/-/substanceinfo/100.028.324?_disssubsinfo_WAR_disssubsinfoportlet_backURL=http%3A%2F%2Fecha.europa.eu%2Fhu%2Fsearch-for-chemicals%3Fp_p_id%3Ddisssimplesearch_WAR_disssearchportlet%26p_p_lifecycle%3D0%26p_p_st" TargetMode="External"/><Relationship Id="rId150" Type="http://schemas.openxmlformats.org/officeDocument/2006/relationships/hyperlink" Target="https://echa.europa.eu/hu/registration-dossier/-/registered-dossier/15482/2/1" TargetMode="External"/><Relationship Id="rId192" Type="http://schemas.openxmlformats.org/officeDocument/2006/relationships/hyperlink" Target="https://echa.europa.eu/registration-dossier/-/registered-dossier/15184/2/1" TargetMode="External"/><Relationship Id="rId206" Type="http://schemas.openxmlformats.org/officeDocument/2006/relationships/hyperlink" Target="https://echa.europa.eu/registration-dossier/-/registered-dossier/10916/2/1" TargetMode="External"/><Relationship Id="rId413" Type="http://schemas.openxmlformats.org/officeDocument/2006/relationships/hyperlink" Target="https://echa.europa.eu/registration-dossier/-/registered-dossier/14440/2/1" TargetMode="External"/><Relationship Id="rId595" Type="http://schemas.openxmlformats.org/officeDocument/2006/relationships/hyperlink" Target="https://echa.europa.eu/registration-dossier/-/registered-dossier/13238/2/1" TargetMode="External"/><Relationship Id="rId248" Type="http://schemas.openxmlformats.org/officeDocument/2006/relationships/hyperlink" Target="https://echa.europa.eu/registration-dossier/-/registered-dossier/15408/2/1" TargetMode="External"/><Relationship Id="rId455" Type="http://schemas.openxmlformats.org/officeDocument/2006/relationships/hyperlink" Target="https://echa.europa.eu/registration-dossier/-/registered-dossier/12567/2/1" TargetMode="External"/><Relationship Id="rId497" Type="http://schemas.openxmlformats.org/officeDocument/2006/relationships/hyperlink" Target="https://echa.europa.eu/registration-dossier/-/registered-dossier/13734/2/1" TargetMode="External"/><Relationship Id="rId620" Type="http://schemas.openxmlformats.org/officeDocument/2006/relationships/hyperlink" Target="https://echa.europa.eu/substance-information/-/substanceinfo/100.105.725" TargetMode="External"/><Relationship Id="rId12" Type="http://schemas.openxmlformats.org/officeDocument/2006/relationships/hyperlink" Target="http://apps.echa.europa.eu/registered/data/dossiers/DISS-abdd94f6-82d9-498b-e044-00144f67d249/AGGR-147f68f7-fdd8-484c-a828-318b4fde0aba_DISS-abdd94f6-82d9-498b-e044-00144f67d249.html" TargetMode="External"/><Relationship Id="rId108" Type="http://schemas.openxmlformats.org/officeDocument/2006/relationships/hyperlink" Target="http://echa.europa.eu/hu/registration-dossier/-/registered-dossier/15416/6/1" TargetMode="External"/><Relationship Id="rId315" Type="http://schemas.openxmlformats.org/officeDocument/2006/relationships/hyperlink" Target="https://echa.europa.eu/information-on-chemicals/cl-inventory-database/-/discli/details/87272" TargetMode="External"/><Relationship Id="rId357" Type="http://schemas.openxmlformats.org/officeDocument/2006/relationships/hyperlink" Target="https://echa.europa.eu/substance-information/-/substanceinfo/100.014.199" TargetMode="External"/><Relationship Id="rId522" Type="http://schemas.openxmlformats.org/officeDocument/2006/relationships/hyperlink" Target="https://echa.europa.eu/registration-dossier/-/registered-dossier/16621/2/1" TargetMode="External"/><Relationship Id="rId54" Type="http://schemas.openxmlformats.org/officeDocument/2006/relationships/hyperlink" Target="http://echa.europa.eu/registry-of-submitted-restriction-proposal-intentions?search_criteria_name=Octamethylcyclotetrasiloxane&amp;search_criteria_ecnumber=209-136-7&amp;search_criteria=Octamethylcyclotetrasiloxane" TargetMode="External"/><Relationship Id="rId96" Type="http://schemas.openxmlformats.org/officeDocument/2006/relationships/hyperlink" Target="http://echa.europa.eu/hu/registration-dossier/-/registered-dossier/15432/7/1" TargetMode="External"/><Relationship Id="rId161" Type="http://schemas.openxmlformats.org/officeDocument/2006/relationships/hyperlink" Target="https://echa.europa.eu/hu/registration-dossier/-/registered-dossier/15339/2/1" TargetMode="External"/><Relationship Id="rId217" Type="http://schemas.openxmlformats.org/officeDocument/2006/relationships/hyperlink" Target="https://echa.europa.eu/registration-dossier/-/registered-dossier/15460/2/1" TargetMode="External"/><Relationship Id="rId399" Type="http://schemas.openxmlformats.org/officeDocument/2006/relationships/hyperlink" Target="https://echa.europa.eu/registration-dossier/-/registered-dossier/7399/2/1" TargetMode="External"/><Relationship Id="rId564" Type="http://schemas.openxmlformats.org/officeDocument/2006/relationships/hyperlink" Target="https://echa.europa.eu/registration-dossier/-/registered-dossier/12345/2/1" TargetMode="External"/><Relationship Id="rId259" Type="http://schemas.openxmlformats.org/officeDocument/2006/relationships/hyperlink" Target="https://echa.europa.eu/registration-dossier/-/registered-dossier/5528/2/1" TargetMode="External"/><Relationship Id="rId424" Type="http://schemas.openxmlformats.org/officeDocument/2006/relationships/hyperlink" Target="https://echa.europa.eu/registration-dossier/-/registered-dossier/15333/2/1" TargetMode="External"/><Relationship Id="rId466" Type="http://schemas.openxmlformats.org/officeDocument/2006/relationships/hyperlink" Target="https://echa.europa.eu/registration-dossier/-/registered-dossier/14146/2/1" TargetMode="External"/><Relationship Id="rId631" Type="http://schemas.openxmlformats.org/officeDocument/2006/relationships/hyperlink" Target="https://echa.europa.eu/hu/registration-dossier/-/registered-dossier/13646/2/1" TargetMode="External"/><Relationship Id="rId23" Type="http://schemas.openxmlformats.org/officeDocument/2006/relationships/hyperlink" Target="http://apps.echa.europa.eu/registered/data/dossiers/DISS-9eb1d325-b3ed-5c99-e044-00144f67d031/AGGR-2b9075fb-24fd-4ca0-aee8-5caa6807b426_DISS-9eb1d325-b3ed-5c99-e044-00144f67d031.html" TargetMode="External"/><Relationship Id="rId119" Type="http://schemas.openxmlformats.org/officeDocument/2006/relationships/hyperlink" Target="http://echa.europa.eu/hu/registration-dossier/-/registered-dossier/15557/2/1" TargetMode="External"/><Relationship Id="rId270" Type="http://schemas.openxmlformats.org/officeDocument/2006/relationships/hyperlink" Target="https://echa.europa.eu/information-on-chemicals/cl-inventory-database/-/discli/details/51806" TargetMode="External"/><Relationship Id="rId326" Type="http://schemas.openxmlformats.org/officeDocument/2006/relationships/hyperlink" Target="https://echa.europa.eu/registration-dossier/-/registered-dossier/5193/2/1" TargetMode="External"/><Relationship Id="rId533" Type="http://schemas.openxmlformats.org/officeDocument/2006/relationships/hyperlink" Target="https://echa.europa.eu/registration-dossier/-/registered-dossier/1918/2/1" TargetMode="External"/><Relationship Id="rId65" Type="http://schemas.openxmlformats.org/officeDocument/2006/relationships/hyperlink" Target="http://echa.europa.eu/hu/information-on-chemicals/cl-inventory-database/-/cl-inventory/view-notification-summary/38092" TargetMode="External"/><Relationship Id="rId130" Type="http://schemas.openxmlformats.org/officeDocument/2006/relationships/hyperlink" Target="https://echa.europa.eu/hu/registration-dossier/-/registered-dossier/13346?p_auth=ANCgoMLt" TargetMode="External"/><Relationship Id="rId368" Type="http://schemas.openxmlformats.org/officeDocument/2006/relationships/hyperlink" Target="https://echa.europa.eu/registration-dossier/-/registered-dossier/14884/2/1" TargetMode="External"/><Relationship Id="rId575" Type="http://schemas.openxmlformats.org/officeDocument/2006/relationships/hyperlink" Target="http://www.sigmaaldrich.com/catalog/search?term=19438-60-9&amp;interface=CAS%20No.&amp;N=0&amp;mode=partialmax&amp;lang=hu&amp;region=HU&amp;focus=product" TargetMode="External"/><Relationship Id="rId172" Type="http://schemas.openxmlformats.org/officeDocument/2006/relationships/hyperlink" Target="https://echa.europa.eu/registration-dossier/-/registered-dossier/14919/2/1" TargetMode="External"/><Relationship Id="rId228" Type="http://schemas.openxmlformats.org/officeDocument/2006/relationships/hyperlink" Target="https://echa.europa.eu/registration-dossier/-/registered-dossier/17333/2/1" TargetMode="External"/><Relationship Id="rId435" Type="http://schemas.openxmlformats.org/officeDocument/2006/relationships/hyperlink" Target="https://echa.europa.eu/registration-dossier/-/registered-dossier/14846/2/1" TargetMode="External"/><Relationship Id="rId477" Type="http://schemas.openxmlformats.org/officeDocument/2006/relationships/hyperlink" Target="https://echa.europa.eu/registration-dossier/-/registered-dossier/10114/2/1" TargetMode="External"/><Relationship Id="rId600" Type="http://schemas.openxmlformats.org/officeDocument/2006/relationships/hyperlink" Target="https://echa.europa.eu/substance-information/-/substanceinfo/100.015.140" TargetMode="External"/><Relationship Id="rId642" Type="http://schemas.openxmlformats.org/officeDocument/2006/relationships/hyperlink" Target="https://echa.europa.eu/hu/registration-dossier/-/registered-dossier/1891/2/1" TargetMode="External"/><Relationship Id="rId281" Type="http://schemas.openxmlformats.org/officeDocument/2006/relationships/hyperlink" Target="https://echa.europa.eu/registration-dossier/-/registered-dossier/15358/2/1" TargetMode="External"/><Relationship Id="rId337" Type="http://schemas.openxmlformats.org/officeDocument/2006/relationships/hyperlink" Target="https://echa.europa.eu/registration-dossier/-/registered-dossier/13399/2/1" TargetMode="External"/><Relationship Id="rId502" Type="http://schemas.openxmlformats.org/officeDocument/2006/relationships/hyperlink" Target="https://echa.europa.eu/information-on-chemicals/cl-inventory-database/-/discli/details/107140" TargetMode="External"/><Relationship Id="rId34" Type="http://schemas.openxmlformats.org/officeDocument/2006/relationships/hyperlink" Target="http://echa.europa.eu/hu/brief-profile/-/briefprofile/100.013.805" TargetMode="External"/><Relationship Id="rId76" Type="http://schemas.openxmlformats.org/officeDocument/2006/relationships/hyperlink" Target="http://echa.europa.eu/hu/registration-dossier/-/registered-dossier/15315/6/1" TargetMode="External"/><Relationship Id="rId141" Type="http://schemas.openxmlformats.org/officeDocument/2006/relationships/hyperlink" Target="https://echa.europa.eu/registration-dossier/-/registered-dossier/14799/2/1" TargetMode="External"/><Relationship Id="rId379" Type="http://schemas.openxmlformats.org/officeDocument/2006/relationships/hyperlink" Target="https://echa.europa.eu/registration-dossier/-/registered-dossier/5799/2/1" TargetMode="External"/><Relationship Id="rId544" Type="http://schemas.openxmlformats.org/officeDocument/2006/relationships/hyperlink" Target="https://echa.europa.eu/information-on-chemicals/cl-inventory-database/-/discli/details/84540" TargetMode="External"/><Relationship Id="rId586" Type="http://schemas.openxmlformats.org/officeDocument/2006/relationships/hyperlink" Target="https://echa.europa.eu/information-on-chemicals/cl-inventory-database/-/discli/details/48306" TargetMode="External"/><Relationship Id="rId7" Type="http://schemas.openxmlformats.org/officeDocument/2006/relationships/hyperlink" Target="http://apps.echa.europa.eu/registered/data/dossiers/DISS-9d828ff8-98ef-6484-e044-00144f67d249/AGGR-94027175-c60f-4658-bce1-f7c66562ef8a_DISS-9d828ff8-98ef-6484-e044-00144f67d249.html" TargetMode="External"/><Relationship Id="rId183" Type="http://schemas.openxmlformats.org/officeDocument/2006/relationships/hyperlink" Target="https://echa.europa.eu/registration-dossier/-/registered-dossier/5924/2/1" TargetMode="External"/><Relationship Id="rId239" Type="http://schemas.openxmlformats.org/officeDocument/2006/relationships/hyperlink" Target="https://echa.europa.eu/registration-dossier/-/registered-dossier/15437/2/1" TargetMode="External"/><Relationship Id="rId390" Type="http://schemas.openxmlformats.org/officeDocument/2006/relationships/hyperlink" Target="https://echa.europa.eu/registration-dossier/-/registered-dossier/13277/2/1" TargetMode="External"/><Relationship Id="rId404" Type="http://schemas.openxmlformats.org/officeDocument/2006/relationships/hyperlink" Target="https://echa.europa.eu/registration-dossier/-/registered-dossier/7950/2/1" TargetMode="External"/><Relationship Id="rId446" Type="http://schemas.openxmlformats.org/officeDocument/2006/relationships/hyperlink" Target="https://echa.europa.eu/registration-dossier/-/registered-dossier/12622/2/1" TargetMode="External"/><Relationship Id="rId611" Type="http://schemas.openxmlformats.org/officeDocument/2006/relationships/hyperlink" Target="https://echa.europa.eu/registration-dossier/-/registered-dossier/13733/2/1" TargetMode="External"/><Relationship Id="rId250" Type="http://schemas.openxmlformats.org/officeDocument/2006/relationships/hyperlink" Target="https://echa.europa.eu/registration-dossier/-/registered-dossier/14978/2/1" TargetMode="External"/><Relationship Id="rId292" Type="http://schemas.openxmlformats.org/officeDocument/2006/relationships/hyperlink" Target="https://echa.europa.eu/registration-dossier/-/registered-dossier/15293/2/1" TargetMode="External"/><Relationship Id="rId306" Type="http://schemas.openxmlformats.org/officeDocument/2006/relationships/hyperlink" Target="https://echa.europa.eu/registration-dossier/-/registered-dossier/2104/2/1" TargetMode="External"/><Relationship Id="rId488" Type="http://schemas.openxmlformats.org/officeDocument/2006/relationships/hyperlink" Target="https://echa.europa.eu/registration-dossier/-/registered-dossier/14844/2/1" TargetMode="External"/><Relationship Id="rId45" Type="http://schemas.openxmlformats.org/officeDocument/2006/relationships/hyperlink" Target="http://apps.echa.europa.eu/registered/data/dossiers/DISS-9d94ab4c-6eff-47bf-e044-00144f67d249/AGGR-5c6287b7-65d8-4c64-a7fe-64fc7cad4d53_DISS-9d94ab4c-6eff-47bf-e044-00144f67d249.html" TargetMode="External"/><Relationship Id="rId87" Type="http://schemas.openxmlformats.org/officeDocument/2006/relationships/hyperlink" Target="http://echa.europa.eu/hu/brief-profile/-/briefprofile/100.028.278" TargetMode="External"/><Relationship Id="rId110" Type="http://schemas.openxmlformats.org/officeDocument/2006/relationships/hyperlink" Target="http://echa.europa.eu/registration-dossier/-/registered-dossier/16109/2/1" TargetMode="External"/><Relationship Id="rId348" Type="http://schemas.openxmlformats.org/officeDocument/2006/relationships/hyperlink" Target="https://echa.europa.eu/registration-dossier/-/registered-dossier/15393/2/1" TargetMode="External"/><Relationship Id="rId513" Type="http://schemas.openxmlformats.org/officeDocument/2006/relationships/hyperlink" Target="https://echa.europa.eu/information-on-chemicals/cl-inventory-database/-/discli/details/8433" TargetMode="External"/><Relationship Id="rId555" Type="http://schemas.openxmlformats.org/officeDocument/2006/relationships/hyperlink" Target="https://echa.europa.eu/information-on-chemicals/cl-inventory-database/-/discli/details/69641" TargetMode="External"/><Relationship Id="rId597" Type="http://schemas.openxmlformats.org/officeDocument/2006/relationships/hyperlink" Target="https://echa.europa.eu/brief-profile/-/briefprofile/100.045.073" TargetMode="External"/><Relationship Id="rId152" Type="http://schemas.openxmlformats.org/officeDocument/2006/relationships/hyperlink" Target="https://echa.europa.eu/hu/registration-dossier/-/registered-dossier/15377/2/1" TargetMode="External"/><Relationship Id="rId194" Type="http://schemas.openxmlformats.org/officeDocument/2006/relationships/hyperlink" Target="https://echa.europa.eu/registration-dossier/-/registered-dossier/14773/2/1" TargetMode="External"/><Relationship Id="rId208" Type="http://schemas.openxmlformats.org/officeDocument/2006/relationships/hyperlink" Target="https://echa.europa.eu/registration-dossier/-/registered-dossier/13803/2/1" TargetMode="External"/><Relationship Id="rId415" Type="http://schemas.openxmlformats.org/officeDocument/2006/relationships/hyperlink" Target="https://echa.europa.eu/registration-dossier/-/registered-dossier/5792/2/1" TargetMode="External"/><Relationship Id="rId457" Type="http://schemas.openxmlformats.org/officeDocument/2006/relationships/hyperlink" Target="https://echa.europa.eu/registration-dossier/-/registered-dossier/14528/2/1" TargetMode="External"/><Relationship Id="rId622" Type="http://schemas.openxmlformats.org/officeDocument/2006/relationships/hyperlink" Target="https://echa.europa.eu/brief-profile/-/briefprofile/100.011.111" TargetMode="External"/><Relationship Id="rId261" Type="http://schemas.openxmlformats.org/officeDocument/2006/relationships/hyperlink" Target="https://echa.europa.eu/information-on-chemicals/cl-inventory-database/-/discli/details/113607" TargetMode="External"/><Relationship Id="rId499" Type="http://schemas.openxmlformats.org/officeDocument/2006/relationships/hyperlink" Target="https://echa.europa.eu/registration-dossier/-/registered-dossier/1948/2/1" TargetMode="External"/><Relationship Id="rId14" Type="http://schemas.openxmlformats.org/officeDocument/2006/relationships/hyperlink" Target="http://apps.echa.europa.eu/registered/data/dossiers/DISS-9eb7c66f-9951-6173-e044-00144f67d031/AGGR-3bd57441-5816-4e8d-bc8a-420d4961209e_DISS-9eb7c66f-9951-6173-e044-00144f67d031.html" TargetMode="External"/><Relationship Id="rId56" Type="http://schemas.openxmlformats.org/officeDocument/2006/relationships/hyperlink" Target="http://echa.europa.eu/hu/registration-dossier/-/registered-dossier/1611/2/1" TargetMode="External"/><Relationship Id="rId317" Type="http://schemas.openxmlformats.org/officeDocument/2006/relationships/hyperlink" Target="https://echa.europa.eu/information-on-chemicals/cl-inventory-database/-/discli/details/21053" TargetMode="External"/><Relationship Id="rId359" Type="http://schemas.openxmlformats.org/officeDocument/2006/relationships/hyperlink" Target="https://echa.europa.eu/information-on-chemicals/cl-inventory-database/-/discli/details/11674" TargetMode="External"/><Relationship Id="rId524" Type="http://schemas.openxmlformats.org/officeDocument/2006/relationships/hyperlink" Target="https://echa.europa.eu/registration-dossier/-/registered-dossier/14330/2/1" TargetMode="External"/><Relationship Id="rId566" Type="http://schemas.openxmlformats.org/officeDocument/2006/relationships/hyperlink" Target="https://echa.europa.eu/registration-dossier/-/registered-dossier/15816/2/1" TargetMode="External"/><Relationship Id="rId98" Type="http://schemas.openxmlformats.org/officeDocument/2006/relationships/hyperlink" Target="http://echa.europa.eu/hu/registration-dossier/-/registered-dossier/15467/6/1" TargetMode="External"/><Relationship Id="rId121" Type="http://schemas.openxmlformats.org/officeDocument/2006/relationships/hyperlink" Target="https://echa.europa.eu/hu/registration-dossier/-/registered-dossier/14543/2/1" TargetMode="External"/><Relationship Id="rId163" Type="http://schemas.openxmlformats.org/officeDocument/2006/relationships/hyperlink" Target="https://echa.europa.eu/hu/registration-dossier/-/registered-dossier/14112/2/1" TargetMode="External"/><Relationship Id="rId219" Type="http://schemas.openxmlformats.org/officeDocument/2006/relationships/hyperlink" Target="https://echa.europa.eu/registration-dossier/-/registered-dossier/15388/2/1" TargetMode="External"/><Relationship Id="rId370" Type="http://schemas.openxmlformats.org/officeDocument/2006/relationships/hyperlink" Target="https://echa.europa.eu/registration-dossier/-/registered-dossier/10120/2/1" TargetMode="External"/><Relationship Id="rId426" Type="http://schemas.openxmlformats.org/officeDocument/2006/relationships/hyperlink" Target="https://echa.europa.eu/registration-dossier/-/registered-dossier/5396/2/1" TargetMode="External"/><Relationship Id="rId633" Type="http://schemas.openxmlformats.org/officeDocument/2006/relationships/hyperlink" Target="https://echa.europa.eu/hu/registration-dossier/-/registered-dossier/2802/1" TargetMode="External"/><Relationship Id="rId230" Type="http://schemas.openxmlformats.org/officeDocument/2006/relationships/hyperlink" Target="https://echa.europa.eu/information-on-chemicals/cl-inventory-database/-/discli/details/91995" TargetMode="External"/><Relationship Id="rId468" Type="http://schemas.openxmlformats.org/officeDocument/2006/relationships/hyperlink" Target="https://echa.europa.eu/information-on-chemicals/cl-inventory-database/-/discli/details/17925" TargetMode="External"/><Relationship Id="rId25" Type="http://schemas.openxmlformats.org/officeDocument/2006/relationships/hyperlink" Target="http://apps.echa.europa.eu/registered/data/dossiers/DISS-dffb4072-e2f1-47ae-e044-00144f67d031/AGGR-e7ed17c3-28ba-4859-9183-0169f5164f01_DISS-dffb4072-e2f1-47ae-e044-00144f67d031.html" TargetMode="External"/><Relationship Id="rId67" Type="http://schemas.openxmlformats.org/officeDocument/2006/relationships/hyperlink" Target="http://echa.europa.eu/hu/registration-dossier/-/registered-dossier/16137/2/1" TargetMode="External"/><Relationship Id="rId272" Type="http://schemas.openxmlformats.org/officeDocument/2006/relationships/hyperlink" Target="https://echa.europa.eu/registration-dossier/-/registered-dossier/14862/2/1" TargetMode="External"/><Relationship Id="rId328" Type="http://schemas.openxmlformats.org/officeDocument/2006/relationships/hyperlink" Target="https://echa.europa.eu/registration-dossier/-/registered-dossier/14365/2/1" TargetMode="External"/><Relationship Id="rId535" Type="http://schemas.openxmlformats.org/officeDocument/2006/relationships/hyperlink" Target="https://echa.europa.eu/registration-dossier/-/registered-dossier/12602/2/1" TargetMode="External"/><Relationship Id="rId577" Type="http://schemas.openxmlformats.org/officeDocument/2006/relationships/hyperlink" Target="https://echa.europa.eu/substance-information/-/substanceinfo/100.019.390" TargetMode="External"/><Relationship Id="rId132" Type="http://schemas.openxmlformats.org/officeDocument/2006/relationships/hyperlink" Target="https://echa.europa.eu/hu/information-on-chemicals/cl-inventory-database/-/discli/details/129766" TargetMode="External"/><Relationship Id="rId174" Type="http://schemas.openxmlformats.org/officeDocument/2006/relationships/hyperlink" Target="https://echa.europa.eu/registration-dossier/-/registered-dossier/12659/2/1" TargetMode="External"/><Relationship Id="rId381" Type="http://schemas.openxmlformats.org/officeDocument/2006/relationships/hyperlink" Target="https://echa.europa.eu/substance-information/-/substanceinfo/100.040.197" TargetMode="External"/><Relationship Id="rId602" Type="http://schemas.openxmlformats.org/officeDocument/2006/relationships/hyperlink" Target="https://echa.europa.eu/substance-information/-/substanceinfo/100.007.964" TargetMode="External"/><Relationship Id="rId241" Type="http://schemas.openxmlformats.org/officeDocument/2006/relationships/hyperlink" Target="https://echa.europa.eu/registration-dossier/-/registered-dossier/14421/2/1" TargetMode="External"/><Relationship Id="rId437" Type="http://schemas.openxmlformats.org/officeDocument/2006/relationships/hyperlink" Target="https://echa.europa.eu/information-on-chemicals/cl-inventory-database/-/discli/details/4762" TargetMode="External"/><Relationship Id="rId479" Type="http://schemas.openxmlformats.org/officeDocument/2006/relationships/hyperlink" Target="https://echa.europa.eu/registration-dossier/-/registered-dossier/11447/2/1" TargetMode="External"/><Relationship Id="rId644" Type="http://schemas.openxmlformats.org/officeDocument/2006/relationships/hyperlink" Target="https://echa.europa.eu/hu/registration-dossier/-/registered-dossier/11614/2/1" TargetMode="External"/><Relationship Id="rId36" Type="http://schemas.openxmlformats.org/officeDocument/2006/relationships/hyperlink" Target="http://apps.echa.europa.eu/registered/data/dossiers/DISS-9ebc257c-cef7-6dc4-e044-00144f67d031/AGGR-0ea58d3a-a6da-4df3-a0f1-a34bbb5472c1_DISS-9ebc257c-cef7-6dc4-e044-00144f67d031.html" TargetMode="External"/><Relationship Id="rId283" Type="http://schemas.openxmlformats.org/officeDocument/2006/relationships/hyperlink" Target="https://echa.europa.eu/information-on-chemicals/cl-inventory-database/-/discli/details/16594" TargetMode="External"/><Relationship Id="rId339" Type="http://schemas.openxmlformats.org/officeDocument/2006/relationships/hyperlink" Target="https://echa.europa.eu/registration-dossier/-/registered-dossier/13406/2/1" TargetMode="External"/><Relationship Id="rId490" Type="http://schemas.openxmlformats.org/officeDocument/2006/relationships/hyperlink" Target="https://echa.europa.eu/registration-dossier/-/registered-dossier/2043/2/1" TargetMode="External"/><Relationship Id="rId504" Type="http://schemas.openxmlformats.org/officeDocument/2006/relationships/hyperlink" Target="https://echa.europa.eu/information-on-chemicals/cl-inventory-database/-/discli/details/60317" TargetMode="External"/><Relationship Id="rId546" Type="http://schemas.openxmlformats.org/officeDocument/2006/relationships/hyperlink" Target="https://echa.europa.eu/information-on-chemicals/cl-inventory-database/-/discli/details/21749" TargetMode="External"/><Relationship Id="rId78" Type="http://schemas.openxmlformats.org/officeDocument/2006/relationships/hyperlink" Target="http://echa.europa.eu/hu/brief-profile/-/briefprofile/100.033.327" TargetMode="External"/><Relationship Id="rId101" Type="http://schemas.openxmlformats.org/officeDocument/2006/relationships/hyperlink" Target="http://echa.europa.eu/hu/registration-dossier/-/registered-dossier/14890" TargetMode="External"/><Relationship Id="rId143" Type="http://schemas.openxmlformats.org/officeDocument/2006/relationships/hyperlink" Target="https://echa.europa.eu/registration-dossier/-/registered-dossier/15237/2/1" TargetMode="External"/><Relationship Id="rId185" Type="http://schemas.openxmlformats.org/officeDocument/2006/relationships/hyperlink" Target="https://echa.europa.eu/registration-dossier/-/registered-dossier/15952/2/1" TargetMode="External"/><Relationship Id="rId350" Type="http://schemas.openxmlformats.org/officeDocument/2006/relationships/hyperlink" Target="https://echa.europa.eu/registration-dossier/-/registered-dossier/5323/7/1" TargetMode="External"/><Relationship Id="rId406" Type="http://schemas.openxmlformats.org/officeDocument/2006/relationships/hyperlink" Target="https://echa.europa.eu/information-on-chemicals/cl-inventory-database/-/discli/details/74921" TargetMode="External"/><Relationship Id="rId588" Type="http://schemas.openxmlformats.org/officeDocument/2006/relationships/hyperlink" Target="https://echa.europa.eu/registration-dossier/-/registered-dossier/14748/2/1/?documentUUID=9a2acdc5-4b02-45fd-b6ef-c07f447e15ca" TargetMode="External"/><Relationship Id="rId9" Type="http://schemas.openxmlformats.org/officeDocument/2006/relationships/hyperlink" Target="http://apps.echa.europa.eu/registered/data/dossiers/DISS-9d9ec9aa-68cf-6ad9-e044-00144f67d249/AGGR-300e3823-7f32-4f32-90e5-bf2d0a7a42ea_DISS-9d9ec9aa-68cf-6ad9-e044-00144f67d249.html" TargetMode="External"/><Relationship Id="rId210" Type="http://schemas.openxmlformats.org/officeDocument/2006/relationships/hyperlink" Target="https://echa.europa.eu/registration-dossier/-/registered-dossier/15887/2/1" TargetMode="External"/><Relationship Id="rId392" Type="http://schemas.openxmlformats.org/officeDocument/2006/relationships/hyperlink" Target="https://echa.europa.eu/registration-dossier/-/registered-dossier/15017/2/1" TargetMode="External"/><Relationship Id="rId448" Type="http://schemas.openxmlformats.org/officeDocument/2006/relationships/hyperlink" Target="https://echa.europa.eu/registration-dossier/-/registered-dossier/10415/2/1" TargetMode="External"/><Relationship Id="rId613" Type="http://schemas.openxmlformats.org/officeDocument/2006/relationships/hyperlink" Target="https://echa.europa.eu/substance-information/-/substanceinfo/100.003.891" TargetMode="External"/><Relationship Id="rId252" Type="http://schemas.openxmlformats.org/officeDocument/2006/relationships/hyperlink" Target="https://echa.europa.eu/registration-dossier/-/registered-dossier/10356/2/1" TargetMode="External"/><Relationship Id="rId294" Type="http://schemas.openxmlformats.org/officeDocument/2006/relationships/hyperlink" Target="https://echa.europa.eu/registration-dossier/-/registered-dossier/14738/2/1" TargetMode="External"/><Relationship Id="rId308" Type="http://schemas.openxmlformats.org/officeDocument/2006/relationships/hyperlink" Target="https://echa.europa.eu/substance-information/-/substanceinfo/100.056.719" TargetMode="External"/><Relationship Id="rId515" Type="http://schemas.openxmlformats.org/officeDocument/2006/relationships/hyperlink" Target="https://echa.europa.eu/registration-dossier/-/registered-dossier/5838/2/1" TargetMode="External"/><Relationship Id="rId47" Type="http://schemas.openxmlformats.org/officeDocument/2006/relationships/hyperlink" Target="https://echa.europa.eu/hu/registration-dossier/-/registered-dossier/15434/2/1" TargetMode="External"/><Relationship Id="rId89" Type="http://schemas.openxmlformats.org/officeDocument/2006/relationships/hyperlink" Target="http://echa.europa.eu/hu/registration-dossier/-/registered-dossier/15150/2/1" TargetMode="External"/><Relationship Id="rId112" Type="http://schemas.openxmlformats.org/officeDocument/2006/relationships/hyperlink" Target="http://echa.europa.eu/registration-dossier/-/registered-dossier/15179/2/1" TargetMode="External"/><Relationship Id="rId154" Type="http://schemas.openxmlformats.org/officeDocument/2006/relationships/hyperlink" Target="https://echa.europa.eu/hu/substance-information/-/substanceinfo/100.002.848" TargetMode="External"/><Relationship Id="rId361" Type="http://schemas.openxmlformats.org/officeDocument/2006/relationships/hyperlink" Target="https://echa.europa.eu/harmonised-classification-and-labelling-previous-consultations/-/substance-rev/9657/term?_viewsubstances_WAR_echarevsubstanceportlet_SEARCH_CRITERIA_CAS_NUMBER=55965-84-9&amp;_viewsubstances_WAR_echarevsubstanceportlet_DISS=true" TargetMode="External"/><Relationship Id="rId557" Type="http://schemas.openxmlformats.org/officeDocument/2006/relationships/hyperlink" Target="https://echa.europa.eu/information-on-chemicals/cl-inventory-database/-/discli/details/29862" TargetMode="External"/><Relationship Id="rId599" Type="http://schemas.openxmlformats.org/officeDocument/2006/relationships/hyperlink" Target="https://echa.europa.eu/substance-information/-/substanceinfo/100.059.139" TargetMode="External"/><Relationship Id="rId196" Type="http://schemas.openxmlformats.org/officeDocument/2006/relationships/hyperlink" Target="https://echa.europa.eu/registration-dossier/-/registered-dossier/16001/2/1" TargetMode="External"/><Relationship Id="rId417" Type="http://schemas.openxmlformats.org/officeDocument/2006/relationships/hyperlink" Target="https://echa.europa.eu/registration-dossier/-/registered-dossier/13453/2/1" TargetMode="External"/><Relationship Id="rId459" Type="http://schemas.openxmlformats.org/officeDocument/2006/relationships/hyperlink" Target="https://echa.europa.eu/registration-dossier/-/registered-dossier/15934/2/1" TargetMode="External"/><Relationship Id="rId624" Type="http://schemas.openxmlformats.org/officeDocument/2006/relationships/hyperlink" Target="https://echa.europa.eu/brief-profile/-/briefprofile/100.065.235" TargetMode="External"/><Relationship Id="rId16" Type="http://schemas.openxmlformats.org/officeDocument/2006/relationships/hyperlink" Target="http://apps.echa.europa.eu/registered/data/dossiers/DISS-9d842379-710a-2d7c-e044-00144f67d249/AGGR-14fa63d4-f293-4a72-b4a0-ff120136eeb4_DISS-9d842379-710a-2d7c-e044-00144f67d249.html" TargetMode="External"/><Relationship Id="rId221" Type="http://schemas.openxmlformats.org/officeDocument/2006/relationships/hyperlink" Target="https://echa.europa.eu/registration-dossier/-/registered-dossier/15160/2/1" TargetMode="External"/><Relationship Id="rId263" Type="http://schemas.openxmlformats.org/officeDocument/2006/relationships/hyperlink" Target="https://echa.europa.eu/registration-dossier/-/registered-dossier/13937/2/1" TargetMode="External"/><Relationship Id="rId319" Type="http://schemas.openxmlformats.org/officeDocument/2006/relationships/hyperlink" Target="https://echa.europa.eu/information-on-chemicals/cl-inventory-database/-/discli/details/72582" TargetMode="External"/><Relationship Id="rId470" Type="http://schemas.openxmlformats.org/officeDocument/2006/relationships/hyperlink" Target="https://echa.europa.eu/registration-dossier/-/registered-dossier/13226/2/1" TargetMode="External"/><Relationship Id="rId526" Type="http://schemas.openxmlformats.org/officeDocument/2006/relationships/hyperlink" Target="https://echa.europa.eu/registration-dossier/-/registered-dossier/14104/2/1" TargetMode="External"/><Relationship Id="rId58" Type="http://schemas.openxmlformats.org/officeDocument/2006/relationships/hyperlink" Target="http://echa.europa.eu/documents/10162/523fe718-95d8-42e4-b28c-6c8cfe58dcfa" TargetMode="External"/><Relationship Id="rId123" Type="http://schemas.openxmlformats.org/officeDocument/2006/relationships/hyperlink" Target="https://echa.europa.eu/hu/registration-dossier/-/registered-dossier/15456/2/1" TargetMode="External"/><Relationship Id="rId330" Type="http://schemas.openxmlformats.org/officeDocument/2006/relationships/hyperlink" Target="https://echa.europa.eu/information-on-chemicals/cl-inventory-database/-/discli/details/73110" TargetMode="External"/><Relationship Id="rId568" Type="http://schemas.openxmlformats.org/officeDocument/2006/relationships/hyperlink" Target="https://echa.europa.eu/registration-dossier/-/registered-dossier/14764/2/1" TargetMode="External"/><Relationship Id="rId165" Type="http://schemas.openxmlformats.org/officeDocument/2006/relationships/hyperlink" Target="https://echa.europa.eu/registration-dossier/-/registered-dossier/14353/2/1" TargetMode="External"/><Relationship Id="rId372" Type="http://schemas.openxmlformats.org/officeDocument/2006/relationships/hyperlink" Target="https://echa.europa.eu/registration-dossier/-/registered-dossier/14395/2/1" TargetMode="External"/><Relationship Id="rId428" Type="http://schemas.openxmlformats.org/officeDocument/2006/relationships/hyperlink" Target="https://echa.europa.eu/registration-dossier/-/registered-dossier/2153/2/1" TargetMode="External"/><Relationship Id="rId635" Type="http://schemas.openxmlformats.org/officeDocument/2006/relationships/hyperlink" Target="https://echa.europa.eu/hu/registration-dossier/-/registered-dossier/13160/2/1" TargetMode="External"/><Relationship Id="rId232" Type="http://schemas.openxmlformats.org/officeDocument/2006/relationships/hyperlink" Target="https://echa.europa.eu/registration-dossier/-/registered-dossier/15769/2/1" TargetMode="External"/><Relationship Id="rId274" Type="http://schemas.openxmlformats.org/officeDocument/2006/relationships/hyperlink" Target="https://echa.europa.eu/registration-dossier/-/registered-dossier/1700/2/1" TargetMode="External"/><Relationship Id="rId481" Type="http://schemas.openxmlformats.org/officeDocument/2006/relationships/hyperlink" Target="https://echa.europa.eu/information-on-chemicals/cl-inventory-database/-/discli/details/123354" TargetMode="External"/><Relationship Id="rId27" Type="http://schemas.openxmlformats.org/officeDocument/2006/relationships/hyperlink" Target="http://apps.echa.europa.eu/registered/data/dossiers/DISS-9ebdfd71-4aff-096c-e044-00144f67d031/AGGR-7b841654-5d7c-4b31-9d69-3dd5e7e50db5_DISS-9ebdfd71-4aff-096c-e044-00144f67d031.html" TargetMode="External"/><Relationship Id="rId69" Type="http://schemas.openxmlformats.org/officeDocument/2006/relationships/hyperlink" Target="http://apps.echa.europa.eu/registered/data/dossiers/DISS-9d9eb88d-f599-5b22-e044-00144f67d249/AGGR-f27e867d-d336-4275-82eb-c4c28ee237e5_DISS-9d9eb88d-f599-5b22-e044-00144f67d249.html" TargetMode="External"/><Relationship Id="rId134" Type="http://schemas.openxmlformats.org/officeDocument/2006/relationships/hyperlink" Target="https://echa.europa.eu/registration-dossier/-/registered-dossier/16094?p_auth=qQgsvy3e" TargetMode="External"/><Relationship Id="rId537" Type="http://schemas.openxmlformats.org/officeDocument/2006/relationships/hyperlink" Target="https://echa.europa.eu/information-on-chemicals/cl-inventory-database/-/discli/details/46763" TargetMode="External"/><Relationship Id="rId579" Type="http://schemas.openxmlformats.org/officeDocument/2006/relationships/hyperlink" Target="https://echa.europa.eu/substance-information/-/substanceinfo/100.114.947" TargetMode="External"/><Relationship Id="rId80" Type="http://schemas.openxmlformats.org/officeDocument/2006/relationships/hyperlink" Target="http://echa.europa.eu/hu/registration-dossier/-/registered-dossier/14531/2/1" TargetMode="External"/><Relationship Id="rId176" Type="http://schemas.openxmlformats.org/officeDocument/2006/relationships/hyperlink" Target="https://echa.europa.eu/registration-dossier/-/registered-dossier/15247/2/1" TargetMode="External"/><Relationship Id="rId341" Type="http://schemas.openxmlformats.org/officeDocument/2006/relationships/hyperlink" Target="https://echa.europa.eu/registration-dossier/-/registered-dossier/5531/2/1" TargetMode="External"/><Relationship Id="rId383" Type="http://schemas.openxmlformats.org/officeDocument/2006/relationships/hyperlink" Target="https://echa.europa.eu/substance-information/-/substanceinfo/100.078.947" TargetMode="External"/><Relationship Id="rId439" Type="http://schemas.openxmlformats.org/officeDocument/2006/relationships/hyperlink" Target="https://echa.europa.eu/registration-dossier/-/registered-dossier/11759/2/1" TargetMode="External"/><Relationship Id="rId590" Type="http://schemas.openxmlformats.org/officeDocument/2006/relationships/hyperlink" Target="https://echa.europa.eu/substance-information/-/substanceinfo/100.027.751" TargetMode="External"/><Relationship Id="rId604" Type="http://schemas.openxmlformats.org/officeDocument/2006/relationships/hyperlink" Target="https://echa.europa.eu/substance-information/-/substanceinfo/100.003.462" TargetMode="External"/><Relationship Id="rId646" Type="http://schemas.openxmlformats.org/officeDocument/2006/relationships/vmlDrawing" Target="../drawings/vmlDrawing1.vml"/><Relationship Id="rId201" Type="http://schemas.openxmlformats.org/officeDocument/2006/relationships/hyperlink" Target="https://echa.europa.eu/registration-dossier/-/registered-dossier/14287/2/1" TargetMode="External"/><Relationship Id="rId243" Type="http://schemas.openxmlformats.org/officeDocument/2006/relationships/hyperlink" Target="https://echa.europa.eu/registration-dossier/-/registered-dossier/15528/2/1" TargetMode="External"/><Relationship Id="rId285" Type="http://schemas.openxmlformats.org/officeDocument/2006/relationships/hyperlink" Target="https://echa.europa.eu/registration-dossier/-/registered-dossier/14145/2/1" TargetMode="External"/><Relationship Id="rId450" Type="http://schemas.openxmlformats.org/officeDocument/2006/relationships/hyperlink" Target="https://echa.europa.eu/registration-dossier/-/registered-dossier/13374/2/1" TargetMode="External"/><Relationship Id="rId506" Type="http://schemas.openxmlformats.org/officeDocument/2006/relationships/hyperlink" Target="https://echa.europa.eu/information-on-chemicals/cl-inventory-database/-/discli/details/65830" TargetMode="External"/><Relationship Id="rId38" Type="http://schemas.openxmlformats.org/officeDocument/2006/relationships/hyperlink" Target="http://apps.echa.europa.eu/registered/data/dossiers/DISS-9eaff323-014a-482f-e044-00144f67d031/AGGR-f40b4404-734c-4af8-9ec3-9b90347a4086_DISS-9eaff323-014a-482f-e044-00144f67d031.html" TargetMode="External"/><Relationship Id="rId103" Type="http://schemas.openxmlformats.org/officeDocument/2006/relationships/hyperlink" Target="http://echa.europa.eu/hu/registration-dossier/-/registered-dossier/16122/2/1" TargetMode="External"/><Relationship Id="rId310" Type="http://schemas.openxmlformats.org/officeDocument/2006/relationships/hyperlink" Target="https://echa.europa.eu/information-on-chemicals/cl-inventory-database/-/discli/details/86809" TargetMode="External"/><Relationship Id="rId492" Type="http://schemas.openxmlformats.org/officeDocument/2006/relationships/hyperlink" Target="https://echa.europa.eu/registration-dossier/-/registered-dossier/14863/2/1" TargetMode="External"/><Relationship Id="rId548" Type="http://schemas.openxmlformats.org/officeDocument/2006/relationships/hyperlink" Target="https://echa.europa.eu/registration-dossier/-/registered-dossier/11030/2/1" TargetMode="External"/><Relationship Id="rId91" Type="http://schemas.openxmlformats.org/officeDocument/2006/relationships/hyperlink" Target="http://echa.europa.eu/hu/registration-dossier/-/registered-dossier/6948/2/1" TargetMode="External"/><Relationship Id="rId145" Type="http://schemas.openxmlformats.org/officeDocument/2006/relationships/hyperlink" Target="https://echa.europa.eu/hu/registration-dossier/-/registered-dossier/13294?p_auth=P7PjFHIX" TargetMode="External"/><Relationship Id="rId187" Type="http://schemas.openxmlformats.org/officeDocument/2006/relationships/hyperlink" Target="https://echa.europa.eu/information-on-chemicals/cl-inventory-database/-/discli/details/28644" TargetMode="External"/><Relationship Id="rId352" Type="http://schemas.openxmlformats.org/officeDocument/2006/relationships/hyperlink" Target="https://echa.europa.eu/registration-dossier/-/registered-dossier/12023/2/1" TargetMode="External"/><Relationship Id="rId394" Type="http://schemas.openxmlformats.org/officeDocument/2006/relationships/hyperlink" Target="https://echa.europa.eu/registration-dossier/-/registered-dossier/14604/2/1" TargetMode="External"/><Relationship Id="rId408" Type="http://schemas.openxmlformats.org/officeDocument/2006/relationships/hyperlink" Target="https://echa.europa.eu/information-on-chemicals/cl-inventory-database/-/discli/details/52296" TargetMode="External"/><Relationship Id="rId615" Type="http://schemas.openxmlformats.org/officeDocument/2006/relationships/hyperlink" Target="https://echa.europa.eu/registration-dossier/-/registered-dossier/14768/2/1" TargetMode="External"/><Relationship Id="rId1" Type="http://schemas.openxmlformats.org/officeDocument/2006/relationships/hyperlink" Target="http://apps.echa.europa.eu/registered/data/dossiers/DISS-9d92ba75-4443-6d9c-e044-00144f67d249/AGGR-f09de59c-9d13-4e7d-8e5f-7b05222dbc30_DISS-9d92ba75-4443-6d9c-e044-00144f67d249.html" TargetMode="External"/><Relationship Id="rId212" Type="http://schemas.openxmlformats.org/officeDocument/2006/relationships/hyperlink" Target="https://echa.europa.eu/registration-dossier/-/registered-dossier/13803/2/1" TargetMode="External"/><Relationship Id="rId233" Type="http://schemas.openxmlformats.org/officeDocument/2006/relationships/hyperlink" Target="https://echa.europa.eu/registration-dossier/-/registered-dossier/15099/2/1" TargetMode="External"/><Relationship Id="rId254" Type="http://schemas.openxmlformats.org/officeDocument/2006/relationships/hyperlink" Target="https://echa.europa.eu/registration-dossier/-/registered-dossier/13282/2/1" TargetMode="External"/><Relationship Id="rId440" Type="http://schemas.openxmlformats.org/officeDocument/2006/relationships/hyperlink" Target="https://echa.europa.eu/registration-dossier/-/registered-dossier/14519/2/1" TargetMode="External"/><Relationship Id="rId28" Type="http://schemas.openxmlformats.org/officeDocument/2006/relationships/hyperlink" Target="http://echa.europa.eu/hu/registration-dossier/-/registered-dossier/15531/7/1" TargetMode="External"/><Relationship Id="rId49" Type="http://schemas.openxmlformats.org/officeDocument/2006/relationships/hyperlink" Target="http://apps.echa.europa.eu/registered/data/dossiers/DISS-9eb4e262-855b-3591-e044-00144f67d031/AGGR-bc66ecff-216d-4baa-a07c-62030f85ca0a_DISS-9eb4e262-855b-3591-e044-00144f67d031.html" TargetMode="External"/><Relationship Id="rId114" Type="http://schemas.openxmlformats.org/officeDocument/2006/relationships/hyperlink" Target="http://echa.europa.eu/registration-dossier/-/registered-dossier/14814/6/1" TargetMode="External"/><Relationship Id="rId275" Type="http://schemas.openxmlformats.org/officeDocument/2006/relationships/hyperlink" Target="https://echa.europa.eu/substance-information/-/substanceinfo/other/4a086aeaedaf3a9deb78fe8564ff9239fc527f6e3a08a485f0d8bbcab713c7c0" TargetMode="External"/><Relationship Id="rId296" Type="http://schemas.openxmlformats.org/officeDocument/2006/relationships/hyperlink" Target="https://echa.europa.eu/information-on-chemicals/cl-inventory-database/-/discli/details/85961" TargetMode="External"/><Relationship Id="rId300" Type="http://schemas.openxmlformats.org/officeDocument/2006/relationships/hyperlink" Target="https://echa.europa.eu/information-on-chemicals/cl-inventory-database/-/discli/details/27058" TargetMode="External"/><Relationship Id="rId461" Type="http://schemas.openxmlformats.org/officeDocument/2006/relationships/hyperlink" Target="https://echa.europa.eu/information-on-chemicals/cl-inventory-database/-/discli/details/36440" TargetMode="External"/><Relationship Id="rId482" Type="http://schemas.openxmlformats.org/officeDocument/2006/relationships/hyperlink" Target="https://echa.europa.eu/information-on-chemicals/cl-inventory-database/-/discli/details/167645" TargetMode="External"/><Relationship Id="rId517" Type="http://schemas.openxmlformats.org/officeDocument/2006/relationships/hyperlink" Target="https://echa.europa.eu/registration-dossier/-/registered-dossier/15561/2/1" TargetMode="External"/><Relationship Id="rId538" Type="http://schemas.openxmlformats.org/officeDocument/2006/relationships/hyperlink" Target="https://echa.europa.eu/information-on-chemicals/cl-inventory-database/-/discli/details/41418" TargetMode="External"/><Relationship Id="rId559" Type="http://schemas.openxmlformats.org/officeDocument/2006/relationships/hyperlink" Target="https://echa.europa.eu/information-on-chemicals/cl-inventory-database/-/discli/details/87614" TargetMode="External"/><Relationship Id="rId60" Type="http://schemas.openxmlformats.org/officeDocument/2006/relationships/hyperlink" Target="http://echa.europa.eu/registration-dossier/-/registered-dossier/14983/2/1" TargetMode="External"/><Relationship Id="rId81" Type="http://schemas.openxmlformats.org/officeDocument/2006/relationships/hyperlink" Target="http://echa.europa.eu/hu/substance-information/-/substanceinfo/100.028.878" TargetMode="External"/><Relationship Id="rId135" Type="http://schemas.openxmlformats.org/officeDocument/2006/relationships/hyperlink" Target="https://echa.europa.eu/registration-dossier/-/registered-dossier/14975/2/1" TargetMode="External"/><Relationship Id="rId156" Type="http://schemas.openxmlformats.org/officeDocument/2006/relationships/hyperlink" Target="https://echa.europa.eu/hu/registration-dossier/-/registered-dossier/15763/2/1" TargetMode="External"/><Relationship Id="rId177" Type="http://schemas.openxmlformats.org/officeDocument/2006/relationships/hyperlink" Target="https://echa.europa.eu/information-on-chemicals/cl-inventory-database/-/discli/details/21424" TargetMode="External"/><Relationship Id="rId198" Type="http://schemas.openxmlformats.org/officeDocument/2006/relationships/hyperlink" Target="https://echa.europa.eu/information-on-chemicals/cl-inventory-database/-/discli/details/128827" TargetMode="External"/><Relationship Id="rId321" Type="http://schemas.openxmlformats.org/officeDocument/2006/relationships/hyperlink" Target="https://echa.europa.eu/information-on-chemicals/cl-inventory-database/-/discli/details/78947" TargetMode="External"/><Relationship Id="rId342" Type="http://schemas.openxmlformats.org/officeDocument/2006/relationships/hyperlink" Target="https://echa.europa.eu/information-on-chemicals/cl-inventory-database/-/discli/details/90845" TargetMode="External"/><Relationship Id="rId363" Type="http://schemas.openxmlformats.org/officeDocument/2006/relationships/hyperlink" Target="https://echa.europa.eu/information-on-chemicals/cl-inventory-database/-/discli/details/53588" TargetMode="External"/><Relationship Id="rId384" Type="http://schemas.openxmlformats.org/officeDocument/2006/relationships/hyperlink" Target="https://echa.europa.eu/substance-information/-/substanceinfo/100.079.258" TargetMode="External"/><Relationship Id="rId419" Type="http://schemas.openxmlformats.org/officeDocument/2006/relationships/hyperlink" Target="https://echa.europa.eu/registration-dossier/-/registered-dossier/13819/2/1" TargetMode="External"/><Relationship Id="rId570" Type="http://schemas.openxmlformats.org/officeDocument/2006/relationships/hyperlink" Target="https://echa.europa.eu/registration-dossier/-/registered-dossier/15001/2/1" TargetMode="External"/><Relationship Id="rId591" Type="http://schemas.openxmlformats.org/officeDocument/2006/relationships/hyperlink" Target="https://echa.europa.eu/registration-dossier/-/registered-dossier/14219/2/1" TargetMode="External"/><Relationship Id="rId605" Type="http://schemas.openxmlformats.org/officeDocument/2006/relationships/hyperlink" Target="https://echa.europa.eu/registration-dossier/-/registered-dossier/12717/2/1" TargetMode="External"/><Relationship Id="rId626" Type="http://schemas.openxmlformats.org/officeDocument/2006/relationships/hyperlink" Target="https://echa.europa.eu/substance-information/-/substanceinfo/100.082.430" TargetMode="External"/><Relationship Id="rId202" Type="http://schemas.openxmlformats.org/officeDocument/2006/relationships/hyperlink" Target="https://echa.europa.eu/registration-dossier/-/registered-dossier/7576/2/1" TargetMode="External"/><Relationship Id="rId223" Type="http://schemas.openxmlformats.org/officeDocument/2006/relationships/hyperlink" Target="https://echa.europa.eu/registration-dossier/-/registered-dossier/15549/2/1" TargetMode="External"/><Relationship Id="rId244" Type="http://schemas.openxmlformats.org/officeDocument/2006/relationships/hyperlink" Target="https://echa.europa.eu/registration-dossier/-/registered-dossier/15779/2/1" TargetMode="External"/><Relationship Id="rId430" Type="http://schemas.openxmlformats.org/officeDocument/2006/relationships/hyperlink" Target="https://echa.europa.eu/registration-dossier/-/registered-dossier/13604/2/1" TargetMode="External"/><Relationship Id="rId647" Type="http://schemas.openxmlformats.org/officeDocument/2006/relationships/comments" Target="../comments1.xml"/><Relationship Id="rId18" Type="http://schemas.openxmlformats.org/officeDocument/2006/relationships/hyperlink" Target="http://apps.echa.europa.eu/registered/data/dossiers/DISS-e7627168-f6ff-63fd-e044-00144f67d031/AGGR-ed0ade36-a40e-4314-b149-867c5da4618d_DISS-e7627168-f6ff-63fd-e044-00144f67d031.html" TargetMode="External"/><Relationship Id="rId39" Type="http://schemas.openxmlformats.org/officeDocument/2006/relationships/hyperlink" Target="http://apps.echa.europa.eu/registered/data/dossiers/DISS-9eaff323-014a-482f-e044-00144f67d031/AGGR-53ddf848-e431-4f00-b7ca-3a1fb5118771_DISS-9eaff323-014a-482f-e044-00144f67d031.html" TargetMode="External"/><Relationship Id="rId265" Type="http://schemas.openxmlformats.org/officeDocument/2006/relationships/hyperlink" Target="https://echa.europa.eu/substance-information/-/substanceinfo/100.035.903" TargetMode="External"/><Relationship Id="rId286" Type="http://schemas.openxmlformats.org/officeDocument/2006/relationships/hyperlink" Target="https://echa.europa.eu/information-on-chemicals/cl-inventory-database/-/discli/details/30404" TargetMode="External"/><Relationship Id="rId451" Type="http://schemas.openxmlformats.org/officeDocument/2006/relationships/hyperlink" Target="https://echa.europa.eu/registration-dossier/-/registered-dossier/13536/2/1" TargetMode="External"/><Relationship Id="rId472" Type="http://schemas.openxmlformats.org/officeDocument/2006/relationships/hyperlink" Target="https://echa.europa.eu/registration-dossier/-/registered-dossier/14501/2/1" TargetMode="External"/><Relationship Id="rId493" Type="http://schemas.openxmlformats.org/officeDocument/2006/relationships/hyperlink" Target="https://echa.europa.eu/registration-dossier/-/registered-dossier/13162/2/1" TargetMode="External"/><Relationship Id="rId507" Type="http://schemas.openxmlformats.org/officeDocument/2006/relationships/hyperlink" Target="https://echa.europa.eu/registration-dossier/-/registered-dossier/15879/2/1" TargetMode="External"/><Relationship Id="rId528" Type="http://schemas.openxmlformats.org/officeDocument/2006/relationships/hyperlink" Target="https://echa.europa.eu/registration-dossier/-/registered-dossier/15508/2/1" TargetMode="External"/><Relationship Id="rId549" Type="http://schemas.openxmlformats.org/officeDocument/2006/relationships/hyperlink" Target="https://echa.europa.eu/information-on-chemicals/cl-inventory-database/-/discli/details/107662" TargetMode="External"/><Relationship Id="rId50" Type="http://schemas.openxmlformats.org/officeDocument/2006/relationships/hyperlink" Target="http://echa.europa.eu/hu/registration-dossier/-/registered-dossier/15513/2/1/?documentUUID=21e67388-8454-49a8-8df5-ed6cdc978db7" TargetMode="External"/><Relationship Id="rId104" Type="http://schemas.openxmlformats.org/officeDocument/2006/relationships/hyperlink" Target="http://echa.europa.eu/hu/registration-dossier/-/registered-dossier/15539/6/1" TargetMode="External"/><Relationship Id="rId125" Type="http://schemas.openxmlformats.org/officeDocument/2006/relationships/hyperlink" Target="https://echa.europa.eu/hu/registration-dossier/-/registered-dossier/15483/2/1" TargetMode="External"/><Relationship Id="rId146" Type="http://schemas.openxmlformats.org/officeDocument/2006/relationships/hyperlink" Target="https://echa.europa.eu/hu/registration-dossier/-/registered-dossier/16072/2/1" TargetMode="External"/><Relationship Id="rId167" Type="http://schemas.openxmlformats.org/officeDocument/2006/relationships/hyperlink" Target="https://echa.europa.eu/registration-dossier/-/registered-dossier/2115/2/1" TargetMode="External"/><Relationship Id="rId188" Type="http://schemas.openxmlformats.org/officeDocument/2006/relationships/hyperlink" Target="https://echa.europa.eu/registration-dossier/-/registered-dossier/11848/2/1" TargetMode="External"/><Relationship Id="rId311" Type="http://schemas.openxmlformats.org/officeDocument/2006/relationships/hyperlink" Target="https://echa.europa.eu/information-on-chemicals/cl-inventory-database/-/discli/details/130946" TargetMode="External"/><Relationship Id="rId332" Type="http://schemas.openxmlformats.org/officeDocument/2006/relationships/hyperlink" Target="https://echa.europa.eu/registration-dossier/-/registered-dossier/14166/2/1" TargetMode="External"/><Relationship Id="rId353" Type="http://schemas.openxmlformats.org/officeDocument/2006/relationships/hyperlink" Target="https://echa.europa.eu/registration-dossier/-/registered-dossier/17075/2/1" TargetMode="External"/><Relationship Id="rId374" Type="http://schemas.openxmlformats.org/officeDocument/2006/relationships/hyperlink" Target="https://echa.europa.eu/information-on-chemicals/cl-inventory-database/-/discli/details/70943" TargetMode="External"/><Relationship Id="rId395" Type="http://schemas.openxmlformats.org/officeDocument/2006/relationships/hyperlink" Target="https://echa.europa.eu/registration-dossier/-/registered-dossier/1998/2/1" TargetMode="External"/><Relationship Id="rId409" Type="http://schemas.openxmlformats.org/officeDocument/2006/relationships/hyperlink" Target="https://echa.europa.eu/registration-dossier/-/registered-dossier/7732/2/1" TargetMode="External"/><Relationship Id="rId560" Type="http://schemas.openxmlformats.org/officeDocument/2006/relationships/hyperlink" Target="https://echa.europa.eu/registration-dossier/-/registered-dossier/14852/2/1" TargetMode="External"/><Relationship Id="rId581" Type="http://schemas.openxmlformats.org/officeDocument/2006/relationships/hyperlink" Target="https://echa.europa.eu/information-on-chemicals/cl-inventory-database/-/discli/details/104056" TargetMode="External"/><Relationship Id="rId71" Type="http://schemas.openxmlformats.org/officeDocument/2006/relationships/hyperlink" Target="http://apps.echa.europa.eu/registered/data/dossiers/DISS-9ebc434c-b215-079d-e044-00144f67d031/AGGR-f71de122-485f-46a4-8234-b3b6bdf0b332_DISS-9ebc434c-b215-079d-e044-00144f67d031.html" TargetMode="External"/><Relationship Id="rId92" Type="http://schemas.openxmlformats.org/officeDocument/2006/relationships/hyperlink" Target="http://echa.europa.eu/hu/information-on-chemicals/cl-inventory-database/-/discli/details/14963" TargetMode="External"/><Relationship Id="rId213" Type="http://schemas.openxmlformats.org/officeDocument/2006/relationships/hyperlink" Target="https://echa.europa.eu/registration-dossier/-/registered-dossier/12325/2/1" TargetMode="External"/><Relationship Id="rId234" Type="http://schemas.openxmlformats.org/officeDocument/2006/relationships/hyperlink" Target="https://echa.europa.eu/registration-dossier/-/registered-dossier/15451/2/1" TargetMode="External"/><Relationship Id="rId420" Type="http://schemas.openxmlformats.org/officeDocument/2006/relationships/hyperlink" Target="https://echa.europa.eu/registration-dossier/-/registered-dossier/2163/2/1" TargetMode="External"/><Relationship Id="rId616" Type="http://schemas.openxmlformats.org/officeDocument/2006/relationships/hyperlink" Target="https://echa.europa.eu/registration-dossier/-/registered-dossier/15253/2/1" TargetMode="External"/><Relationship Id="rId637" Type="http://schemas.openxmlformats.org/officeDocument/2006/relationships/hyperlink" Target="https://echa.europa.eu/hu/registration-dossier/-/registered-dossier/16600/2/1" TargetMode="External"/><Relationship Id="rId2" Type="http://schemas.openxmlformats.org/officeDocument/2006/relationships/hyperlink" Target="http://apps.echa.europa.eu/registered/data/dossiers/DISS-9d92ba75-4443-6d9c-e044-00144f67d249/AGGR-f09de59c-9d13-4e7d-8e5f-7b05222dbc30_DISS-9d92ba75-4443-6d9c-e044-00144f67d249.html" TargetMode="External"/><Relationship Id="rId29" Type="http://schemas.openxmlformats.org/officeDocument/2006/relationships/hyperlink" Target="http://apps.echa.europa.eu/registered/data/dossiers/DISS-97d7cb9a-4e0a-21e7-e044-00144f67d031/AGGR-09296125-8d1b-44ed-8cf7-bf1a6339f925_DISS-97d7cb9a-4e0a-21e7-e044-00144f67d031.html" TargetMode="External"/><Relationship Id="rId255" Type="http://schemas.openxmlformats.org/officeDocument/2006/relationships/hyperlink" Target="https://echa.europa.eu/registration-dossier/-/registered-dossier/14761/2/1" TargetMode="External"/><Relationship Id="rId276" Type="http://schemas.openxmlformats.org/officeDocument/2006/relationships/hyperlink" Target="https://echa.europa.eu/information-on-chemicals/cl-inventory-database/-/discli/details/68860" TargetMode="External"/><Relationship Id="rId297" Type="http://schemas.openxmlformats.org/officeDocument/2006/relationships/hyperlink" Target="https://echa.europa.eu/registration-dossier/-/registered-dossier/14576/2/1" TargetMode="External"/><Relationship Id="rId441" Type="http://schemas.openxmlformats.org/officeDocument/2006/relationships/hyperlink" Target="https://echa.europa.eu/registration-dossier/-/registered-dossier/14992/2/1" TargetMode="External"/><Relationship Id="rId462" Type="http://schemas.openxmlformats.org/officeDocument/2006/relationships/hyperlink" Target="https://echa.europa.eu/registration-dossier/-/registered-dossier/14795/2/1" TargetMode="External"/><Relationship Id="rId483" Type="http://schemas.openxmlformats.org/officeDocument/2006/relationships/hyperlink" Target="https://echa.europa.eu/registration-dossier/-/registered-dossier/5757/2/1" TargetMode="External"/><Relationship Id="rId518" Type="http://schemas.openxmlformats.org/officeDocument/2006/relationships/hyperlink" Target="https://echa.europa.eu/registration-dossier/-/registered-dossier/15808/2/1" TargetMode="External"/><Relationship Id="rId539" Type="http://schemas.openxmlformats.org/officeDocument/2006/relationships/hyperlink" Target="https://echa.europa.eu/information-on-chemicals/cl-inventory-database/-/discli/details/110793" TargetMode="External"/><Relationship Id="rId40" Type="http://schemas.openxmlformats.org/officeDocument/2006/relationships/hyperlink" Target="http://echa.europa.eu/information-on-chemicals/cl-inventory-database/-/cl-inventory/view-notification-summary/12698" TargetMode="External"/><Relationship Id="rId115" Type="http://schemas.openxmlformats.org/officeDocument/2006/relationships/hyperlink" Target="http://echa.europa.eu/registration-dossier/-/registered-dossier/14983/2/1" TargetMode="External"/><Relationship Id="rId136" Type="http://schemas.openxmlformats.org/officeDocument/2006/relationships/hyperlink" Target="https://echa.europa.eu/registration-dossier/-/registered-dossier/15166?p_auth=qQgsvy3e" TargetMode="External"/><Relationship Id="rId157" Type="http://schemas.openxmlformats.org/officeDocument/2006/relationships/hyperlink" Target="https://echa.europa.eu/hu/registration-dossier/-/registered-dossier/10558?p_auth=P7PjFHIX" TargetMode="External"/><Relationship Id="rId178" Type="http://schemas.openxmlformats.org/officeDocument/2006/relationships/hyperlink" Target="https://echa.europa.eu/registration-dossier/-/registered-dossier/14383/2/1" TargetMode="External"/><Relationship Id="rId301" Type="http://schemas.openxmlformats.org/officeDocument/2006/relationships/hyperlink" Target="https://echa.europa.eu/registration-dossier/-/registered-dossier/14220/2/1" TargetMode="External"/><Relationship Id="rId322" Type="http://schemas.openxmlformats.org/officeDocument/2006/relationships/hyperlink" Target="https://echa.europa.eu/information-on-chemicals/cl-inventory-database/-/discli/details/65214" TargetMode="External"/><Relationship Id="rId343" Type="http://schemas.openxmlformats.org/officeDocument/2006/relationships/hyperlink" Target="https://echa.europa.eu/registration-dossier/-/registered-dossier/10487/2/1" TargetMode="External"/><Relationship Id="rId364" Type="http://schemas.openxmlformats.org/officeDocument/2006/relationships/hyperlink" Target="https://echa.europa.eu/registration-dossier/-/registered-dossier/13170/2/1" TargetMode="External"/><Relationship Id="rId550" Type="http://schemas.openxmlformats.org/officeDocument/2006/relationships/hyperlink" Target="https://echa.europa.eu/registration-dossier/-/registered-dossier/8564/2/1" TargetMode="External"/><Relationship Id="rId61" Type="http://schemas.openxmlformats.org/officeDocument/2006/relationships/hyperlink" Target="http://echa.europa.eu/registration-dossier/-/registered-dossier/15087/2/1" TargetMode="External"/><Relationship Id="rId82" Type="http://schemas.openxmlformats.org/officeDocument/2006/relationships/hyperlink" Target="http://echa.europa.eu/hu/registration-dossier/-/registered-dossier/15531/2/1" TargetMode="External"/><Relationship Id="rId199" Type="http://schemas.openxmlformats.org/officeDocument/2006/relationships/hyperlink" Target="https://echa.europa.eu/information-on-chemicals/cl-inventory-database/-/discli/details/116834" TargetMode="External"/><Relationship Id="rId203" Type="http://schemas.openxmlformats.org/officeDocument/2006/relationships/hyperlink" Target="https://echa.europa.eu/registration-dossier/-/registered-dossier/15818/2/1" TargetMode="External"/><Relationship Id="rId385" Type="http://schemas.openxmlformats.org/officeDocument/2006/relationships/hyperlink" Target="https://echa.europa.eu/registration-dossier/-/registered-dossier/14757/2/1" TargetMode="External"/><Relationship Id="rId571" Type="http://schemas.openxmlformats.org/officeDocument/2006/relationships/hyperlink" Target="https://echa.europa.eu/registration-dossier/-/registered-dossier/1668/2/1" TargetMode="External"/><Relationship Id="rId592" Type="http://schemas.openxmlformats.org/officeDocument/2006/relationships/hyperlink" Target="outlook:000000009AABCBE91C92FC4FBD4888A28C5A1C8582800000" TargetMode="External"/><Relationship Id="rId606" Type="http://schemas.openxmlformats.org/officeDocument/2006/relationships/hyperlink" Target="https://echa.europa.eu/registration-dossier/-/registered-dossier/15506/2/1" TargetMode="External"/><Relationship Id="rId627" Type="http://schemas.openxmlformats.org/officeDocument/2006/relationships/hyperlink" Target="https://echa.europa.eu/substance-information/-/substanceinfo/100.021.179" TargetMode="External"/><Relationship Id="rId19" Type="http://schemas.openxmlformats.org/officeDocument/2006/relationships/hyperlink" Target="http://apps.echa.europa.eu/registered/data/dossiers/DISS-9d9b878d-05c8-56aa-e044-00144f67d249/AGGR-b08318b1-49b9-46ad-9e2d-e6ffec081a99_DISS-9d9b878d-05c8-56aa-e044-00144f67d249.html" TargetMode="External"/><Relationship Id="rId224" Type="http://schemas.openxmlformats.org/officeDocument/2006/relationships/hyperlink" Target="https://echa.europa.eu/registration-dossier/-/registered-dossier/15163/2/1" TargetMode="External"/><Relationship Id="rId245" Type="http://schemas.openxmlformats.org/officeDocument/2006/relationships/hyperlink" Target="https://echa.europa.eu/information-on-chemicals/cl-inventory-database/-/discli/details/89442" TargetMode="External"/><Relationship Id="rId266" Type="http://schemas.openxmlformats.org/officeDocument/2006/relationships/hyperlink" Target="https://echa.europa.eu/information-on-chemicals/cl-inventory-database/-/discli/details/90002" TargetMode="External"/><Relationship Id="rId287" Type="http://schemas.openxmlformats.org/officeDocument/2006/relationships/hyperlink" Target="https://echa.europa.eu/registration-dossier/-/registered-dossier/12074/2/1" TargetMode="External"/><Relationship Id="rId410" Type="http://schemas.openxmlformats.org/officeDocument/2006/relationships/hyperlink" Target="https://echa.europa.eu/registration-dossier/-/registered-dossier/5910/7/1" TargetMode="External"/><Relationship Id="rId431" Type="http://schemas.openxmlformats.org/officeDocument/2006/relationships/hyperlink" Target="https://echa.europa.eu/registration-dossier/-/registered-dossier/12551/2/1" TargetMode="External"/><Relationship Id="rId452" Type="http://schemas.openxmlformats.org/officeDocument/2006/relationships/hyperlink" Target="https://echa.europa.eu/registration-dossier/-/registered-dossier/15889/2/1" TargetMode="External"/><Relationship Id="rId473" Type="http://schemas.openxmlformats.org/officeDocument/2006/relationships/hyperlink" Target="https://echa.europa.eu/registration-dossier/-/registered-dossier/11672/2/1" TargetMode="External"/><Relationship Id="rId494" Type="http://schemas.openxmlformats.org/officeDocument/2006/relationships/hyperlink" Target="https://echa.europa.eu/registration-dossier/-/registered-dossier/13425/2/1" TargetMode="External"/><Relationship Id="rId508" Type="http://schemas.openxmlformats.org/officeDocument/2006/relationships/hyperlink" Target="https://echa.europa.eu/registration-dossier/-/registered-dossier/15438/2/1" TargetMode="External"/><Relationship Id="rId529" Type="http://schemas.openxmlformats.org/officeDocument/2006/relationships/hyperlink" Target="https://echa.europa.eu/registration-dossier/-/registered-dossier/12630/2/1" TargetMode="External"/><Relationship Id="rId30" Type="http://schemas.openxmlformats.org/officeDocument/2006/relationships/hyperlink" Target="http://apps.echa.europa.eu/registered/data/dossiers/DISS-9d8b5d74-6225-0232-e044-00144f67d249/AGGR-32c0ade5-db80-4c77-9bff-61e6bfa881d9_DISS-9d8b5d74-6225-0232-e044-00144f67d249.html" TargetMode="External"/><Relationship Id="rId105" Type="http://schemas.openxmlformats.org/officeDocument/2006/relationships/hyperlink" Target="http://echa.europa.eu/hu/registration-dossier/-/registered-dossier/15539/7/1" TargetMode="External"/><Relationship Id="rId126" Type="http://schemas.openxmlformats.org/officeDocument/2006/relationships/hyperlink" Target="https://echa.europa.eu/hu/registration-dossier/-/registered-dossier/15570/2/1" TargetMode="External"/><Relationship Id="rId147" Type="http://schemas.openxmlformats.org/officeDocument/2006/relationships/hyperlink" Target="https://echa.europa.eu/hu/registration-dossier/-/registered-dossier/15753?p_auth=P7PjFHIX" TargetMode="External"/><Relationship Id="rId168" Type="http://schemas.openxmlformats.org/officeDocument/2006/relationships/hyperlink" Target="https://echa.europa.eu/registration-dossier/-/registered-dossier/16044/2/1" TargetMode="External"/><Relationship Id="rId312" Type="http://schemas.openxmlformats.org/officeDocument/2006/relationships/hyperlink" Target="https://echa.europa.eu/information-on-chemicals/cl-inventory-database/-/discli/details/19227" TargetMode="External"/><Relationship Id="rId333" Type="http://schemas.openxmlformats.org/officeDocument/2006/relationships/hyperlink" Target="https://echa.europa.eu/registration-dossier/-/registered-dossier/14346/2/1" TargetMode="External"/><Relationship Id="rId354" Type="http://schemas.openxmlformats.org/officeDocument/2006/relationships/hyperlink" Target="https://echa.europa.eu/substance-information/-/substanceinfo/100.051.702" TargetMode="External"/><Relationship Id="rId540" Type="http://schemas.openxmlformats.org/officeDocument/2006/relationships/hyperlink" Target="https://echa.europa.eu/information-on-chemicals/cl-inventory-database/-/discli/details/24607" TargetMode="External"/><Relationship Id="rId51" Type="http://schemas.openxmlformats.org/officeDocument/2006/relationships/hyperlink" Target="http://apps.echa.europa.eu/registered/data/dossiers/DISS-9ea6e4f0-6833-6c9a-e044-00144f67d031/AGGR-8f10b593-b25f-4266-bba5-54443a8a6f5e_DISS-9ea6e4f0-6833-6c9a-e044-00144f67d031.html" TargetMode="External"/><Relationship Id="rId72" Type="http://schemas.openxmlformats.org/officeDocument/2006/relationships/hyperlink" Target="http://apps.echa.europa.eu/registered/data/dossiers/DISS-e5a0779b-8ae9-00b9-e044-00144f67d031/AGGR-d66fbdfb-6091-4bdd-9b59-6582947992ae_DISS-e5a0779b-8ae9-00b9-e044-00144f67d031.html" TargetMode="External"/><Relationship Id="rId93" Type="http://schemas.openxmlformats.org/officeDocument/2006/relationships/hyperlink" Target="http://echa.europa.eu/hu/registration-dossier/-/registered-dossier/16139/2/1" TargetMode="External"/><Relationship Id="rId189" Type="http://schemas.openxmlformats.org/officeDocument/2006/relationships/hyperlink" Target="https://echa.europa.eu/information-on-chemicals/cl-inventory-database/-/discli/details/55071" TargetMode="External"/><Relationship Id="rId375" Type="http://schemas.openxmlformats.org/officeDocument/2006/relationships/hyperlink" Target="https://echa.europa.eu/substance-information/-/substanceinfo/100.123.816" TargetMode="External"/><Relationship Id="rId396" Type="http://schemas.openxmlformats.org/officeDocument/2006/relationships/hyperlink" Target="https://echa.europa.eu/registration-dossier/-/registered-dossier/1916/2/1" TargetMode="External"/><Relationship Id="rId561" Type="http://schemas.openxmlformats.org/officeDocument/2006/relationships/hyperlink" Target="https://echa.europa.eu/registration-dossier/-/registered-dossier/11746/2/1" TargetMode="External"/><Relationship Id="rId582" Type="http://schemas.openxmlformats.org/officeDocument/2006/relationships/hyperlink" Target="https://echa.europa.eu/registration-dossier/-/registered-dossier/13256/2/1" TargetMode="External"/><Relationship Id="rId617" Type="http://schemas.openxmlformats.org/officeDocument/2006/relationships/hyperlink" Target="https://echa.europa.eu/registration-dossier/-/registered-dossier/13363/2/1" TargetMode="External"/><Relationship Id="rId638" Type="http://schemas.openxmlformats.org/officeDocument/2006/relationships/hyperlink" Target="https://echa.europa.eu/hu/substance-information/-/substanceinfo/100.011.272" TargetMode="External"/><Relationship Id="rId3" Type="http://schemas.openxmlformats.org/officeDocument/2006/relationships/hyperlink" Target="http://apps.echa.europa.eu/registered/data/dossiers/DISS-9d92ba75-4443-6d9c-e044-00144f67d249/AGGR-f09de59c-9d13-4e7d-8e5f-7b05222dbc30_DISS-9d92ba75-4443-6d9c-e044-00144f67d249.html" TargetMode="External"/><Relationship Id="rId214" Type="http://schemas.openxmlformats.org/officeDocument/2006/relationships/hyperlink" Target="https://echa.europa.eu/registration-dossier/-/registered-dossier/12586/2/1" TargetMode="External"/><Relationship Id="rId235" Type="http://schemas.openxmlformats.org/officeDocument/2006/relationships/hyperlink" Target="https://echa.europa.eu/information-on-chemicals/cl-inventory-database/-/discli/details/77601" TargetMode="External"/><Relationship Id="rId256" Type="http://schemas.openxmlformats.org/officeDocument/2006/relationships/hyperlink" Target="https://echa.europa.eu/registration-dossier/-/registered-dossier/15212/2/1" TargetMode="External"/><Relationship Id="rId277" Type="http://schemas.openxmlformats.org/officeDocument/2006/relationships/hyperlink" Target="https://echa.europa.eu/information-on-chemicals/cl-inventory-database/-/discli/details/135961" TargetMode="External"/><Relationship Id="rId298" Type="http://schemas.openxmlformats.org/officeDocument/2006/relationships/hyperlink" Target="https://echa.europa.eu/registration-dossier/-/registered-dossier/13548/2/1" TargetMode="External"/><Relationship Id="rId400" Type="http://schemas.openxmlformats.org/officeDocument/2006/relationships/hyperlink" Target="https://echa.europa.eu/registration-dossier/-/registered-dossier/11623/2/1" TargetMode="External"/><Relationship Id="rId421" Type="http://schemas.openxmlformats.org/officeDocument/2006/relationships/hyperlink" Target="https://echa.europa.eu/registration-dossier/-/registered-dossier/15765/2/1" TargetMode="External"/><Relationship Id="rId442" Type="http://schemas.openxmlformats.org/officeDocument/2006/relationships/hyperlink" Target="https://echa.europa.eu/registration-dossier/-/registered-dossier/11022/2/1" TargetMode="External"/><Relationship Id="rId463" Type="http://schemas.openxmlformats.org/officeDocument/2006/relationships/hyperlink" Target="https://echa.europa.eu/registration-dossier/-/registered-dossier/14672/2/1" TargetMode="External"/><Relationship Id="rId484" Type="http://schemas.openxmlformats.org/officeDocument/2006/relationships/hyperlink" Target="https://echa.europa.eu/registration-dossier/-/registered-dossier/15225/2/1" TargetMode="External"/><Relationship Id="rId519" Type="http://schemas.openxmlformats.org/officeDocument/2006/relationships/hyperlink" Target="https://echa.europa.eu/registration-dossier/-/registered-dossier/13307/2/1" TargetMode="External"/><Relationship Id="rId116" Type="http://schemas.openxmlformats.org/officeDocument/2006/relationships/hyperlink" Target="http://echa.europa.eu/hu/registration-dossier/-/registered-dossier/14767/6/1" TargetMode="External"/><Relationship Id="rId137" Type="http://schemas.openxmlformats.org/officeDocument/2006/relationships/hyperlink" Target="https://echa.europa.eu/registration-dossier/-/registered-dossier/13678/2/1" TargetMode="External"/><Relationship Id="rId158" Type="http://schemas.openxmlformats.org/officeDocument/2006/relationships/hyperlink" Target="https://echa.europa.eu/hu/information-on-chemicals/cl-inventory-database/-/discli/details/30380" TargetMode="External"/><Relationship Id="rId302" Type="http://schemas.openxmlformats.org/officeDocument/2006/relationships/hyperlink" Target="https://echa.europa.eu/information-on-chemicals/cl-inventory-database/-/discli/details/4962" TargetMode="External"/><Relationship Id="rId323" Type="http://schemas.openxmlformats.org/officeDocument/2006/relationships/hyperlink" Target="https://echa.europa.eu/registration-dossier/-/registered-dossier/15877/2/1" TargetMode="External"/><Relationship Id="rId344" Type="http://schemas.openxmlformats.org/officeDocument/2006/relationships/hyperlink" Target="https://echa.europa.eu/information-on-chemicals/cl-inventory-database/-/discli/details/30393" TargetMode="External"/><Relationship Id="rId530" Type="http://schemas.openxmlformats.org/officeDocument/2006/relationships/hyperlink" Target="https://echa.europa.eu/registration-dossier/-/registered-dossier/14924/2/1" TargetMode="External"/><Relationship Id="rId20" Type="http://schemas.openxmlformats.org/officeDocument/2006/relationships/hyperlink" Target="http://apps.echa.europa.eu/registered/data/dossiers/DISS-9d913d37-b787-0c08-e044-00144f67d249/AGGR-82b51dac-4f45-4a37-9ddd-08388fb1bcd5_DISS-9d913d37-b787-0c08-e044-00144f67d249.html" TargetMode="External"/><Relationship Id="rId41" Type="http://schemas.openxmlformats.org/officeDocument/2006/relationships/hyperlink" Target="http://www.cdpr.ca.gov/docs/risk/toxsums/pdfs/6006.pdf" TargetMode="External"/><Relationship Id="rId62" Type="http://schemas.openxmlformats.org/officeDocument/2006/relationships/hyperlink" Target="http://apps.echa.europa.eu/registered/data/dossiers/DISS-9e9d7efb-4060-5925-e044-00144f67d031/AGGR-2a69af10-969b-4a4c-8ae3-918465fa88cc_DISS-9e9d7efb-4060-5925-e044-00144f67d031.html" TargetMode="External"/><Relationship Id="rId83" Type="http://schemas.openxmlformats.org/officeDocument/2006/relationships/hyperlink" Target="http://echa.europa.eu/hu/registration-dossier/-/registered-dossier/16162/2/1" TargetMode="External"/><Relationship Id="rId179" Type="http://schemas.openxmlformats.org/officeDocument/2006/relationships/hyperlink" Target="https://echa.europa.eu/registration-dossier/-/registered-dossier/15867/2/1" TargetMode="External"/><Relationship Id="rId365" Type="http://schemas.openxmlformats.org/officeDocument/2006/relationships/hyperlink" Target="https://echa.europa.eu/information-on-chemicals/cl-inventory-database/-/discli/details/97192" TargetMode="External"/><Relationship Id="rId386" Type="http://schemas.openxmlformats.org/officeDocument/2006/relationships/hyperlink" Target="https://echa.europa.eu/information-on-chemicals/cl-inventory-database/-/discli/details/175" TargetMode="External"/><Relationship Id="rId551" Type="http://schemas.openxmlformats.org/officeDocument/2006/relationships/hyperlink" Target="https://echa.europa.eu/information-on-chemicals/cl-inventory-database/-/discli/details/71226" TargetMode="External"/><Relationship Id="rId572" Type="http://schemas.openxmlformats.org/officeDocument/2006/relationships/hyperlink" Target="https://echa.europa.eu/registration-dossier/-/registered-dossier/15791/2/1" TargetMode="External"/><Relationship Id="rId593" Type="http://schemas.openxmlformats.org/officeDocument/2006/relationships/hyperlink" Target="https://echa.europa.eu/documents/10162/cb2f9916-fb59-4a9b-884e-484a2a001122" TargetMode="External"/><Relationship Id="rId607" Type="http://schemas.openxmlformats.org/officeDocument/2006/relationships/hyperlink" Target="https://echa.europa.eu/registration-dossier/-/registered-dossier/14267/2/1" TargetMode="External"/><Relationship Id="rId628" Type="http://schemas.openxmlformats.org/officeDocument/2006/relationships/hyperlink" Target="https://echa.europa.eu/registration-dossier/-/registered-dossier/20845/2/1/?documentUUID=f31279ae-7014-4b08-81bd-c716fe3156a4" TargetMode="External"/><Relationship Id="rId190" Type="http://schemas.openxmlformats.org/officeDocument/2006/relationships/hyperlink" Target="https://echa.europa.eu/information-on-chemicals/cl-inventory-database/-/discli/details/75922" TargetMode="External"/><Relationship Id="rId204" Type="http://schemas.openxmlformats.org/officeDocument/2006/relationships/hyperlink" Target="https://echa.europa.eu/registration-dossier/-/registered-dossier/16040/2/1" TargetMode="External"/><Relationship Id="rId225" Type="http://schemas.openxmlformats.org/officeDocument/2006/relationships/hyperlink" Target="https://echa.europa.eu/registration-dossier/-/registered-dossier/14800/2/1" TargetMode="External"/><Relationship Id="rId246" Type="http://schemas.openxmlformats.org/officeDocument/2006/relationships/hyperlink" Target="https://echa.europa.eu/information-on-chemicals/pre-registered-substances/-/dislist/substance/100.088.689" TargetMode="External"/><Relationship Id="rId267" Type="http://schemas.openxmlformats.org/officeDocument/2006/relationships/hyperlink" Target="https://echa.europa.eu/registration-dossier/-/registered-dossier/14997/2/1" TargetMode="External"/><Relationship Id="rId288" Type="http://schemas.openxmlformats.org/officeDocument/2006/relationships/hyperlink" Target="https://echa.europa.eu/registration-dossier/-/registered-dossier/13582/2/1" TargetMode="External"/><Relationship Id="rId411" Type="http://schemas.openxmlformats.org/officeDocument/2006/relationships/hyperlink" Target="https://echa.europa.eu/registration-dossier/-/registered-dossier/14682/2/1" TargetMode="External"/><Relationship Id="rId432" Type="http://schemas.openxmlformats.org/officeDocument/2006/relationships/hyperlink" Target="https://echa.europa.eu/registration-dossier/-/registered-dossier/16728/2/1" TargetMode="External"/><Relationship Id="rId453" Type="http://schemas.openxmlformats.org/officeDocument/2006/relationships/hyperlink" Target="https://echa.europa.eu/information-on-chemicals/cl-inventory-database/-/discli/details/44359" TargetMode="External"/><Relationship Id="rId474" Type="http://schemas.openxmlformats.org/officeDocument/2006/relationships/hyperlink" Target="https://echa.europa.eu/registration-dossier/-/registered-dossier/6336/2/1" TargetMode="External"/><Relationship Id="rId509" Type="http://schemas.openxmlformats.org/officeDocument/2006/relationships/hyperlink" Target="https://echa.europa.eu/information-on-chemicals/cl-inventory-database/-/discli/details/43517" TargetMode="External"/><Relationship Id="rId106" Type="http://schemas.openxmlformats.org/officeDocument/2006/relationships/hyperlink" Target="http://echa.europa.eu/hu/registration-dossier/-/registered-dossier/15416/6/1" TargetMode="External"/><Relationship Id="rId127" Type="http://schemas.openxmlformats.org/officeDocument/2006/relationships/hyperlink" Target="https://echa.europa.eu/hu/registration-dossier/-/registered-dossier/16096/2/1" TargetMode="External"/><Relationship Id="rId313" Type="http://schemas.openxmlformats.org/officeDocument/2006/relationships/hyperlink" Target="https://echa.europa.eu/registration-dossier/-/registered-dossier/13333/2/1" TargetMode="External"/><Relationship Id="rId495" Type="http://schemas.openxmlformats.org/officeDocument/2006/relationships/hyperlink" Target="https://echa.europa.eu/registration-dossier/-/registered-dossier/1962/2/1" TargetMode="External"/><Relationship Id="rId10" Type="http://schemas.openxmlformats.org/officeDocument/2006/relationships/hyperlink" Target="http://apps.echa.europa.eu/registered/data/dossiers/DISS-9d9ec9aa-68cf-6ad9-e044-00144f67d249/AGGR-a511c45f-57c9-451d-b389-24a7b410d899_DISS-9d9ec9aa-68cf-6ad9-e044-00144f67d249.html" TargetMode="External"/><Relationship Id="rId31" Type="http://schemas.openxmlformats.org/officeDocument/2006/relationships/hyperlink" Target="http://apps.echa.europa.eu/registered/data/dossiers/DISS-97d7cb9a-4e0a-21e7-e044-00144f67d031/AGGR-c417098c-43b1-4aaf-b4c1-1cf23dca47c7_DISS-97d7cb9a-4e0a-21e7-e044-00144f67d031.html" TargetMode="External"/><Relationship Id="rId52" Type="http://schemas.openxmlformats.org/officeDocument/2006/relationships/hyperlink" Target="http://echa.europa.eu/registration-dossier/-/registered-dossier/15859/2/1/?documentUUID=f366b462-fee4-4c96-959c-780024c9b7a8" TargetMode="External"/><Relationship Id="rId73" Type="http://schemas.openxmlformats.org/officeDocument/2006/relationships/hyperlink" Target="http://apps.echa.europa.eu/registered/data/dossiers/DISS-9c85f941-5dd4-6d9c-e044-00144f67d249/AGGR-f28b83da-5d25-4a70-b5fa-29b12cd263d5_DISS-9c85f941-5dd4-6d9c-e044-00144f67d249.html" TargetMode="External"/><Relationship Id="rId94" Type="http://schemas.openxmlformats.org/officeDocument/2006/relationships/hyperlink" Target="http://echa.europa.eu/hu/registration-dossier/-/registered-dossier/15556/7/1" TargetMode="External"/><Relationship Id="rId148" Type="http://schemas.openxmlformats.org/officeDocument/2006/relationships/hyperlink" Target="https://echa.europa.eu/hu/registration-dossier/-/registered-dossier/16102/2/1" TargetMode="External"/><Relationship Id="rId169" Type="http://schemas.openxmlformats.org/officeDocument/2006/relationships/hyperlink" Target="https://echa.europa.eu/registration-dossier/-/registered-dossier/12040/2/1" TargetMode="External"/><Relationship Id="rId334" Type="http://schemas.openxmlformats.org/officeDocument/2006/relationships/hyperlink" Target="https://echa.europa.eu/registration-dossier/-/registered-dossier/14769/2/1" TargetMode="External"/><Relationship Id="rId355" Type="http://schemas.openxmlformats.org/officeDocument/2006/relationships/hyperlink" Target="https://echa.europa.eu/registration-dossier/-/registered-dossier/14462/2/1" TargetMode="External"/><Relationship Id="rId376" Type="http://schemas.openxmlformats.org/officeDocument/2006/relationships/hyperlink" Target="https://echa.europa.eu/information-on-chemicals/cl-inventory-database/-/discli/details/132536" TargetMode="External"/><Relationship Id="rId397" Type="http://schemas.openxmlformats.org/officeDocument/2006/relationships/hyperlink" Target="https://echa.europa.eu/registration-dossier/-/registered-dossier/13605/2/1" TargetMode="External"/><Relationship Id="rId520" Type="http://schemas.openxmlformats.org/officeDocument/2006/relationships/hyperlink" Target="https://echa.europa.eu/registration-dossier/-/registered-dossier/14325/2/1" TargetMode="External"/><Relationship Id="rId541" Type="http://schemas.openxmlformats.org/officeDocument/2006/relationships/hyperlink" Target="https://echa.europa.eu/information-on-chemicals/cl-inventory-database/-/discli/details/59662" TargetMode="External"/><Relationship Id="rId562" Type="http://schemas.openxmlformats.org/officeDocument/2006/relationships/hyperlink" Target="https://echa.europa.eu/registration-dossier/-/registered-dossier/14695/2/1" TargetMode="External"/><Relationship Id="rId583" Type="http://schemas.openxmlformats.org/officeDocument/2006/relationships/hyperlink" Target="https://echa.europa.eu/registration-dossier/-/registered-dossier/13489/2/1/?documentUUID=a35be722-8236-4f64-9a80-5f84b89a5cdd" TargetMode="External"/><Relationship Id="rId618" Type="http://schemas.openxmlformats.org/officeDocument/2006/relationships/hyperlink" Target="https://echa.europa.eu/substance-information/-/substanceinfo/100.016.560" TargetMode="External"/><Relationship Id="rId639" Type="http://schemas.openxmlformats.org/officeDocument/2006/relationships/hyperlink" Target="https://echa.europa.eu/hu/substance-information/-/substanceinfo/100.045.698" TargetMode="External"/><Relationship Id="rId4" Type="http://schemas.openxmlformats.org/officeDocument/2006/relationships/hyperlink" Target="http://apps.echa.europa.eu/registered/data/dossiers/DISS-e18edfe9-0293-58ce-e044-00144f67d031/AGGR-da6c40b2-b60a-400d-a97c-2268056a6392_DISS-e18edfe9-0293-58ce-e044-00144f67d031.html" TargetMode="External"/><Relationship Id="rId180" Type="http://schemas.openxmlformats.org/officeDocument/2006/relationships/hyperlink" Target="https://echa.europa.eu/registration-dossier/-/registered-dossier/14829/2/1" TargetMode="External"/><Relationship Id="rId215" Type="http://schemas.openxmlformats.org/officeDocument/2006/relationships/hyperlink" Target="https://echa.europa.eu/registration-dossier/-/registered-dossier/14212/2/1" TargetMode="External"/><Relationship Id="rId236" Type="http://schemas.openxmlformats.org/officeDocument/2006/relationships/hyperlink" Target="https://echa.europa.eu/registration-dossier/-/registered-dossier/15798/2/1" TargetMode="External"/><Relationship Id="rId257" Type="http://schemas.openxmlformats.org/officeDocument/2006/relationships/hyperlink" Target="https://echa.europa.eu/registration-dossier/-/registered-dossier/13730/2/1" TargetMode="External"/><Relationship Id="rId278" Type="http://schemas.openxmlformats.org/officeDocument/2006/relationships/hyperlink" Target="https://echa.europa.eu/information-on-chemicals/cl-inventory-database/-/discli/details/9696" TargetMode="External"/><Relationship Id="rId401" Type="http://schemas.openxmlformats.org/officeDocument/2006/relationships/hyperlink" Target="https://echa.europa.eu/registration-dossier/-/registered-dossier/1994/2/1" TargetMode="External"/><Relationship Id="rId422" Type="http://schemas.openxmlformats.org/officeDocument/2006/relationships/hyperlink" Target="https://echa.europa.eu/registration-dossier/-/registered-dossier/16081/2/1" TargetMode="External"/><Relationship Id="rId443" Type="http://schemas.openxmlformats.org/officeDocument/2006/relationships/hyperlink" Target="https://echa.europa.eu/registration-dossier/-/registered-dossier/11549/2/1" TargetMode="External"/><Relationship Id="rId464" Type="http://schemas.openxmlformats.org/officeDocument/2006/relationships/hyperlink" Target="https://echa.europa.eu/registration-dossier/-/registered-dossier/14242/2/1" TargetMode="External"/><Relationship Id="rId303" Type="http://schemas.openxmlformats.org/officeDocument/2006/relationships/hyperlink" Target="https://echa.europa.eu/information-on-chemicals/cl-inventory-database/-/discli/details/29114" TargetMode="External"/><Relationship Id="rId485" Type="http://schemas.openxmlformats.org/officeDocument/2006/relationships/hyperlink" Target="https://echa.europa.eu/registration-dossier/-/registered-dossier/15398/2/1" TargetMode="External"/><Relationship Id="rId42" Type="http://schemas.openxmlformats.org/officeDocument/2006/relationships/hyperlink" Target="http://echa.europa.eu/hu/registration-dossier/-/registered-dossier/14995/2/1/?documentUUID=aea1920e-7989-4f92-be89-8735b6036bf6" TargetMode="External"/><Relationship Id="rId84" Type="http://schemas.openxmlformats.org/officeDocument/2006/relationships/hyperlink" Target="http://echa.europa.eu/hu/registration-dossier/-/registered-dossier/15429/2/1/?documentUUID=a39edb8b-6637-46f8-8bc3-43430eb406ba" TargetMode="External"/><Relationship Id="rId138" Type="http://schemas.openxmlformats.org/officeDocument/2006/relationships/hyperlink" Target="https://echa.europa.eu/registration-dossier/-/registered-dossier/15082/2/1" TargetMode="External"/><Relationship Id="rId345" Type="http://schemas.openxmlformats.org/officeDocument/2006/relationships/hyperlink" Target="https://echa.europa.eu/registration-dossier/-/registered-dossier/15088/2/1" TargetMode="External"/><Relationship Id="rId387" Type="http://schemas.openxmlformats.org/officeDocument/2006/relationships/hyperlink" Target="https://echa.europa.eu/information-on-chemicals/cl-inventory-database/-/discli/details/22977" TargetMode="External"/><Relationship Id="rId510" Type="http://schemas.openxmlformats.org/officeDocument/2006/relationships/hyperlink" Target="https://echa.europa.eu/registration-dossier/-/registered-dossier/14822/2/1" TargetMode="External"/><Relationship Id="rId552" Type="http://schemas.openxmlformats.org/officeDocument/2006/relationships/hyperlink" Target="https://echa.europa.eu/information-on-chemicals/cl-inventory-database/-/discli/details/63492" TargetMode="External"/><Relationship Id="rId594" Type="http://schemas.openxmlformats.org/officeDocument/2006/relationships/hyperlink" Target="https://echa.europa.eu/information-on-chemicals/cl-inventory-database/-/discli/details/54394" TargetMode="External"/><Relationship Id="rId608" Type="http://schemas.openxmlformats.org/officeDocument/2006/relationships/hyperlink" Target="https://echa.europa.eu/registration-dossier/-/registered-dossier/13300/2/1" TargetMode="External"/><Relationship Id="rId191" Type="http://schemas.openxmlformats.org/officeDocument/2006/relationships/hyperlink" Target="https://echa.europa.eu/information-on-chemicals/cl-inventory-database/-/discli/details/117963" TargetMode="External"/><Relationship Id="rId205" Type="http://schemas.openxmlformats.org/officeDocument/2006/relationships/hyperlink" Target="https://echa.europa.eu/registration-dossier/-/registered-dossier/10572/2/1" TargetMode="External"/><Relationship Id="rId247" Type="http://schemas.openxmlformats.org/officeDocument/2006/relationships/hyperlink" Target="https://echa.europa.eu/registration-dossier/-/registered-dossier/12504/2/1" TargetMode="External"/><Relationship Id="rId412" Type="http://schemas.openxmlformats.org/officeDocument/2006/relationships/hyperlink" Target="https://echa.europa.eu/registration-dossier/-/registered-dossier/14275/2/1" TargetMode="External"/><Relationship Id="rId107" Type="http://schemas.openxmlformats.org/officeDocument/2006/relationships/hyperlink" Target="http://echa.europa.eu/hu/registration-dossier/-/registered-dossier/15416/2/1/?documentUUID=494ce170-ce48-4424-8516-aa63c95bbda9" TargetMode="External"/><Relationship Id="rId289" Type="http://schemas.openxmlformats.org/officeDocument/2006/relationships/hyperlink" Target="https://echa.europa.eu/information-on-chemicals/cl-inventory-database/-/discli/details/26574" TargetMode="External"/><Relationship Id="rId454" Type="http://schemas.openxmlformats.org/officeDocument/2006/relationships/hyperlink" Target="https://echa.europa.eu/registration-dossier/-/registered-dossier/15489/2/1" TargetMode="External"/><Relationship Id="rId496" Type="http://schemas.openxmlformats.org/officeDocument/2006/relationships/hyperlink" Target="https://echa.europa.eu/registration-dossier/-/registered-dossier/1940/2/1" TargetMode="External"/><Relationship Id="rId11" Type="http://schemas.openxmlformats.org/officeDocument/2006/relationships/hyperlink" Target="http://apps.echa.europa.eu/registered/data/dossiers/DISS-abdd94f6-82d9-498b-e044-00144f67d249/AGGR-147f68f7-fdd8-484c-a828-318b4fde0aba_DISS-abdd94f6-82d9-498b-e044-00144f67d249.html" TargetMode="External"/><Relationship Id="rId53" Type="http://schemas.openxmlformats.org/officeDocument/2006/relationships/hyperlink" Target="http://echa.europa.eu/hu/registration-dossier/-/registered-dossier/15304/2/1/?documentUUID=ab25db1f-e620-4789-b392-46389ed40dae" TargetMode="External"/><Relationship Id="rId149" Type="http://schemas.openxmlformats.org/officeDocument/2006/relationships/hyperlink" Target="https://echa.europa.eu/hu/registration-dossier/-/registered-dossier/15538/2/1" TargetMode="External"/><Relationship Id="rId314" Type="http://schemas.openxmlformats.org/officeDocument/2006/relationships/hyperlink" Target="https://echa.europa.eu/information-on-chemicals/cl-inventory-database/-/discli/details/52536" TargetMode="External"/><Relationship Id="rId356" Type="http://schemas.openxmlformats.org/officeDocument/2006/relationships/hyperlink" Target="https://echa.europa.eu/registration-dossier/-/registered-dossier/16802/2/1" TargetMode="External"/><Relationship Id="rId398" Type="http://schemas.openxmlformats.org/officeDocument/2006/relationships/hyperlink" Target="https://echa.europa.eu/registration-dossier/-/registered-dossier/11243/2/1" TargetMode="External"/><Relationship Id="rId521" Type="http://schemas.openxmlformats.org/officeDocument/2006/relationships/hyperlink" Target="https://echa.europa.eu/registration-dossier/-/registered-dossier/15403/2/1" TargetMode="External"/><Relationship Id="rId563" Type="http://schemas.openxmlformats.org/officeDocument/2006/relationships/hyperlink" Target="https://echa.europa.eu/information-on-chemicals/cl-inventory-database/-/discli/details/124967" TargetMode="External"/><Relationship Id="rId619" Type="http://schemas.openxmlformats.org/officeDocument/2006/relationships/hyperlink" Target="https://echa.europa.eu/registration-dossier/-/registered-dossier/15217/2/1" TargetMode="External"/><Relationship Id="rId95" Type="http://schemas.openxmlformats.org/officeDocument/2006/relationships/hyperlink" Target="http://echa.europa.eu/hu/registration-dossier/-/registered-dossier/15500/2/1" TargetMode="External"/><Relationship Id="rId160" Type="http://schemas.openxmlformats.org/officeDocument/2006/relationships/hyperlink" Target="https://echa.europa.eu/hu/registration-dossier/-/registered-dossier/15569/2/1" TargetMode="External"/><Relationship Id="rId216" Type="http://schemas.openxmlformats.org/officeDocument/2006/relationships/hyperlink" Target="https://echa.europa.eu/registration-dossier/-/registered-dossier/15858/2/1" TargetMode="External"/><Relationship Id="rId423" Type="http://schemas.openxmlformats.org/officeDocument/2006/relationships/hyperlink" Target="https://echa.europa.eu/registration-dossier/-/registered-dossier/14938/2/1" TargetMode="External"/><Relationship Id="rId258" Type="http://schemas.openxmlformats.org/officeDocument/2006/relationships/hyperlink" Target="https://echa.europa.eu/information-on-chemicals/cl-inventory-database/-/discli/details/57865" TargetMode="External"/><Relationship Id="rId465" Type="http://schemas.openxmlformats.org/officeDocument/2006/relationships/hyperlink" Target="https://echa.europa.eu/registration-dossier/-/registered-dossier/11720/2/1" TargetMode="External"/><Relationship Id="rId630" Type="http://schemas.openxmlformats.org/officeDocument/2006/relationships/hyperlink" Target="https://echa.europa.eu/hu/substance-information/-/substanceinfo/100.007.981" TargetMode="External"/><Relationship Id="rId22" Type="http://schemas.openxmlformats.org/officeDocument/2006/relationships/hyperlink" Target="http://apps.echa.europa.eu/registered/data/dossiers/DISS-9ec1a587-faec-28bb-e044-00144f67d031/AGGR-571aafca-c601-4cf7-bda3-48eb496c6a5c_DISS-9ec1a587-faec-28bb-e044-00144f67d031.html" TargetMode="External"/><Relationship Id="rId64" Type="http://schemas.openxmlformats.org/officeDocument/2006/relationships/hyperlink" Target="http://echa.europa.eu/registration-dossier/-/registered-dossier/6169/1" TargetMode="External"/><Relationship Id="rId118" Type="http://schemas.openxmlformats.org/officeDocument/2006/relationships/hyperlink" Target="http://echa.europa.eu/hu/registration-dossier/-/registered-dossier/15557/2/1" TargetMode="External"/><Relationship Id="rId325" Type="http://schemas.openxmlformats.org/officeDocument/2006/relationships/hyperlink" Target="https://echa.europa.eu/registration-dossier/-/registered-dossier/12599/2/1" TargetMode="External"/><Relationship Id="rId367" Type="http://schemas.openxmlformats.org/officeDocument/2006/relationships/hyperlink" Target="https://echa.europa.eu/information-on-chemicals/cl-inventory-database/-/discli/details/19856" TargetMode="External"/><Relationship Id="rId532" Type="http://schemas.openxmlformats.org/officeDocument/2006/relationships/hyperlink" Target="https://echa.europa.eu/registration-dossier/-/registered-dossier/17240/2/1" TargetMode="External"/><Relationship Id="rId574" Type="http://schemas.openxmlformats.org/officeDocument/2006/relationships/hyperlink" Target="https://echa.europa.eu/registration-dossier/-/registered-dossier/11950/2/1" TargetMode="External"/><Relationship Id="rId171" Type="http://schemas.openxmlformats.org/officeDocument/2006/relationships/hyperlink" Target="https://echa.europa.eu/registration-dossier/-/registered-dossier/15973/2/1" TargetMode="External"/><Relationship Id="rId227" Type="http://schemas.openxmlformats.org/officeDocument/2006/relationships/hyperlink" Target="https://echa.europa.eu/registration-dossier/-/registered-dossier/14786/2/1" TargetMode="External"/><Relationship Id="rId269" Type="http://schemas.openxmlformats.org/officeDocument/2006/relationships/hyperlink" Target="https://echa.europa.eu/information-on-chemicals/cl-inventory-database/-/discli/details/48656" TargetMode="External"/><Relationship Id="rId434" Type="http://schemas.openxmlformats.org/officeDocument/2006/relationships/hyperlink" Target="https://echa.europa.eu/registration-dossier/-/registered-dossier/15070/2/1" TargetMode="External"/><Relationship Id="rId476" Type="http://schemas.openxmlformats.org/officeDocument/2006/relationships/hyperlink" Target="https://echa.europa.eu/registration-dossier/-/registered-dossier/17552/2/1" TargetMode="External"/><Relationship Id="rId641" Type="http://schemas.openxmlformats.org/officeDocument/2006/relationships/hyperlink" Target="https://echa.europa.eu/hu/substance-information/-/substanceinfo/100.003.353" TargetMode="External"/><Relationship Id="rId33" Type="http://schemas.openxmlformats.org/officeDocument/2006/relationships/hyperlink" Target="http://apps.echa.europa.eu/registered/data/dossiers/DISS-9ea1ebb9-dbf1-0959-e044-00144f67d031/AGGR-0559ceda-c082-4ac3-8c08-e719d8d2fd1e_DISS-9ea1ebb9-dbf1-0959-e044-00144f67d031.html" TargetMode="External"/><Relationship Id="rId129" Type="http://schemas.openxmlformats.org/officeDocument/2006/relationships/hyperlink" Target="https://echa.europa.eu/hu/registration-dossier/-/registered-dossier/15510/2/1" TargetMode="External"/><Relationship Id="rId280" Type="http://schemas.openxmlformats.org/officeDocument/2006/relationships/hyperlink" Target="https://echa.europa.eu/information-on-chemicals/cl-inventory-database/-/discli/details/105077" TargetMode="External"/><Relationship Id="rId336" Type="http://schemas.openxmlformats.org/officeDocument/2006/relationships/hyperlink" Target="https://echa.europa.eu/registration-dossier/-/registered-dossier/14779/2/1" TargetMode="External"/><Relationship Id="rId501" Type="http://schemas.openxmlformats.org/officeDocument/2006/relationships/hyperlink" Target="https://echa.europa.eu/information-on-chemicals/cl-inventory-database/-/discli/details/134881" TargetMode="External"/><Relationship Id="rId543" Type="http://schemas.openxmlformats.org/officeDocument/2006/relationships/hyperlink" Target="https://echa.europa.eu/information-on-chemicals/cl-inventory-database/-/discli/details/57893" TargetMode="External"/><Relationship Id="rId75" Type="http://schemas.openxmlformats.org/officeDocument/2006/relationships/hyperlink" Target="http://echa.europa.eu/hu/brief-profile/-/briefprofile/100.013.844" TargetMode="External"/><Relationship Id="rId140" Type="http://schemas.openxmlformats.org/officeDocument/2006/relationships/hyperlink" Target="https://echa.europa.eu/registration-dossier/-/registered-dossier/15636/2/1" TargetMode="External"/><Relationship Id="rId182" Type="http://schemas.openxmlformats.org/officeDocument/2006/relationships/hyperlink" Target="https://echa.europa.eu/information-on-chemicals/cl-inventory-database/-/discli/details/54932" TargetMode="External"/><Relationship Id="rId378" Type="http://schemas.openxmlformats.org/officeDocument/2006/relationships/hyperlink" Target="https://echa.europa.eu/registration-dossier/-/registered-dossier/15384/2/1" TargetMode="External"/><Relationship Id="rId403" Type="http://schemas.openxmlformats.org/officeDocument/2006/relationships/hyperlink" Target="https://echa.europa.eu/registration-dossier/-/registered-dossier/10919/2/1" TargetMode="External"/><Relationship Id="rId585" Type="http://schemas.openxmlformats.org/officeDocument/2006/relationships/hyperlink" Target="https://echa.europa.eu/registration-dossier/-/registered-dossier/15026/2/1" TargetMode="External"/><Relationship Id="rId6" Type="http://schemas.openxmlformats.org/officeDocument/2006/relationships/hyperlink" Target="https://www.osha.gov/pls/oshaweb/owadisp.show_document?p_table=STANDARDS&amp;p_id=9992" TargetMode="External"/><Relationship Id="rId238" Type="http://schemas.openxmlformats.org/officeDocument/2006/relationships/hyperlink" Target="https://echa.europa.eu/registration-dossier/-/registered-dossier/2054/2/1" TargetMode="External"/><Relationship Id="rId445" Type="http://schemas.openxmlformats.org/officeDocument/2006/relationships/hyperlink" Target="https://echa.europa.eu/registration-dossier/-/registered-dossier/10313/2/1" TargetMode="External"/><Relationship Id="rId487" Type="http://schemas.openxmlformats.org/officeDocument/2006/relationships/hyperlink" Target="https://echa.europa.eu/registration-dossier/-/registered-dossier/15312/2/1" TargetMode="External"/><Relationship Id="rId610" Type="http://schemas.openxmlformats.org/officeDocument/2006/relationships/hyperlink" Target="https://echa.europa.eu/registration-dossier/-/registered-dossier/8802/2/1" TargetMode="External"/><Relationship Id="rId291" Type="http://schemas.openxmlformats.org/officeDocument/2006/relationships/hyperlink" Target="https://echa.europa.eu/registration-dossier/-/registered-dossier/15949/2/1" TargetMode="External"/><Relationship Id="rId305" Type="http://schemas.openxmlformats.org/officeDocument/2006/relationships/hyperlink" Target="https://echa.europa.eu/information-on-chemicals/cl-inventory-database/-/discli/details/29114" TargetMode="External"/><Relationship Id="rId347" Type="http://schemas.openxmlformats.org/officeDocument/2006/relationships/hyperlink" Target="https://echa.europa.eu/registration-dossier/-/registered-dossier/5521/2/1" TargetMode="External"/><Relationship Id="rId512" Type="http://schemas.openxmlformats.org/officeDocument/2006/relationships/hyperlink" Target="https://echa.europa.eu/information-on-chemicals/cl-inventory-database/-/discli/details/20839" TargetMode="External"/><Relationship Id="rId44" Type="http://schemas.openxmlformats.org/officeDocument/2006/relationships/hyperlink" Target="http://www.commonchemistry.org/ChemicalDetail.aspx?ref=104-54-1" TargetMode="External"/><Relationship Id="rId86" Type="http://schemas.openxmlformats.org/officeDocument/2006/relationships/hyperlink" Target="http://echa.europa.eu/hu/registration-dossier/-/registered-dossier/15544/2/1/?documentUUID=15b4638b-29db-4183-a07f-7062b3254803" TargetMode="External"/><Relationship Id="rId151" Type="http://schemas.openxmlformats.org/officeDocument/2006/relationships/hyperlink" Target="https://echa.europa.eu/hu/registration-dossier/-/registered-dossier/15448/2/1" TargetMode="External"/><Relationship Id="rId389" Type="http://schemas.openxmlformats.org/officeDocument/2006/relationships/hyperlink" Target="https://echa.europa.eu/registration-dossier/-/registered-dossier/14360/2/1" TargetMode="External"/><Relationship Id="rId554" Type="http://schemas.openxmlformats.org/officeDocument/2006/relationships/hyperlink" Target="https://echa.europa.eu/information-on-chemicals/cl-inventory-database/-/discli/details/131988" TargetMode="External"/><Relationship Id="rId596" Type="http://schemas.openxmlformats.org/officeDocument/2006/relationships/hyperlink" Target="https://echa.europa.eu/brief-profile/-/briefprofile/100.127.578" TargetMode="External"/><Relationship Id="rId193" Type="http://schemas.openxmlformats.org/officeDocument/2006/relationships/hyperlink" Target="https://echa.europa.eu/information-on-chemicals/cl-inventory-database/-/discli/details/117963" TargetMode="External"/><Relationship Id="rId207" Type="http://schemas.openxmlformats.org/officeDocument/2006/relationships/hyperlink" Target="https://echa.europa.eu/registration-dossier/-/registered-dossier/7104/2/1" TargetMode="External"/><Relationship Id="rId249" Type="http://schemas.openxmlformats.org/officeDocument/2006/relationships/hyperlink" Target="https://echa.europa.eu/registration-dossier/-/registered-dossier/15124/2/1" TargetMode="External"/><Relationship Id="rId414" Type="http://schemas.openxmlformats.org/officeDocument/2006/relationships/hyperlink" Target="https://echa.europa.eu/registration-dossier/-/registered-dossier/16132/2/1" TargetMode="External"/><Relationship Id="rId456" Type="http://schemas.openxmlformats.org/officeDocument/2006/relationships/hyperlink" Target="https://echa.europa.eu/registration-dossier/-/registered-dossier/14724/2/1" TargetMode="External"/><Relationship Id="rId498" Type="http://schemas.openxmlformats.org/officeDocument/2006/relationships/hyperlink" Target="https://echa.europa.eu/registration-dossier/-/registered-dossier/14821/2/1" TargetMode="External"/><Relationship Id="rId621" Type="http://schemas.openxmlformats.org/officeDocument/2006/relationships/hyperlink" Target="https://echa.europa.eu/registration-dossier/-/registered-dossier/15961/2/1" TargetMode="External"/><Relationship Id="rId13" Type="http://schemas.openxmlformats.org/officeDocument/2006/relationships/hyperlink" Target="http://apps.echa.europa.eu/registered/data/dossiers/DISS-9eb7c66f-9951-6173-e044-00144f67d031/AGGR-d77355c6-a456-459a-b1a5-24a5df2b2b75_DISS-9eb7c66f-9951-6173-e044-00144f67d031.html" TargetMode="External"/><Relationship Id="rId109" Type="http://schemas.openxmlformats.org/officeDocument/2006/relationships/hyperlink" Target="http://echa.europa.eu/hu/registration-dossier/-/registered-dossier/15304/7/1" TargetMode="External"/><Relationship Id="rId260" Type="http://schemas.openxmlformats.org/officeDocument/2006/relationships/hyperlink" Target="https://echa.europa.eu/registration-dossier/-/registered-dossier/1405/2/1" TargetMode="External"/><Relationship Id="rId316" Type="http://schemas.openxmlformats.org/officeDocument/2006/relationships/hyperlink" Target="https://echa.europa.eu/registration-dossier/-/registered-dossier/2204/2/1" TargetMode="External"/><Relationship Id="rId523" Type="http://schemas.openxmlformats.org/officeDocument/2006/relationships/hyperlink" Target="https://echa.europa.eu/registration-dossier/-/registered-dossier/14529/2/1" TargetMode="External"/><Relationship Id="rId55" Type="http://schemas.openxmlformats.org/officeDocument/2006/relationships/hyperlink" Target="http://echa.europa.eu/registration-dossier/-/registered-dossier/14578/2/1" TargetMode="External"/><Relationship Id="rId97" Type="http://schemas.openxmlformats.org/officeDocument/2006/relationships/hyperlink" Target="http://echa.europa.eu/hu/registration-dossier/-/registered-dossier/16162/7/1" TargetMode="External"/><Relationship Id="rId120" Type="http://schemas.openxmlformats.org/officeDocument/2006/relationships/hyperlink" Target="https://echa.europa.eu/hu/registration-dossier/-/registered-dossier/14250/2/1" TargetMode="External"/><Relationship Id="rId358" Type="http://schemas.openxmlformats.org/officeDocument/2006/relationships/hyperlink" Target="https://echa.europa.eu/substance-information/-/substanceinfo/100.054.188" TargetMode="External"/><Relationship Id="rId565" Type="http://schemas.openxmlformats.org/officeDocument/2006/relationships/hyperlink" Target="https://echa.europa.eu/registration-dossier/-/registered-dossier/15378/2/1" TargetMode="External"/><Relationship Id="rId162" Type="http://schemas.openxmlformats.org/officeDocument/2006/relationships/hyperlink" Target="https://echa.europa.eu/hu/registration-dossier/-/registered-dossier/14586/2/1" TargetMode="External"/><Relationship Id="rId218" Type="http://schemas.openxmlformats.org/officeDocument/2006/relationships/hyperlink" Target="https://echa.europa.eu/registration-dossier/-/registered-dossier/15065/2/1" TargetMode="External"/><Relationship Id="rId425" Type="http://schemas.openxmlformats.org/officeDocument/2006/relationships/hyperlink" Target="https://echa.europa.eu/registration-dossier/-/registered-dossier/12653/2/1" TargetMode="External"/><Relationship Id="rId467" Type="http://schemas.openxmlformats.org/officeDocument/2006/relationships/hyperlink" Target="https://echa.europa.eu/registration-dossier/-/registered-dossier/15832/2/1" TargetMode="External"/><Relationship Id="rId632" Type="http://schemas.openxmlformats.org/officeDocument/2006/relationships/hyperlink" Target="https://echa.europa.eu/hu/substance-information/-/substanceinfo/100.101.629" TargetMode="External"/><Relationship Id="rId271" Type="http://schemas.openxmlformats.org/officeDocument/2006/relationships/hyperlink" Target="https://echa.europa.eu/registration-dossier/-/registered-dossier/13519/2/1" TargetMode="External"/><Relationship Id="rId24" Type="http://schemas.openxmlformats.org/officeDocument/2006/relationships/hyperlink" Target="https://www.osha.gov/pls/oshaweb/owadisp.show_document?p_table=STANDARDS&amp;p_id=9992" TargetMode="External"/><Relationship Id="rId66" Type="http://schemas.openxmlformats.org/officeDocument/2006/relationships/hyperlink" Target="http://echa.europa.eu/registration-dossier/-/registered-dossier/15804" TargetMode="External"/><Relationship Id="rId131" Type="http://schemas.openxmlformats.org/officeDocument/2006/relationships/hyperlink" Target="https://echa.europa.eu/hu/registration-dossier/-/registered-dossier/16106/2/1" TargetMode="External"/><Relationship Id="rId327" Type="http://schemas.openxmlformats.org/officeDocument/2006/relationships/hyperlink" Target="https://echa.europa.eu/registration-dossier/-/registered-dossier/1714/2/1" TargetMode="External"/><Relationship Id="rId369" Type="http://schemas.openxmlformats.org/officeDocument/2006/relationships/hyperlink" Target="https://echa.europa.eu/registration-dossier/-/registered-dossier/15505/2/1" TargetMode="External"/><Relationship Id="rId534" Type="http://schemas.openxmlformats.org/officeDocument/2006/relationships/hyperlink" Target="https://echa.europa.eu/registration-dossier/-/registered-dossier/7449/2/1" TargetMode="External"/><Relationship Id="rId576" Type="http://schemas.openxmlformats.org/officeDocument/2006/relationships/hyperlink" Target="https://echa.europa.eu/registration-dossier/-/registered-dossier/13532/6/1" TargetMode="External"/><Relationship Id="rId173" Type="http://schemas.openxmlformats.org/officeDocument/2006/relationships/hyperlink" Target="https://echa.europa.eu/registration-dossier/-/registered-dossier/14915/2/1" TargetMode="External"/><Relationship Id="rId229" Type="http://schemas.openxmlformats.org/officeDocument/2006/relationships/hyperlink" Target="https://echa.europa.eu/registration-dossier/-/registered-dossier/15265/2/1" TargetMode="External"/><Relationship Id="rId380" Type="http://schemas.openxmlformats.org/officeDocument/2006/relationships/hyperlink" Target="https://echa.europa.eu/registration-dossier/-/registered-dossier/13684/2/1" TargetMode="External"/><Relationship Id="rId436" Type="http://schemas.openxmlformats.org/officeDocument/2006/relationships/hyperlink" Target="https://echa.europa.eu/registration-dossier/-/registered-dossier/13432/2/1" TargetMode="External"/><Relationship Id="rId601" Type="http://schemas.openxmlformats.org/officeDocument/2006/relationships/hyperlink" Target="https://echa.europa.eu/registration-dossier/-/registered-dossier/15543/2/1" TargetMode="External"/><Relationship Id="rId643" Type="http://schemas.openxmlformats.org/officeDocument/2006/relationships/hyperlink" Target="https://echa.europa.eu/registration-dossier/-/registered-dossier/13263/2/1/?documentUUID=a43c1d28-5d52-47dd-b187-a19ad513cfd2" TargetMode="External"/><Relationship Id="rId240" Type="http://schemas.openxmlformats.org/officeDocument/2006/relationships/hyperlink" Target="https://echa.europa.eu/registration-dossier/-/registered-dossier/15948/2/1" TargetMode="External"/><Relationship Id="rId478" Type="http://schemas.openxmlformats.org/officeDocument/2006/relationships/hyperlink" Target="https://echa.europa.eu/information-on-chemicals/cl-inventory-database/-/discli/details/123758" TargetMode="External"/><Relationship Id="rId35" Type="http://schemas.openxmlformats.org/officeDocument/2006/relationships/hyperlink" Target="http://apps.echa.europa.eu/registered/data/dossiers/DISS-9ebc257c-cef7-6dc4-e044-00144f67d031/AGGR-469b9cb0-d942-4431-ba7b-7f23e7211687_DISS-9ebc257c-cef7-6dc4-e044-00144f67d031.html" TargetMode="External"/><Relationship Id="rId77" Type="http://schemas.openxmlformats.org/officeDocument/2006/relationships/hyperlink" Target="http://echa.europa.eu/information-on-chemicals/cl-inventory-database/-/discli/details/38942" TargetMode="External"/><Relationship Id="rId100" Type="http://schemas.openxmlformats.org/officeDocument/2006/relationships/hyperlink" Target="http://echa.europa.eu/hu/registration-dossier/-/registered-dossier/14890" TargetMode="External"/><Relationship Id="rId282" Type="http://schemas.openxmlformats.org/officeDocument/2006/relationships/hyperlink" Target="https://echa.europa.eu/registration-dossier/-/registered-dossier/14959/2/1" TargetMode="External"/><Relationship Id="rId338" Type="http://schemas.openxmlformats.org/officeDocument/2006/relationships/hyperlink" Target="https://echa.europa.eu/information-on-chemicals/cl-inventory-database/-/discli/details/7133" TargetMode="External"/><Relationship Id="rId503" Type="http://schemas.openxmlformats.org/officeDocument/2006/relationships/hyperlink" Target="https://echa.europa.eu/information-on-chemicals/cl-inventory-database/-/discli/details/109783" TargetMode="External"/><Relationship Id="rId545" Type="http://schemas.openxmlformats.org/officeDocument/2006/relationships/hyperlink" Target="https://echa.europa.eu/registration-dossier/-/registered-dossier/15975/2/1" TargetMode="External"/><Relationship Id="rId587" Type="http://schemas.openxmlformats.org/officeDocument/2006/relationships/hyperlink" Target="https://echa.europa.eu/registration-dossier/-/registered-dossier/13621/2/1" TargetMode="External"/><Relationship Id="rId8" Type="http://schemas.openxmlformats.org/officeDocument/2006/relationships/hyperlink" Target="http://apps.echa.europa.eu/registered/data/dossiers/DISS-9d828ff8-98ef-6484-e044-00144f67d249/AGGR-c343c84a-3ca2-4a39-8d14-4a7b7cae963d_DISS-9d828ff8-98ef-6484-e044-00144f67d249.html" TargetMode="External"/><Relationship Id="rId142" Type="http://schemas.openxmlformats.org/officeDocument/2006/relationships/hyperlink" Target="https://echa.europa.eu/registration-dossier/-/registered-dossier/15532/2/1" TargetMode="External"/><Relationship Id="rId184" Type="http://schemas.openxmlformats.org/officeDocument/2006/relationships/hyperlink" Target="https://echa.europa.eu/registration-dossier/-/registered-dossier/5839/2/1" TargetMode="External"/><Relationship Id="rId391" Type="http://schemas.openxmlformats.org/officeDocument/2006/relationships/hyperlink" Target="https://echa.europa.eu/registration-dossier/-/registered-dossier/14260/2/1" TargetMode="External"/><Relationship Id="rId405" Type="http://schemas.openxmlformats.org/officeDocument/2006/relationships/hyperlink" Target="https://echa.europa.eu/information-on-chemicals/cl-inventory-database/-/discli/details/97859" TargetMode="External"/><Relationship Id="rId447" Type="http://schemas.openxmlformats.org/officeDocument/2006/relationships/hyperlink" Target="https://echa.europa.eu/registration-dossier/-/registered-dossier/12037/2/1" TargetMode="External"/><Relationship Id="rId612" Type="http://schemas.openxmlformats.org/officeDocument/2006/relationships/hyperlink" Target="https://echa.europa.eu/substance-information/-/substanceinfo/100.100.484" TargetMode="External"/><Relationship Id="rId251" Type="http://schemas.openxmlformats.org/officeDocument/2006/relationships/hyperlink" Target="https://echa.europa.eu/registration-dossier/-/registered-dossier/15995/2/1" TargetMode="External"/><Relationship Id="rId489" Type="http://schemas.openxmlformats.org/officeDocument/2006/relationships/hyperlink" Target="https://echa.europa.eu/registration-dossier/-/registered-dossier/2086/2/1" TargetMode="External"/><Relationship Id="rId46" Type="http://schemas.openxmlformats.org/officeDocument/2006/relationships/hyperlink" Target="http://apps.echa.europa.eu/registered/data/dossiers/DISS-9d94ab4c-6eff-47bf-e044-00144f67d249/AGGR-5c6287b7-65d8-4c64-a7fe-64fc7cad4d53_DISS-9d94ab4c-6eff-47bf-e044-00144f67d249.html" TargetMode="External"/><Relationship Id="rId293" Type="http://schemas.openxmlformats.org/officeDocument/2006/relationships/hyperlink" Target="https://www.youtube.com/watch?v=DSNuahBdcwI" TargetMode="External"/><Relationship Id="rId307" Type="http://schemas.openxmlformats.org/officeDocument/2006/relationships/hyperlink" Target="https://echa.europa.eu/registration-dossier/-/registered-dossier/1650/2/1" TargetMode="External"/><Relationship Id="rId349" Type="http://schemas.openxmlformats.org/officeDocument/2006/relationships/hyperlink" Target="https://echa.europa.eu/registration-dossier/-/registered-dossier/14140/2/1" TargetMode="External"/><Relationship Id="rId514" Type="http://schemas.openxmlformats.org/officeDocument/2006/relationships/hyperlink" Target="https://echa.europa.eu/registration-dossier/-/registered-dossier/15440/2/1" TargetMode="External"/><Relationship Id="rId556" Type="http://schemas.openxmlformats.org/officeDocument/2006/relationships/hyperlink" Target="https://echa.europa.eu/registration-dossier/-/registered-dossier/5625/2/1" TargetMode="External"/><Relationship Id="rId88" Type="http://schemas.openxmlformats.org/officeDocument/2006/relationships/hyperlink" Target="http://echa.europa.eu/hu/registration-dossier/-/registered-dossier/16056/2/1" TargetMode="External"/><Relationship Id="rId111" Type="http://schemas.openxmlformats.org/officeDocument/2006/relationships/hyperlink" Target="http://apps.echa.europa.eu/registered/data/dossiers/DISS-9ea6e4f0-6833-6c9a-e044-00144f67d031/AGGR-8f10b593-b25f-4266-bba5-54443a8a6f5e_DISS-9ea6e4f0-6833-6c9a-e044-00144f67d031.html" TargetMode="External"/><Relationship Id="rId153" Type="http://schemas.openxmlformats.org/officeDocument/2006/relationships/hyperlink" Target="https://echa.europa.eu/hu/registration-dossier/-/registered-dossier/15565/2/1" TargetMode="External"/><Relationship Id="rId195" Type="http://schemas.openxmlformats.org/officeDocument/2006/relationships/hyperlink" Target="https://echa.europa.eu/information-on-chemicals/cl-inventory-database/-/discli/details/90814" TargetMode="External"/><Relationship Id="rId209" Type="http://schemas.openxmlformats.org/officeDocument/2006/relationships/hyperlink" Target="https://echa.europa.eu/registration-dossier/-/registered-dossier/10572/2/1" TargetMode="External"/><Relationship Id="rId360" Type="http://schemas.openxmlformats.org/officeDocument/2006/relationships/hyperlink" Target="https://echa.europa.eu/registration-dossier/-/registered-dossier/15770/2/1" TargetMode="External"/><Relationship Id="rId416" Type="http://schemas.openxmlformats.org/officeDocument/2006/relationships/hyperlink" Target="https://echa.europa.eu/registration-dossier/-/registered-dossier/13168/2/1" TargetMode="External"/><Relationship Id="rId598" Type="http://schemas.openxmlformats.org/officeDocument/2006/relationships/hyperlink" Target="https://echa.europa.eu/registration-dossier/-/registered-dossier/14881/2/1/?documentUUID=3834402d-f9fe-4be5-8d6f-c0211c98117f" TargetMode="External"/><Relationship Id="rId220" Type="http://schemas.openxmlformats.org/officeDocument/2006/relationships/hyperlink" Target="https://echa.europa.eu/registration-dossier/-/registered-dossier/14908/2/1" TargetMode="External"/><Relationship Id="rId458" Type="http://schemas.openxmlformats.org/officeDocument/2006/relationships/hyperlink" Target="https://echa.europa.eu/registration-dossier/-/registered-dossier/9984/2/1" TargetMode="External"/><Relationship Id="rId623" Type="http://schemas.openxmlformats.org/officeDocument/2006/relationships/hyperlink" Target="https://echa.europa.eu/substance-information/-/substanceinfo/100.065.235" TargetMode="External"/><Relationship Id="rId15" Type="http://schemas.openxmlformats.org/officeDocument/2006/relationships/hyperlink" Target="http://echa.europa.eu/hu/registration-dossier/-/registered-dossier/15012/2/1" TargetMode="External"/><Relationship Id="rId57" Type="http://schemas.openxmlformats.org/officeDocument/2006/relationships/hyperlink" Target="http://echa.europa.eu/registration-dossier/-/registered-dossier/6945" TargetMode="External"/><Relationship Id="rId262" Type="http://schemas.openxmlformats.org/officeDocument/2006/relationships/hyperlink" Target="https://echa.europa.eu/information-on-chemicals/cl-inventory-database/-/discli/details/40645" TargetMode="External"/><Relationship Id="rId318" Type="http://schemas.openxmlformats.org/officeDocument/2006/relationships/hyperlink" Target="https://echa.europa.eu/information-on-chemicals/cl-inventory-database/-/discli/details/17760" TargetMode="External"/><Relationship Id="rId525" Type="http://schemas.openxmlformats.org/officeDocument/2006/relationships/hyperlink" Target="https://echa.europa.eu/registration-dossier/-/registered-dossier/2079/2/1" TargetMode="External"/><Relationship Id="rId567" Type="http://schemas.openxmlformats.org/officeDocument/2006/relationships/hyperlink" Target="https://echa.europa.eu/registration-dossier/-/registered-dossier/13863/2/1" TargetMode="External"/><Relationship Id="rId99" Type="http://schemas.openxmlformats.org/officeDocument/2006/relationships/hyperlink" Target="http://echa.europa.eu/hu/information-on-chemicals/cl-inventory-database/-/discli/details/134488" TargetMode="External"/><Relationship Id="rId122" Type="http://schemas.openxmlformats.org/officeDocument/2006/relationships/hyperlink" Target="https://echa.europa.eu/hu/registration-dossier/-/registered-dossier/15445/2/1" TargetMode="External"/><Relationship Id="rId164" Type="http://schemas.openxmlformats.org/officeDocument/2006/relationships/hyperlink" Target="https://echa.europa.eu/hu/registration-dossier/-/registered-dossier/15092/2/1" TargetMode="External"/><Relationship Id="rId371" Type="http://schemas.openxmlformats.org/officeDocument/2006/relationships/hyperlink" Target="https://echa.europa.eu/registration-dossier/-/registered-dossier/13401/2/1" TargetMode="External"/><Relationship Id="rId427" Type="http://schemas.openxmlformats.org/officeDocument/2006/relationships/hyperlink" Target="https://echa.europa.eu/registration-dossier/-/registered-dossier/10823/2/1" TargetMode="External"/><Relationship Id="rId469" Type="http://schemas.openxmlformats.org/officeDocument/2006/relationships/hyperlink" Target="https://echa.europa.eu/registration-dossier/-/registered-dossier/14184/2/1" TargetMode="External"/><Relationship Id="rId634" Type="http://schemas.openxmlformats.org/officeDocument/2006/relationships/hyperlink" Target="https://echa.europa.eu/hu/substance-information/-/substanceinfo/100.048.319" TargetMode="External"/><Relationship Id="rId26" Type="http://schemas.openxmlformats.org/officeDocument/2006/relationships/hyperlink" Target="http://apps.echa.europa.eu/registered/data/dossiers/DISS-9da0e2f4-11bb-60e1-e044-00144f67d249/AGGR-51b8a2a6-be2e-454c-9a05-97ad86fe4b0f_DISS-9da0e2f4-11bb-60e1-e044-00144f67d249.html" TargetMode="External"/><Relationship Id="rId231" Type="http://schemas.openxmlformats.org/officeDocument/2006/relationships/hyperlink" Target="https://echa.europa.eu/registration-dossier/-/registered-dossier/15464/2/1" TargetMode="External"/><Relationship Id="rId273" Type="http://schemas.openxmlformats.org/officeDocument/2006/relationships/hyperlink" Target="https://echa.europa.eu/registration-dossier/-/registered-dossier/12721/2/1" TargetMode="External"/><Relationship Id="rId329" Type="http://schemas.openxmlformats.org/officeDocument/2006/relationships/hyperlink" Target="https://echa.europa.eu/registration-dossier/-/registered-dossier/13748/2/1" TargetMode="External"/><Relationship Id="rId480" Type="http://schemas.openxmlformats.org/officeDocument/2006/relationships/hyperlink" Target="https://echa.europa.eu/registration-dossier/-/registered-dossier/16473/2/1" TargetMode="External"/><Relationship Id="rId536" Type="http://schemas.openxmlformats.org/officeDocument/2006/relationships/hyperlink" Target="https://echa.europa.eu/information-on-chemicals/cl-inventory-database/-/discli/details/1156" TargetMode="External"/><Relationship Id="rId68" Type="http://schemas.openxmlformats.org/officeDocument/2006/relationships/hyperlink" Target="http://echa.europa.eu/hu/registration-dossier/-/registered-dossier/16050/2/1" TargetMode="External"/><Relationship Id="rId133" Type="http://schemas.openxmlformats.org/officeDocument/2006/relationships/hyperlink" Target="https://echa.europa.eu/registration-dossier/-/registered-dossier/16184/2/1" TargetMode="External"/><Relationship Id="rId175" Type="http://schemas.openxmlformats.org/officeDocument/2006/relationships/hyperlink" Target="https://echa.europa.eu/registration-dossier/-/registered-dossier/5863/2/1" TargetMode="External"/><Relationship Id="rId340" Type="http://schemas.openxmlformats.org/officeDocument/2006/relationships/hyperlink" Target="https://echa.europa.eu/registration-dossier/-/registered-dossier/5651/2/1" TargetMode="External"/><Relationship Id="rId578" Type="http://schemas.openxmlformats.org/officeDocument/2006/relationships/hyperlink" Target="http://www.sigmaaldrich.com/MSDS/MSDS/DisplayMSDSPage.do?country=HU&amp;language=hu&amp;productNumber=440809&amp;brand=ALDRICH&amp;PageToGoToURL=http%3A%2F%2Fwww.sigmaaldrich.com%2Fcatalog%2Fsearch%3Fterm%3D3068-76-6%26interface%3DCAS%2520No.%26N%3D0%26mode%3Dmatch%2520p" TargetMode="External"/><Relationship Id="rId200" Type="http://schemas.openxmlformats.org/officeDocument/2006/relationships/hyperlink" Target="https://echa.europa.eu/registration-dossier/-/registered-dossier/1984/2/1" TargetMode="External"/><Relationship Id="rId382" Type="http://schemas.openxmlformats.org/officeDocument/2006/relationships/hyperlink" Target="https://echa.europa.eu/information-on-chemicals/cl-inventory-database/-/discli/details/111384" TargetMode="External"/><Relationship Id="rId438" Type="http://schemas.openxmlformats.org/officeDocument/2006/relationships/hyperlink" Target="https://echa.europa.eu/registration-dossier/-/registered-dossier/14768/2/1" TargetMode="External"/><Relationship Id="rId603" Type="http://schemas.openxmlformats.org/officeDocument/2006/relationships/hyperlink" Target="https://echa.europa.eu/registration-dossier/-/registered-dossier/13847/2/1" TargetMode="External"/><Relationship Id="rId645" Type="http://schemas.openxmlformats.org/officeDocument/2006/relationships/printerSettings" Target="../printerSettings/printerSettings4.bin"/><Relationship Id="rId242" Type="http://schemas.openxmlformats.org/officeDocument/2006/relationships/hyperlink" Target="https://echa.europa.eu/registration-dossier/-/registered-dossier/10192/2/1" TargetMode="External"/><Relationship Id="rId284" Type="http://schemas.openxmlformats.org/officeDocument/2006/relationships/hyperlink" Target="https://echa.europa.eu/information-on-chemicals/cl-inventory-database/-/discli/details/10613" TargetMode="External"/><Relationship Id="rId491" Type="http://schemas.openxmlformats.org/officeDocument/2006/relationships/hyperlink" Target="https://echa.europa.eu/registration-dossier/-/registered-dossier/12432/2/1" TargetMode="External"/><Relationship Id="rId505" Type="http://schemas.openxmlformats.org/officeDocument/2006/relationships/hyperlink" Target="https://echa.europa.eu/information-on-chemicals/cl-inventory-database/-/discli/details/62913" TargetMode="External"/><Relationship Id="rId37" Type="http://schemas.openxmlformats.org/officeDocument/2006/relationships/hyperlink" Target="http://echa.europa.eu/hu/registration-dossier/-/registered-dossier/16122/7/1" TargetMode="External"/><Relationship Id="rId79" Type="http://schemas.openxmlformats.org/officeDocument/2006/relationships/hyperlink" Target="http://echa.europa.eu/hu/registration-dossier/-/registered-dossier/15539/2/1/?documentUUID=4c25e7a0-8db9-4a9e-8741-7ccdd4e6f497" TargetMode="External"/><Relationship Id="rId102" Type="http://schemas.openxmlformats.org/officeDocument/2006/relationships/hyperlink" Target="http://echa.europa.eu/hu/registration-dossier/-/registered-dossier/15516/2/1" TargetMode="External"/><Relationship Id="rId144" Type="http://schemas.openxmlformats.org/officeDocument/2006/relationships/hyperlink" Target="https://echa.europa.eu/registration-dossier/-/registered-dossier/14497/2/1" TargetMode="External"/><Relationship Id="rId547" Type="http://schemas.openxmlformats.org/officeDocument/2006/relationships/hyperlink" Target="https://echa.europa.eu/information-on-chemicals/cl-inventory-database/-/discli/details/25287" TargetMode="External"/><Relationship Id="rId589" Type="http://schemas.openxmlformats.org/officeDocument/2006/relationships/hyperlink" Target="https://echa.europa.eu/information-on-chemicals/cl-inventory-database/-/discli/details/29625" TargetMode="External"/><Relationship Id="rId90" Type="http://schemas.openxmlformats.org/officeDocument/2006/relationships/hyperlink" Target="http://echa.europa.eu/hu/brief-profile/-/briefprofile/100.028.839" TargetMode="External"/><Relationship Id="rId186" Type="http://schemas.openxmlformats.org/officeDocument/2006/relationships/hyperlink" Target="https://echa.europa.eu/registration-dossier/-/registered-dossier/15766/2/1" TargetMode="External"/><Relationship Id="rId351" Type="http://schemas.openxmlformats.org/officeDocument/2006/relationships/hyperlink" Target="https://echa.europa.eu/registration-dossier/-/registered-dossier/5899/2/1" TargetMode="External"/><Relationship Id="rId393" Type="http://schemas.openxmlformats.org/officeDocument/2006/relationships/hyperlink" Target="https://echa.europa.eu/registration-dossier/-/registered-dossier/13596/2/1" TargetMode="External"/><Relationship Id="rId407" Type="http://schemas.openxmlformats.org/officeDocument/2006/relationships/hyperlink" Target="https://echa.europa.eu/registration-dossier/-/registered-dossier/14418/2/1" TargetMode="External"/><Relationship Id="rId449" Type="http://schemas.openxmlformats.org/officeDocument/2006/relationships/hyperlink" Target="https://echa.europa.eu/registration-dossier/-/registered-dossier/5249/2/1" TargetMode="External"/><Relationship Id="rId614" Type="http://schemas.openxmlformats.org/officeDocument/2006/relationships/hyperlink" Target="https://echa.europa.eu/registration-dossier/-/registered-dossier/13429/2/1" TargetMode="External"/><Relationship Id="rId211" Type="http://schemas.openxmlformats.org/officeDocument/2006/relationships/hyperlink" Target="https://echa.europa.eu/information-on-chemicals/cl-inventory-database/-/discli/details/48601" TargetMode="External"/><Relationship Id="rId253" Type="http://schemas.openxmlformats.org/officeDocument/2006/relationships/hyperlink" Target="https://echa.europa.eu/registration-dossier/-/registered-dossier/10958/2/1" TargetMode="External"/><Relationship Id="rId295" Type="http://schemas.openxmlformats.org/officeDocument/2006/relationships/hyperlink" Target="https://echa.europa.eu/information-on-chemicals/cl-inventory-database/-/discli/details/86451" TargetMode="External"/><Relationship Id="rId309" Type="http://schemas.openxmlformats.org/officeDocument/2006/relationships/hyperlink" Target="https://echa.europa.eu/substance-information/-/substanceinfo/100.043.451" TargetMode="External"/><Relationship Id="rId460" Type="http://schemas.openxmlformats.org/officeDocument/2006/relationships/hyperlink" Target="https://echa.europa.eu/information-on-chemicals/cl-inventory-database/-/discli/details/161767" TargetMode="External"/><Relationship Id="rId516" Type="http://schemas.openxmlformats.org/officeDocument/2006/relationships/hyperlink" Target="https://echa.europa.eu/registration-dossier/-/registered-dossier/6423/2/1" TargetMode="External"/><Relationship Id="rId48" Type="http://schemas.openxmlformats.org/officeDocument/2006/relationships/hyperlink" Target="http://echa.europa.eu/hu/registration-dossier/-/registered-dossier/15416/2/1/?documentUUID=494ce170-ce48-4424-8516-aa63c95bbda9" TargetMode="External"/><Relationship Id="rId113" Type="http://schemas.openxmlformats.org/officeDocument/2006/relationships/hyperlink" Target="http://echa.europa.eu/registration-dossier/-/registered-dossier/16074/2/1" TargetMode="External"/><Relationship Id="rId320" Type="http://schemas.openxmlformats.org/officeDocument/2006/relationships/hyperlink" Target="https://echa.europa.eu/information-on-chemicals/cl-inventory-database/-/discli/details/65214" TargetMode="External"/><Relationship Id="rId558" Type="http://schemas.openxmlformats.org/officeDocument/2006/relationships/hyperlink" Target="https://echa.europa.eu/registration-dossier/-/registered-dossier/14290/2/1" TargetMode="External"/><Relationship Id="rId155" Type="http://schemas.openxmlformats.org/officeDocument/2006/relationships/hyperlink" Target="https://echa.europa.eu/hu/registration-dossier/-/registered-dossier/15387/2/1" TargetMode="External"/><Relationship Id="rId197" Type="http://schemas.openxmlformats.org/officeDocument/2006/relationships/hyperlink" Target="https://echa.europa.eu/registration-dossier/-/registered-dossier/14673/2/1" TargetMode="External"/><Relationship Id="rId362" Type="http://schemas.openxmlformats.org/officeDocument/2006/relationships/hyperlink" Target="https://echa.europa.eu/information-on-chemicals/cl-inventory-database/-/discli/details/121117" TargetMode="External"/><Relationship Id="rId418" Type="http://schemas.openxmlformats.org/officeDocument/2006/relationships/hyperlink" Target="https://echa.europa.eu/information-on-chemicals/cl-inventory-database/-/discli/details/90782" TargetMode="External"/><Relationship Id="rId625" Type="http://schemas.openxmlformats.org/officeDocument/2006/relationships/hyperlink" Target="https://echa.europa.eu/substance-information/-/substanceinfo/100.082.430" TargetMode="External"/><Relationship Id="rId222" Type="http://schemas.openxmlformats.org/officeDocument/2006/relationships/hyperlink" Target="https://echa.europa.eu/registration-dossier/-/registered-dossier/15127/2/1" TargetMode="External"/><Relationship Id="rId264" Type="http://schemas.openxmlformats.org/officeDocument/2006/relationships/hyperlink" Target="https://echa.europa.eu/registration-dossier/-/registered-dossier/11952/2/1" TargetMode="External"/><Relationship Id="rId471" Type="http://schemas.openxmlformats.org/officeDocument/2006/relationships/hyperlink" Target="https://echa.europa.eu/registration-dossier/-/registered-dossier/10345/2/1" TargetMode="External"/><Relationship Id="rId17" Type="http://schemas.openxmlformats.org/officeDocument/2006/relationships/hyperlink" Target="http://apps.echa.europa.eu/registered/data/dossiers/DISS-e7627168-f6ff-63fd-e044-00144f67d031/AGGR-ed0ade36-a40e-4314-b149-867c5da4618d_DISS-e7627168-f6ff-63fd-e044-00144f67d031.html" TargetMode="External"/><Relationship Id="rId59" Type="http://schemas.openxmlformats.org/officeDocument/2006/relationships/hyperlink" Target="http://echa.europa.eu/registration-dossier/-/registered-dossier/15881/2/1" TargetMode="External"/><Relationship Id="rId124" Type="http://schemas.openxmlformats.org/officeDocument/2006/relationships/hyperlink" Target="https://echa.europa.eu/hu/registration-dossier/-/registered-dossier/15741/2/1" TargetMode="External"/><Relationship Id="rId527" Type="http://schemas.openxmlformats.org/officeDocument/2006/relationships/hyperlink" Target="https://echa.europa.eu/information-on-chemicals/cl-inventory-database/-/discli/details/41822" TargetMode="External"/><Relationship Id="rId569" Type="http://schemas.openxmlformats.org/officeDocument/2006/relationships/hyperlink" Target="https://echa.europa.eu/registration-dossier/-/registered-dossier/4826/2/1" TargetMode="External"/><Relationship Id="rId70" Type="http://schemas.openxmlformats.org/officeDocument/2006/relationships/hyperlink" Target="http://apps.echa.europa.eu/registered/data/dossiers/DISS-9c7f8c48-6e5f-603f-e044-00144f67d249/AGGR-e2d4aa2a-4ca2-4b82-bc79-69b7d6e48e8c_DISS-9c7f8c48-6e5f-603f-e044-00144f67d249.html" TargetMode="External"/><Relationship Id="rId166" Type="http://schemas.openxmlformats.org/officeDocument/2006/relationships/hyperlink" Target="https://echa.europa.eu/registration-dossier/-/registered-dossier/15322/2/1" TargetMode="External"/><Relationship Id="rId331" Type="http://schemas.openxmlformats.org/officeDocument/2006/relationships/hyperlink" Target="https://echa.europa.eu/substance-information/-/substanceinfo/100.116.393" TargetMode="External"/><Relationship Id="rId373" Type="http://schemas.openxmlformats.org/officeDocument/2006/relationships/hyperlink" Target="https://echa.europa.eu/registration-dossier/-/registered-dossier/15289/2/1" TargetMode="External"/><Relationship Id="rId429" Type="http://schemas.openxmlformats.org/officeDocument/2006/relationships/hyperlink" Target="https://echa.europa.eu/registration-dossier/-/registered-dossier/11171/2/1" TargetMode="External"/><Relationship Id="rId580" Type="http://schemas.openxmlformats.org/officeDocument/2006/relationships/hyperlink" Target="https://echa.europa.eu/information-on-chemicals/cl-inventory-database/-/discli/details/42816" TargetMode="External"/><Relationship Id="rId636" Type="http://schemas.openxmlformats.org/officeDocument/2006/relationships/hyperlink" Target="https://echa.europa.eu/hu/substance-information/-/substanceinfo/100.025.488"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45"/>
  <sheetViews>
    <sheetView topLeftCell="C7" zoomScale="130" zoomScaleNormal="130" workbookViewId="0">
      <selection activeCell="D7" sqref="D7"/>
    </sheetView>
  </sheetViews>
  <sheetFormatPr defaultRowHeight="15"/>
  <cols>
    <col min="1" max="1" width="2.140625"/>
    <col min="2" max="2" width="7.42578125" style="1"/>
    <col min="3" max="3" width="15.42578125" style="2"/>
    <col min="4" max="4" width="81.28515625" style="2"/>
    <col min="5" max="1025" width="8.5703125"/>
  </cols>
  <sheetData>
    <row r="1" spans="1:4" ht="120">
      <c r="B1" s="3" t="s">
        <v>0</v>
      </c>
      <c r="C1"/>
      <c r="D1" s="2" t="s">
        <v>1</v>
      </c>
    </row>
    <row r="2" spans="1:4">
      <c r="A2" s="3" t="s">
        <v>2</v>
      </c>
      <c r="B2" s="3" t="s">
        <v>3</v>
      </c>
      <c r="C2"/>
      <c r="D2"/>
    </row>
    <row r="3" spans="1:4" ht="30">
      <c r="B3" s="1" t="s">
        <v>4</v>
      </c>
      <c r="C3"/>
      <c r="D3" s="2" t="s">
        <v>5</v>
      </c>
    </row>
    <row r="4" spans="1:4" ht="30">
      <c r="B4" s="4" t="s">
        <v>6</v>
      </c>
      <c r="C4" s="5" t="s">
        <v>7</v>
      </c>
      <c r="D4" s="6" t="s">
        <v>8</v>
      </c>
    </row>
    <row r="5" spans="1:4" ht="42.75" customHeight="1">
      <c r="B5"/>
      <c r="C5" s="7" t="s">
        <v>9</v>
      </c>
      <c r="D5" s="8" t="s">
        <v>10</v>
      </c>
    </row>
    <row r="6" spans="1:4" ht="223.5" customHeight="1">
      <c r="B6"/>
      <c r="C6" s="5" t="s">
        <v>11</v>
      </c>
      <c r="D6" s="6" t="s">
        <v>12</v>
      </c>
    </row>
    <row r="7" spans="1:4" ht="135">
      <c r="A7" s="9"/>
      <c r="B7" s="10"/>
      <c r="C7" s="11" t="s">
        <v>13</v>
      </c>
      <c r="D7" s="12" t="s">
        <v>26271</v>
      </c>
    </row>
    <row r="8" spans="1:4">
      <c r="A8" s="3" t="s">
        <v>14</v>
      </c>
      <c r="B8"/>
      <c r="C8" s="13"/>
      <c r="D8"/>
    </row>
    <row r="9" spans="1:4" ht="30">
      <c r="B9" s="1" t="s">
        <v>4</v>
      </c>
      <c r="C9" s="13"/>
      <c r="D9" s="2" t="s">
        <v>15</v>
      </c>
    </row>
    <row r="10" spans="1:4" ht="165">
      <c r="B10" s="4" t="s">
        <v>16</v>
      </c>
      <c r="C10" s="5"/>
      <c r="D10" s="6" t="s">
        <v>25584</v>
      </c>
    </row>
    <row r="11" spans="1:4">
      <c r="B11" s="1" t="s">
        <v>17</v>
      </c>
      <c r="C11" s="14"/>
      <c r="D11" s="15"/>
    </row>
    <row r="12" spans="1:4" ht="39" customHeight="1">
      <c r="B12"/>
      <c r="C12" s="5" t="s">
        <v>18</v>
      </c>
      <c r="D12" s="6" t="s">
        <v>19</v>
      </c>
    </row>
    <row r="13" spans="1:4" ht="102.75" customHeight="1">
      <c r="B13"/>
      <c r="C13" s="5" t="s">
        <v>20</v>
      </c>
      <c r="D13" s="6" t="s">
        <v>25585</v>
      </c>
    </row>
    <row r="14" spans="1:4" ht="90">
      <c r="B14"/>
      <c r="C14" s="13" t="s">
        <v>21</v>
      </c>
      <c r="D14" s="2" t="s">
        <v>25586</v>
      </c>
    </row>
    <row r="15" spans="1:4">
      <c r="A15" s="16" t="s">
        <v>22</v>
      </c>
      <c r="B15" s="17"/>
      <c r="C15" s="18"/>
      <c r="D15" s="19"/>
    </row>
    <row r="16" spans="1:4" ht="45">
      <c r="B16" s="1" t="s">
        <v>4</v>
      </c>
      <c r="C16" s="13"/>
      <c r="D16" s="2" t="s">
        <v>6392</v>
      </c>
    </row>
    <row r="17" spans="1:4" ht="135">
      <c r="B17" s="4" t="s">
        <v>23</v>
      </c>
      <c r="C17" s="6"/>
      <c r="D17" s="6" t="s">
        <v>24</v>
      </c>
    </row>
    <row r="18" spans="1:4" ht="150">
      <c r="B18" s="5" t="s">
        <v>25</v>
      </c>
      <c r="C18" s="2" t="s">
        <v>26</v>
      </c>
      <c r="D18" s="2" t="s">
        <v>26270</v>
      </c>
    </row>
    <row r="19" spans="1:4" ht="210">
      <c r="B19"/>
      <c r="C19" s="6" t="s">
        <v>27</v>
      </c>
      <c r="D19" s="6" t="s">
        <v>26269</v>
      </c>
    </row>
    <row r="20" spans="1:4" ht="60">
      <c r="B20"/>
      <c r="C20" s="6" t="s">
        <v>18</v>
      </c>
      <c r="D20" s="6" t="s">
        <v>28</v>
      </c>
    </row>
    <row r="21" spans="1:4" ht="30">
      <c r="B21"/>
      <c r="C21" s="6" t="s">
        <v>29</v>
      </c>
      <c r="D21" s="6" t="s">
        <v>30</v>
      </c>
    </row>
    <row r="22" spans="1:4" ht="30">
      <c r="B22"/>
      <c r="C22" s="6" t="s">
        <v>31</v>
      </c>
      <c r="D22" s="6" t="s">
        <v>32</v>
      </c>
    </row>
    <row r="23" spans="1:4" ht="45">
      <c r="B23"/>
      <c r="C23" s="6" t="s">
        <v>33</v>
      </c>
      <c r="D23" s="6" t="s">
        <v>34</v>
      </c>
    </row>
    <row r="24" spans="1:4" ht="30">
      <c r="B24"/>
      <c r="C24" s="6" t="s">
        <v>35</v>
      </c>
      <c r="D24" s="6" t="s">
        <v>36</v>
      </c>
    </row>
    <row r="25" spans="1:4" ht="45">
      <c r="B25"/>
      <c r="C25" s="6" t="s">
        <v>37</v>
      </c>
      <c r="D25" s="6" t="s">
        <v>6391</v>
      </c>
    </row>
    <row r="26" spans="1:4" ht="60">
      <c r="B26"/>
      <c r="C26" s="6" t="s">
        <v>38</v>
      </c>
      <c r="D26" s="6" t="s">
        <v>39</v>
      </c>
    </row>
    <row r="27" spans="1:4" ht="45">
      <c r="B27"/>
      <c r="C27" s="6" t="s">
        <v>40</v>
      </c>
      <c r="D27" s="6" t="s">
        <v>41</v>
      </c>
    </row>
    <row r="28" spans="1:4" ht="75">
      <c r="B28"/>
      <c r="C28" s="20" t="s">
        <v>42</v>
      </c>
      <c r="D28" s="20" t="s">
        <v>43</v>
      </c>
    </row>
    <row r="29" spans="1:4" ht="225">
      <c r="B29"/>
      <c r="C29" s="20" t="s">
        <v>44</v>
      </c>
      <c r="D29" s="20" t="s">
        <v>45</v>
      </c>
    </row>
    <row r="30" spans="1:4">
      <c r="B30" s="21" t="s">
        <v>46</v>
      </c>
      <c r="C30" s="20"/>
      <c r="D30" s="20"/>
    </row>
    <row r="31" spans="1:4">
      <c r="B31" s="22" t="s">
        <v>47</v>
      </c>
      <c r="C31" s="15"/>
      <c r="D31" s="15"/>
    </row>
    <row r="32" spans="1:4">
      <c r="A32" s="23" t="s">
        <v>48</v>
      </c>
      <c r="B32" s="17"/>
      <c r="C32" s="19"/>
      <c r="D32" s="19"/>
    </row>
    <row r="33" spans="1:4" ht="30">
      <c r="B33" s="4" t="s">
        <v>4</v>
      </c>
      <c r="C33" s="6"/>
      <c r="D33" s="6" t="s">
        <v>49</v>
      </c>
    </row>
    <row r="34" spans="1:4" ht="105">
      <c r="B34" s="1" t="s">
        <v>50</v>
      </c>
      <c r="C34" s="24">
        <v>1</v>
      </c>
      <c r="D34" s="2" t="s">
        <v>6390</v>
      </c>
    </row>
    <row r="35" spans="1:4" ht="75">
      <c r="B35"/>
      <c r="C35" s="25">
        <v>2</v>
      </c>
      <c r="D35" s="6" t="s">
        <v>6388</v>
      </c>
    </row>
    <row r="36" spans="1:4">
      <c r="A36" s="23" t="s">
        <v>51</v>
      </c>
      <c r="B36"/>
      <c r="D36"/>
    </row>
    <row r="37" spans="1:4" ht="90">
      <c r="B37" s="1" t="s">
        <v>4</v>
      </c>
      <c r="D37" s="2" t="s">
        <v>52</v>
      </c>
    </row>
    <row r="38" spans="1:4" ht="60">
      <c r="B38" s="1" t="s">
        <v>53</v>
      </c>
      <c r="D38" s="2" t="s">
        <v>6387</v>
      </c>
    </row>
    <row r="39" spans="1:4" ht="45">
      <c r="B39" s="1" t="s">
        <v>50</v>
      </c>
      <c r="D39" s="2" t="s">
        <v>54</v>
      </c>
    </row>
    <row r="40" spans="1:4">
      <c r="A40" s="39" t="s">
        <v>6376</v>
      </c>
    </row>
    <row r="41" spans="1:4" ht="60">
      <c r="B41" s="1" t="s">
        <v>4</v>
      </c>
      <c r="D41" s="2" t="s">
        <v>6377</v>
      </c>
    </row>
    <row r="42" spans="1:4" ht="75">
      <c r="B42" s="1" t="s">
        <v>53</v>
      </c>
      <c r="D42" s="2" t="s">
        <v>6386</v>
      </c>
    </row>
    <row r="43" spans="1:4">
      <c r="A43" s="3" t="s">
        <v>25493</v>
      </c>
    </row>
    <row r="44" spans="1:4" ht="60">
      <c r="B44" s="1" t="s">
        <v>4</v>
      </c>
      <c r="D44" s="2" t="s">
        <v>25494</v>
      </c>
    </row>
    <row r="45" spans="1:4" ht="150">
      <c r="B45" s="1" t="s">
        <v>53</v>
      </c>
      <c r="D45" s="2" t="s">
        <v>25498</v>
      </c>
    </row>
  </sheetData>
  <pageMargins left="0.7" right="0.7" top="0.75" bottom="0.75" header="0.51180555555555496" footer="0.51180555555555496"/>
  <pageSetup paperSize="9" firstPageNumber="0"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440"/>
  <sheetViews>
    <sheetView topLeftCell="A108" zoomScaleNormal="100" workbookViewId="0">
      <selection activeCell="A116" sqref="A116"/>
    </sheetView>
  </sheetViews>
  <sheetFormatPr defaultRowHeight="15"/>
  <cols>
    <col min="1" max="1025" width="16.28515625"/>
  </cols>
  <sheetData>
    <row r="1" spans="1:9">
      <c r="A1" s="238" t="s">
        <v>1498</v>
      </c>
      <c r="B1" t="s">
        <v>1499</v>
      </c>
      <c r="C1" t="s">
        <v>1500</v>
      </c>
      <c r="D1" t="s">
        <v>1501</v>
      </c>
      <c r="E1">
        <v>0.5</v>
      </c>
      <c r="F1">
        <v>2</v>
      </c>
      <c r="H1" t="s">
        <v>1502</v>
      </c>
    </row>
    <row r="2" spans="1:9">
      <c r="A2" s="238" t="s">
        <v>1503</v>
      </c>
      <c r="B2" t="s">
        <v>1504</v>
      </c>
      <c r="C2" t="s">
        <v>1505</v>
      </c>
      <c r="D2" t="s">
        <v>1506</v>
      </c>
      <c r="E2">
        <v>6</v>
      </c>
      <c r="H2" t="s">
        <v>1507</v>
      </c>
    </row>
    <row r="3" spans="1:9">
      <c r="A3" s="238" t="s">
        <v>1508</v>
      </c>
      <c r="B3" t="s">
        <v>1509</v>
      </c>
      <c r="C3" t="s">
        <v>1510</v>
      </c>
      <c r="D3" t="s">
        <v>1511</v>
      </c>
      <c r="E3">
        <v>180</v>
      </c>
      <c r="F3">
        <v>720</v>
      </c>
    </row>
    <row r="4" spans="1:9">
      <c r="A4" s="238" t="s">
        <v>1512</v>
      </c>
      <c r="B4" t="s">
        <v>1513</v>
      </c>
      <c r="C4" t="s">
        <v>1514</v>
      </c>
      <c r="D4" t="s">
        <v>1515</v>
      </c>
      <c r="E4">
        <v>6</v>
      </c>
      <c r="F4">
        <v>24</v>
      </c>
      <c r="H4" t="s">
        <v>1516</v>
      </c>
      <c r="I4" t="s">
        <v>1517</v>
      </c>
    </row>
    <row r="5" spans="1:9">
      <c r="A5" s="238" t="s">
        <v>1518</v>
      </c>
      <c r="B5" t="s">
        <v>1519</v>
      </c>
      <c r="C5" t="s">
        <v>1520</v>
      </c>
      <c r="D5" t="s">
        <v>1521</v>
      </c>
      <c r="E5">
        <v>1</v>
      </c>
      <c r="H5" t="s">
        <v>1516</v>
      </c>
      <c r="I5" t="s">
        <v>1522</v>
      </c>
    </row>
    <row r="6" spans="1:9">
      <c r="A6" s="238" t="s">
        <v>1523</v>
      </c>
      <c r="B6" t="s">
        <v>1524</v>
      </c>
      <c r="C6" t="s">
        <v>1525</v>
      </c>
      <c r="D6" t="s">
        <v>1526</v>
      </c>
      <c r="E6">
        <v>0.2</v>
      </c>
      <c r="F6">
        <v>0.2</v>
      </c>
      <c r="H6" t="s">
        <v>1527</v>
      </c>
      <c r="I6" t="s">
        <v>1517</v>
      </c>
    </row>
    <row r="7" spans="1:9">
      <c r="A7" s="238" t="s">
        <v>1458</v>
      </c>
      <c r="B7" t="s">
        <v>1528</v>
      </c>
      <c r="C7" t="s">
        <v>1529</v>
      </c>
      <c r="D7" t="s">
        <v>1530</v>
      </c>
      <c r="F7">
        <v>6.7</v>
      </c>
      <c r="H7" t="s">
        <v>1516</v>
      </c>
      <c r="I7" t="s">
        <v>1531</v>
      </c>
    </row>
    <row r="8" spans="1:9">
      <c r="A8" s="238" t="s">
        <v>1105</v>
      </c>
      <c r="B8" t="s">
        <v>1532</v>
      </c>
      <c r="C8" t="s">
        <v>1533</v>
      </c>
      <c r="D8" t="s">
        <v>1534</v>
      </c>
      <c r="E8">
        <v>442</v>
      </c>
      <c r="F8">
        <v>884</v>
      </c>
      <c r="H8" t="s">
        <v>1507</v>
      </c>
      <c r="I8" t="s">
        <v>1535</v>
      </c>
    </row>
    <row r="9" spans="1:9">
      <c r="A9" s="238" t="s">
        <v>1240</v>
      </c>
      <c r="B9" t="s">
        <v>1536</v>
      </c>
      <c r="C9" t="s">
        <v>1537</v>
      </c>
      <c r="D9" t="s">
        <v>1538</v>
      </c>
      <c r="E9">
        <v>50</v>
      </c>
      <c r="F9">
        <v>50</v>
      </c>
      <c r="H9" t="s">
        <v>1527</v>
      </c>
      <c r="I9" t="s">
        <v>1539</v>
      </c>
    </row>
    <row r="10" spans="1:9">
      <c r="A10" s="238" t="s">
        <v>1540</v>
      </c>
      <c r="B10" t="s">
        <v>1541</v>
      </c>
      <c r="C10" t="s">
        <v>1542</v>
      </c>
      <c r="D10" t="s">
        <v>1543</v>
      </c>
      <c r="E10">
        <v>0.5</v>
      </c>
      <c r="F10">
        <v>0.5</v>
      </c>
      <c r="H10" t="s">
        <v>1544</v>
      </c>
    </row>
    <row r="11" spans="1:9">
      <c r="A11" s="238" t="s">
        <v>1545</v>
      </c>
      <c r="B11" t="s">
        <v>1546</v>
      </c>
      <c r="C11" t="s">
        <v>1547</v>
      </c>
      <c r="D11" t="s">
        <v>1548</v>
      </c>
      <c r="E11">
        <v>5</v>
      </c>
      <c r="F11">
        <v>10</v>
      </c>
    </row>
    <row r="12" spans="1:9">
      <c r="A12" s="238" t="s">
        <v>1549</v>
      </c>
      <c r="B12" t="s">
        <v>1550</v>
      </c>
      <c r="C12" t="s">
        <v>1551</v>
      </c>
      <c r="D12" t="s">
        <v>1552</v>
      </c>
      <c r="E12">
        <v>30</v>
      </c>
      <c r="I12" t="s">
        <v>1553</v>
      </c>
    </row>
    <row r="13" spans="1:9">
      <c r="A13" s="238" t="s">
        <v>1554</v>
      </c>
      <c r="B13" t="s">
        <v>1555</v>
      </c>
      <c r="C13" t="s">
        <v>1556</v>
      </c>
      <c r="D13" t="s">
        <v>1557</v>
      </c>
      <c r="E13">
        <v>9</v>
      </c>
      <c r="F13">
        <v>9</v>
      </c>
      <c r="H13" t="s">
        <v>1516</v>
      </c>
      <c r="I13" t="s">
        <v>1517</v>
      </c>
    </row>
    <row r="14" spans="1:9">
      <c r="A14" s="238" t="s">
        <v>1558</v>
      </c>
      <c r="B14" t="s">
        <v>1559</v>
      </c>
      <c r="C14" t="s">
        <v>1560</v>
      </c>
      <c r="D14" t="s">
        <v>1561</v>
      </c>
      <c r="G14">
        <v>0.05</v>
      </c>
      <c r="H14" t="s">
        <v>1562</v>
      </c>
      <c r="I14" t="s">
        <v>1563</v>
      </c>
    </row>
    <row r="15" spans="1:9">
      <c r="A15" s="238" t="s">
        <v>1309</v>
      </c>
      <c r="C15" t="s">
        <v>1564</v>
      </c>
      <c r="D15" t="s">
        <v>1565</v>
      </c>
      <c r="E15">
        <v>0.05</v>
      </c>
      <c r="F15">
        <v>0.05</v>
      </c>
      <c r="H15" t="s">
        <v>1566</v>
      </c>
      <c r="I15" t="s">
        <v>1517</v>
      </c>
    </row>
    <row r="16" spans="1:9">
      <c r="A16" s="238" t="s">
        <v>1567</v>
      </c>
      <c r="B16" t="s">
        <v>1568</v>
      </c>
      <c r="C16" t="s">
        <v>1569</v>
      </c>
      <c r="D16" t="s">
        <v>1570</v>
      </c>
      <c r="G16">
        <v>0.81</v>
      </c>
      <c r="H16" t="s">
        <v>1562</v>
      </c>
    </row>
    <row r="17" spans="1:9">
      <c r="A17" s="238" t="s">
        <v>1571</v>
      </c>
      <c r="B17" t="s">
        <v>1572</v>
      </c>
      <c r="C17" t="s">
        <v>1573</v>
      </c>
      <c r="D17" t="s">
        <v>1574</v>
      </c>
      <c r="H17" t="s">
        <v>1507</v>
      </c>
    </row>
    <row r="18" spans="1:9">
      <c r="A18" s="238" t="s">
        <v>1575</v>
      </c>
      <c r="B18" t="s">
        <v>1576</v>
      </c>
      <c r="C18" t="s">
        <v>1577</v>
      </c>
      <c r="D18" t="s">
        <v>1578</v>
      </c>
      <c r="E18">
        <v>10</v>
      </c>
      <c r="F18">
        <v>40</v>
      </c>
      <c r="H18" t="s">
        <v>1527</v>
      </c>
      <c r="I18" t="s">
        <v>1579</v>
      </c>
    </row>
    <row r="19" spans="1:9">
      <c r="A19" s="238" t="s">
        <v>1580</v>
      </c>
      <c r="B19" t="s">
        <v>1581</v>
      </c>
      <c r="C19" t="s">
        <v>1582</v>
      </c>
      <c r="D19" t="s">
        <v>1583</v>
      </c>
      <c r="E19">
        <v>95</v>
      </c>
      <c r="I19" t="s">
        <v>1579</v>
      </c>
    </row>
    <row r="20" spans="1:9">
      <c r="A20" s="238" t="s">
        <v>1224</v>
      </c>
      <c r="B20" t="s">
        <v>1584</v>
      </c>
      <c r="C20" t="s">
        <v>1585</v>
      </c>
      <c r="D20" t="s">
        <v>1586</v>
      </c>
      <c r="E20">
        <v>221</v>
      </c>
      <c r="F20">
        <v>442</v>
      </c>
      <c r="H20" t="s">
        <v>1502</v>
      </c>
      <c r="I20" t="s">
        <v>1579</v>
      </c>
    </row>
    <row r="21" spans="1:9">
      <c r="A21" s="238" t="s">
        <v>1587</v>
      </c>
      <c r="B21" t="s">
        <v>1588</v>
      </c>
      <c r="C21" t="s">
        <v>1589</v>
      </c>
      <c r="D21" t="s">
        <v>1590</v>
      </c>
      <c r="E21">
        <v>122</v>
      </c>
      <c r="F21">
        <v>306</v>
      </c>
      <c r="I21" t="s">
        <v>1579</v>
      </c>
    </row>
    <row r="22" spans="1:9">
      <c r="A22" s="238" t="s">
        <v>1591</v>
      </c>
      <c r="B22" t="s">
        <v>1592</v>
      </c>
      <c r="C22" t="s">
        <v>1593</v>
      </c>
      <c r="D22" t="s">
        <v>1594</v>
      </c>
      <c r="E22">
        <v>0.2</v>
      </c>
      <c r="F22">
        <v>0.8</v>
      </c>
      <c r="H22" t="s">
        <v>1595</v>
      </c>
    </row>
    <row r="23" spans="1:9">
      <c r="A23" s="238" t="s">
        <v>1596</v>
      </c>
      <c r="B23" t="s">
        <v>1597</v>
      </c>
      <c r="C23" t="s">
        <v>1598</v>
      </c>
      <c r="D23" t="s">
        <v>1599</v>
      </c>
      <c r="E23">
        <v>1</v>
      </c>
      <c r="F23">
        <v>4</v>
      </c>
      <c r="H23" t="s">
        <v>1502</v>
      </c>
    </row>
    <row r="24" spans="1:9">
      <c r="A24" s="238" t="s">
        <v>1600</v>
      </c>
      <c r="B24" t="s">
        <v>1601</v>
      </c>
      <c r="C24" t="s">
        <v>1602</v>
      </c>
      <c r="D24" t="s">
        <v>1603</v>
      </c>
      <c r="G24">
        <v>1.9</v>
      </c>
      <c r="H24" t="s">
        <v>1604</v>
      </c>
    </row>
    <row r="25" spans="1:9">
      <c r="A25" s="238" t="s">
        <v>1605</v>
      </c>
      <c r="B25" t="s">
        <v>1606</v>
      </c>
      <c r="C25" t="s">
        <v>1607</v>
      </c>
      <c r="D25" t="s">
        <v>1608</v>
      </c>
      <c r="G25">
        <v>0.8</v>
      </c>
      <c r="H25" t="s">
        <v>1609</v>
      </c>
    </row>
    <row r="26" spans="1:9">
      <c r="A26" s="238" t="s">
        <v>1353</v>
      </c>
      <c r="B26" t="s">
        <v>1610</v>
      </c>
      <c r="C26" t="s">
        <v>1611</v>
      </c>
      <c r="D26" t="s">
        <v>1612</v>
      </c>
      <c r="E26">
        <v>2350</v>
      </c>
      <c r="F26">
        <v>9400</v>
      </c>
      <c r="I26" t="s">
        <v>1613</v>
      </c>
    </row>
    <row r="27" spans="1:9">
      <c r="A27" s="238" t="s">
        <v>1401</v>
      </c>
      <c r="B27" t="s">
        <v>1614</v>
      </c>
      <c r="C27" t="s">
        <v>1615</v>
      </c>
      <c r="D27" t="s">
        <v>1616</v>
      </c>
      <c r="G27">
        <v>1</v>
      </c>
      <c r="H27" t="s">
        <v>1617</v>
      </c>
    </row>
    <row r="28" spans="1:9">
      <c r="A28" s="238" t="s">
        <v>1618</v>
      </c>
      <c r="B28" t="s">
        <v>1619</v>
      </c>
      <c r="C28" t="s">
        <v>1620</v>
      </c>
      <c r="D28" t="s">
        <v>1621</v>
      </c>
      <c r="E28">
        <v>0.23</v>
      </c>
      <c r="F28">
        <v>0.23</v>
      </c>
      <c r="H28" t="s">
        <v>1516</v>
      </c>
      <c r="I28" t="s">
        <v>1517</v>
      </c>
    </row>
    <row r="29" spans="1:9">
      <c r="A29" s="238" t="s">
        <v>1622</v>
      </c>
      <c r="B29" t="s">
        <v>1623</v>
      </c>
      <c r="C29" t="s">
        <v>1624</v>
      </c>
      <c r="D29" t="s">
        <v>1625</v>
      </c>
      <c r="E29">
        <v>3</v>
      </c>
      <c r="F29">
        <v>3</v>
      </c>
      <c r="H29" t="s">
        <v>1527</v>
      </c>
      <c r="I29" t="s">
        <v>1517</v>
      </c>
    </row>
    <row r="30" spans="1:9">
      <c r="A30" s="238" t="s">
        <v>1626</v>
      </c>
      <c r="B30" t="s">
        <v>1627</v>
      </c>
      <c r="C30" t="s">
        <v>1628</v>
      </c>
      <c r="D30" t="s">
        <v>1629</v>
      </c>
      <c r="G30">
        <v>10</v>
      </c>
      <c r="H30" t="s">
        <v>1617</v>
      </c>
    </row>
    <row r="31" spans="1:9">
      <c r="A31" s="238" t="s">
        <v>1630</v>
      </c>
      <c r="B31" t="s">
        <v>1631</v>
      </c>
      <c r="C31" t="s">
        <v>1632</v>
      </c>
      <c r="D31" t="s">
        <v>1633</v>
      </c>
      <c r="G31">
        <v>4.3</v>
      </c>
      <c r="H31" t="s">
        <v>1562</v>
      </c>
    </row>
    <row r="32" spans="1:9">
      <c r="A32" s="238" t="s">
        <v>1634</v>
      </c>
      <c r="B32" t="s">
        <v>1635</v>
      </c>
      <c r="C32" t="s">
        <v>1636</v>
      </c>
      <c r="D32" t="s">
        <v>1637</v>
      </c>
      <c r="E32">
        <v>4.8</v>
      </c>
      <c r="F32">
        <v>12.1</v>
      </c>
      <c r="H32" t="s">
        <v>1507</v>
      </c>
      <c r="I32" t="s">
        <v>1638</v>
      </c>
    </row>
    <row r="33" spans="1:9">
      <c r="A33" s="238" t="s">
        <v>1122</v>
      </c>
      <c r="B33" t="s">
        <v>1639</v>
      </c>
      <c r="C33" t="s">
        <v>1640</v>
      </c>
      <c r="D33" t="s">
        <v>1641</v>
      </c>
      <c r="E33">
        <v>52</v>
      </c>
      <c r="F33">
        <v>104</v>
      </c>
      <c r="H33" t="s">
        <v>1507</v>
      </c>
      <c r="I33" t="s">
        <v>1531</v>
      </c>
    </row>
    <row r="34" spans="1:9">
      <c r="A34" s="238" t="s">
        <v>1159</v>
      </c>
      <c r="B34" t="s">
        <v>1642</v>
      </c>
      <c r="C34" t="s">
        <v>1643</v>
      </c>
      <c r="D34" t="s">
        <v>1644</v>
      </c>
      <c r="E34">
        <v>375</v>
      </c>
      <c r="F34">
        <v>568</v>
      </c>
      <c r="H34" t="s">
        <v>1502</v>
      </c>
      <c r="I34" t="s">
        <v>1579</v>
      </c>
    </row>
    <row r="35" spans="1:9">
      <c r="A35" s="238" t="s">
        <v>1645</v>
      </c>
      <c r="B35" t="s">
        <v>1646</v>
      </c>
      <c r="C35" t="s">
        <v>1647</v>
      </c>
      <c r="D35" t="s">
        <v>1648</v>
      </c>
      <c r="E35">
        <v>10</v>
      </c>
      <c r="H35" t="s">
        <v>1649</v>
      </c>
    </row>
    <row r="36" spans="1:9">
      <c r="A36" s="238" t="s">
        <v>1650</v>
      </c>
      <c r="B36" t="s">
        <v>1651</v>
      </c>
      <c r="C36" t="s">
        <v>1652</v>
      </c>
      <c r="D36" t="s">
        <v>1653</v>
      </c>
      <c r="E36">
        <v>17.600000000000001</v>
      </c>
      <c r="F36">
        <v>35.200000000000003</v>
      </c>
      <c r="I36" t="s">
        <v>1654</v>
      </c>
    </row>
    <row r="37" spans="1:9">
      <c r="A37" s="238" t="s">
        <v>1655</v>
      </c>
      <c r="B37" t="s">
        <v>1656</v>
      </c>
      <c r="C37" t="s">
        <v>1657</v>
      </c>
      <c r="D37" t="s">
        <v>1658</v>
      </c>
      <c r="E37">
        <v>83</v>
      </c>
      <c r="F37">
        <v>208</v>
      </c>
      <c r="I37" t="s">
        <v>1579</v>
      </c>
    </row>
    <row r="38" spans="1:9">
      <c r="A38" s="238" t="s">
        <v>1659</v>
      </c>
      <c r="B38" t="s">
        <v>1660</v>
      </c>
      <c r="C38" t="s">
        <v>1661</v>
      </c>
      <c r="D38" t="s">
        <v>1662</v>
      </c>
      <c r="E38">
        <v>840</v>
      </c>
      <c r="F38">
        <v>840</v>
      </c>
      <c r="H38" t="s">
        <v>1527</v>
      </c>
      <c r="I38" t="s">
        <v>1517</v>
      </c>
    </row>
    <row r="39" spans="1:9">
      <c r="A39" s="238" t="s">
        <v>1663</v>
      </c>
      <c r="B39" t="s">
        <v>1664</v>
      </c>
      <c r="C39" t="s">
        <v>1665</v>
      </c>
      <c r="D39" t="s">
        <v>1666</v>
      </c>
      <c r="E39">
        <v>20</v>
      </c>
      <c r="F39">
        <v>20</v>
      </c>
      <c r="H39" t="s">
        <v>1516</v>
      </c>
      <c r="I39" t="s">
        <v>1517</v>
      </c>
    </row>
    <row r="40" spans="1:9">
      <c r="A40" s="238" t="s">
        <v>933</v>
      </c>
      <c r="B40" t="s">
        <v>1667</v>
      </c>
      <c r="C40" t="s">
        <v>1668</v>
      </c>
      <c r="D40" t="s">
        <v>1669</v>
      </c>
      <c r="E40">
        <v>0.4</v>
      </c>
      <c r="F40">
        <v>0.4</v>
      </c>
      <c r="H40" t="s">
        <v>1670</v>
      </c>
      <c r="I40" t="s">
        <v>1517</v>
      </c>
    </row>
    <row r="41" spans="1:9">
      <c r="A41" s="238" t="s">
        <v>1671</v>
      </c>
      <c r="B41" t="s">
        <v>1672</v>
      </c>
      <c r="C41" t="s">
        <v>1673</v>
      </c>
      <c r="D41" t="s">
        <v>1586</v>
      </c>
      <c r="E41">
        <v>221</v>
      </c>
      <c r="F41">
        <v>442</v>
      </c>
      <c r="H41" t="s">
        <v>1502</v>
      </c>
      <c r="I41" t="s">
        <v>1579</v>
      </c>
    </row>
    <row r="42" spans="1:9">
      <c r="A42" s="238" t="s">
        <v>1674</v>
      </c>
      <c r="B42" t="s">
        <v>1675</v>
      </c>
      <c r="C42" t="s">
        <v>1676</v>
      </c>
      <c r="D42" t="s">
        <v>1599</v>
      </c>
      <c r="E42">
        <v>9</v>
      </c>
      <c r="H42" t="s">
        <v>1502</v>
      </c>
    </row>
    <row r="43" spans="1:9">
      <c r="A43" s="238" t="s">
        <v>1677</v>
      </c>
      <c r="B43" t="s">
        <v>1678</v>
      </c>
      <c r="C43" t="s">
        <v>1679</v>
      </c>
      <c r="D43" t="s">
        <v>1680</v>
      </c>
      <c r="E43">
        <v>45</v>
      </c>
      <c r="H43" t="s">
        <v>1507</v>
      </c>
      <c r="I43" t="s">
        <v>1522</v>
      </c>
    </row>
    <row r="44" spans="1:9">
      <c r="A44" s="238" t="s">
        <v>1681</v>
      </c>
      <c r="B44" t="s">
        <v>1682</v>
      </c>
      <c r="C44" t="s">
        <v>1683</v>
      </c>
      <c r="D44" t="s">
        <v>1684</v>
      </c>
      <c r="E44">
        <v>275</v>
      </c>
      <c r="F44">
        <v>550</v>
      </c>
      <c r="I44" t="s">
        <v>1579</v>
      </c>
    </row>
    <row r="45" spans="1:9">
      <c r="A45" s="238" t="s">
        <v>1685</v>
      </c>
      <c r="B45" t="s">
        <v>1686</v>
      </c>
      <c r="C45" t="s">
        <v>1687</v>
      </c>
      <c r="D45" t="s">
        <v>1688</v>
      </c>
      <c r="E45">
        <v>100</v>
      </c>
      <c r="H45" t="s">
        <v>1527</v>
      </c>
      <c r="I45" t="s">
        <v>1579</v>
      </c>
    </row>
    <row r="46" spans="1:9">
      <c r="A46" s="238" t="s">
        <v>63</v>
      </c>
      <c r="B46" t="s">
        <v>1689</v>
      </c>
      <c r="C46" t="s">
        <v>1690</v>
      </c>
      <c r="D46" t="s">
        <v>1691</v>
      </c>
      <c r="E46">
        <v>190</v>
      </c>
      <c r="F46">
        <v>380</v>
      </c>
      <c r="H46" t="s">
        <v>1507</v>
      </c>
      <c r="I46" t="s">
        <v>1692</v>
      </c>
    </row>
    <row r="47" spans="1:9">
      <c r="A47" s="238" t="s">
        <v>1693</v>
      </c>
      <c r="B47" t="s">
        <v>1694</v>
      </c>
      <c r="C47" t="s">
        <v>1695</v>
      </c>
      <c r="D47" t="s">
        <v>1696</v>
      </c>
      <c r="E47">
        <v>23</v>
      </c>
      <c r="F47">
        <v>70</v>
      </c>
      <c r="I47" t="s">
        <v>1697</v>
      </c>
    </row>
    <row r="48" spans="1:9">
      <c r="A48" s="238" t="s">
        <v>1698</v>
      </c>
      <c r="B48" t="s">
        <v>1699</v>
      </c>
      <c r="C48" t="s">
        <v>1700</v>
      </c>
      <c r="D48" t="s">
        <v>1701</v>
      </c>
      <c r="E48">
        <v>40</v>
      </c>
      <c r="F48">
        <v>40</v>
      </c>
      <c r="H48" t="s">
        <v>1516</v>
      </c>
      <c r="I48" t="s">
        <v>1702</v>
      </c>
    </row>
    <row r="49" spans="1:9">
      <c r="A49" s="238" t="s">
        <v>1703</v>
      </c>
      <c r="B49" t="s">
        <v>1704</v>
      </c>
      <c r="C49" t="s">
        <v>1705</v>
      </c>
      <c r="D49" t="s">
        <v>1706</v>
      </c>
      <c r="E49">
        <v>200</v>
      </c>
      <c r="F49">
        <v>800</v>
      </c>
      <c r="H49" t="s">
        <v>1707</v>
      </c>
      <c r="I49" t="s">
        <v>1708</v>
      </c>
    </row>
    <row r="50" spans="1:9">
      <c r="A50" s="238" t="s">
        <v>1363</v>
      </c>
      <c r="B50" t="s">
        <v>1709</v>
      </c>
      <c r="C50" t="s">
        <v>1710</v>
      </c>
      <c r="D50" t="s">
        <v>1711</v>
      </c>
      <c r="E50">
        <v>40.799999999999997</v>
      </c>
      <c r="F50">
        <v>81.599999999999994</v>
      </c>
      <c r="H50" t="s">
        <v>1507</v>
      </c>
      <c r="I50" t="s">
        <v>1638</v>
      </c>
    </row>
    <row r="51" spans="1:9">
      <c r="A51" s="238" t="s">
        <v>1712</v>
      </c>
      <c r="B51" t="s">
        <v>1713</v>
      </c>
      <c r="C51" t="s">
        <v>1714</v>
      </c>
      <c r="D51" t="s">
        <v>1715</v>
      </c>
      <c r="E51">
        <v>8</v>
      </c>
      <c r="F51">
        <v>16</v>
      </c>
      <c r="H51" t="s">
        <v>1716</v>
      </c>
      <c r="I51" t="s">
        <v>1717</v>
      </c>
    </row>
    <row r="52" spans="1:9">
      <c r="A52" s="238" t="s">
        <v>1718</v>
      </c>
      <c r="B52" t="s">
        <v>1719</v>
      </c>
      <c r="C52" t="s">
        <v>1720</v>
      </c>
      <c r="D52" t="s">
        <v>1721</v>
      </c>
      <c r="E52">
        <v>840</v>
      </c>
      <c r="F52">
        <v>840</v>
      </c>
      <c r="H52" t="s">
        <v>1507</v>
      </c>
      <c r="I52" t="s">
        <v>1517</v>
      </c>
    </row>
    <row r="53" spans="1:9">
      <c r="A53" s="238" t="s">
        <v>1722</v>
      </c>
      <c r="B53" t="s">
        <v>1723</v>
      </c>
      <c r="C53" t="s">
        <v>1724</v>
      </c>
      <c r="D53" t="s">
        <v>1725</v>
      </c>
      <c r="E53">
        <v>2950</v>
      </c>
      <c r="I53" t="s">
        <v>1726</v>
      </c>
    </row>
    <row r="54" spans="1:9">
      <c r="A54" s="238" t="s">
        <v>1125</v>
      </c>
      <c r="B54" t="s">
        <v>1727</v>
      </c>
      <c r="C54" t="s">
        <v>1728</v>
      </c>
      <c r="D54" t="s">
        <v>1729</v>
      </c>
      <c r="E54">
        <v>3.16</v>
      </c>
      <c r="F54" t="s">
        <v>1090</v>
      </c>
      <c r="H54" t="s">
        <v>1507</v>
      </c>
      <c r="I54" t="s">
        <v>1730</v>
      </c>
    </row>
    <row r="55" spans="1:9">
      <c r="A55" s="238" t="s">
        <v>1464</v>
      </c>
      <c r="B55" t="s">
        <v>1731</v>
      </c>
      <c r="C55" t="s">
        <v>1732</v>
      </c>
      <c r="D55" t="s">
        <v>1733</v>
      </c>
      <c r="E55">
        <v>15</v>
      </c>
      <c r="F55">
        <v>30</v>
      </c>
      <c r="H55" t="s">
        <v>1716</v>
      </c>
      <c r="I55" t="s">
        <v>1734</v>
      </c>
    </row>
    <row r="56" spans="1:9">
      <c r="A56" s="238" t="s">
        <v>1735</v>
      </c>
      <c r="B56" t="s">
        <v>1736</v>
      </c>
      <c r="C56" t="s">
        <v>1737</v>
      </c>
      <c r="D56" t="s">
        <v>1738</v>
      </c>
      <c r="E56">
        <v>150</v>
      </c>
      <c r="F56">
        <v>300</v>
      </c>
      <c r="H56" t="s">
        <v>1507</v>
      </c>
      <c r="I56" t="s">
        <v>1739</v>
      </c>
    </row>
    <row r="57" spans="1:9">
      <c r="A57" s="238" t="s">
        <v>1740</v>
      </c>
      <c r="B57" t="s">
        <v>1741</v>
      </c>
      <c r="C57" t="s">
        <v>1742</v>
      </c>
      <c r="D57" t="s">
        <v>1743</v>
      </c>
      <c r="E57">
        <v>230</v>
      </c>
      <c r="I57" t="s">
        <v>1579</v>
      </c>
    </row>
    <row r="58" spans="1:9">
      <c r="A58" s="238" t="s">
        <v>1744</v>
      </c>
      <c r="B58" t="s">
        <v>1745</v>
      </c>
      <c r="C58" t="s">
        <v>1746</v>
      </c>
      <c r="D58" t="s">
        <v>1747</v>
      </c>
      <c r="E58">
        <v>238</v>
      </c>
      <c r="F58">
        <v>476</v>
      </c>
      <c r="H58" t="s">
        <v>1502</v>
      </c>
      <c r="I58" t="s">
        <v>1579</v>
      </c>
    </row>
    <row r="59" spans="1:9">
      <c r="A59" s="238" t="s">
        <v>1748</v>
      </c>
      <c r="B59" t="s">
        <v>1749</v>
      </c>
      <c r="C59" t="s">
        <v>1750</v>
      </c>
      <c r="D59" t="s">
        <v>1751</v>
      </c>
      <c r="E59">
        <v>4.9000000000000004</v>
      </c>
      <c r="F59" t="s">
        <v>1090</v>
      </c>
      <c r="H59" t="s">
        <v>1507</v>
      </c>
      <c r="I59" t="s">
        <v>1730</v>
      </c>
    </row>
    <row r="60" spans="1:9">
      <c r="A60" s="238" t="s">
        <v>1113</v>
      </c>
      <c r="B60" t="s">
        <v>1752</v>
      </c>
      <c r="C60" t="s">
        <v>1753</v>
      </c>
      <c r="D60" t="s">
        <v>1583</v>
      </c>
      <c r="E60">
        <v>72</v>
      </c>
      <c r="H60" t="s">
        <v>1507</v>
      </c>
      <c r="I60" t="s">
        <v>1754</v>
      </c>
    </row>
    <row r="61" spans="1:9">
      <c r="A61" s="238" t="s">
        <v>1128</v>
      </c>
      <c r="B61" t="s">
        <v>1755</v>
      </c>
      <c r="C61" t="s">
        <v>1756</v>
      </c>
      <c r="D61" t="s">
        <v>1757</v>
      </c>
      <c r="E61">
        <v>8</v>
      </c>
      <c r="F61" t="s">
        <v>1090</v>
      </c>
      <c r="H61" t="s">
        <v>1507</v>
      </c>
      <c r="I61" t="s">
        <v>1730</v>
      </c>
    </row>
    <row r="62" spans="1:9">
      <c r="A62" s="238" t="s">
        <v>1255</v>
      </c>
      <c r="B62" t="s">
        <v>1758</v>
      </c>
      <c r="C62" t="s">
        <v>1759</v>
      </c>
      <c r="D62" t="s">
        <v>1760</v>
      </c>
      <c r="E62">
        <v>700</v>
      </c>
      <c r="I62" t="s">
        <v>1697</v>
      </c>
    </row>
    <row r="63" spans="1:9">
      <c r="A63" s="238" t="s">
        <v>1761</v>
      </c>
      <c r="B63" t="s">
        <v>1762</v>
      </c>
      <c r="C63" t="s">
        <v>1763</v>
      </c>
      <c r="D63" t="s">
        <v>1764</v>
      </c>
      <c r="E63">
        <v>0.1</v>
      </c>
      <c r="F63">
        <v>0.3</v>
      </c>
      <c r="I63" t="s">
        <v>1579</v>
      </c>
    </row>
    <row r="64" spans="1:9">
      <c r="A64" s="238" t="s">
        <v>1765</v>
      </c>
      <c r="B64" t="s">
        <v>1766</v>
      </c>
      <c r="C64" t="s">
        <v>1767</v>
      </c>
      <c r="D64" t="s">
        <v>1768</v>
      </c>
      <c r="E64">
        <v>15</v>
      </c>
      <c r="F64">
        <v>60</v>
      </c>
      <c r="H64" t="s">
        <v>1707</v>
      </c>
      <c r="I64" t="s">
        <v>1708</v>
      </c>
    </row>
    <row r="65" spans="1:9">
      <c r="A65" s="238" t="s">
        <v>1769</v>
      </c>
      <c r="B65" t="s">
        <v>1770</v>
      </c>
      <c r="C65" t="s">
        <v>1771</v>
      </c>
      <c r="D65" t="s">
        <v>1772</v>
      </c>
      <c r="E65">
        <v>36</v>
      </c>
      <c r="F65">
        <v>72</v>
      </c>
      <c r="H65" t="s">
        <v>1716</v>
      </c>
      <c r="I65" t="s">
        <v>1773</v>
      </c>
    </row>
    <row r="66" spans="1:9">
      <c r="A66" s="238" t="s">
        <v>1774</v>
      </c>
      <c r="B66" t="s">
        <v>1775</v>
      </c>
      <c r="C66" t="s">
        <v>1776</v>
      </c>
    </row>
    <row r="67" spans="1:9">
      <c r="A67" s="238" t="s">
        <v>1777</v>
      </c>
      <c r="B67" t="s">
        <v>1778</v>
      </c>
      <c r="C67" t="s">
        <v>1779</v>
      </c>
      <c r="D67" t="s">
        <v>1780</v>
      </c>
      <c r="E67">
        <v>11</v>
      </c>
      <c r="F67" t="s">
        <v>1090</v>
      </c>
      <c r="H67" t="s">
        <v>1507</v>
      </c>
      <c r="I67" t="s">
        <v>1730</v>
      </c>
    </row>
    <row r="68" spans="1:9">
      <c r="A68" s="238" t="s">
        <v>1781</v>
      </c>
      <c r="B68" t="s">
        <v>1782</v>
      </c>
      <c r="C68" t="s">
        <v>1783</v>
      </c>
      <c r="D68" t="s">
        <v>1784</v>
      </c>
      <c r="E68">
        <v>4</v>
      </c>
      <c r="F68">
        <v>4</v>
      </c>
      <c r="H68" t="s">
        <v>1785</v>
      </c>
    </row>
    <row r="69" spans="1:9">
      <c r="A69" s="238" t="s">
        <v>1786</v>
      </c>
      <c r="B69" t="s">
        <v>1787</v>
      </c>
      <c r="C69" t="s">
        <v>1788</v>
      </c>
      <c r="D69" t="s">
        <v>1789</v>
      </c>
      <c r="E69">
        <v>2350</v>
      </c>
      <c r="F69">
        <v>9400</v>
      </c>
      <c r="H69" t="s">
        <v>1527</v>
      </c>
      <c r="I69" t="s">
        <v>1708</v>
      </c>
    </row>
    <row r="70" spans="1:9">
      <c r="A70" s="238" t="s">
        <v>1103</v>
      </c>
      <c r="B70" t="s">
        <v>1790</v>
      </c>
      <c r="C70" t="s">
        <v>1791</v>
      </c>
      <c r="D70" t="s">
        <v>1792</v>
      </c>
      <c r="E70">
        <v>98</v>
      </c>
      <c r="F70">
        <v>246</v>
      </c>
      <c r="H70" t="s">
        <v>1507</v>
      </c>
      <c r="I70" t="s">
        <v>1638</v>
      </c>
    </row>
    <row r="71" spans="1:9">
      <c r="A71" s="238" t="s">
        <v>1136</v>
      </c>
      <c r="B71" t="s">
        <v>1793</v>
      </c>
      <c r="C71" t="s">
        <v>1794</v>
      </c>
      <c r="D71" t="s">
        <v>1795</v>
      </c>
      <c r="E71">
        <v>50.1</v>
      </c>
      <c r="I71" t="s">
        <v>1522</v>
      </c>
    </row>
    <row r="72" spans="1:9">
      <c r="A72" s="238" t="s">
        <v>1796</v>
      </c>
      <c r="B72" t="s">
        <v>1797</v>
      </c>
      <c r="C72" t="s">
        <v>1798</v>
      </c>
      <c r="D72" t="s">
        <v>1799</v>
      </c>
      <c r="E72">
        <v>133</v>
      </c>
      <c r="F72">
        <v>333</v>
      </c>
      <c r="H72" t="s">
        <v>1502</v>
      </c>
      <c r="I72" t="s">
        <v>1579</v>
      </c>
    </row>
    <row r="73" spans="1:9">
      <c r="A73" s="238" t="s">
        <v>754</v>
      </c>
      <c r="B73" t="s">
        <v>1800</v>
      </c>
      <c r="C73" t="s">
        <v>1801</v>
      </c>
      <c r="D73" t="s">
        <v>1802</v>
      </c>
      <c r="E73">
        <v>67.5</v>
      </c>
      <c r="F73">
        <v>101.2</v>
      </c>
      <c r="I73" t="s">
        <v>1522</v>
      </c>
    </row>
    <row r="74" spans="1:9">
      <c r="A74" s="238" t="s">
        <v>1803</v>
      </c>
      <c r="B74" t="s">
        <v>1804</v>
      </c>
      <c r="C74" t="s">
        <v>1805</v>
      </c>
      <c r="D74" t="s">
        <v>1806</v>
      </c>
      <c r="E74">
        <v>1920</v>
      </c>
      <c r="F74" t="s">
        <v>1807</v>
      </c>
      <c r="I74" t="s">
        <v>1579</v>
      </c>
    </row>
    <row r="75" spans="1:9">
      <c r="A75" s="238" t="s">
        <v>970</v>
      </c>
      <c r="B75" t="s">
        <v>1808</v>
      </c>
      <c r="C75" t="s">
        <v>1809</v>
      </c>
      <c r="D75" t="s">
        <v>1810</v>
      </c>
      <c r="E75">
        <v>10</v>
      </c>
      <c r="F75">
        <v>40</v>
      </c>
      <c r="H75" t="s">
        <v>1502</v>
      </c>
      <c r="I75" t="s">
        <v>1811</v>
      </c>
    </row>
    <row r="76" spans="1:9">
      <c r="A76" s="238" t="s">
        <v>1812</v>
      </c>
      <c r="B76" t="s">
        <v>1813</v>
      </c>
      <c r="C76" t="s">
        <v>1814</v>
      </c>
      <c r="D76" t="s">
        <v>1815</v>
      </c>
      <c r="H76" t="s">
        <v>1562</v>
      </c>
    </row>
    <row r="77" spans="1:9">
      <c r="A77" s="238" t="s">
        <v>1816</v>
      </c>
      <c r="B77" t="s">
        <v>1817</v>
      </c>
      <c r="C77" t="s">
        <v>1818</v>
      </c>
      <c r="D77" t="s">
        <v>1819</v>
      </c>
      <c r="E77">
        <v>0.09</v>
      </c>
      <c r="F77">
        <v>0.36</v>
      </c>
      <c r="H77" t="s">
        <v>1502</v>
      </c>
      <c r="I77" t="s">
        <v>1708</v>
      </c>
    </row>
    <row r="78" spans="1:9">
      <c r="A78" s="238" t="s">
        <v>1820</v>
      </c>
      <c r="B78" t="s">
        <v>1821</v>
      </c>
      <c r="C78" t="s">
        <v>1822</v>
      </c>
      <c r="D78" t="s">
        <v>1823</v>
      </c>
      <c r="E78">
        <v>38</v>
      </c>
      <c r="F78">
        <v>72</v>
      </c>
      <c r="H78" t="s">
        <v>1502</v>
      </c>
      <c r="I78" t="s">
        <v>1811</v>
      </c>
    </row>
    <row r="79" spans="1:9">
      <c r="A79" s="238" t="s">
        <v>1824</v>
      </c>
      <c r="B79" t="s">
        <v>1825</v>
      </c>
      <c r="C79" t="s">
        <v>1826</v>
      </c>
      <c r="D79" t="s">
        <v>1827</v>
      </c>
      <c r="G79">
        <v>0.01</v>
      </c>
      <c r="H79" t="s">
        <v>1828</v>
      </c>
    </row>
    <row r="80" spans="1:9">
      <c r="A80" s="238" t="s">
        <v>1829</v>
      </c>
      <c r="B80" t="s">
        <v>1830</v>
      </c>
      <c r="C80" t="s">
        <v>1831</v>
      </c>
      <c r="D80" t="s">
        <v>1823</v>
      </c>
      <c r="E80">
        <v>15.1</v>
      </c>
      <c r="F80">
        <v>37.799999999999997</v>
      </c>
      <c r="H80" t="s">
        <v>1502</v>
      </c>
      <c r="I80" t="s">
        <v>1579</v>
      </c>
    </row>
    <row r="81" spans="1:9">
      <c r="A81" s="238" t="s">
        <v>60</v>
      </c>
      <c r="B81" t="s">
        <v>1832</v>
      </c>
      <c r="C81" t="s">
        <v>1833</v>
      </c>
      <c r="D81" t="s">
        <v>1834</v>
      </c>
      <c r="E81">
        <v>8.4</v>
      </c>
      <c r="F81">
        <v>12.6</v>
      </c>
      <c r="H81" t="s">
        <v>1544</v>
      </c>
      <c r="I81" t="s">
        <v>1835</v>
      </c>
    </row>
    <row r="82" spans="1:9">
      <c r="A82" s="238" t="s">
        <v>1264</v>
      </c>
      <c r="B82" t="s">
        <v>1836</v>
      </c>
      <c r="C82" t="s">
        <v>1837</v>
      </c>
      <c r="D82" t="s">
        <v>1838</v>
      </c>
      <c r="E82">
        <v>25</v>
      </c>
      <c r="F82">
        <v>100</v>
      </c>
      <c r="H82" t="s">
        <v>1707</v>
      </c>
      <c r="I82" t="s">
        <v>1708</v>
      </c>
    </row>
    <row r="83" spans="1:9">
      <c r="A83" s="238" t="s">
        <v>1216</v>
      </c>
      <c r="B83" t="s">
        <v>1839</v>
      </c>
      <c r="C83" t="s">
        <v>1840</v>
      </c>
      <c r="D83" t="s">
        <v>1841</v>
      </c>
      <c r="E83">
        <v>360</v>
      </c>
      <c r="F83">
        <v>1440</v>
      </c>
      <c r="I83" t="s">
        <v>1708</v>
      </c>
    </row>
    <row r="84" spans="1:9">
      <c r="A84" s="238" t="s">
        <v>1297</v>
      </c>
      <c r="B84" t="s">
        <v>1842</v>
      </c>
      <c r="C84" t="s">
        <v>1843</v>
      </c>
      <c r="D84" t="s">
        <v>1844</v>
      </c>
      <c r="E84">
        <v>950</v>
      </c>
      <c r="F84">
        <v>950</v>
      </c>
      <c r="H84" t="s">
        <v>1566</v>
      </c>
      <c r="I84" t="s">
        <v>1517</v>
      </c>
    </row>
    <row r="85" spans="1:9">
      <c r="A85" s="238" t="s">
        <v>1845</v>
      </c>
      <c r="B85" t="s">
        <v>1846</v>
      </c>
      <c r="C85" t="s">
        <v>1847</v>
      </c>
      <c r="D85" t="s">
        <v>1848</v>
      </c>
      <c r="E85">
        <v>73</v>
      </c>
      <c r="F85" t="s">
        <v>1090</v>
      </c>
      <c r="H85" t="s">
        <v>1507</v>
      </c>
      <c r="I85" t="s">
        <v>1849</v>
      </c>
    </row>
    <row r="86" spans="1:9">
      <c r="A86" s="238" t="s">
        <v>1850</v>
      </c>
      <c r="B86" t="s">
        <v>1851</v>
      </c>
      <c r="C86" t="s">
        <v>1852</v>
      </c>
      <c r="D86" t="s">
        <v>1853</v>
      </c>
      <c r="E86">
        <v>270</v>
      </c>
      <c r="F86">
        <v>540</v>
      </c>
      <c r="H86" t="s">
        <v>1527</v>
      </c>
      <c r="I86" t="s">
        <v>1579</v>
      </c>
    </row>
    <row r="87" spans="1:9">
      <c r="A87" s="238" t="s">
        <v>1478</v>
      </c>
      <c r="B87" t="s">
        <v>1854</v>
      </c>
      <c r="C87" t="s">
        <v>1855</v>
      </c>
      <c r="D87" t="s">
        <v>1856</v>
      </c>
      <c r="E87">
        <v>2.2999999999999998</v>
      </c>
      <c r="H87" t="s">
        <v>1857</v>
      </c>
    </row>
    <row r="88" spans="1:9">
      <c r="A88" s="238" t="s">
        <v>1858</v>
      </c>
      <c r="B88" t="s">
        <v>1859</v>
      </c>
      <c r="C88" t="s">
        <v>1860</v>
      </c>
      <c r="D88" t="s">
        <v>1861</v>
      </c>
      <c r="E88">
        <v>9000</v>
      </c>
      <c r="I88" t="s">
        <v>1522</v>
      </c>
    </row>
    <row r="89" spans="1:9">
      <c r="A89" s="238" t="s">
        <v>1862</v>
      </c>
      <c r="B89" t="s">
        <v>1863</v>
      </c>
      <c r="C89" t="s">
        <v>1864</v>
      </c>
      <c r="D89" t="s">
        <v>1865</v>
      </c>
      <c r="E89">
        <v>3.8</v>
      </c>
      <c r="F89">
        <v>9.4</v>
      </c>
      <c r="H89" t="s">
        <v>1785</v>
      </c>
      <c r="I89" t="s">
        <v>1835</v>
      </c>
    </row>
    <row r="90" spans="1:9">
      <c r="A90" s="238" t="s">
        <v>1866</v>
      </c>
      <c r="B90" t="s">
        <v>1867</v>
      </c>
      <c r="C90" t="s">
        <v>1868</v>
      </c>
      <c r="D90" t="s">
        <v>1869</v>
      </c>
    </row>
    <row r="91" spans="1:9">
      <c r="A91" s="238" t="s">
        <v>1870</v>
      </c>
      <c r="B91" t="s">
        <v>1871</v>
      </c>
      <c r="C91" t="s">
        <v>1872</v>
      </c>
      <c r="D91" t="s">
        <v>1873</v>
      </c>
      <c r="E91">
        <v>18</v>
      </c>
      <c r="F91">
        <v>72</v>
      </c>
      <c r="H91" t="s">
        <v>1527</v>
      </c>
      <c r="I91" t="s">
        <v>1708</v>
      </c>
    </row>
    <row r="92" spans="1:9">
      <c r="A92" s="238" t="s">
        <v>1874</v>
      </c>
      <c r="B92" t="s">
        <v>1875</v>
      </c>
      <c r="C92" t="s">
        <v>1876</v>
      </c>
      <c r="D92" t="s">
        <v>1877</v>
      </c>
      <c r="E92">
        <v>50</v>
      </c>
      <c r="F92">
        <v>50</v>
      </c>
      <c r="H92" t="s">
        <v>1502</v>
      </c>
      <c r="I92" t="s">
        <v>1878</v>
      </c>
    </row>
    <row r="93" spans="1:9">
      <c r="A93" s="238" t="s">
        <v>1879</v>
      </c>
      <c r="B93" t="s">
        <v>1880</v>
      </c>
      <c r="C93" t="s">
        <v>1881</v>
      </c>
      <c r="D93" t="s">
        <v>1882</v>
      </c>
      <c r="E93">
        <v>36</v>
      </c>
      <c r="F93">
        <v>72</v>
      </c>
      <c r="H93" t="s">
        <v>1507</v>
      </c>
      <c r="I93" t="s">
        <v>1638</v>
      </c>
    </row>
    <row r="94" spans="1:9">
      <c r="A94" s="238" t="s">
        <v>1883</v>
      </c>
      <c r="B94" t="s">
        <v>1884</v>
      </c>
      <c r="C94" t="s">
        <v>1885</v>
      </c>
      <c r="D94" t="s">
        <v>1886</v>
      </c>
      <c r="E94">
        <v>25</v>
      </c>
      <c r="H94" t="s">
        <v>1502</v>
      </c>
    </row>
    <row r="95" spans="1:9">
      <c r="A95" s="238" t="s">
        <v>1887</v>
      </c>
      <c r="B95" t="s">
        <v>1888</v>
      </c>
      <c r="C95" t="s">
        <v>1889</v>
      </c>
      <c r="D95" t="s">
        <v>1890</v>
      </c>
      <c r="G95">
        <v>0.03</v>
      </c>
      <c r="H95" t="s">
        <v>1562</v>
      </c>
      <c r="I95" t="s">
        <v>1563</v>
      </c>
    </row>
    <row r="96" spans="1:9">
      <c r="A96" s="238" t="s">
        <v>1413</v>
      </c>
      <c r="B96" t="s">
        <v>1891</v>
      </c>
      <c r="C96" t="s">
        <v>1892</v>
      </c>
      <c r="D96" t="s">
        <v>1893</v>
      </c>
      <c r="E96">
        <v>5</v>
      </c>
      <c r="I96" t="s">
        <v>1553</v>
      </c>
    </row>
    <row r="97" spans="1:9">
      <c r="A97" s="238" t="s">
        <v>1894</v>
      </c>
      <c r="B97" t="s">
        <v>1895</v>
      </c>
      <c r="C97" t="s">
        <v>1896</v>
      </c>
      <c r="D97" t="s">
        <v>1897</v>
      </c>
      <c r="E97">
        <v>5</v>
      </c>
      <c r="F97" t="s">
        <v>1898</v>
      </c>
      <c r="I97" t="s">
        <v>1517</v>
      </c>
    </row>
    <row r="98" spans="1:9">
      <c r="A98" s="238" t="s">
        <v>1899</v>
      </c>
      <c r="B98" t="s">
        <v>1900</v>
      </c>
      <c r="C98" t="s">
        <v>1901</v>
      </c>
      <c r="D98" t="s">
        <v>1902</v>
      </c>
      <c r="G98">
        <v>0.05</v>
      </c>
      <c r="H98" t="s">
        <v>1562</v>
      </c>
      <c r="I98" t="s">
        <v>1563</v>
      </c>
    </row>
    <row r="99" spans="1:9">
      <c r="A99" s="238" t="s">
        <v>1903</v>
      </c>
      <c r="B99" t="s">
        <v>1904</v>
      </c>
      <c r="C99" t="s">
        <v>1905</v>
      </c>
      <c r="D99" t="s">
        <v>1906</v>
      </c>
      <c r="E99" t="s">
        <v>1907</v>
      </c>
    </row>
    <row r="100" spans="1:9">
      <c r="A100" s="238" t="s">
        <v>1244</v>
      </c>
      <c r="B100" t="s">
        <v>1908</v>
      </c>
      <c r="C100" t="s">
        <v>1909</v>
      </c>
      <c r="D100" t="s">
        <v>1910</v>
      </c>
      <c r="E100" t="s">
        <v>1907</v>
      </c>
      <c r="F100" t="s">
        <v>1911</v>
      </c>
      <c r="H100" t="s">
        <v>1527</v>
      </c>
    </row>
    <row r="101" spans="1:9">
      <c r="A101" s="238" t="s">
        <v>1912</v>
      </c>
      <c r="B101" t="s">
        <v>1913</v>
      </c>
      <c r="C101" t="s">
        <v>1914</v>
      </c>
      <c r="D101" t="s">
        <v>1915</v>
      </c>
      <c r="E101">
        <v>0.1</v>
      </c>
      <c r="F101">
        <v>0.4</v>
      </c>
    </row>
    <row r="102" spans="1:9">
      <c r="A102" s="238" t="s">
        <v>1916</v>
      </c>
      <c r="B102" t="s">
        <v>1917</v>
      </c>
      <c r="C102" t="s">
        <v>1918</v>
      </c>
      <c r="D102" t="s">
        <v>1919</v>
      </c>
      <c r="E102">
        <v>2</v>
      </c>
      <c r="F102">
        <v>2</v>
      </c>
      <c r="H102" t="s">
        <v>1516</v>
      </c>
      <c r="I102" t="s">
        <v>1517</v>
      </c>
    </row>
    <row r="103" spans="1:9">
      <c r="A103" s="238" t="s">
        <v>864</v>
      </c>
      <c r="B103" t="s">
        <v>1920</v>
      </c>
      <c r="C103" t="s">
        <v>1921</v>
      </c>
      <c r="D103" t="s">
        <v>1922</v>
      </c>
      <c r="E103">
        <v>2</v>
      </c>
      <c r="F103">
        <v>2</v>
      </c>
      <c r="H103" t="s">
        <v>1516</v>
      </c>
      <c r="I103" t="s">
        <v>1517</v>
      </c>
    </row>
    <row r="104" spans="1:9">
      <c r="A104" s="238" t="s">
        <v>1923</v>
      </c>
      <c r="C104" t="s">
        <v>1924</v>
      </c>
      <c r="D104" t="s">
        <v>1925</v>
      </c>
    </row>
    <row r="105" spans="1:9">
      <c r="A105" s="238" t="s">
        <v>1926</v>
      </c>
      <c r="C105" t="s">
        <v>1927</v>
      </c>
      <c r="D105" t="s">
        <v>1928</v>
      </c>
    </row>
    <row r="106" spans="1:9">
      <c r="A106" s="238" t="s">
        <v>1235</v>
      </c>
      <c r="B106" t="s">
        <v>1929</v>
      </c>
      <c r="C106" t="s">
        <v>1930</v>
      </c>
      <c r="D106" t="s">
        <v>1931</v>
      </c>
      <c r="E106" t="s">
        <v>1932</v>
      </c>
      <c r="F106" t="s">
        <v>1933</v>
      </c>
      <c r="H106" t="s">
        <v>1527</v>
      </c>
      <c r="I106" t="s">
        <v>1811</v>
      </c>
    </row>
    <row r="107" spans="1:9">
      <c r="A107" s="238" t="s">
        <v>1934</v>
      </c>
      <c r="B107" t="s">
        <v>1935</v>
      </c>
      <c r="C107" t="s">
        <v>1936</v>
      </c>
      <c r="D107" t="s">
        <v>1937</v>
      </c>
      <c r="E107">
        <v>1</v>
      </c>
      <c r="H107" t="s">
        <v>1516</v>
      </c>
      <c r="I107" t="s">
        <v>1708</v>
      </c>
    </row>
    <row r="108" spans="1:9">
      <c r="A108" s="238" t="s">
        <v>1938</v>
      </c>
      <c r="B108" t="s">
        <v>1939</v>
      </c>
      <c r="C108" t="s">
        <v>1940</v>
      </c>
      <c r="D108" t="s">
        <v>1941</v>
      </c>
      <c r="E108" t="s">
        <v>1942</v>
      </c>
      <c r="F108" t="s">
        <v>1943</v>
      </c>
      <c r="H108" t="s">
        <v>1566</v>
      </c>
      <c r="I108" t="s">
        <v>1944</v>
      </c>
    </row>
    <row r="109" spans="1:9">
      <c r="A109" s="238" t="s">
        <v>1945</v>
      </c>
      <c r="B109" t="s">
        <v>1946</v>
      </c>
      <c r="C109" t="s">
        <v>1947</v>
      </c>
      <c r="D109" t="s">
        <v>1948</v>
      </c>
      <c r="E109">
        <v>1</v>
      </c>
      <c r="I109" t="s">
        <v>1522</v>
      </c>
    </row>
    <row r="110" spans="1:9">
      <c r="A110" s="238" t="s">
        <v>1949</v>
      </c>
      <c r="B110" t="s">
        <v>1950</v>
      </c>
      <c r="C110" t="s">
        <v>1951</v>
      </c>
      <c r="D110" t="s">
        <v>1952</v>
      </c>
      <c r="H110" t="s">
        <v>1502</v>
      </c>
    </row>
    <row r="111" spans="1:9">
      <c r="A111" s="238" t="s">
        <v>1953</v>
      </c>
      <c r="B111" t="s">
        <v>1954</v>
      </c>
      <c r="C111" t="s">
        <v>1955</v>
      </c>
      <c r="D111" t="s">
        <v>1956</v>
      </c>
      <c r="E111">
        <v>10</v>
      </c>
    </row>
    <row r="112" spans="1:9">
      <c r="A112" s="238" t="s">
        <v>1957</v>
      </c>
      <c r="B112" t="s">
        <v>1958</v>
      </c>
      <c r="C112" t="s">
        <v>1959</v>
      </c>
      <c r="D112" t="s">
        <v>1960</v>
      </c>
      <c r="E112">
        <v>22</v>
      </c>
      <c r="F112">
        <v>22</v>
      </c>
      <c r="H112" t="s">
        <v>1516</v>
      </c>
      <c r="I112" t="s">
        <v>1961</v>
      </c>
    </row>
    <row r="113" spans="1:9">
      <c r="A113" s="238" t="s">
        <v>1962</v>
      </c>
      <c r="B113" t="s">
        <v>1963</v>
      </c>
      <c r="C113" t="s">
        <v>1964</v>
      </c>
      <c r="D113" t="s">
        <v>1965</v>
      </c>
      <c r="E113">
        <v>0.5</v>
      </c>
      <c r="F113">
        <v>2</v>
      </c>
      <c r="H113" t="s">
        <v>1707</v>
      </c>
      <c r="I113" t="s">
        <v>1944</v>
      </c>
    </row>
    <row r="114" spans="1:9">
      <c r="A114" s="238" t="s">
        <v>1966</v>
      </c>
      <c r="B114" t="s">
        <v>1967</v>
      </c>
      <c r="C114" t="s">
        <v>1968</v>
      </c>
      <c r="D114" t="s">
        <v>1969</v>
      </c>
      <c r="E114">
        <v>5</v>
      </c>
      <c r="H114" t="s">
        <v>1707</v>
      </c>
    </row>
    <row r="115" spans="1:9">
      <c r="A115" s="238" t="s">
        <v>1970</v>
      </c>
      <c r="B115" t="s">
        <v>1971</v>
      </c>
      <c r="C115" t="s">
        <v>1972</v>
      </c>
      <c r="D115" t="s">
        <v>1973</v>
      </c>
      <c r="G115">
        <v>0.1</v>
      </c>
      <c r="H115" t="s">
        <v>1562</v>
      </c>
      <c r="I115" t="s">
        <v>1563</v>
      </c>
    </row>
    <row r="116" spans="1:9">
      <c r="A116" s="238" t="s">
        <v>1100</v>
      </c>
      <c r="B116" t="s">
        <v>1974</v>
      </c>
      <c r="C116" t="s">
        <v>1975</v>
      </c>
      <c r="D116" t="s">
        <v>1586</v>
      </c>
      <c r="E116">
        <v>221</v>
      </c>
      <c r="F116">
        <v>442</v>
      </c>
      <c r="H116" t="s">
        <v>1502</v>
      </c>
      <c r="I116" t="s">
        <v>1579</v>
      </c>
    </row>
    <row r="117" spans="1:9">
      <c r="A117" s="238" t="s">
        <v>1976</v>
      </c>
      <c r="B117" t="s">
        <v>1977</v>
      </c>
      <c r="C117" t="s">
        <v>1978</v>
      </c>
      <c r="D117" t="s">
        <v>1979</v>
      </c>
      <c r="G117">
        <v>0.05</v>
      </c>
      <c r="H117" t="s">
        <v>1562</v>
      </c>
      <c r="I117" t="s">
        <v>1563</v>
      </c>
    </row>
    <row r="118" spans="1:9">
      <c r="A118" s="238" t="s">
        <v>1980</v>
      </c>
      <c r="B118" t="s">
        <v>1981</v>
      </c>
      <c r="C118" t="s">
        <v>1982</v>
      </c>
      <c r="D118" t="s">
        <v>1983</v>
      </c>
      <c r="E118" t="s">
        <v>1907</v>
      </c>
    </row>
    <row r="119" spans="1:9">
      <c r="A119" s="238" t="s">
        <v>1984</v>
      </c>
      <c r="B119" t="s">
        <v>1985</v>
      </c>
      <c r="C119" t="s">
        <v>1986</v>
      </c>
      <c r="D119" t="s">
        <v>1987</v>
      </c>
      <c r="E119" t="s">
        <v>1907</v>
      </c>
    </row>
    <row r="120" spans="1:9">
      <c r="A120" s="238" t="s">
        <v>1988</v>
      </c>
      <c r="B120" t="s">
        <v>1989</v>
      </c>
      <c r="C120" t="s">
        <v>1990</v>
      </c>
      <c r="D120" t="s">
        <v>1991</v>
      </c>
      <c r="E120">
        <v>0.15</v>
      </c>
      <c r="F120">
        <v>0.15</v>
      </c>
      <c r="H120" t="s">
        <v>1502</v>
      </c>
      <c r="I120" t="s">
        <v>1878</v>
      </c>
    </row>
    <row r="121" spans="1:9">
      <c r="A121" s="238" t="s">
        <v>1992</v>
      </c>
      <c r="C121" t="s">
        <v>1993</v>
      </c>
      <c r="D121" t="s">
        <v>1994</v>
      </c>
    </row>
    <row r="122" spans="1:9">
      <c r="A122" s="238" t="s">
        <v>1995</v>
      </c>
      <c r="B122" t="s">
        <v>1996</v>
      </c>
      <c r="C122" t="s">
        <v>1997</v>
      </c>
      <c r="D122" t="s">
        <v>1998</v>
      </c>
      <c r="E122">
        <v>21</v>
      </c>
      <c r="F122">
        <v>42</v>
      </c>
      <c r="H122" t="s">
        <v>1707</v>
      </c>
      <c r="I122" t="s">
        <v>1999</v>
      </c>
    </row>
    <row r="123" spans="1:9">
      <c r="A123" s="238" t="s">
        <v>809</v>
      </c>
      <c r="B123" t="s">
        <v>2000</v>
      </c>
      <c r="C123" t="s">
        <v>2001</v>
      </c>
      <c r="D123" t="s">
        <v>2002</v>
      </c>
      <c r="E123">
        <v>11</v>
      </c>
      <c r="F123">
        <v>53</v>
      </c>
      <c r="H123" t="s">
        <v>1527</v>
      </c>
      <c r="I123" t="s">
        <v>1531</v>
      </c>
    </row>
    <row r="124" spans="1:9">
      <c r="A124" s="238" t="s">
        <v>2003</v>
      </c>
      <c r="B124" t="s">
        <v>2004</v>
      </c>
      <c r="C124" t="s">
        <v>2005</v>
      </c>
      <c r="D124" t="s">
        <v>2006</v>
      </c>
      <c r="E124">
        <v>2.5</v>
      </c>
      <c r="F124">
        <v>7.6</v>
      </c>
      <c r="H124" t="s">
        <v>1502</v>
      </c>
      <c r="I124" t="s">
        <v>1522</v>
      </c>
    </row>
    <row r="125" spans="1:9">
      <c r="A125" s="238" t="s">
        <v>64</v>
      </c>
      <c r="B125" t="s">
        <v>2007</v>
      </c>
      <c r="C125" t="s">
        <v>2008</v>
      </c>
      <c r="D125" t="s">
        <v>2009</v>
      </c>
      <c r="E125">
        <v>1400</v>
      </c>
      <c r="F125">
        <v>1400</v>
      </c>
      <c r="H125" t="s">
        <v>1566</v>
      </c>
      <c r="I125" t="s">
        <v>1517</v>
      </c>
    </row>
    <row r="126" spans="1:9">
      <c r="A126" s="238" t="s">
        <v>2010</v>
      </c>
      <c r="B126" t="s">
        <v>2011</v>
      </c>
      <c r="C126" t="s">
        <v>2012</v>
      </c>
      <c r="D126" t="s">
        <v>2013</v>
      </c>
      <c r="E126">
        <v>2000</v>
      </c>
      <c r="F126" t="s">
        <v>2014</v>
      </c>
      <c r="I126" t="s">
        <v>1579</v>
      </c>
    </row>
    <row r="127" spans="1:9">
      <c r="A127" s="238" t="s">
        <v>1410</v>
      </c>
      <c r="B127" t="s">
        <v>2015</v>
      </c>
      <c r="C127" t="s">
        <v>2016</v>
      </c>
      <c r="D127" t="s">
        <v>2017</v>
      </c>
      <c r="E127">
        <v>1</v>
      </c>
      <c r="I127" t="s">
        <v>1522</v>
      </c>
    </row>
    <row r="128" spans="1:9">
      <c r="A128" s="238" t="s">
        <v>2018</v>
      </c>
      <c r="C128" t="s">
        <v>2019</v>
      </c>
      <c r="D128" t="s">
        <v>2020</v>
      </c>
    </row>
    <row r="129" spans="1:9">
      <c r="A129" s="238" t="s">
        <v>2021</v>
      </c>
      <c r="B129" t="s">
        <v>2022</v>
      </c>
      <c r="C129" t="s">
        <v>2023</v>
      </c>
      <c r="D129" t="s">
        <v>2024</v>
      </c>
      <c r="G129">
        <v>0.9</v>
      </c>
      <c r="H129" t="s">
        <v>1562</v>
      </c>
    </row>
    <row r="130" spans="1:9">
      <c r="A130" s="238" t="s">
        <v>2025</v>
      </c>
      <c r="B130" t="s">
        <v>2026</v>
      </c>
      <c r="C130" t="s">
        <v>2027</v>
      </c>
      <c r="D130" t="s">
        <v>2028</v>
      </c>
      <c r="E130">
        <v>40</v>
      </c>
      <c r="F130">
        <v>160</v>
      </c>
      <c r="I130" t="s">
        <v>1708</v>
      </c>
    </row>
    <row r="131" spans="1:9">
      <c r="A131" s="238" t="s">
        <v>2029</v>
      </c>
      <c r="B131" t="s">
        <v>2030</v>
      </c>
      <c r="C131" t="s">
        <v>2031</v>
      </c>
      <c r="D131" t="s">
        <v>2032</v>
      </c>
      <c r="E131">
        <v>1</v>
      </c>
      <c r="F131">
        <v>4</v>
      </c>
      <c r="H131" t="s">
        <v>1507</v>
      </c>
      <c r="I131" t="s">
        <v>1811</v>
      </c>
    </row>
    <row r="132" spans="1:9">
      <c r="A132" s="238" t="s">
        <v>2033</v>
      </c>
      <c r="B132" t="s">
        <v>2034</v>
      </c>
      <c r="C132" t="s">
        <v>2035</v>
      </c>
      <c r="D132" t="s">
        <v>2036</v>
      </c>
      <c r="E132">
        <v>183.5</v>
      </c>
      <c r="F132">
        <v>367</v>
      </c>
      <c r="I132" t="s">
        <v>1654</v>
      </c>
    </row>
    <row r="133" spans="1:9">
      <c r="A133" s="238" t="s">
        <v>2037</v>
      </c>
      <c r="C133" t="s">
        <v>2038</v>
      </c>
      <c r="D133" t="s">
        <v>2039</v>
      </c>
    </row>
    <row r="134" spans="1:9">
      <c r="A134" s="238" t="s">
        <v>2040</v>
      </c>
      <c r="B134" t="s">
        <v>2041</v>
      </c>
      <c r="C134" t="s">
        <v>2042</v>
      </c>
      <c r="D134" t="s">
        <v>2043</v>
      </c>
    </row>
    <row r="135" spans="1:9">
      <c r="A135" s="238" t="s">
        <v>2044</v>
      </c>
      <c r="B135" t="s">
        <v>2045</v>
      </c>
      <c r="C135" t="s">
        <v>2046</v>
      </c>
      <c r="D135" t="s">
        <v>2047</v>
      </c>
      <c r="E135">
        <v>0.3</v>
      </c>
      <c r="F135">
        <v>0.3</v>
      </c>
      <c r="H135" t="s">
        <v>1507</v>
      </c>
      <c r="I135" t="s">
        <v>1517</v>
      </c>
    </row>
    <row r="136" spans="1:9">
      <c r="A136" s="238" t="s">
        <v>2048</v>
      </c>
      <c r="B136" t="s">
        <v>2049</v>
      </c>
      <c r="C136" t="s">
        <v>2050</v>
      </c>
      <c r="D136" t="s">
        <v>2051</v>
      </c>
      <c r="E136">
        <v>0.1</v>
      </c>
      <c r="F136">
        <v>0.1</v>
      </c>
      <c r="H136" t="s">
        <v>1507</v>
      </c>
      <c r="I136" t="s">
        <v>1517</v>
      </c>
    </row>
    <row r="137" spans="1:9">
      <c r="A137" s="238" t="s">
        <v>2052</v>
      </c>
      <c r="B137" t="s">
        <v>2053</v>
      </c>
      <c r="C137" t="s">
        <v>2054</v>
      </c>
      <c r="D137" t="s">
        <v>2055</v>
      </c>
      <c r="E137">
        <v>2E-3</v>
      </c>
      <c r="F137">
        <v>2E-3</v>
      </c>
      <c r="H137" t="s">
        <v>1857</v>
      </c>
    </row>
    <row r="138" spans="1:9">
      <c r="A138" s="238" t="s">
        <v>2056</v>
      </c>
      <c r="B138" t="s">
        <v>2057</v>
      </c>
      <c r="C138" t="s">
        <v>2058</v>
      </c>
      <c r="D138" t="s">
        <v>2059</v>
      </c>
      <c r="H138" t="s">
        <v>1502</v>
      </c>
    </row>
    <row r="139" spans="1:9">
      <c r="A139" s="239" t="s">
        <v>2060</v>
      </c>
      <c r="B139" t="s">
        <v>2061</v>
      </c>
      <c r="C139" t="s">
        <v>2062</v>
      </c>
      <c r="D139" t="s">
        <v>2063</v>
      </c>
      <c r="G139">
        <v>0.1</v>
      </c>
      <c r="H139" t="s">
        <v>1562</v>
      </c>
    </row>
    <row r="140" spans="1:9">
      <c r="A140" s="238" t="s">
        <v>2064</v>
      </c>
      <c r="B140" t="s">
        <v>2065</v>
      </c>
      <c r="C140" t="s">
        <v>2066</v>
      </c>
      <c r="D140" t="s">
        <v>2067</v>
      </c>
      <c r="G140">
        <v>0.05</v>
      </c>
      <c r="H140" t="s">
        <v>1562</v>
      </c>
      <c r="I140" t="s">
        <v>1563</v>
      </c>
    </row>
    <row r="141" spans="1:9">
      <c r="A141" s="238" t="s">
        <v>2068</v>
      </c>
      <c r="B141" t="s">
        <v>2069</v>
      </c>
      <c r="C141" t="s">
        <v>2070</v>
      </c>
      <c r="D141" t="s">
        <v>2071</v>
      </c>
      <c r="E141">
        <v>0.1</v>
      </c>
      <c r="F141">
        <v>0.3</v>
      </c>
      <c r="I141" t="s">
        <v>1579</v>
      </c>
    </row>
    <row r="142" spans="1:9">
      <c r="A142" s="238" t="s">
        <v>2072</v>
      </c>
      <c r="B142" t="s">
        <v>2073</v>
      </c>
      <c r="C142" t="s">
        <v>2074</v>
      </c>
      <c r="D142" t="s">
        <v>2075</v>
      </c>
      <c r="E142">
        <v>0.2</v>
      </c>
      <c r="H142" t="s">
        <v>2076</v>
      </c>
    </row>
    <row r="143" spans="1:9">
      <c r="A143" s="238" t="s">
        <v>1446</v>
      </c>
      <c r="B143" t="s">
        <v>2077</v>
      </c>
      <c r="C143" t="s">
        <v>2078</v>
      </c>
      <c r="D143" t="s">
        <v>2079</v>
      </c>
      <c r="G143">
        <v>0.13</v>
      </c>
      <c r="H143" t="s">
        <v>1562</v>
      </c>
    </row>
    <row r="144" spans="1:9">
      <c r="A144" s="238" t="s">
        <v>2080</v>
      </c>
      <c r="B144" t="s">
        <v>2081</v>
      </c>
      <c r="C144" t="s">
        <v>2082</v>
      </c>
      <c r="D144" t="s">
        <v>2083</v>
      </c>
    </row>
    <row r="145" spans="1:9">
      <c r="A145" s="238" t="s">
        <v>2084</v>
      </c>
      <c r="C145" t="s">
        <v>2085</v>
      </c>
      <c r="D145" t="s">
        <v>2086</v>
      </c>
      <c r="E145">
        <v>0.09</v>
      </c>
      <c r="F145">
        <v>0.09</v>
      </c>
      <c r="H145" t="s">
        <v>1566</v>
      </c>
      <c r="I145" t="s">
        <v>1517</v>
      </c>
    </row>
    <row r="146" spans="1:9">
      <c r="A146" s="238" t="s">
        <v>2087</v>
      </c>
      <c r="B146" t="s">
        <v>2088</v>
      </c>
      <c r="C146" t="s">
        <v>2089</v>
      </c>
      <c r="D146" t="s">
        <v>2090</v>
      </c>
      <c r="E146">
        <v>0.1</v>
      </c>
      <c r="F146">
        <v>0.4</v>
      </c>
      <c r="H146" t="s">
        <v>1502</v>
      </c>
      <c r="I146" t="s">
        <v>1811</v>
      </c>
    </row>
    <row r="147" spans="1:9">
      <c r="A147" s="238" t="s">
        <v>2091</v>
      </c>
      <c r="B147" t="s">
        <v>2092</v>
      </c>
      <c r="C147" t="s">
        <v>2093</v>
      </c>
      <c r="D147" t="s">
        <v>2094</v>
      </c>
      <c r="G147">
        <v>0.01</v>
      </c>
      <c r="H147" t="s">
        <v>1562</v>
      </c>
    </row>
    <row r="148" spans="1:9">
      <c r="A148" s="238" t="s">
        <v>2095</v>
      </c>
      <c r="B148" t="s">
        <v>2096</v>
      </c>
      <c r="C148" t="s">
        <v>2097</v>
      </c>
      <c r="D148" t="s">
        <v>2098</v>
      </c>
      <c r="E148">
        <v>308</v>
      </c>
      <c r="F148" t="s">
        <v>2099</v>
      </c>
      <c r="I148" t="s">
        <v>1579</v>
      </c>
    </row>
    <row r="149" spans="1:9">
      <c r="A149" s="238" t="s">
        <v>2100</v>
      </c>
      <c r="B149" t="s">
        <v>2101</v>
      </c>
      <c r="C149" t="s">
        <v>2102</v>
      </c>
      <c r="D149" t="s">
        <v>2103</v>
      </c>
    </row>
    <row r="150" spans="1:9">
      <c r="A150" s="238" t="s">
        <v>2104</v>
      </c>
      <c r="B150" t="s">
        <v>2105</v>
      </c>
      <c r="C150" t="s">
        <v>2106</v>
      </c>
      <c r="D150" t="s">
        <v>2107</v>
      </c>
      <c r="E150" t="s">
        <v>2108</v>
      </c>
      <c r="F150" t="s">
        <v>2109</v>
      </c>
      <c r="I150" t="s">
        <v>1579</v>
      </c>
    </row>
    <row r="151" spans="1:9">
      <c r="A151" s="238" t="s">
        <v>2110</v>
      </c>
      <c r="B151" t="s">
        <v>2111</v>
      </c>
      <c r="C151" t="s">
        <v>2112</v>
      </c>
      <c r="D151" t="s">
        <v>2113</v>
      </c>
      <c r="E151">
        <v>1</v>
      </c>
      <c r="H151" t="s">
        <v>1502</v>
      </c>
      <c r="I151" t="s">
        <v>1522</v>
      </c>
    </row>
    <row r="152" spans="1:9">
      <c r="A152" s="238" t="s">
        <v>2114</v>
      </c>
      <c r="B152" t="s">
        <v>2115</v>
      </c>
      <c r="C152" t="s">
        <v>2116</v>
      </c>
      <c r="D152" t="s">
        <v>2117</v>
      </c>
      <c r="E152">
        <v>3000</v>
      </c>
      <c r="I152" t="s">
        <v>1522</v>
      </c>
    </row>
    <row r="153" spans="1:9">
      <c r="A153" s="238" t="s">
        <v>835</v>
      </c>
      <c r="B153" t="s">
        <v>2118</v>
      </c>
      <c r="C153" t="s">
        <v>2119</v>
      </c>
      <c r="D153" t="s">
        <v>2120</v>
      </c>
      <c r="E153">
        <v>0.6</v>
      </c>
      <c r="F153">
        <v>0.6</v>
      </c>
      <c r="H153" t="s">
        <v>1785</v>
      </c>
      <c r="I153" t="s">
        <v>1878</v>
      </c>
    </row>
    <row r="154" spans="1:9">
      <c r="A154" s="238" t="s">
        <v>2121</v>
      </c>
      <c r="B154" t="s">
        <v>2122</v>
      </c>
      <c r="C154" t="s">
        <v>2123</v>
      </c>
      <c r="D154" t="s">
        <v>2124</v>
      </c>
      <c r="E154" t="s">
        <v>2125</v>
      </c>
      <c r="F154" t="s">
        <v>2125</v>
      </c>
      <c r="H154" t="s">
        <v>1502</v>
      </c>
      <c r="I154" t="s">
        <v>1878</v>
      </c>
    </row>
    <row r="155" spans="1:9">
      <c r="A155" s="238" t="s">
        <v>2126</v>
      </c>
      <c r="B155" t="s">
        <v>2127</v>
      </c>
      <c r="C155" t="s">
        <v>2128</v>
      </c>
      <c r="D155" t="s">
        <v>2129</v>
      </c>
      <c r="G155">
        <v>2E-3</v>
      </c>
      <c r="H155" t="s">
        <v>1562</v>
      </c>
    </row>
    <row r="156" spans="1:9">
      <c r="A156" s="238" t="s">
        <v>2130</v>
      </c>
      <c r="B156" t="s">
        <v>2131</v>
      </c>
      <c r="C156" t="s">
        <v>2132</v>
      </c>
      <c r="D156" t="s">
        <v>2133</v>
      </c>
    </row>
    <row r="157" spans="1:9">
      <c r="A157" s="238" t="s">
        <v>2134</v>
      </c>
      <c r="B157" t="s">
        <v>2135</v>
      </c>
      <c r="C157" t="s">
        <v>2136</v>
      </c>
      <c r="D157" t="s">
        <v>1688</v>
      </c>
      <c r="E157">
        <v>100</v>
      </c>
      <c r="I157" t="s">
        <v>1579</v>
      </c>
    </row>
    <row r="158" spans="1:9">
      <c r="A158" s="238" t="s">
        <v>2137</v>
      </c>
      <c r="B158" t="s">
        <v>2138</v>
      </c>
      <c r="C158" t="s">
        <v>2139</v>
      </c>
      <c r="D158" t="s">
        <v>2140</v>
      </c>
      <c r="E158">
        <v>0.2</v>
      </c>
      <c r="F158">
        <v>0.8</v>
      </c>
      <c r="H158" t="s">
        <v>1707</v>
      </c>
      <c r="I158" t="s">
        <v>1708</v>
      </c>
    </row>
    <row r="159" spans="1:9">
      <c r="A159" s="238" t="s">
        <v>2141</v>
      </c>
      <c r="B159" t="s">
        <v>2142</v>
      </c>
      <c r="C159" t="s">
        <v>2143</v>
      </c>
      <c r="D159" t="s">
        <v>2144</v>
      </c>
      <c r="E159">
        <v>790</v>
      </c>
      <c r="F159">
        <v>3160</v>
      </c>
      <c r="H159" t="s">
        <v>1527</v>
      </c>
      <c r="I159" t="s">
        <v>1708</v>
      </c>
    </row>
    <row r="160" spans="1:9">
      <c r="A160" s="238" t="s">
        <v>2145</v>
      </c>
      <c r="B160" t="s">
        <v>2146</v>
      </c>
      <c r="C160" t="s">
        <v>2147</v>
      </c>
      <c r="D160" t="s">
        <v>2148</v>
      </c>
      <c r="G160">
        <v>1.2</v>
      </c>
      <c r="H160" t="s">
        <v>1562</v>
      </c>
    </row>
    <row r="161" spans="1:9">
      <c r="A161" s="239" t="s">
        <v>2149</v>
      </c>
      <c r="B161" t="s">
        <v>2150</v>
      </c>
      <c r="C161" t="s">
        <v>2151</v>
      </c>
      <c r="D161" t="s">
        <v>2152</v>
      </c>
      <c r="E161">
        <v>0.5</v>
      </c>
      <c r="H161" t="s">
        <v>1507</v>
      </c>
      <c r="I161" t="s">
        <v>1697</v>
      </c>
    </row>
    <row r="162" spans="1:9">
      <c r="A162" s="238" t="s">
        <v>2153</v>
      </c>
      <c r="B162" t="s">
        <v>2154</v>
      </c>
      <c r="C162" t="s">
        <v>2155</v>
      </c>
      <c r="D162" t="s">
        <v>1590</v>
      </c>
      <c r="E162">
        <v>20</v>
      </c>
      <c r="F162">
        <v>80</v>
      </c>
    </row>
    <row r="163" spans="1:9">
      <c r="A163" s="238" t="s">
        <v>2156</v>
      </c>
      <c r="B163" t="s">
        <v>2157</v>
      </c>
      <c r="C163" t="s">
        <v>2158</v>
      </c>
      <c r="D163" t="s">
        <v>2159</v>
      </c>
      <c r="E163">
        <v>53</v>
      </c>
      <c r="F163">
        <v>106</v>
      </c>
      <c r="I163" t="s">
        <v>1579</v>
      </c>
    </row>
    <row r="164" spans="1:9">
      <c r="A164" s="238" t="s">
        <v>2160</v>
      </c>
      <c r="B164" t="s">
        <v>2161</v>
      </c>
      <c r="C164" t="s">
        <v>2162</v>
      </c>
      <c r="D164" t="s">
        <v>2163</v>
      </c>
      <c r="G164">
        <v>4.7000000000000002E-3</v>
      </c>
      <c r="H164" t="s">
        <v>1562</v>
      </c>
    </row>
    <row r="165" spans="1:9">
      <c r="A165" s="238" t="s">
        <v>2164</v>
      </c>
      <c r="B165" t="s">
        <v>2165</v>
      </c>
      <c r="C165" t="s">
        <v>2166</v>
      </c>
      <c r="D165" t="s">
        <v>2167</v>
      </c>
      <c r="E165">
        <v>200</v>
      </c>
      <c r="H165" t="s">
        <v>1527</v>
      </c>
    </row>
    <row r="166" spans="1:9">
      <c r="A166" s="238" t="s">
        <v>2168</v>
      </c>
      <c r="B166" t="s">
        <v>2169</v>
      </c>
      <c r="C166" t="s">
        <v>2170</v>
      </c>
      <c r="D166" t="s">
        <v>2171</v>
      </c>
      <c r="E166">
        <v>0.5</v>
      </c>
      <c r="F166">
        <v>2</v>
      </c>
      <c r="H166" t="s">
        <v>1707</v>
      </c>
      <c r="I166" t="s">
        <v>1708</v>
      </c>
    </row>
    <row r="167" spans="1:9">
      <c r="A167" s="238" t="s">
        <v>2172</v>
      </c>
      <c r="B167" t="s">
        <v>2173</v>
      </c>
      <c r="C167" t="s">
        <v>2174</v>
      </c>
      <c r="D167" t="s">
        <v>2175</v>
      </c>
      <c r="E167" t="s">
        <v>2176</v>
      </c>
    </row>
    <row r="168" spans="1:9">
      <c r="A168" s="238" t="s">
        <v>2177</v>
      </c>
      <c r="B168" t="s">
        <v>2178</v>
      </c>
      <c r="C168" t="s">
        <v>2179</v>
      </c>
      <c r="D168" t="s">
        <v>2180</v>
      </c>
      <c r="E168">
        <v>0.1</v>
      </c>
      <c r="H168" t="s">
        <v>1502</v>
      </c>
    </row>
    <row r="169" spans="1:9">
      <c r="A169" s="238" t="s">
        <v>2181</v>
      </c>
      <c r="B169" t="s">
        <v>2182</v>
      </c>
      <c r="C169" t="s">
        <v>2183</v>
      </c>
      <c r="D169" t="s">
        <v>2184</v>
      </c>
      <c r="G169">
        <v>1.2</v>
      </c>
      <c r="H169" t="s">
        <v>1562</v>
      </c>
    </row>
    <row r="170" spans="1:9">
      <c r="A170" s="238" t="s">
        <v>2185</v>
      </c>
      <c r="B170" t="s">
        <v>2186</v>
      </c>
      <c r="C170" t="s">
        <v>2187</v>
      </c>
      <c r="D170" t="s">
        <v>2188</v>
      </c>
      <c r="G170">
        <v>1.5</v>
      </c>
      <c r="H170" t="s">
        <v>1562</v>
      </c>
    </row>
    <row r="171" spans="1:9">
      <c r="A171" s="238" t="s">
        <v>2189</v>
      </c>
      <c r="B171" t="s">
        <v>2190</v>
      </c>
      <c r="C171" t="s">
        <v>2191</v>
      </c>
      <c r="D171" t="s">
        <v>2192</v>
      </c>
      <c r="H171" t="s">
        <v>1502</v>
      </c>
    </row>
    <row r="172" spans="1:9">
      <c r="A172" s="238" t="s">
        <v>2193</v>
      </c>
      <c r="B172" t="s">
        <v>2194</v>
      </c>
      <c r="C172" t="s">
        <v>2195</v>
      </c>
      <c r="D172" t="s">
        <v>2196</v>
      </c>
      <c r="G172">
        <v>0.25</v>
      </c>
      <c r="H172" t="s">
        <v>1562</v>
      </c>
    </row>
    <row r="173" spans="1:9">
      <c r="A173" s="238" t="s">
        <v>2197</v>
      </c>
      <c r="B173" t="s">
        <v>2198</v>
      </c>
      <c r="C173" t="s">
        <v>2199</v>
      </c>
      <c r="D173" t="s">
        <v>2200</v>
      </c>
      <c r="G173">
        <v>3.5000000000000003E-2</v>
      </c>
      <c r="H173" t="s">
        <v>2201</v>
      </c>
    </row>
    <row r="174" spans="1:9">
      <c r="A174" s="238" t="s">
        <v>2202</v>
      </c>
      <c r="B174" t="s">
        <v>2203</v>
      </c>
      <c r="C174" t="s">
        <v>2204</v>
      </c>
      <c r="D174" t="s">
        <v>2205</v>
      </c>
      <c r="E174">
        <v>0.5</v>
      </c>
      <c r="F174">
        <v>2</v>
      </c>
      <c r="H174" t="s">
        <v>1507</v>
      </c>
      <c r="I174" t="s">
        <v>1811</v>
      </c>
    </row>
    <row r="175" spans="1:9">
      <c r="A175" s="238" t="s">
        <v>2206</v>
      </c>
      <c r="B175" t="s">
        <v>2207</v>
      </c>
      <c r="C175" t="s">
        <v>2208</v>
      </c>
      <c r="D175" t="s">
        <v>2209</v>
      </c>
      <c r="E175">
        <v>21</v>
      </c>
      <c r="F175">
        <v>84</v>
      </c>
      <c r="H175" t="s">
        <v>1507</v>
      </c>
      <c r="I175" t="s">
        <v>1708</v>
      </c>
    </row>
    <row r="176" spans="1:9">
      <c r="A176" s="238" t="s">
        <v>2210</v>
      </c>
      <c r="B176" t="s">
        <v>2211</v>
      </c>
      <c r="C176" t="s">
        <v>2212</v>
      </c>
      <c r="D176" t="s">
        <v>2213</v>
      </c>
      <c r="G176">
        <v>22</v>
      </c>
      <c r="H176" t="s">
        <v>1562</v>
      </c>
    </row>
    <row r="177" spans="1:9">
      <c r="A177" s="238" t="s">
        <v>2214</v>
      </c>
      <c r="B177" t="s">
        <v>2215</v>
      </c>
      <c r="C177" t="s">
        <v>2216</v>
      </c>
      <c r="D177" t="s">
        <v>2217</v>
      </c>
      <c r="E177">
        <v>308</v>
      </c>
      <c r="F177">
        <v>616</v>
      </c>
      <c r="H177" t="s">
        <v>1707</v>
      </c>
      <c r="I177" t="s">
        <v>1638</v>
      </c>
    </row>
    <row r="178" spans="1:9">
      <c r="A178" s="238" t="s">
        <v>2218</v>
      </c>
      <c r="B178" t="s">
        <v>2219</v>
      </c>
      <c r="C178" t="s">
        <v>2220</v>
      </c>
      <c r="D178" t="s">
        <v>2221</v>
      </c>
      <c r="E178" t="s">
        <v>2222</v>
      </c>
      <c r="F178" t="s">
        <v>2125</v>
      </c>
    </row>
    <row r="179" spans="1:9">
      <c r="A179" s="238" t="s">
        <v>2223</v>
      </c>
      <c r="B179" t="s">
        <v>2224</v>
      </c>
      <c r="C179" t="s">
        <v>2225</v>
      </c>
      <c r="D179" t="s">
        <v>2205</v>
      </c>
    </row>
    <row r="180" spans="1:9">
      <c r="A180" s="238" t="s">
        <v>2226</v>
      </c>
      <c r="B180" t="s">
        <v>2227</v>
      </c>
      <c r="C180" t="s">
        <v>2228</v>
      </c>
    </row>
    <row r="181" spans="1:9">
      <c r="A181" s="238" t="s">
        <v>2229</v>
      </c>
      <c r="B181" t="s">
        <v>2230</v>
      </c>
      <c r="C181" t="s">
        <v>2231</v>
      </c>
      <c r="D181" t="s">
        <v>2232</v>
      </c>
      <c r="E181">
        <v>270</v>
      </c>
      <c r="F181">
        <v>540</v>
      </c>
      <c r="H181" t="s">
        <v>1527</v>
      </c>
      <c r="I181" t="s">
        <v>1579</v>
      </c>
    </row>
    <row r="182" spans="1:9">
      <c r="A182" s="238" t="s">
        <v>2233</v>
      </c>
      <c r="B182" t="s">
        <v>2234</v>
      </c>
      <c r="C182" t="s">
        <v>2235</v>
      </c>
      <c r="D182" t="s">
        <v>2236</v>
      </c>
      <c r="F182">
        <v>4.7E-2</v>
      </c>
      <c r="H182" t="s">
        <v>1707</v>
      </c>
      <c r="I182" t="s">
        <v>1999</v>
      </c>
    </row>
    <row r="183" spans="1:9">
      <c r="A183" s="238" t="s">
        <v>2237</v>
      </c>
      <c r="B183" t="s">
        <v>2238</v>
      </c>
      <c r="C183" t="s">
        <v>2239</v>
      </c>
      <c r="D183" t="s">
        <v>2240</v>
      </c>
      <c r="E183">
        <v>270</v>
      </c>
      <c r="F183">
        <v>540</v>
      </c>
      <c r="I183" t="s">
        <v>1579</v>
      </c>
    </row>
    <row r="184" spans="1:9">
      <c r="A184" s="238" t="s">
        <v>2241</v>
      </c>
      <c r="B184" t="s">
        <v>2242</v>
      </c>
      <c r="C184" t="s">
        <v>2243</v>
      </c>
      <c r="D184" t="s">
        <v>2244</v>
      </c>
      <c r="E184">
        <v>8</v>
      </c>
      <c r="F184">
        <v>32</v>
      </c>
      <c r="H184" t="s">
        <v>1502</v>
      </c>
      <c r="I184" t="s">
        <v>2245</v>
      </c>
    </row>
    <row r="185" spans="1:9">
      <c r="A185" s="238" t="s">
        <v>2246</v>
      </c>
      <c r="B185" t="s">
        <v>2247</v>
      </c>
      <c r="C185" t="s">
        <v>2248</v>
      </c>
      <c r="D185" t="s">
        <v>2249</v>
      </c>
      <c r="E185">
        <v>270</v>
      </c>
      <c r="F185">
        <v>540</v>
      </c>
      <c r="I185" t="s">
        <v>1579</v>
      </c>
    </row>
    <row r="186" spans="1:9">
      <c r="A186" s="238" t="s">
        <v>2250</v>
      </c>
      <c r="B186" t="s">
        <v>2251</v>
      </c>
      <c r="C186" t="s">
        <v>2252</v>
      </c>
      <c r="D186" t="s">
        <v>2253</v>
      </c>
      <c r="E186">
        <v>0.9</v>
      </c>
      <c r="F186">
        <v>3.6</v>
      </c>
      <c r="H186" t="s">
        <v>1502</v>
      </c>
      <c r="I186" t="s">
        <v>1811</v>
      </c>
    </row>
    <row r="187" spans="1:9">
      <c r="A187" s="238" t="s">
        <v>2254</v>
      </c>
      <c r="B187" t="s">
        <v>2255</v>
      </c>
      <c r="C187" t="s">
        <v>2256</v>
      </c>
      <c r="D187" t="s">
        <v>2257</v>
      </c>
      <c r="E187">
        <v>270</v>
      </c>
      <c r="F187">
        <v>540</v>
      </c>
      <c r="H187" t="s">
        <v>1527</v>
      </c>
      <c r="I187" t="s">
        <v>1579</v>
      </c>
    </row>
    <row r="188" spans="1:9">
      <c r="A188" s="238" t="s">
        <v>2258</v>
      </c>
      <c r="B188" t="s">
        <v>2259</v>
      </c>
      <c r="C188" t="s">
        <v>2260</v>
      </c>
      <c r="D188" t="s">
        <v>2261</v>
      </c>
      <c r="E188">
        <v>33</v>
      </c>
      <c r="F188">
        <v>66</v>
      </c>
      <c r="I188" t="s">
        <v>2262</v>
      </c>
    </row>
    <row r="189" spans="1:9">
      <c r="A189" s="238" t="s">
        <v>2263</v>
      </c>
      <c r="B189" t="s">
        <v>2264</v>
      </c>
      <c r="C189" t="s">
        <v>2265</v>
      </c>
      <c r="D189" t="s">
        <v>2266</v>
      </c>
      <c r="E189">
        <v>1</v>
      </c>
    </row>
    <row r="190" spans="1:9">
      <c r="A190" s="238" t="s">
        <v>2267</v>
      </c>
      <c r="B190" t="s">
        <v>2268</v>
      </c>
      <c r="C190" t="s">
        <v>2269</v>
      </c>
      <c r="D190" t="s">
        <v>2270</v>
      </c>
    </row>
    <row r="191" spans="1:9">
      <c r="A191" s="238" t="s">
        <v>1184</v>
      </c>
      <c r="B191" t="s">
        <v>2271</v>
      </c>
      <c r="C191" t="s">
        <v>2272</v>
      </c>
      <c r="D191" t="s">
        <v>2273</v>
      </c>
      <c r="E191">
        <v>1900</v>
      </c>
      <c r="F191">
        <v>7600</v>
      </c>
      <c r="I191" t="s">
        <v>1613</v>
      </c>
    </row>
    <row r="192" spans="1:9">
      <c r="A192" s="238" t="s">
        <v>1461</v>
      </c>
      <c r="B192" t="s">
        <v>2274</v>
      </c>
      <c r="C192" t="s">
        <v>2275</v>
      </c>
      <c r="D192" t="s">
        <v>2276</v>
      </c>
      <c r="E192">
        <v>9</v>
      </c>
      <c r="H192" t="s">
        <v>1516</v>
      </c>
      <c r="I192" t="s">
        <v>1773</v>
      </c>
    </row>
    <row r="193" spans="1:9">
      <c r="A193" s="238" t="s">
        <v>790</v>
      </c>
      <c r="B193" t="s">
        <v>2277</v>
      </c>
      <c r="C193" t="s">
        <v>2278</v>
      </c>
      <c r="D193" t="s">
        <v>2279</v>
      </c>
      <c r="E193">
        <v>25</v>
      </c>
      <c r="F193">
        <v>25</v>
      </c>
      <c r="H193" t="s">
        <v>1516</v>
      </c>
      <c r="I193" t="s">
        <v>1961</v>
      </c>
    </row>
    <row r="194" spans="1:9">
      <c r="A194" s="238" t="s">
        <v>2280</v>
      </c>
      <c r="B194" t="s">
        <v>2281</v>
      </c>
      <c r="C194" t="s">
        <v>2282</v>
      </c>
      <c r="D194" t="s">
        <v>2283</v>
      </c>
      <c r="E194">
        <v>10</v>
      </c>
      <c r="F194">
        <v>10</v>
      </c>
      <c r="I194" t="s">
        <v>1878</v>
      </c>
    </row>
    <row r="195" spans="1:9">
      <c r="A195" s="238" t="s">
        <v>2284</v>
      </c>
      <c r="B195" t="s">
        <v>2285</v>
      </c>
      <c r="C195" t="s">
        <v>2286</v>
      </c>
      <c r="D195" t="s">
        <v>2287</v>
      </c>
      <c r="G195">
        <v>0.2</v>
      </c>
      <c r="H195" t="s">
        <v>1562</v>
      </c>
    </row>
    <row r="196" spans="1:9">
      <c r="A196" s="238" t="s">
        <v>2288</v>
      </c>
      <c r="B196" t="s">
        <v>2289</v>
      </c>
      <c r="C196" t="s">
        <v>2290</v>
      </c>
      <c r="E196">
        <v>10</v>
      </c>
    </row>
    <row r="197" spans="1:9">
      <c r="A197" s="238" t="s">
        <v>65</v>
      </c>
      <c r="B197" t="s">
        <v>2291</v>
      </c>
      <c r="C197" t="s">
        <v>2292</v>
      </c>
      <c r="D197" t="s">
        <v>2293</v>
      </c>
      <c r="E197">
        <v>260</v>
      </c>
      <c r="H197" t="s">
        <v>1507</v>
      </c>
      <c r="I197" t="s">
        <v>1697</v>
      </c>
    </row>
    <row r="198" spans="1:9">
      <c r="A198" s="238" t="s">
        <v>1187</v>
      </c>
      <c r="B198" t="s">
        <v>2294</v>
      </c>
      <c r="C198" t="s">
        <v>2295</v>
      </c>
      <c r="D198" t="s">
        <v>2296</v>
      </c>
      <c r="E198">
        <v>500</v>
      </c>
      <c r="F198">
        <v>2000</v>
      </c>
      <c r="H198" t="s">
        <v>1507</v>
      </c>
      <c r="I198" t="s">
        <v>1708</v>
      </c>
    </row>
    <row r="199" spans="1:9">
      <c r="A199" s="238" t="s">
        <v>2297</v>
      </c>
      <c r="B199" t="s">
        <v>2298</v>
      </c>
      <c r="C199" t="s">
        <v>2299</v>
      </c>
      <c r="D199" t="s">
        <v>2300</v>
      </c>
      <c r="E199">
        <v>1210</v>
      </c>
      <c r="F199" t="s">
        <v>2301</v>
      </c>
      <c r="H199" t="s">
        <v>1527</v>
      </c>
      <c r="I199" t="s">
        <v>1579</v>
      </c>
    </row>
    <row r="200" spans="1:9">
      <c r="A200" s="238" t="s">
        <v>2302</v>
      </c>
      <c r="B200" t="s">
        <v>2303</v>
      </c>
      <c r="C200" t="s">
        <v>2304</v>
      </c>
      <c r="D200" t="s">
        <v>2305</v>
      </c>
      <c r="E200">
        <v>10</v>
      </c>
      <c r="F200">
        <v>10</v>
      </c>
      <c r="I200" t="s">
        <v>1878</v>
      </c>
    </row>
    <row r="201" spans="1:9">
      <c r="A201" s="239" t="s">
        <v>2306</v>
      </c>
      <c r="B201" t="s">
        <v>2307</v>
      </c>
      <c r="C201" t="s">
        <v>2308</v>
      </c>
      <c r="D201" t="s">
        <v>2309</v>
      </c>
      <c r="E201">
        <v>4</v>
      </c>
      <c r="H201" t="s">
        <v>1716</v>
      </c>
    </row>
    <row r="202" spans="1:9">
      <c r="A202" s="239" t="s">
        <v>2310</v>
      </c>
      <c r="B202" t="s">
        <v>2311</v>
      </c>
      <c r="C202" t="s">
        <v>2312</v>
      </c>
      <c r="D202" t="s">
        <v>2313</v>
      </c>
      <c r="E202">
        <v>15</v>
      </c>
      <c r="F202">
        <v>30</v>
      </c>
      <c r="H202" t="s">
        <v>1507</v>
      </c>
      <c r="I202" t="s">
        <v>2314</v>
      </c>
    </row>
    <row r="203" spans="1:9">
      <c r="A203" s="238" t="s">
        <v>2315</v>
      </c>
      <c r="B203" t="s">
        <v>2316</v>
      </c>
      <c r="C203" t="s">
        <v>2317</v>
      </c>
      <c r="D203" t="s">
        <v>2318</v>
      </c>
      <c r="E203">
        <v>0.25</v>
      </c>
      <c r="H203" t="s">
        <v>1502</v>
      </c>
    </row>
    <row r="204" spans="1:9">
      <c r="A204" s="238" t="s">
        <v>1202</v>
      </c>
      <c r="B204" t="s">
        <v>2319</v>
      </c>
      <c r="C204" t="s">
        <v>2320</v>
      </c>
      <c r="D204" t="s">
        <v>2321</v>
      </c>
      <c r="E204">
        <v>45</v>
      </c>
      <c r="F204">
        <v>90</v>
      </c>
      <c r="H204" t="s">
        <v>1507</v>
      </c>
    </row>
    <row r="205" spans="1:9">
      <c r="A205" s="238" t="s">
        <v>62</v>
      </c>
      <c r="B205" t="s">
        <v>2322</v>
      </c>
      <c r="C205" t="s">
        <v>2323</v>
      </c>
      <c r="D205" t="s">
        <v>2324</v>
      </c>
      <c r="G205">
        <v>3</v>
      </c>
      <c r="H205" t="s">
        <v>2325</v>
      </c>
      <c r="I205" t="s">
        <v>1563</v>
      </c>
    </row>
    <row r="206" spans="1:9">
      <c r="A206" s="238" t="s">
        <v>2326</v>
      </c>
      <c r="B206" t="s">
        <v>2327</v>
      </c>
      <c r="C206" t="s">
        <v>2328</v>
      </c>
      <c r="D206" t="s">
        <v>2329</v>
      </c>
      <c r="E206">
        <v>555</v>
      </c>
      <c r="F206">
        <v>1110</v>
      </c>
      <c r="H206" t="s">
        <v>1507</v>
      </c>
      <c r="I206" t="s">
        <v>1739</v>
      </c>
    </row>
    <row r="207" spans="1:9">
      <c r="A207" s="238" t="s">
        <v>2330</v>
      </c>
      <c r="B207" t="s">
        <v>2331</v>
      </c>
      <c r="C207" t="s">
        <v>2332</v>
      </c>
      <c r="D207" t="s">
        <v>2221</v>
      </c>
      <c r="H207" t="s">
        <v>1502</v>
      </c>
    </row>
    <row r="208" spans="1:9">
      <c r="A208" s="238" t="s">
        <v>2333</v>
      </c>
      <c r="B208" t="s">
        <v>2334</v>
      </c>
      <c r="C208" t="s">
        <v>2335</v>
      </c>
      <c r="D208" t="s">
        <v>2336</v>
      </c>
      <c r="E208" t="s">
        <v>1907</v>
      </c>
    </row>
    <row r="209" spans="1:9">
      <c r="A209" s="238" t="s">
        <v>2337</v>
      </c>
      <c r="B209" t="s">
        <v>2338</v>
      </c>
      <c r="C209" t="s">
        <v>2339</v>
      </c>
      <c r="D209" t="s">
        <v>2340</v>
      </c>
      <c r="E209">
        <v>0.15</v>
      </c>
      <c r="H209" t="s">
        <v>1527</v>
      </c>
      <c r="I209" t="s">
        <v>2341</v>
      </c>
    </row>
    <row r="210" spans="1:9">
      <c r="A210" s="238" t="s">
        <v>2342</v>
      </c>
      <c r="B210" t="s">
        <v>2343</v>
      </c>
      <c r="C210" t="s">
        <v>2344</v>
      </c>
      <c r="D210" t="s">
        <v>2345</v>
      </c>
      <c r="E210">
        <v>5</v>
      </c>
      <c r="F210">
        <v>20</v>
      </c>
    </row>
    <row r="211" spans="1:9">
      <c r="A211" s="238" t="s">
        <v>1342</v>
      </c>
      <c r="B211" t="s">
        <v>2346</v>
      </c>
      <c r="C211" t="s">
        <v>2347</v>
      </c>
      <c r="D211" t="s">
        <v>2348</v>
      </c>
      <c r="E211">
        <v>0.02</v>
      </c>
      <c r="F211" t="s">
        <v>1090</v>
      </c>
      <c r="H211" t="s">
        <v>2349</v>
      </c>
      <c r="I211" t="s">
        <v>2350</v>
      </c>
    </row>
    <row r="212" spans="1:9">
      <c r="A212" s="238" t="s">
        <v>2351</v>
      </c>
      <c r="B212" t="s">
        <v>2352</v>
      </c>
      <c r="C212" t="s">
        <v>2353</v>
      </c>
      <c r="G212">
        <v>0.1</v>
      </c>
      <c r="H212" t="s">
        <v>1828</v>
      </c>
      <c r="I212" t="s">
        <v>1563</v>
      </c>
    </row>
    <row r="213" spans="1:9">
      <c r="A213" s="238" t="s">
        <v>2351</v>
      </c>
      <c r="B213" t="s">
        <v>2354</v>
      </c>
      <c r="C213" t="s">
        <v>2355</v>
      </c>
      <c r="G213">
        <v>0.1</v>
      </c>
      <c r="H213" t="s">
        <v>1828</v>
      </c>
      <c r="I213" t="s">
        <v>1563</v>
      </c>
    </row>
    <row r="214" spans="1:9">
      <c r="A214" s="239" t="s">
        <v>2356</v>
      </c>
      <c r="B214" t="s">
        <v>2357</v>
      </c>
      <c r="C214" t="s">
        <v>2358</v>
      </c>
      <c r="D214" t="s">
        <v>2359</v>
      </c>
      <c r="E214">
        <v>1</v>
      </c>
      <c r="I214" t="s">
        <v>1579</v>
      </c>
    </row>
    <row r="215" spans="1:9">
      <c r="A215" s="238" t="s">
        <v>2360</v>
      </c>
      <c r="B215" t="s">
        <v>2361</v>
      </c>
      <c r="C215" t="s">
        <v>2362</v>
      </c>
      <c r="D215" t="s">
        <v>2363</v>
      </c>
      <c r="E215">
        <v>0.1</v>
      </c>
      <c r="F215" t="s">
        <v>2109</v>
      </c>
      <c r="I215" t="s">
        <v>1579</v>
      </c>
    </row>
    <row r="216" spans="1:9">
      <c r="A216" s="238" t="s">
        <v>2364</v>
      </c>
      <c r="B216" t="s">
        <v>2365</v>
      </c>
      <c r="C216" t="s">
        <v>2366</v>
      </c>
      <c r="D216" t="s">
        <v>2367</v>
      </c>
      <c r="E216">
        <v>0.5</v>
      </c>
      <c r="F216">
        <v>2</v>
      </c>
      <c r="H216" t="s">
        <v>1527</v>
      </c>
      <c r="I216" t="s">
        <v>1811</v>
      </c>
    </row>
    <row r="217" spans="1:9">
      <c r="A217" s="238" t="s">
        <v>2368</v>
      </c>
      <c r="B217" t="s">
        <v>2369</v>
      </c>
      <c r="C217" t="s">
        <v>2370</v>
      </c>
      <c r="D217" t="s">
        <v>2371</v>
      </c>
      <c r="G217">
        <v>0.01</v>
      </c>
      <c r="H217" t="s">
        <v>2325</v>
      </c>
      <c r="I217" t="s">
        <v>1563</v>
      </c>
    </row>
    <row r="218" spans="1:9">
      <c r="A218" s="238" t="s">
        <v>2372</v>
      </c>
      <c r="B218" t="s">
        <v>2373</v>
      </c>
      <c r="C218" t="s">
        <v>2374</v>
      </c>
      <c r="D218" t="s">
        <v>2375</v>
      </c>
      <c r="G218">
        <v>2E-3</v>
      </c>
      <c r="H218" t="s">
        <v>1562</v>
      </c>
    </row>
    <row r="219" spans="1:9">
      <c r="A219" s="238" t="s">
        <v>2376</v>
      </c>
      <c r="B219" t="s">
        <v>2377</v>
      </c>
      <c r="C219" t="s">
        <v>2378</v>
      </c>
      <c r="D219" t="s">
        <v>2379</v>
      </c>
      <c r="G219">
        <v>1.4999999999999999E-2</v>
      </c>
      <c r="H219" t="s">
        <v>1562</v>
      </c>
      <c r="I219" t="s">
        <v>1563</v>
      </c>
    </row>
    <row r="220" spans="1:9">
      <c r="A220" s="238" t="s">
        <v>2380</v>
      </c>
      <c r="B220" t="s">
        <v>2381</v>
      </c>
      <c r="C220" t="s">
        <v>2382</v>
      </c>
      <c r="D220" t="s">
        <v>2383</v>
      </c>
      <c r="E220">
        <v>2</v>
      </c>
      <c r="H220" t="s">
        <v>1566</v>
      </c>
      <c r="I220" t="s">
        <v>2384</v>
      </c>
    </row>
    <row r="221" spans="1:9">
      <c r="A221" s="238" t="s">
        <v>2385</v>
      </c>
      <c r="B221" t="s">
        <v>2386</v>
      </c>
      <c r="C221" t="s">
        <v>2387</v>
      </c>
      <c r="D221" t="s">
        <v>2388</v>
      </c>
      <c r="E221">
        <v>0.1</v>
      </c>
      <c r="F221">
        <v>0.4</v>
      </c>
      <c r="H221" t="s">
        <v>1566</v>
      </c>
      <c r="I221" t="s">
        <v>1563</v>
      </c>
    </row>
    <row r="222" spans="1:9">
      <c r="A222" s="238" t="s">
        <v>2389</v>
      </c>
      <c r="B222" t="s">
        <v>2390</v>
      </c>
      <c r="C222" t="s">
        <v>2391</v>
      </c>
      <c r="D222" t="s">
        <v>2392</v>
      </c>
      <c r="E222">
        <v>1</v>
      </c>
      <c r="F222">
        <v>4</v>
      </c>
      <c r="I222" t="s">
        <v>1708</v>
      </c>
    </row>
    <row r="223" spans="1:9">
      <c r="A223" s="238" t="s">
        <v>2389</v>
      </c>
      <c r="B223" t="s">
        <v>2393</v>
      </c>
      <c r="C223" t="s">
        <v>2394</v>
      </c>
      <c r="D223" t="s">
        <v>2392</v>
      </c>
      <c r="E223">
        <v>0.1</v>
      </c>
      <c r="F223">
        <v>0.4</v>
      </c>
      <c r="I223" t="s">
        <v>1708</v>
      </c>
    </row>
    <row r="224" spans="1:9">
      <c r="A224" s="239" t="s">
        <v>2395</v>
      </c>
      <c r="B224" t="s">
        <v>2396</v>
      </c>
      <c r="C224" t="s">
        <v>2397</v>
      </c>
      <c r="D224" t="s">
        <v>2398</v>
      </c>
      <c r="E224">
        <v>5</v>
      </c>
      <c r="F224">
        <v>5</v>
      </c>
      <c r="H224" t="s">
        <v>1516</v>
      </c>
      <c r="I224" t="s">
        <v>1517</v>
      </c>
    </row>
    <row r="225" spans="1:9">
      <c r="A225" s="238" t="s">
        <v>2399</v>
      </c>
      <c r="B225" t="s">
        <v>2400</v>
      </c>
      <c r="C225" t="s">
        <v>2401</v>
      </c>
      <c r="D225" t="s">
        <v>2402</v>
      </c>
      <c r="E225">
        <v>10</v>
      </c>
      <c r="F225">
        <v>10</v>
      </c>
      <c r="H225" t="s">
        <v>1507</v>
      </c>
      <c r="I225" t="s">
        <v>1878</v>
      </c>
    </row>
    <row r="226" spans="1:9">
      <c r="A226" s="238" t="s">
        <v>2403</v>
      </c>
      <c r="B226" t="s">
        <v>2404</v>
      </c>
      <c r="C226" t="s">
        <v>2405</v>
      </c>
      <c r="D226" t="s">
        <v>2406</v>
      </c>
      <c r="E226">
        <v>105</v>
      </c>
      <c r="F226">
        <v>420</v>
      </c>
      <c r="I226" t="s">
        <v>1708</v>
      </c>
    </row>
    <row r="227" spans="1:9">
      <c r="A227" s="238" t="s">
        <v>2407</v>
      </c>
      <c r="B227" t="s">
        <v>2408</v>
      </c>
      <c r="C227" t="s">
        <v>2409</v>
      </c>
      <c r="D227" t="s">
        <v>2410</v>
      </c>
      <c r="E227">
        <v>11</v>
      </c>
      <c r="F227">
        <v>44</v>
      </c>
      <c r="H227" t="s">
        <v>1507</v>
      </c>
      <c r="I227" t="s">
        <v>1708</v>
      </c>
    </row>
    <row r="228" spans="1:9">
      <c r="A228" s="238" t="s">
        <v>2411</v>
      </c>
      <c r="B228" t="s">
        <v>2412</v>
      </c>
      <c r="C228" t="s">
        <v>2413</v>
      </c>
      <c r="D228" t="s">
        <v>2414</v>
      </c>
      <c r="E228">
        <v>1</v>
      </c>
      <c r="F228">
        <v>1</v>
      </c>
      <c r="H228" t="s">
        <v>1527</v>
      </c>
      <c r="I228" t="s">
        <v>1702</v>
      </c>
    </row>
    <row r="229" spans="1:9">
      <c r="A229" s="238" t="s">
        <v>2415</v>
      </c>
      <c r="B229" t="s">
        <v>2416</v>
      </c>
      <c r="C229" t="s">
        <v>2417</v>
      </c>
      <c r="D229" t="s">
        <v>2418</v>
      </c>
      <c r="E229">
        <v>50</v>
      </c>
      <c r="F229">
        <v>50</v>
      </c>
      <c r="I229" t="s">
        <v>1878</v>
      </c>
    </row>
    <row r="230" spans="1:9">
      <c r="A230" s="238" t="s">
        <v>2419</v>
      </c>
      <c r="B230" t="s">
        <v>2420</v>
      </c>
      <c r="C230" t="s">
        <v>2421</v>
      </c>
      <c r="D230" t="s">
        <v>2422</v>
      </c>
      <c r="E230">
        <v>268</v>
      </c>
      <c r="I230" t="s">
        <v>1522</v>
      </c>
    </row>
    <row r="231" spans="1:9">
      <c r="A231" s="239" t="s">
        <v>2423</v>
      </c>
      <c r="B231" t="s">
        <v>2424</v>
      </c>
      <c r="C231" t="s">
        <v>2425</v>
      </c>
      <c r="D231" t="s">
        <v>2426</v>
      </c>
      <c r="G231">
        <v>7.77</v>
      </c>
      <c r="H231" t="s">
        <v>1562</v>
      </c>
    </row>
    <row r="232" spans="1:9">
      <c r="A232" s="239" t="s">
        <v>2427</v>
      </c>
      <c r="B232" t="s">
        <v>2428</v>
      </c>
      <c r="C232" t="s">
        <v>2429</v>
      </c>
      <c r="D232" t="s">
        <v>2430</v>
      </c>
      <c r="E232">
        <v>9.4</v>
      </c>
      <c r="F232" t="s">
        <v>2431</v>
      </c>
      <c r="H232" t="s">
        <v>1527</v>
      </c>
      <c r="I232" t="s">
        <v>1835</v>
      </c>
    </row>
    <row r="233" spans="1:9">
      <c r="A233" s="239" t="s">
        <v>2432</v>
      </c>
      <c r="B233" t="s">
        <v>2433</v>
      </c>
      <c r="C233" t="s">
        <v>2434</v>
      </c>
      <c r="D233" t="s">
        <v>2435</v>
      </c>
      <c r="E233">
        <v>70</v>
      </c>
      <c r="H233" t="s">
        <v>1507</v>
      </c>
      <c r="I233" t="s">
        <v>1522</v>
      </c>
    </row>
    <row r="234" spans="1:9">
      <c r="A234" s="238" t="s">
        <v>2436</v>
      </c>
      <c r="B234" t="s">
        <v>2437</v>
      </c>
      <c r="C234" t="s">
        <v>2438</v>
      </c>
      <c r="D234" t="s">
        <v>2439</v>
      </c>
      <c r="E234">
        <v>25</v>
      </c>
      <c r="F234">
        <v>25</v>
      </c>
      <c r="H234" t="s">
        <v>1527</v>
      </c>
      <c r="I234" t="s">
        <v>1878</v>
      </c>
    </row>
    <row r="235" spans="1:9">
      <c r="A235" s="239" t="s">
        <v>2440</v>
      </c>
      <c r="B235" t="s">
        <v>2441</v>
      </c>
      <c r="C235" t="s">
        <v>2442</v>
      </c>
      <c r="D235" t="s">
        <v>2443</v>
      </c>
      <c r="E235">
        <v>1</v>
      </c>
      <c r="F235">
        <v>1</v>
      </c>
      <c r="H235" t="s">
        <v>1527</v>
      </c>
      <c r="I235" t="s">
        <v>1702</v>
      </c>
    </row>
    <row r="236" spans="1:9">
      <c r="A236" s="239" t="s">
        <v>2444</v>
      </c>
      <c r="B236" t="s">
        <v>2445</v>
      </c>
      <c r="C236" t="s">
        <v>2446</v>
      </c>
      <c r="D236" t="s">
        <v>2447</v>
      </c>
      <c r="E236">
        <v>10</v>
      </c>
      <c r="F236">
        <v>10</v>
      </c>
      <c r="H236" t="s">
        <v>1527</v>
      </c>
      <c r="I236" t="s">
        <v>1878</v>
      </c>
    </row>
    <row r="237" spans="1:9">
      <c r="A237" s="238" t="s">
        <v>2448</v>
      </c>
      <c r="B237" t="s">
        <v>2449</v>
      </c>
      <c r="C237" t="s">
        <v>2450</v>
      </c>
      <c r="D237" t="s">
        <v>2451</v>
      </c>
      <c r="E237">
        <v>15</v>
      </c>
      <c r="H237" t="s">
        <v>1544</v>
      </c>
      <c r="I237" t="s">
        <v>1730</v>
      </c>
    </row>
    <row r="238" spans="1:9">
      <c r="A238" s="238" t="s">
        <v>2452</v>
      </c>
      <c r="B238" t="s">
        <v>2453</v>
      </c>
      <c r="C238" t="s">
        <v>2454</v>
      </c>
      <c r="D238" t="s">
        <v>2455</v>
      </c>
      <c r="G238">
        <v>1.8</v>
      </c>
      <c r="H238" t="s">
        <v>2201</v>
      </c>
    </row>
    <row r="239" spans="1:9">
      <c r="A239" s="238" t="s">
        <v>2456</v>
      </c>
      <c r="B239" t="s">
        <v>2457</v>
      </c>
      <c r="C239" t="s">
        <v>2458</v>
      </c>
      <c r="D239" t="s">
        <v>2459</v>
      </c>
      <c r="E239">
        <v>412</v>
      </c>
      <c r="F239" t="s">
        <v>2460</v>
      </c>
      <c r="H239" t="s">
        <v>1502</v>
      </c>
      <c r="I239" t="s">
        <v>1579</v>
      </c>
    </row>
    <row r="240" spans="1:9">
      <c r="A240" s="238" t="s">
        <v>2461</v>
      </c>
      <c r="B240" t="s">
        <v>2462</v>
      </c>
      <c r="C240" t="s">
        <v>2463</v>
      </c>
      <c r="D240" t="s">
        <v>2464</v>
      </c>
      <c r="E240">
        <v>8</v>
      </c>
      <c r="F240">
        <v>32</v>
      </c>
    </row>
    <row r="241" spans="1:9">
      <c r="A241" s="238" t="s">
        <v>2465</v>
      </c>
      <c r="B241" t="s">
        <v>2466</v>
      </c>
      <c r="C241" t="s">
        <v>2467</v>
      </c>
      <c r="D241" t="s">
        <v>2468</v>
      </c>
      <c r="E241">
        <v>43</v>
      </c>
      <c r="F241">
        <v>172</v>
      </c>
      <c r="I241" t="s">
        <v>2469</v>
      </c>
    </row>
    <row r="242" spans="1:9">
      <c r="A242" s="238" t="s">
        <v>2470</v>
      </c>
      <c r="B242" t="s">
        <v>2471</v>
      </c>
      <c r="C242" t="s">
        <v>2472</v>
      </c>
      <c r="D242" t="s">
        <v>2473</v>
      </c>
      <c r="E242">
        <v>0.08</v>
      </c>
      <c r="F242">
        <v>0.4</v>
      </c>
      <c r="H242" t="s">
        <v>1516</v>
      </c>
      <c r="I242" t="s">
        <v>1638</v>
      </c>
    </row>
    <row r="243" spans="1:9">
      <c r="A243" s="238" t="s">
        <v>2474</v>
      </c>
      <c r="B243" t="s">
        <v>2475</v>
      </c>
      <c r="C243" t="s">
        <v>2476</v>
      </c>
      <c r="D243" t="s">
        <v>2477</v>
      </c>
      <c r="E243">
        <v>3600</v>
      </c>
      <c r="F243" t="s">
        <v>2478</v>
      </c>
      <c r="I243" t="s">
        <v>1579</v>
      </c>
    </row>
    <row r="244" spans="1:9">
      <c r="A244" s="238" t="s">
        <v>2479</v>
      </c>
      <c r="B244" t="s">
        <v>2480</v>
      </c>
      <c r="C244" t="s">
        <v>2481</v>
      </c>
      <c r="D244" t="s">
        <v>2482</v>
      </c>
      <c r="E244">
        <v>12.3</v>
      </c>
      <c r="F244">
        <v>36.9</v>
      </c>
      <c r="H244" t="s">
        <v>1670</v>
      </c>
    </row>
    <row r="245" spans="1:9">
      <c r="A245" s="238" t="s">
        <v>2483</v>
      </c>
      <c r="B245" t="s">
        <v>2484</v>
      </c>
      <c r="C245" t="s">
        <v>2485</v>
      </c>
      <c r="D245" t="s">
        <v>2486</v>
      </c>
      <c r="E245">
        <v>1</v>
      </c>
      <c r="F245">
        <v>1</v>
      </c>
      <c r="H245" t="s">
        <v>2487</v>
      </c>
      <c r="I245" t="s">
        <v>1517</v>
      </c>
    </row>
    <row r="246" spans="1:9">
      <c r="A246" s="238" t="s">
        <v>2488</v>
      </c>
      <c r="B246" t="s">
        <v>2489</v>
      </c>
      <c r="C246" t="s">
        <v>2490</v>
      </c>
      <c r="D246" t="s">
        <v>2491</v>
      </c>
      <c r="G246">
        <v>5</v>
      </c>
      <c r="H246" t="s">
        <v>1562</v>
      </c>
    </row>
    <row r="247" spans="1:9">
      <c r="A247" s="238" t="s">
        <v>2492</v>
      </c>
      <c r="B247" t="s">
        <v>2493</v>
      </c>
      <c r="C247" t="s">
        <v>2494</v>
      </c>
      <c r="D247" t="s">
        <v>2495</v>
      </c>
      <c r="G247">
        <v>5</v>
      </c>
      <c r="H247" t="s">
        <v>2325</v>
      </c>
    </row>
    <row r="248" spans="1:9">
      <c r="A248" s="238" t="s">
        <v>2496</v>
      </c>
      <c r="B248" t="s">
        <v>2497</v>
      </c>
      <c r="C248" t="s">
        <v>2498</v>
      </c>
      <c r="D248" t="s">
        <v>2499</v>
      </c>
      <c r="E248">
        <v>4170</v>
      </c>
      <c r="F248" s="240">
        <v>16680</v>
      </c>
      <c r="I248" t="s">
        <v>1613</v>
      </c>
    </row>
    <row r="249" spans="1:9">
      <c r="A249" s="238" t="s">
        <v>2500</v>
      </c>
      <c r="B249" t="s">
        <v>2501</v>
      </c>
      <c r="C249" t="s">
        <v>2502</v>
      </c>
      <c r="D249" t="s">
        <v>2503</v>
      </c>
      <c r="E249" t="s">
        <v>2176</v>
      </c>
    </row>
    <row r="250" spans="1:9">
      <c r="A250" s="238" t="s">
        <v>2504</v>
      </c>
      <c r="B250" t="s">
        <v>2505</v>
      </c>
      <c r="C250" t="s">
        <v>2506</v>
      </c>
      <c r="D250" t="s">
        <v>2507</v>
      </c>
      <c r="E250" t="s">
        <v>2176</v>
      </c>
    </row>
    <row r="251" spans="1:9">
      <c r="A251" s="238" t="s">
        <v>2508</v>
      </c>
      <c r="B251" t="s">
        <v>2509</v>
      </c>
      <c r="C251" t="s">
        <v>2510</v>
      </c>
      <c r="D251" t="s">
        <v>2511</v>
      </c>
      <c r="E251">
        <v>0.05</v>
      </c>
      <c r="F251">
        <v>0.2</v>
      </c>
      <c r="H251" t="s">
        <v>1507</v>
      </c>
      <c r="I251" t="s">
        <v>1708</v>
      </c>
    </row>
    <row r="252" spans="1:9">
      <c r="A252" s="238" t="s">
        <v>2512</v>
      </c>
      <c r="B252" t="s">
        <v>2513</v>
      </c>
      <c r="C252" t="s">
        <v>2514</v>
      </c>
      <c r="D252" t="s">
        <v>2515</v>
      </c>
      <c r="E252">
        <v>2.5000000000000001E-2</v>
      </c>
      <c r="I252" t="s">
        <v>1553</v>
      </c>
    </row>
    <row r="253" spans="1:9">
      <c r="A253" s="238" t="s">
        <v>2516</v>
      </c>
      <c r="B253" t="s">
        <v>2517</v>
      </c>
      <c r="C253" t="s">
        <v>2518</v>
      </c>
      <c r="D253" t="s">
        <v>2519</v>
      </c>
      <c r="E253">
        <v>16.7</v>
      </c>
      <c r="F253">
        <v>16.7</v>
      </c>
    </row>
    <row r="254" spans="1:9">
      <c r="A254" s="238" t="s">
        <v>2520</v>
      </c>
      <c r="B254" t="s">
        <v>2521</v>
      </c>
      <c r="C254" t="s">
        <v>2522</v>
      </c>
      <c r="D254" t="s">
        <v>2523</v>
      </c>
      <c r="E254" t="s">
        <v>2176</v>
      </c>
    </row>
    <row r="255" spans="1:9">
      <c r="A255" s="238" t="s">
        <v>2524</v>
      </c>
      <c r="B255" t="s">
        <v>2525</v>
      </c>
      <c r="C255" t="s">
        <v>2526</v>
      </c>
      <c r="D255" t="s">
        <v>2527</v>
      </c>
      <c r="E255" t="s">
        <v>2176</v>
      </c>
    </row>
    <row r="256" spans="1:9">
      <c r="A256" s="238" t="s">
        <v>2528</v>
      </c>
      <c r="B256" t="s">
        <v>2529</v>
      </c>
      <c r="C256" t="s">
        <v>2530</v>
      </c>
      <c r="D256" t="s">
        <v>2531</v>
      </c>
      <c r="H256" t="s">
        <v>1502</v>
      </c>
    </row>
    <row r="257" spans="1:9">
      <c r="A257" s="238" t="s">
        <v>1381</v>
      </c>
      <c r="B257" t="s">
        <v>2532</v>
      </c>
      <c r="C257" t="s">
        <v>2533</v>
      </c>
      <c r="D257" t="s">
        <v>2534</v>
      </c>
      <c r="E257">
        <v>8</v>
      </c>
      <c r="F257">
        <v>16</v>
      </c>
      <c r="H257" t="s">
        <v>2535</v>
      </c>
      <c r="I257" t="s">
        <v>1579</v>
      </c>
    </row>
    <row r="258" spans="1:9">
      <c r="A258" s="238" t="s">
        <v>852</v>
      </c>
      <c r="B258" t="s">
        <v>2536</v>
      </c>
      <c r="C258" t="s">
        <v>2537</v>
      </c>
      <c r="D258" t="s">
        <v>2538</v>
      </c>
      <c r="E258">
        <v>1</v>
      </c>
      <c r="F258">
        <v>2</v>
      </c>
      <c r="H258" t="s">
        <v>1516</v>
      </c>
      <c r="I258" t="s">
        <v>1579</v>
      </c>
    </row>
    <row r="259" spans="1:9">
      <c r="A259" s="238" t="s">
        <v>1451</v>
      </c>
      <c r="B259" t="s">
        <v>2539</v>
      </c>
      <c r="C259" t="s">
        <v>2540</v>
      </c>
      <c r="D259" t="s">
        <v>2541</v>
      </c>
      <c r="E259">
        <v>1.5</v>
      </c>
      <c r="F259">
        <v>2.5</v>
      </c>
      <c r="H259" t="s">
        <v>1716</v>
      </c>
      <c r="I259" t="s">
        <v>2542</v>
      </c>
    </row>
    <row r="260" spans="1:9">
      <c r="A260" s="238" t="s">
        <v>59</v>
      </c>
      <c r="B260" t="s">
        <v>2543</v>
      </c>
      <c r="C260" t="s">
        <v>2544</v>
      </c>
      <c r="D260" t="s">
        <v>2545</v>
      </c>
      <c r="E260">
        <v>14</v>
      </c>
      <c r="F260">
        <v>36</v>
      </c>
      <c r="H260" t="s">
        <v>1516</v>
      </c>
      <c r="I260" t="s">
        <v>1531</v>
      </c>
    </row>
    <row r="261" spans="1:9">
      <c r="A261" s="238" t="s">
        <v>872</v>
      </c>
      <c r="B261" t="s">
        <v>2546</v>
      </c>
      <c r="C261" t="s">
        <v>2547</v>
      </c>
      <c r="D261" t="s">
        <v>2548</v>
      </c>
      <c r="E261" t="s">
        <v>2549</v>
      </c>
      <c r="F261" t="s">
        <v>1090</v>
      </c>
      <c r="H261" t="s">
        <v>1516</v>
      </c>
      <c r="I261" t="s">
        <v>1999</v>
      </c>
    </row>
    <row r="262" spans="1:9">
      <c r="A262" s="238" t="s">
        <v>1442</v>
      </c>
      <c r="B262" t="s">
        <v>2550</v>
      </c>
      <c r="C262" t="s">
        <v>2551</v>
      </c>
      <c r="D262" t="s">
        <v>2552</v>
      </c>
      <c r="F262">
        <v>2.6</v>
      </c>
      <c r="H262" t="s">
        <v>2535</v>
      </c>
      <c r="I262" t="s">
        <v>1773</v>
      </c>
    </row>
    <row r="263" spans="1:9">
      <c r="A263" s="239" t="s">
        <v>2553</v>
      </c>
      <c r="B263" t="s">
        <v>2554</v>
      </c>
      <c r="C263" t="s">
        <v>2555</v>
      </c>
      <c r="D263" t="s">
        <v>2556</v>
      </c>
      <c r="E263">
        <v>3</v>
      </c>
      <c r="F263">
        <v>3</v>
      </c>
      <c r="H263" t="s">
        <v>1516</v>
      </c>
      <c r="I263" t="s">
        <v>1517</v>
      </c>
    </row>
    <row r="264" spans="1:9">
      <c r="A264" s="238" t="s">
        <v>2557</v>
      </c>
      <c r="B264" t="s">
        <v>2558</v>
      </c>
      <c r="C264" t="s">
        <v>2559</v>
      </c>
      <c r="D264" t="s">
        <v>2560</v>
      </c>
      <c r="E264">
        <v>0.1</v>
      </c>
      <c r="F264">
        <v>0.1</v>
      </c>
      <c r="H264" t="s">
        <v>1527</v>
      </c>
      <c r="I264" t="s">
        <v>1517</v>
      </c>
    </row>
    <row r="265" spans="1:9">
      <c r="A265" s="238" t="s">
        <v>2561</v>
      </c>
      <c r="B265" t="s">
        <v>2562</v>
      </c>
      <c r="C265" t="s">
        <v>2563</v>
      </c>
      <c r="D265" t="s">
        <v>2564</v>
      </c>
      <c r="E265">
        <v>0.7</v>
      </c>
      <c r="H265" t="s">
        <v>1716</v>
      </c>
      <c r="I265" t="s">
        <v>1773</v>
      </c>
    </row>
    <row r="266" spans="1:9">
      <c r="A266" s="238" t="s">
        <v>2565</v>
      </c>
      <c r="B266" t="s">
        <v>2566</v>
      </c>
      <c r="C266" t="s">
        <v>2567</v>
      </c>
      <c r="D266" t="s">
        <v>2568</v>
      </c>
      <c r="G266">
        <v>0.1</v>
      </c>
      <c r="H266" t="s">
        <v>1609</v>
      </c>
    </row>
    <row r="267" spans="1:9">
      <c r="A267" s="238" t="s">
        <v>2569</v>
      </c>
      <c r="B267" t="s">
        <v>2570</v>
      </c>
      <c r="C267" t="s">
        <v>2571</v>
      </c>
      <c r="D267" t="s">
        <v>2572</v>
      </c>
      <c r="E267" t="s">
        <v>1907</v>
      </c>
    </row>
    <row r="268" spans="1:9">
      <c r="A268" s="238" t="s">
        <v>2573</v>
      </c>
      <c r="B268" t="s">
        <v>2574</v>
      </c>
      <c r="C268" t="s">
        <v>2575</v>
      </c>
      <c r="D268" t="s">
        <v>2576</v>
      </c>
      <c r="E268">
        <v>1.58</v>
      </c>
      <c r="F268">
        <v>3.16</v>
      </c>
      <c r="H268" t="s">
        <v>1516</v>
      </c>
      <c r="I268" t="s">
        <v>1531</v>
      </c>
    </row>
    <row r="269" spans="1:9">
      <c r="A269" s="238" t="s">
        <v>2577</v>
      </c>
      <c r="B269" t="s">
        <v>2578</v>
      </c>
      <c r="C269" t="s">
        <v>2579</v>
      </c>
      <c r="D269" t="s">
        <v>2580</v>
      </c>
      <c r="F269">
        <v>1.5</v>
      </c>
      <c r="H269" t="s">
        <v>1527</v>
      </c>
      <c r="I269" t="s">
        <v>1773</v>
      </c>
    </row>
    <row r="270" spans="1:9">
      <c r="A270" s="239" t="s">
        <v>2581</v>
      </c>
      <c r="B270" t="s">
        <v>2582</v>
      </c>
      <c r="C270" t="s">
        <v>2583</v>
      </c>
      <c r="D270" t="s">
        <v>2584</v>
      </c>
      <c r="E270">
        <v>7</v>
      </c>
      <c r="F270">
        <v>14</v>
      </c>
      <c r="H270" t="s">
        <v>1527</v>
      </c>
      <c r="I270" t="s">
        <v>2585</v>
      </c>
    </row>
    <row r="271" spans="1:9">
      <c r="A271" s="239" t="s">
        <v>2586</v>
      </c>
      <c r="B271" t="s">
        <v>2587</v>
      </c>
      <c r="C271" t="s">
        <v>2588</v>
      </c>
      <c r="D271" t="s">
        <v>2589</v>
      </c>
      <c r="E271">
        <v>7.0000000000000007E-2</v>
      </c>
      <c r="F271">
        <v>0.17</v>
      </c>
      <c r="I271" t="s">
        <v>1531</v>
      </c>
    </row>
    <row r="272" spans="1:9">
      <c r="A272" s="238" t="s">
        <v>2590</v>
      </c>
      <c r="B272" t="s">
        <v>2591</v>
      </c>
      <c r="C272" t="s">
        <v>2592</v>
      </c>
      <c r="D272" t="s">
        <v>2593</v>
      </c>
      <c r="E272">
        <v>0.2</v>
      </c>
      <c r="F272">
        <v>0.8</v>
      </c>
      <c r="H272" t="s">
        <v>1502</v>
      </c>
      <c r="I272" t="s">
        <v>1944</v>
      </c>
    </row>
    <row r="273" spans="1:9">
      <c r="A273" s="239" t="s">
        <v>2594</v>
      </c>
      <c r="B273" t="s">
        <v>2595</v>
      </c>
      <c r="C273" t="s">
        <v>2596</v>
      </c>
      <c r="D273" t="s">
        <v>2597</v>
      </c>
      <c r="G273">
        <v>0.05</v>
      </c>
      <c r="H273" t="s">
        <v>1562</v>
      </c>
    </row>
    <row r="274" spans="1:9">
      <c r="A274" s="238" t="s">
        <v>2598</v>
      </c>
      <c r="B274" t="s">
        <v>2599</v>
      </c>
      <c r="C274" t="s">
        <v>2600</v>
      </c>
      <c r="D274" t="s">
        <v>2601</v>
      </c>
      <c r="G274">
        <v>0.05</v>
      </c>
      <c r="H274" t="s">
        <v>1562</v>
      </c>
      <c r="I274" t="s">
        <v>1563</v>
      </c>
    </row>
    <row r="275" spans="1:9">
      <c r="A275" s="238" t="s">
        <v>2602</v>
      </c>
      <c r="B275" t="s">
        <v>2603</v>
      </c>
      <c r="C275" t="s">
        <v>2604</v>
      </c>
      <c r="D275" t="s">
        <v>2605</v>
      </c>
      <c r="E275">
        <v>0.05</v>
      </c>
      <c r="F275">
        <v>0.2</v>
      </c>
      <c r="H275" t="s">
        <v>1507</v>
      </c>
      <c r="I275" t="s">
        <v>1708</v>
      </c>
    </row>
    <row r="276" spans="1:9">
      <c r="A276" s="238" t="s">
        <v>2606</v>
      </c>
      <c r="B276" t="s">
        <v>2607</v>
      </c>
      <c r="C276" t="s">
        <v>2608</v>
      </c>
      <c r="D276" t="s">
        <v>2609</v>
      </c>
      <c r="E276">
        <v>0.14000000000000001</v>
      </c>
      <c r="F276">
        <v>0.28000000000000003</v>
      </c>
      <c r="H276" t="s">
        <v>1527</v>
      </c>
      <c r="I276" t="s">
        <v>1773</v>
      </c>
    </row>
    <row r="277" spans="1:9">
      <c r="A277" s="238" t="s">
        <v>2610</v>
      </c>
      <c r="B277" t="s">
        <v>2611</v>
      </c>
      <c r="C277" t="s">
        <v>2612</v>
      </c>
      <c r="D277" t="s">
        <v>2613</v>
      </c>
      <c r="E277">
        <v>0.5</v>
      </c>
      <c r="F277">
        <v>2</v>
      </c>
      <c r="I277" t="s">
        <v>1944</v>
      </c>
    </row>
    <row r="278" spans="1:9">
      <c r="A278" s="238" t="s">
        <v>1052</v>
      </c>
      <c r="B278" t="s">
        <v>2614</v>
      </c>
      <c r="C278" t="s">
        <v>2615</v>
      </c>
      <c r="D278" t="s">
        <v>2616</v>
      </c>
      <c r="E278">
        <v>0.1</v>
      </c>
      <c r="H278" t="s">
        <v>1707</v>
      </c>
    </row>
    <row r="279" spans="1:9">
      <c r="A279" s="238" t="s">
        <v>2617</v>
      </c>
      <c r="B279" t="s">
        <v>2618</v>
      </c>
      <c r="C279" t="s">
        <v>2619</v>
      </c>
      <c r="D279" t="s">
        <v>2620</v>
      </c>
      <c r="E279">
        <v>3000</v>
      </c>
      <c r="I279" t="s">
        <v>1522</v>
      </c>
    </row>
    <row r="280" spans="1:9">
      <c r="A280" s="238" t="s">
        <v>2621</v>
      </c>
      <c r="B280" t="s">
        <v>2622</v>
      </c>
      <c r="C280" t="s">
        <v>2623</v>
      </c>
      <c r="D280" t="s">
        <v>2624</v>
      </c>
      <c r="E280">
        <v>50</v>
      </c>
      <c r="F280">
        <v>50</v>
      </c>
      <c r="I280" t="s">
        <v>1878</v>
      </c>
    </row>
    <row r="281" spans="1:9">
      <c r="A281" s="238" t="s">
        <v>1361</v>
      </c>
      <c r="B281" t="s">
        <v>2625</v>
      </c>
      <c r="C281" t="s">
        <v>2626</v>
      </c>
      <c r="D281" t="s">
        <v>2627</v>
      </c>
      <c r="E281">
        <v>600</v>
      </c>
      <c r="F281">
        <v>900</v>
      </c>
      <c r="H281" t="s">
        <v>1507</v>
      </c>
      <c r="I281" t="s">
        <v>1638</v>
      </c>
    </row>
    <row r="282" spans="1:9">
      <c r="A282" s="238" t="s">
        <v>2628</v>
      </c>
      <c r="B282" t="s">
        <v>2629</v>
      </c>
      <c r="C282" t="s">
        <v>2630</v>
      </c>
      <c r="D282" t="s">
        <v>2631</v>
      </c>
      <c r="E282" t="s">
        <v>2176</v>
      </c>
    </row>
    <row r="283" spans="1:9">
      <c r="A283" s="239" t="s">
        <v>2632</v>
      </c>
      <c r="B283" t="s">
        <v>2633</v>
      </c>
      <c r="C283" t="s">
        <v>2634</v>
      </c>
      <c r="D283" t="s">
        <v>2635</v>
      </c>
      <c r="E283">
        <v>270</v>
      </c>
      <c r="F283">
        <v>540</v>
      </c>
      <c r="H283" t="s">
        <v>2636</v>
      </c>
      <c r="I283" t="s">
        <v>1563</v>
      </c>
    </row>
    <row r="284" spans="1:9">
      <c r="A284" s="239" t="s">
        <v>2637</v>
      </c>
      <c r="B284" t="s">
        <v>2638</v>
      </c>
      <c r="C284" t="s">
        <v>2639</v>
      </c>
      <c r="D284" t="s">
        <v>2640</v>
      </c>
      <c r="G284">
        <v>0.03</v>
      </c>
      <c r="H284" t="s">
        <v>1562</v>
      </c>
    </row>
    <row r="285" spans="1:9">
      <c r="A285" s="239" t="s">
        <v>2641</v>
      </c>
      <c r="B285" t="s">
        <v>2642</v>
      </c>
      <c r="C285" t="s">
        <v>2643</v>
      </c>
      <c r="D285" t="s">
        <v>2644</v>
      </c>
      <c r="E285">
        <v>31</v>
      </c>
      <c r="F285">
        <v>62</v>
      </c>
      <c r="H285" t="s">
        <v>1516</v>
      </c>
      <c r="I285" t="s">
        <v>1579</v>
      </c>
    </row>
    <row r="286" spans="1:9">
      <c r="A286" s="238" t="s">
        <v>2645</v>
      </c>
      <c r="B286" t="s">
        <v>2646</v>
      </c>
      <c r="C286" t="s">
        <v>2647</v>
      </c>
      <c r="D286" t="s">
        <v>2648</v>
      </c>
      <c r="E286">
        <v>610</v>
      </c>
      <c r="F286">
        <v>2440</v>
      </c>
      <c r="H286" t="s">
        <v>2649</v>
      </c>
      <c r="I286" t="s">
        <v>1517</v>
      </c>
    </row>
    <row r="287" spans="1:9">
      <c r="A287" s="238" t="s">
        <v>2650</v>
      </c>
      <c r="B287" t="s">
        <v>2651</v>
      </c>
      <c r="C287" t="s">
        <v>2652</v>
      </c>
      <c r="D287" t="s">
        <v>2653</v>
      </c>
      <c r="E287">
        <v>7</v>
      </c>
      <c r="H287" t="s">
        <v>1502</v>
      </c>
    </row>
    <row r="288" spans="1:9">
      <c r="A288" s="238" t="s">
        <v>2654</v>
      </c>
      <c r="B288" t="s">
        <v>2655</v>
      </c>
      <c r="C288" t="s">
        <v>2656</v>
      </c>
      <c r="D288" t="s">
        <v>2657</v>
      </c>
      <c r="G288">
        <v>18</v>
      </c>
      <c r="H288" t="s">
        <v>1562</v>
      </c>
    </row>
    <row r="289" spans="1:9">
      <c r="A289" s="238" t="s">
        <v>2658</v>
      </c>
      <c r="B289" t="s">
        <v>2659</v>
      </c>
      <c r="C289" t="s">
        <v>2660</v>
      </c>
      <c r="H289" t="s">
        <v>1507</v>
      </c>
    </row>
    <row r="290" spans="1:9">
      <c r="A290" s="238" t="s">
        <v>2661</v>
      </c>
      <c r="B290" t="s">
        <v>2662</v>
      </c>
      <c r="C290" t="s">
        <v>2663</v>
      </c>
      <c r="E290">
        <v>1</v>
      </c>
      <c r="I290" t="s">
        <v>1522</v>
      </c>
    </row>
    <row r="291" spans="1:9">
      <c r="A291" s="239" t="s">
        <v>2664</v>
      </c>
      <c r="B291" t="s">
        <v>2665</v>
      </c>
      <c r="C291" t="s">
        <v>2666</v>
      </c>
      <c r="D291" t="s">
        <v>2667</v>
      </c>
      <c r="E291">
        <v>10</v>
      </c>
      <c r="I291" t="s">
        <v>1654</v>
      </c>
    </row>
    <row r="292" spans="1:9">
      <c r="A292" s="238" t="s">
        <v>2668</v>
      </c>
      <c r="B292" t="s">
        <v>2669</v>
      </c>
      <c r="C292" t="s">
        <v>2670</v>
      </c>
      <c r="E292">
        <v>560</v>
      </c>
      <c r="F292">
        <v>560</v>
      </c>
      <c r="H292" t="s">
        <v>2487</v>
      </c>
      <c r="I292" t="s">
        <v>1517</v>
      </c>
    </row>
    <row r="293" spans="1:9">
      <c r="A293" s="238" t="s">
        <v>847</v>
      </c>
      <c r="B293" t="s">
        <v>2671</v>
      </c>
      <c r="C293" t="s">
        <v>2672</v>
      </c>
      <c r="D293" t="s">
        <v>2673</v>
      </c>
      <c r="E293">
        <v>208</v>
      </c>
      <c r="F293">
        <v>415</v>
      </c>
      <c r="H293" t="s">
        <v>1707</v>
      </c>
      <c r="I293" t="s">
        <v>1999</v>
      </c>
    </row>
    <row r="294" spans="1:9">
      <c r="A294" s="238" t="s">
        <v>2674</v>
      </c>
      <c r="C294" t="s">
        <v>2675</v>
      </c>
      <c r="D294" t="s">
        <v>2676</v>
      </c>
      <c r="E294">
        <v>3.5000000000000003E-2</v>
      </c>
      <c r="F294">
        <v>3.5000000000000003E-2</v>
      </c>
      <c r="H294" t="s">
        <v>1566</v>
      </c>
      <c r="I294" t="s">
        <v>1517</v>
      </c>
    </row>
    <row r="295" spans="1:9">
      <c r="A295" s="238" t="s">
        <v>2677</v>
      </c>
      <c r="B295" t="s">
        <v>2678</v>
      </c>
      <c r="C295" t="s">
        <v>2679</v>
      </c>
      <c r="D295" t="s">
        <v>2680</v>
      </c>
      <c r="E295">
        <v>1</v>
      </c>
      <c r="F295">
        <v>1</v>
      </c>
      <c r="H295" t="s">
        <v>1566</v>
      </c>
      <c r="I295" t="s">
        <v>1517</v>
      </c>
    </row>
    <row r="296" spans="1:9">
      <c r="A296" s="238" t="s">
        <v>2681</v>
      </c>
      <c r="B296" t="s">
        <v>2682</v>
      </c>
      <c r="C296" t="s">
        <v>2683</v>
      </c>
      <c r="D296" t="s">
        <v>2684</v>
      </c>
      <c r="E296">
        <v>40</v>
      </c>
      <c r="F296">
        <v>80</v>
      </c>
      <c r="H296" t="s">
        <v>1502</v>
      </c>
      <c r="I296" t="s">
        <v>1654</v>
      </c>
    </row>
    <row r="297" spans="1:9">
      <c r="A297" s="238" t="s">
        <v>2685</v>
      </c>
      <c r="B297" t="s">
        <v>2686</v>
      </c>
      <c r="C297" t="s">
        <v>2687</v>
      </c>
      <c r="D297" t="s">
        <v>2688</v>
      </c>
      <c r="E297">
        <v>1E-3</v>
      </c>
      <c r="H297" t="s">
        <v>1507</v>
      </c>
    </row>
    <row r="298" spans="1:9">
      <c r="A298" s="238" t="s">
        <v>2689</v>
      </c>
      <c r="B298" t="s">
        <v>2690</v>
      </c>
      <c r="C298" t="s">
        <v>2691</v>
      </c>
      <c r="D298" t="s">
        <v>2692</v>
      </c>
    </row>
    <row r="299" spans="1:9">
      <c r="A299" s="238" t="s">
        <v>2693</v>
      </c>
      <c r="B299" t="s">
        <v>2694</v>
      </c>
      <c r="C299" t="s">
        <v>2695</v>
      </c>
      <c r="D299" t="s">
        <v>2696</v>
      </c>
      <c r="E299">
        <v>0.1</v>
      </c>
      <c r="F299">
        <v>0.1</v>
      </c>
      <c r="H299" t="s">
        <v>1707</v>
      </c>
      <c r="I299" t="s">
        <v>1961</v>
      </c>
    </row>
    <row r="300" spans="1:9">
      <c r="A300" s="238" t="s">
        <v>2697</v>
      </c>
      <c r="B300" t="s">
        <v>2698</v>
      </c>
      <c r="C300" t="s">
        <v>2699</v>
      </c>
      <c r="D300" t="s">
        <v>2700</v>
      </c>
      <c r="G300">
        <v>0.5</v>
      </c>
      <c r="H300" t="s">
        <v>1562</v>
      </c>
    </row>
    <row r="301" spans="1:9">
      <c r="A301" s="239" t="s">
        <v>2701</v>
      </c>
      <c r="B301" t="s">
        <v>2702</v>
      </c>
      <c r="C301" t="s">
        <v>2703</v>
      </c>
      <c r="D301" t="s">
        <v>2200</v>
      </c>
      <c r="G301">
        <v>3.5000000000000003E-2</v>
      </c>
      <c r="H301" t="s">
        <v>2201</v>
      </c>
    </row>
    <row r="302" spans="1:9">
      <c r="A302" s="238" t="s">
        <v>1404</v>
      </c>
      <c r="B302" t="s">
        <v>2704</v>
      </c>
      <c r="C302" t="s">
        <v>2705</v>
      </c>
      <c r="D302" t="s">
        <v>2706</v>
      </c>
      <c r="E302">
        <v>50</v>
      </c>
      <c r="H302" t="s">
        <v>1507</v>
      </c>
      <c r="I302" t="s">
        <v>1579</v>
      </c>
    </row>
    <row r="303" spans="1:9">
      <c r="A303" s="238" t="s">
        <v>2707</v>
      </c>
      <c r="B303" t="s">
        <v>2708</v>
      </c>
      <c r="C303" t="s">
        <v>2709</v>
      </c>
      <c r="D303" t="s">
        <v>2710</v>
      </c>
      <c r="G303">
        <v>5.0000000000000001E-3</v>
      </c>
      <c r="H303" t="s">
        <v>1562</v>
      </c>
    </row>
    <row r="304" spans="1:9">
      <c r="A304" s="238" t="s">
        <v>2711</v>
      </c>
      <c r="B304" t="s">
        <v>2712</v>
      </c>
      <c r="C304" t="s">
        <v>2713</v>
      </c>
      <c r="D304" t="s">
        <v>2714</v>
      </c>
      <c r="G304">
        <v>0.03</v>
      </c>
      <c r="H304" t="s">
        <v>1562</v>
      </c>
    </row>
    <row r="305" spans="1:9">
      <c r="A305" s="238" t="s">
        <v>2715</v>
      </c>
      <c r="B305" t="s">
        <v>2716</v>
      </c>
      <c r="C305" t="s">
        <v>2717</v>
      </c>
      <c r="D305" t="s">
        <v>2718</v>
      </c>
      <c r="E305">
        <v>1</v>
      </c>
      <c r="H305" t="s">
        <v>1707</v>
      </c>
    </row>
    <row r="306" spans="1:9">
      <c r="A306" s="238" t="s">
        <v>2719</v>
      </c>
      <c r="B306" t="s">
        <v>2720</v>
      </c>
      <c r="C306" t="s">
        <v>2721</v>
      </c>
      <c r="D306" t="s">
        <v>2722</v>
      </c>
      <c r="G306">
        <v>10</v>
      </c>
      <c r="H306" t="s">
        <v>1562</v>
      </c>
    </row>
    <row r="307" spans="1:9">
      <c r="A307" s="238" t="s">
        <v>2723</v>
      </c>
      <c r="B307" t="s">
        <v>2724</v>
      </c>
      <c r="C307" t="s">
        <v>2725</v>
      </c>
      <c r="D307" t="s">
        <v>2726</v>
      </c>
      <c r="G307">
        <v>8.0000000000000002E-3</v>
      </c>
      <c r="H307" t="s">
        <v>1562</v>
      </c>
    </row>
    <row r="308" spans="1:9">
      <c r="A308" s="238" t="s">
        <v>2727</v>
      </c>
      <c r="B308" t="s">
        <v>2728</v>
      </c>
      <c r="C308" t="s">
        <v>2729</v>
      </c>
      <c r="D308" t="s">
        <v>2730</v>
      </c>
      <c r="E308">
        <v>10</v>
      </c>
      <c r="F308">
        <v>40</v>
      </c>
      <c r="H308" t="s">
        <v>1507</v>
      </c>
      <c r="I308" t="s">
        <v>1944</v>
      </c>
    </row>
    <row r="309" spans="1:9">
      <c r="A309" s="238" t="s">
        <v>2731</v>
      </c>
      <c r="B309" t="s">
        <v>2732</v>
      </c>
      <c r="C309" t="s">
        <v>2733</v>
      </c>
      <c r="D309" t="s">
        <v>2734</v>
      </c>
      <c r="E309">
        <v>5</v>
      </c>
      <c r="F309">
        <v>5</v>
      </c>
      <c r="H309" t="s">
        <v>1707</v>
      </c>
      <c r="I309" t="s">
        <v>1517</v>
      </c>
    </row>
    <row r="310" spans="1:9">
      <c r="A310" s="238" t="s">
        <v>2735</v>
      </c>
      <c r="B310" t="s">
        <v>2736</v>
      </c>
      <c r="C310" t="s">
        <v>2737</v>
      </c>
      <c r="D310" t="s">
        <v>2738</v>
      </c>
      <c r="E310">
        <v>1</v>
      </c>
      <c r="F310">
        <v>4</v>
      </c>
      <c r="H310" t="s">
        <v>1507</v>
      </c>
      <c r="I310" t="s">
        <v>1944</v>
      </c>
    </row>
    <row r="311" spans="1:9">
      <c r="A311" s="238" t="s">
        <v>1221</v>
      </c>
      <c r="B311" t="s">
        <v>2739</v>
      </c>
      <c r="C311" t="s">
        <v>2740</v>
      </c>
      <c r="D311" t="s">
        <v>1586</v>
      </c>
      <c r="E311">
        <v>221</v>
      </c>
      <c r="F311">
        <v>442</v>
      </c>
      <c r="H311" t="s">
        <v>1502</v>
      </c>
      <c r="I311" t="s">
        <v>1579</v>
      </c>
    </row>
    <row r="312" spans="1:9">
      <c r="A312" s="238" t="s">
        <v>2741</v>
      </c>
      <c r="B312" t="s">
        <v>2742</v>
      </c>
      <c r="C312" t="s">
        <v>2743</v>
      </c>
      <c r="D312" t="s">
        <v>1590</v>
      </c>
      <c r="E312">
        <v>122</v>
      </c>
      <c r="F312">
        <v>306</v>
      </c>
      <c r="H312" t="s">
        <v>1507</v>
      </c>
      <c r="I312" t="s">
        <v>1638</v>
      </c>
    </row>
    <row r="313" spans="1:9">
      <c r="A313" s="238" t="s">
        <v>2744</v>
      </c>
      <c r="B313" t="s">
        <v>2745</v>
      </c>
      <c r="C313" t="s">
        <v>2746</v>
      </c>
      <c r="D313" t="s">
        <v>1599</v>
      </c>
      <c r="G313">
        <v>0.5</v>
      </c>
      <c r="H313" t="s">
        <v>2747</v>
      </c>
    </row>
    <row r="314" spans="1:9">
      <c r="A314" s="238" t="s">
        <v>2748</v>
      </c>
      <c r="B314" t="s">
        <v>2749</v>
      </c>
      <c r="C314" t="s">
        <v>2750</v>
      </c>
      <c r="D314" t="s">
        <v>1688</v>
      </c>
      <c r="E314">
        <v>100</v>
      </c>
      <c r="I314" t="s">
        <v>1579</v>
      </c>
    </row>
    <row r="315" spans="1:9">
      <c r="A315" s="239" t="s">
        <v>2751</v>
      </c>
      <c r="B315" t="s">
        <v>2752</v>
      </c>
      <c r="C315" t="s">
        <v>2753</v>
      </c>
      <c r="D315" t="s">
        <v>2754</v>
      </c>
      <c r="G315">
        <v>0.01</v>
      </c>
      <c r="H315" t="s">
        <v>1562</v>
      </c>
    </row>
    <row r="316" spans="1:9">
      <c r="A316" s="238" t="s">
        <v>2755</v>
      </c>
      <c r="B316" t="s">
        <v>2756</v>
      </c>
      <c r="C316" t="s">
        <v>2757</v>
      </c>
      <c r="D316" t="s">
        <v>2758</v>
      </c>
      <c r="E316">
        <v>18</v>
      </c>
      <c r="F316">
        <v>36</v>
      </c>
      <c r="H316" t="s">
        <v>1707</v>
      </c>
      <c r="I316" t="s">
        <v>1999</v>
      </c>
    </row>
    <row r="317" spans="1:9">
      <c r="A317" s="238" t="s">
        <v>2759</v>
      </c>
      <c r="B317" t="s">
        <v>2760</v>
      </c>
      <c r="C317" t="s">
        <v>2761</v>
      </c>
      <c r="D317" t="s">
        <v>2762</v>
      </c>
      <c r="E317">
        <v>40</v>
      </c>
      <c r="F317">
        <v>40</v>
      </c>
      <c r="H317" t="s">
        <v>2487</v>
      </c>
      <c r="I317" t="s">
        <v>1517</v>
      </c>
    </row>
    <row r="318" spans="1:9">
      <c r="A318" s="239" t="s">
        <v>2763</v>
      </c>
      <c r="B318" t="s">
        <v>2764</v>
      </c>
      <c r="C318" t="s">
        <v>2765</v>
      </c>
      <c r="D318" t="s">
        <v>2766</v>
      </c>
      <c r="E318">
        <v>20</v>
      </c>
      <c r="H318" t="s">
        <v>1707</v>
      </c>
    </row>
    <row r="319" spans="1:9">
      <c r="A319" s="238" t="s">
        <v>2767</v>
      </c>
      <c r="B319" t="s">
        <v>2768</v>
      </c>
      <c r="C319" t="s">
        <v>2769</v>
      </c>
      <c r="D319" t="s">
        <v>2770</v>
      </c>
      <c r="E319">
        <v>100</v>
      </c>
      <c r="F319">
        <v>250</v>
      </c>
      <c r="H319" t="s">
        <v>1507</v>
      </c>
      <c r="I319" t="s">
        <v>1579</v>
      </c>
    </row>
    <row r="320" spans="1:9">
      <c r="A320" s="238" t="s">
        <v>2771</v>
      </c>
      <c r="B320" t="s">
        <v>2772</v>
      </c>
      <c r="C320" t="s">
        <v>2773</v>
      </c>
      <c r="D320" t="s">
        <v>2774</v>
      </c>
      <c r="E320">
        <v>246</v>
      </c>
      <c r="F320">
        <v>492</v>
      </c>
      <c r="I320" t="s">
        <v>1579</v>
      </c>
    </row>
    <row r="321" spans="1:9">
      <c r="A321" s="238" t="s">
        <v>2775</v>
      </c>
      <c r="B321" t="s">
        <v>2776</v>
      </c>
      <c r="C321" t="s">
        <v>2777</v>
      </c>
      <c r="D321" t="s">
        <v>2778</v>
      </c>
      <c r="E321">
        <v>50</v>
      </c>
      <c r="H321" t="s">
        <v>1527</v>
      </c>
    </row>
    <row r="322" spans="1:9">
      <c r="A322" s="238" t="s">
        <v>2779</v>
      </c>
      <c r="B322" t="s">
        <v>2780</v>
      </c>
      <c r="C322" t="s">
        <v>2781</v>
      </c>
      <c r="D322" t="s">
        <v>2782</v>
      </c>
      <c r="E322">
        <v>2.8</v>
      </c>
      <c r="H322" t="s">
        <v>1527</v>
      </c>
    </row>
    <row r="323" spans="1:9">
      <c r="A323" s="238" t="s">
        <v>2783</v>
      </c>
      <c r="B323" t="s">
        <v>2784</v>
      </c>
      <c r="C323" t="s">
        <v>2785</v>
      </c>
      <c r="D323" t="s">
        <v>2786</v>
      </c>
      <c r="E323">
        <v>1</v>
      </c>
      <c r="H323" t="s">
        <v>1507</v>
      </c>
      <c r="I323" t="s">
        <v>2787</v>
      </c>
    </row>
    <row r="324" spans="1:9">
      <c r="B324" t="s">
        <v>2788</v>
      </c>
      <c r="C324" t="s">
        <v>2789</v>
      </c>
      <c r="D324" t="s">
        <v>2790</v>
      </c>
      <c r="E324">
        <v>1</v>
      </c>
      <c r="F324">
        <v>2</v>
      </c>
      <c r="H324" t="s">
        <v>1502</v>
      </c>
    </row>
    <row r="325" spans="1:9">
      <c r="B325" t="s">
        <v>2791</v>
      </c>
      <c r="C325" t="s">
        <v>2792</v>
      </c>
      <c r="E325">
        <v>0.01</v>
      </c>
      <c r="I325" t="s">
        <v>1522</v>
      </c>
    </row>
    <row r="326" spans="1:9">
      <c r="B326" t="s">
        <v>2793</v>
      </c>
      <c r="C326" t="s">
        <v>2794</v>
      </c>
      <c r="D326" t="s">
        <v>2795</v>
      </c>
      <c r="E326">
        <v>2.5</v>
      </c>
      <c r="F326" t="s">
        <v>2796</v>
      </c>
      <c r="H326" t="s">
        <v>1507</v>
      </c>
      <c r="I326" t="s">
        <v>2797</v>
      </c>
    </row>
    <row r="327" spans="1:9">
      <c r="B327" t="s">
        <v>2798</v>
      </c>
      <c r="C327" t="s">
        <v>2799</v>
      </c>
      <c r="E327">
        <v>0.01</v>
      </c>
      <c r="F327">
        <v>0.04</v>
      </c>
      <c r="H327" t="s">
        <v>2076</v>
      </c>
      <c r="I327" t="s">
        <v>1811</v>
      </c>
    </row>
    <row r="328" spans="1:9">
      <c r="B328" t="s">
        <v>2800</v>
      </c>
      <c r="C328" t="s">
        <v>2801</v>
      </c>
      <c r="D328" t="s">
        <v>2383</v>
      </c>
      <c r="E328">
        <v>0.5</v>
      </c>
      <c r="F328">
        <v>2</v>
      </c>
      <c r="H328" t="s">
        <v>1566</v>
      </c>
      <c r="I328" t="s">
        <v>1563</v>
      </c>
    </row>
    <row r="329" spans="1:9">
      <c r="B329" t="s">
        <v>2802</v>
      </c>
      <c r="C329" t="s">
        <v>2803</v>
      </c>
      <c r="E329">
        <v>15</v>
      </c>
      <c r="F329">
        <v>60</v>
      </c>
      <c r="I329" t="s">
        <v>1811</v>
      </c>
    </row>
    <row r="330" spans="1:9">
      <c r="B330" t="s">
        <v>2804</v>
      </c>
      <c r="C330" t="s">
        <v>2805</v>
      </c>
      <c r="E330">
        <v>5</v>
      </c>
      <c r="F330">
        <v>20</v>
      </c>
      <c r="I330" t="s">
        <v>1811</v>
      </c>
    </row>
    <row r="331" spans="1:9">
      <c r="B331" t="s">
        <v>2806</v>
      </c>
      <c r="C331" t="s">
        <v>2807</v>
      </c>
      <c r="E331">
        <v>0.5</v>
      </c>
      <c r="H331" t="s">
        <v>1527</v>
      </c>
      <c r="I331" t="s">
        <v>2808</v>
      </c>
    </row>
    <row r="332" spans="1:9">
      <c r="B332" t="s">
        <v>2809</v>
      </c>
      <c r="C332" t="s">
        <v>2810</v>
      </c>
      <c r="G332">
        <v>5</v>
      </c>
      <c r="H332" t="s">
        <v>1562</v>
      </c>
    </row>
    <row r="333" spans="1:9">
      <c r="B333" t="s">
        <v>2811</v>
      </c>
      <c r="C333" t="s">
        <v>2812</v>
      </c>
      <c r="E333">
        <v>0.1</v>
      </c>
      <c r="F333">
        <v>0.4</v>
      </c>
      <c r="H333" t="s">
        <v>1507</v>
      </c>
      <c r="I333" t="s">
        <v>1708</v>
      </c>
    </row>
    <row r="334" spans="1:9">
      <c r="B334" t="s">
        <v>2813</v>
      </c>
      <c r="C334" t="s">
        <v>2814</v>
      </c>
      <c r="E334">
        <v>2</v>
      </c>
      <c r="F334">
        <v>8</v>
      </c>
      <c r="H334" t="s">
        <v>1507</v>
      </c>
      <c r="I334" t="s">
        <v>2815</v>
      </c>
    </row>
    <row r="335" spans="1:9">
      <c r="B335" t="s">
        <v>2816</v>
      </c>
      <c r="C335" t="s">
        <v>2817</v>
      </c>
      <c r="E335">
        <v>2E-3</v>
      </c>
      <c r="H335" t="s">
        <v>1566</v>
      </c>
    </row>
    <row r="336" spans="1:9">
      <c r="B336" t="s">
        <v>2818</v>
      </c>
      <c r="C336" t="s">
        <v>2819</v>
      </c>
      <c r="E336">
        <v>0.1</v>
      </c>
      <c r="F336">
        <v>0.4</v>
      </c>
      <c r="H336" t="s">
        <v>1527</v>
      </c>
      <c r="I336" t="s">
        <v>2820</v>
      </c>
    </row>
    <row r="337" spans="2:9">
      <c r="B337" t="s">
        <v>2821</v>
      </c>
      <c r="C337" t="s">
        <v>2822</v>
      </c>
      <c r="E337">
        <v>0.1</v>
      </c>
      <c r="F337">
        <v>0.4</v>
      </c>
      <c r="H337" t="s">
        <v>1507</v>
      </c>
      <c r="I337" t="s">
        <v>1811</v>
      </c>
    </row>
    <row r="338" spans="2:9">
      <c r="B338" t="s">
        <v>2823</v>
      </c>
      <c r="C338" t="s">
        <v>2824</v>
      </c>
      <c r="D338" t="s">
        <v>2825</v>
      </c>
      <c r="E338">
        <v>0.7</v>
      </c>
      <c r="F338">
        <v>0.7</v>
      </c>
      <c r="I338" t="s">
        <v>1579</v>
      </c>
    </row>
    <row r="339" spans="2:9">
      <c r="B339" t="s">
        <v>2826</v>
      </c>
      <c r="C339" t="s">
        <v>2827</v>
      </c>
      <c r="D339" t="s">
        <v>2828</v>
      </c>
      <c r="E339">
        <v>5</v>
      </c>
      <c r="F339">
        <v>20</v>
      </c>
      <c r="H339" t="s">
        <v>1507</v>
      </c>
      <c r="I339" t="s">
        <v>1708</v>
      </c>
    </row>
    <row r="340" spans="2:9">
      <c r="B340" t="s">
        <v>2829</v>
      </c>
      <c r="C340" t="s">
        <v>2830</v>
      </c>
      <c r="E340">
        <v>5</v>
      </c>
      <c r="F340">
        <v>20</v>
      </c>
      <c r="I340" t="s">
        <v>1811</v>
      </c>
    </row>
    <row r="341" spans="2:9">
      <c r="B341" t="s">
        <v>2831</v>
      </c>
      <c r="C341" t="s">
        <v>2832</v>
      </c>
    </row>
    <row r="342" spans="2:9">
      <c r="B342" t="s">
        <v>2833</v>
      </c>
      <c r="C342" t="s">
        <v>2834</v>
      </c>
    </row>
    <row r="343" spans="2:9">
      <c r="C343" t="s">
        <v>2835</v>
      </c>
    </row>
    <row r="344" spans="2:9">
      <c r="C344" t="s">
        <v>2836</v>
      </c>
    </row>
    <row r="345" spans="2:9">
      <c r="C345" t="s">
        <v>2837</v>
      </c>
    </row>
    <row r="346" spans="2:9">
      <c r="C346" t="s">
        <v>2838</v>
      </c>
    </row>
    <row r="347" spans="2:9">
      <c r="C347" t="s">
        <v>2839</v>
      </c>
    </row>
    <row r="348" spans="2:9">
      <c r="C348" t="s">
        <v>2840</v>
      </c>
    </row>
    <row r="349" spans="2:9">
      <c r="C349" t="s">
        <v>2841</v>
      </c>
    </row>
    <row r="350" spans="2:9">
      <c r="C350" t="s">
        <v>2842</v>
      </c>
    </row>
    <row r="351" spans="2:9">
      <c r="C351" t="s">
        <v>2843</v>
      </c>
    </row>
    <row r="352" spans="2:9">
      <c r="C352" t="s">
        <v>2844</v>
      </c>
    </row>
    <row r="353" spans="3:9">
      <c r="C353" t="s">
        <v>2845</v>
      </c>
    </row>
    <row r="354" spans="3:9">
      <c r="C354" t="s">
        <v>2846</v>
      </c>
    </row>
    <row r="355" spans="3:9">
      <c r="C355" t="s">
        <v>2847</v>
      </c>
    </row>
    <row r="356" spans="3:9">
      <c r="C356" t="s">
        <v>2848</v>
      </c>
    </row>
    <row r="357" spans="3:9">
      <c r="C357" t="s">
        <v>2849</v>
      </c>
    </row>
    <row r="358" spans="3:9">
      <c r="C358" t="s">
        <v>2850</v>
      </c>
    </row>
    <row r="359" spans="3:9">
      <c r="C359" t="s">
        <v>2851</v>
      </c>
    </row>
    <row r="360" spans="3:9">
      <c r="C360" t="s">
        <v>2852</v>
      </c>
    </row>
    <row r="361" spans="3:9">
      <c r="C361" t="s">
        <v>2853</v>
      </c>
      <c r="I361" t="s">
        <v>2854</v>
      </c>
    </row>
    <row r="362" spans="3:9">
      <c r="C362" t="s">
        <v>2855</v>
      </c>
    </row>
    <row r="363" spans="3:9">
      <c r="C363" t="s">
        <v>2856</v>
      </c>
    </row>
    <row r="364" spans="3:9">
      <c r="C364" t="s">
        <v>2857</v>
      </c>
    </row>
    <row r="365" spans="3:9">
      <c r="C365" t="s">
        <v>2858</v>
      </c>
    </row>
    <row r="366" spans="3:9">
      <c r="C366" t="s">
        <v>2859</v>
      </c>
    </row>
    <row r="367" spans="3:9">
      <c r="C367" t="s">
        <v>2860</v>
      </c>
    </row>
    <row r="368" spans="3:9">
      <c r="C368" t="s">
        <v>2861</v>
      </c>
    </row>
    <row r="369" spans="3:3">
      <c r="C369" t="s">
        <v>2862</v>
      </c>
    </row>
    <row r="370" spans="3:3">
      <c r="C370" t="s">
        <v>2863</v>
      </c>
    </row>
    <row r="371" spans="3:3">
      <c r="C371" t="s">
        <v>2864</v>
      </c>
    </row>
    <row r="372" spans="3:3">
      <c r="C372" t="s">
        <v>2865</v>
      </c>
    </row>
    <row r="373" spans="3:3">
      <c r="C373" t="s">
        <v>2866</v>
      </c>
    </row>
    <row r="374" spans="3:3">
      <c r="C374" t="s">
        <v>2867</v>
      </c>
    </row>
    <row r="375" spans="3:3">
      <c r="C375" t="s">
        <v>2868</v>
      </c>
    </row>
    <row r="376" spans="3:3">
      <c r="C376" t="s">
        <v>2869</v>
      </c>
    </row>
    <row r="377" spans="3:3">
      <c r="C377" t="s">
        <v>2870</v>
      </c>
    </row>
    <row r="378" spans="3:3">
      <c r="C378" t="s">
        <v>2871</v>
      </c>
    </row>
    <row r="379" spans="3:3">
      <c r="C379" t="s">
        <v>2872</v>
      </c>
    </row>
    <row r="380" spans="3:3">
      <c r="C380" t="s">
        <v>2873</v>
      </c>
    </row>
    <row r="381" spans="3:3">
      <c r="C381" t="s">
        <v>2874</v>
      </c>
    </row>
    <row r="382" spans="3:3">
      <c r="C382" t="s">
        <v>2875</v>
      </c>
    </row>
    <row r="383" spans="3:3">
      <c r="C383" t="s">
        <v>2876</v>
      </c>
    </row>
    <row r="384" spans="3:3">
      <c r="C384" t="s">
        <v>2877</v>
      </c>
    </row>
    <row r="385" spans="3:3">
      <c r="C385" t="s">
        <v>2878</v>
      </c>
    </row>
    <row r="386" spans="3:3">
      <c r="C386" t="s">
        <v>2879</v>
      </c>
    </row>
    <row r="387" spans="3:3">
      <c r="C387" t="s">
        <v>2880</v>
      </c>
    </row>
    <row r="388" spans="3:3">
      <c r="C388" t="s">
        <v>2881</v>
      </c>
    </row>
    <row r="389" spans="3:3">
      <c r="C389" t="s">
        <v>2882</v>
      </c>
    </row>
    <row r="390" spans="3:3">
      <c r="C390" t="s">
        <v>2883</v>
      </c>
    </row>
    <row r="391" spans="3:3">
      <c r="C391" t="s">
        <v>2884</v>
      </c>
    </row>
    <row r="392" spans="3:3">
      <c r="C392" t="s">
        <v>2885</v>
      </c>
    </row>
    <row r="393" spans="3:3">
      <c r="C393" t="s">
        <v>2886</v>
      </c>
    </row>
    <row r="394" spans="3:3">
      <c r="C394" t="s">
        <v>2887</v>
      </c>
    </row>
    <row r="395" spans="3:3">
      <c r="C395" t="s">
        <v>2888</v>
      </c>
    </row>
    <row r="396" spans="3:3">
      <c r="C396" t="s">
        <v>2889</v>
      </c>
    </row>
    <row r="397" spans="3:3">
      <c r="C397" t="s">
        <v>2890</v>
      </c>
    </row>
    <row r="398" spans="3:3">
      <c r="C398" t="s">
        <v>2891</v>
      </c>
    </row>
    <row r="399" spans="3:3">
      <c r="C399" t="s">
        <v>2892</v>
      </c>
    </row>
    <row r="400" spans="3:3">
      <c r="C400" t="s">
        <v>2893</v>
      </c>
    </row>
    <row r="401" spans="3:9">
      <c r="C401" t="s">
        <v>2894</v>
      </c>
    </row>
    <row r="402" spans="3:9">
      <c r="C402" t="s">
        <v>2895</v>
      </c>
    </row>
    <row r="403" spans="3:9">
      <c r="C403" t="s">
        <v>2896</v>
      </c>
    </row>
    <row r="404" spans="3:9">
      <c r="C404" t="s">
        <v>2897</v>
      </c>
    </row>
    <row r="405" spans="3:9">
      <c r="C405" t="s">
        <v>2898</v>
      </c>
    </row>
    <row r="406" spans="3:9">
      <c r="C406" t="s">
        <v>2899</v>
      </c>
    </row>
    <row r="407" spans="3:9">
      <c r="C407" t="s">
        <v>2900</v>
      </c>
    </row>
    <row r="408" spans="3:9">
      <c r="C408" t="s">
        <v>2901</v>
      </c>
    </row>
    <row r="409" spans="3:9">
      <c r="C409" t="s">
        <v>2902</v>
      </c>
    </row>
    <row r="410" spans="3:9">
      <c r="C410" t="s">
        <v>2903</v>
      </c>
      <c r="D410" t="s">
        <v>2383</v>
      </c>
      <c r="G410">
        <v>0.05</v>
      </c>
      <c r="H410" t="s">
        <v>1562</v>
      </c>
      <c r="I410" t="s">
        <v>1563</v>
      </c>
    </row>
    <row r="411" spans="3:9">
      <c r="C411" t="s">
        <v>2904</v>
      </c>
      <c r="D411" t="s">
        <v>2383</v>
      </c>
      <c r="G411">
        <v>0.01</v>
      </c>
      <c r="H411" t="s">
        <v>1562</v>
      </c>
      <c r="I411" t="s">
        <v>1563</v>
      </c>
    </row>
    <row r="412" spans="3:9">
      <c r="C412" t="s">
        <v>2905</v>
      </c>
    </row>
    <row r="413" spans="3:9">
      <c r="C413" t="s">
        <v>2906</v>
      </c>
    </row>
    <row r="414" spans="3:9">
      <c r="C414" t="s">
        <v>2907</v>
      </c>
    </row>
    <row r="415" spans="3:9">
      <c r="C415" t="s">
        <v>2908</v>
      </c>
    </row>
    <row r="416" spans="3:9">
      <c r="C416" t="s">
        <v>2909</v>
      </c>
    </row>
    <row r="417" spans="3:3">
      <c r="C417" t="s">
        <v>2910</v>
      </c>
    </row>
    <row r="418" spans="3:3">
      <c r="C418" t="s">
        <v>2911</v>
      </c>
    </row>
    <row r="419" spans="3:3">
      <c r="C419" t="s">
        <v>2912</v>
      </c>
    </row>
    <row r="420" spans="3:3">
      <c r="C420" t="s">
        <v>2913</v>
      </c>
    </row>
    <row r="421" spans="3:3">
      <c r="C421" t="s">
        <v>2914</v>
      </c>
    </row>
    <row r="422" spans="3:3">
      <c r="C422" t="s">
        <v>2915</v>
      </c>
    </row>
    <row r="423" spans="3:3">
      <c r="C423" t="s">
        <v>2916</v>
      </c>
    </row>
    <row r="424" spans="3:3">
      <c r="C424" t="s">
        <v>2917</v>
      </c>
    </row>
    <row r="425" spans="3:3">
      <c r="C425" t="s">
        <v>2918</v>
      </c>
    </row>
    <row r="426" spans="3:3">
      <c r="C426" t="s">
        <v>2919</v>
      </c>
    </row>
    <row r="427" spans="3:3">
      <c r="C427" t="s">
        <v>2920</v>
      </c>
    </row>
    <row r="428" spans="3:3">
      <c r="C428" t="s">
        <v>2921</v>
      </c>
    </row>
    <row r="429" spans="3:3">
      <c r="C429" t="s">
        <v>2922</v>
      </c>
    </row>
    <row r="430" spans="3:3">
      <c r="C430" t="s">
        <v>2923</v>
      </c>
    </row>
    <row r="431" spans="3:3">
      <c r="C431" t="s">
        <v>2924</v>
      </c>
    </row>
    <row r="432" spans="3:3">
      <c r="C432" t="s">
        <v>2925</v>
      </c>
    </row>
    <row r="433" spans="3:3">
      <c r="C433" t="s">
        <v>2926</v>
      </c>
    </row>
    <row r="434" spans="3:3">
      <c r="C434" t="s">
        <v>2927</v>
      </c>
    </row>
    <row r="435" spans="3:3">
      <c r="C435" t="s">
        <v>2928</v>
      </c>
    </row>
    <row r="436" spans="3:3">
      <c r="C436" t="s">
        <v>2929</v>
      </c>
    </row>
    <row r="437" spans="3:3">
      <c r="C437" t="s">
        <v>2930</v>
      </c>
    </row>
    <row r="438" spans="3:3">
      <c r="C438" t="s">
        <v>2931</v>
      </c>
    </row>
    <row r="439" spans="3:3">
      <c r="C439" t="s">
        <v>2932</v>
      </c>
    </row>
    <row r="440" spans="3:3">
      <c r="C440" t="s">
        <v>2933</v>
      </c>
    </row>
  </sheetData>
  <sheetProtection sheet="1" objects="1" scenarios="1"/>
  <pageMargins left="0.7" right="0.7" top="0.75" bottom="0.75" header="0.51180555555555496" footer="0.51180555555555496"/>
  <pageSetup paperSize="0" scale="0" firstPageNumber="0" orientation="portrait" usePrinterDefaults="0" horizontalDpi="0" verticalDpi="0" copie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1040"/>
  <sheetViews>
    <sheetView topLeftCell="A871" zoomScaleNormal="100" workbookViewId="0">
      <selection activeCell="F15" sqref="F15"/>
    </sheetView>
  </sheetViews>
  <sheetFormatPr defaultRowHeight="15"/>
  <cols>
    <col min="1" max="1" width="14"/>
    <col min="2" max="2" width="21.28515625"/>
    <col min="3" max="3" width="13.28515625"/>
    <col min="4" max="1025" width="8.5703125"/>
  </cols>
  <sheetData>
    <row r="1" spans="1:3">
      <c r="A1" t="s">
        <v>67</v>
      </c>
      <c r="B1" t="s">
        <v>721</v>
      </c>
      <c r="C1" t="s">
        <v>2934</v>
      </c>
    </row>
    <row r="2" spans="1:3" ht="30">
      <c r="A2" t="s">
        <v>2935</v>
      </c>
      <c r="B2" s="241" t="s">
        <v>2936</v>
      </c>
      <c r="C2" s="242" t="s">
        <v>2937</v>
      </c>
    </row>
    <row r="3" spans="1:3">
      <c r="A3" t="s">
        <v>2060</v>
      </c>
      <c r="B3" s="241" t="s">
        <v>2938</v>
      </c>
      <c r="C3" s="242" t="s">
        <v>2939</v>
      </c>
    </row>
    <row r="4" spans="1:3">
      <c r="A4" t="s">
        <v>2940</v>
      </c>
      <c r="B4" s="241" t="s">
        <v>2941</v>
      </c>
      <c r="C4" s="242" t="s">
        <v>2942</v>
      </c>
    </row>
    <row r="5" spans="1:3">
      <c r="A5" t="s">
        <v>2943</v>
      </c>
      <c r="B5" s="241" t="s">
        <v>2944</v>
      </c>
      <c r="C5" s="242" t="s">
        <v>2945</v>
      </c>
    </row>
    <row r="6" spans="1:3">
      <c r="A6" t="s">
        <v>2946</v>
      </c>
      <c r="B6" s="241" t="s">
        <v>2947</v>
      </c>
      <c r="C6" s="242" t="s">
        <v>2948</v>
      </c>
    </row>
    <row r="7" spans="1:3" ht="45">
      <c r="A7" t="s">
        <v>2949</v>
      </c>
      <c r="B7" s="241" t="s">
        <v>2950</v>
      </c>
      <c r="C7" s="242" t="s">
        <v>2951</v>
      </c>
    </row>
    <row r="8" spans="1:3">
      <c r="A8" t="s">
        <v>2149</v>
      </c>
      <c r="B8" s="241" t="s">
        <v>2952</v>
      </c>
      <c r="C8" s="242" t="s">
        <v>2953</v>
      </c>
    </row>
    <row r="9" spans="1:3">
      <c r="A9" t="s">
        <v>2954</v>
      </c>
      <c r="B9" s="241" t="s">
        <v>2955</v>
      </c>
      <c r="C9" s="242" t="s">
        <v>2956</v>
      </c>
    </row>
    <row r="10" spans="1:3" ht="30">
      <c r="A10" t="s">
        <v>2957</v>
      </c>
      <c r="B10" s="241" t="s">
        <v>2958</v>
      </c>
      <c r="C10" s="242"/>
    </row>
    <row r="11" spans="1:3" ht="30">
      <c r="A11" t="s">
        <v>2959</v>
      </c>
      <c r="B11" s="241" t="s">
        <v>2960</v>
      </c>
      <c r="C11" s="242" t="s">
        <v>2961</v>
      </c>
    </row>
    <row r="12" spans="1:3">
      <c r="A12" t="s">
        <v>2962</v>
      </c>
      <c r="B12" s="241" t="s">
        <v>2963</v>
      </c>
      <c r="C12" s="242" t="s">
        <v>2964</v>
      </c>
    </row>
    <row r="13" spans="1:3" ht="45">
      <c r="A13" t="s">
        <v>2965</v>
      </c>
      <c r="B13" s="241" t="s">
        <v>2966</v>
      </c>
      <c r="C13" s="242" t="s">
        <v>2967</v>
      </c>
    </row>
    <row r="14" spans="1:3" ht="30">
      <c r="A14" t="s">
        <v>2968</v>
      </c>
      <c r="B14" s="241" t="s">
        <v>2969</v>
      </c>
      <c r="C14" s="242" t="s">
        <v>2970</v>
      </c>
    </row>
    <row r="15" spans="1:3" ht="30">
      <c r="A15" t="s">
        <v>2971</v>
      </c>
      <c r="B15" s="241" t="s">
        <v>2972</v>
      </c>
      <c r="C15" s="242" t="s">
        <v>2973</v>
      </c>
    </row>
    <row r="16" spans="1:3">
      <c r="A16" t="s">
        <v>2974</v>
      </c>
      <c r="B16" s="241" t="s">
        <v>2975</v>
      </c>
      <c r="C16" s="242" t="s">
        <v>2976</v>
      </c>
    </row>
    <row r="17" spans="1:3" ht="60">
      <c r="A17" t="s">
        <v>2977</v>
      </c>
      <c r="B17" s="241" t="s">
        <v>2978</v>
      </c>
      <c r="C17" s="242" t="s">
        <v>2979</v>
      </c>
    </row>
    <row r="18" spans="1:3" ht="45">
      <c r="A18" t="s">
        <v>2980</v>
      </c>
      <c r="B18" s="241" t="s">
        <v>2981</v>
      </c>
      <c r="C18" s="242" t="s">
        <v>2982</v>
      </c>
    </row>
    <row r="19" spans="1:3">
      <c r="A19" t="s">
        <v>2983</v>
      </c>
      <c r="B19" s="241" t="s">
        <v>2984</v>
      </c>
      <c r="C19" s="242" t="s">
        <v>2985</v>
      </c>
    </row>
    <row r="20" spans="1:3" ht="30">
      <c r="A20" t="s">
        <v>2986</v>
      </c>
      <c r="B20" s="241" t="s">
        <v>2987</v>
      </c>
      <c r="C20" s="242"/>
    </row>
    <row r="21" spans="1:3" ht="30">
      <c r="A21" t="s">
        <v>2988</v>
      </c>
      <c r="B21" s="241" t="s">
        <v>2989</v>
      </c>
      <c r="C21" s="242" t="s">
        <v>2990</v>
      </c>
    </row>
    <row r="22" spans="1:3" ht="30">
      <c r="A22" t="s">
        <v>2991</v>
      </c>
      <c r="B22" s="241" t="s">
        <v>2992</v>
      </c>
      <c r="C22" s="242" t="s">
        <v>2993</v>
      </c>
    </row>
    <row r="23" spans="1:3" ht="30">
      <c r="A23" t="s">
        <v>2994</v>
      </c>
      <c r="B23" s="241" t="s">
        <v>2995</v>
      </c>
      <c r="C23" s="242" t="s">
        <v>2996</v>
      </c>
    </row>
    <row r="24" spans="1:3" ht="45">
      <c r="A24" t="s">
        <v>2997</v>
      </c>
      <c r="B24" s="241" t="s">
        <v>2998</v>
      </c>
      <c r="C24" s="242" t="s">
        <v>2999</v>
      </c>
    </row>
    <row r="25" spans="1:3" ht="60">
      <c r="A25" t="s">
        <v>3000</v>
      </c>
      <c r="B25" s="241" t="s">
        <v>3001</v>
      </c>
      <c r="C25" s="242" t="s">
        <v>3002</v>
      </c>
    </row>
    <row r="26" spans="1:3" ht="75">
      <c r="A26" t="s">
        <v>3003</v>
      </c>
      <c r="B26" s="241" t="s">
        <v>3004</v>
      </c>
      <c r="C26" s="242" t="s">
        <v>3005</v>
      </c>
    </row>
    <row r="27" spans="1:3" ht="30">
      <c r="A27" t="s">
        <v>3006</v>
      </c>
      <c r="B27" s="241" t="s">
        <v>3007</v>
      </c>
      <c r="C27" s="242" t="s">
        <v>3008</v>
      </c>
    </row>
    <row r="28" spans="1:3" ht="30">
      <c r="A28" t="s">
        <v>3009</v>
      </c>
      <c r="B28" s="241" t="s">
        <v>3010</v>
      </c>
      <c r="C28" s="242" t="s">
        <v>3011</v>
      </c>
    </row>
    <row r="29" spans="1:3" ht="45">
      <c r="A29" t="s">
        <v>3012</v>
      </c>
      <c r="B29" s="241" t="s">
        <v>3013</v>
      </c>
      <c r="C29" s="242" t="s">
        <v>3014</v>
      </c>
    </row>
    <row r="30" spans="1:3">
      <c r="A30" t="s">
        <v>3015</v>
      </c>
      <c r="B30" s="241" t="s">
        <v>3016</v>
      </c>
      <c r="C30" s="242" t="s">
        <v>3017</v>
      </c>
    </row>
    <row r="31" spans="1:3">
      <c r="A31" t="s">
        <v>3018</v>
      </c>
      <c r="B31" s="241" t="s">
        <v>3019</v>
      </c>
      <c r="C31" s="242" t="s">
        <v>3020</v>
      </c>
    </row>
    <row r="32" spans="1:3" ht="30">
      <c r="A32" t="s">
        <v>3021</v>
      </c>
      <c r="B32" s="241" t="s">
        <v>3022</v>
      </c>
      <c r="C32" s="242" t="s">
        <v>3023</v>
      </c>
    </row>
    <row r="33" spans="1:3" ht="30">
      <c r="A33" t="s">
        <v>3024</v>
      </c>
      <c r="B33" s="241" t="s">
        <v>3025</v>
      </c>
      <c r="C33" s="242" t="s">
        <v>3026</v>
      </c>
    </row>
    <row r="34" spans="1:3" ht="30">
      <c r="A34" t="s">
        <v>3027</v>
      </c>
      <c r="B34" s="241" t="s">
        <v>3028</v>
      </c>
      <c r="C34" s="242" t="s">
        <v>3029</v>
      </c>
    </row>
    <row r="35" spans="1:3">
      <c r="A35" t="s">
        <v>1558</v>
      </c>
      <c r="B35" s="241" t="s">
        <v>3030</v>
      </c>
      <c r="C35" s="242" t="s">
        <v>3031</v>
      </c>
    </row>
    <row r="36" spans="1:3">
      <c r="A36" t="s">
        <v>3032</v>
      </c>
      <c r="B36" s="241" t="s">
        <v>3033</v>
      </c>
      <c r="C36" s="242" t="s">
        <v>3034</v>
      </c>
    </row>
    <row r="37" spans="1:3">
      <c r="A37" t="s">
        <v>3035</v>
      </c>
      <c r="B37" s="241" t="s">
        <v>3036</v>
      </c>
      <c r="C37" s="242" t="s">
        <v>3037</v>
      </c>
    </row>
    <row r="38" spans="1:3" ht="30">
      <c r="A38" t="s">
        <v>3038</v>
      </c>
      <c r="B38" s="241" t="s">
        <v>3039</v>
      </c>
      <c r="C38" s="242" t="s">
        <v>3040</v>
      </c>
    </row>
    <row r="39" spans="1:3" ht="90">
      <c r="A39" t="s">
        <v>3041</v>
      </c>
      <c r="B39" s="241" t="s">
        <v>3042</v>
      </c>
      <c r="C39" s="242" t="s">
        <v>3043</v>
      </c>
    </row>
    <row r="40" spans="1:3" ht="90">
      <c r="A40" t="s">
        <v>3044</v>
      </c>
      <c r="B40" s="241" t="s">
        <v>3045</v>
      </c>
      <c r="C40" s="242" t="s">
        <v>3046</v>
      </c>
    </row>
    <row r="41" spans="1:3" ht="90">
      <c r="A41" t="s">
        <v>3047</v>
      </c>
      <c r="B41" s="241" t="s">
        <v>3048</v>
      </c>
      <c r="C41" s="242" t="s">
        <v>3049</v>
      </c>
    </row>
    <row r="42" spans="1:3" ht="90">
      <c r="A42" t="s">
        <v>3050</v>
      </c>
      <c r="B42" s="241" t="s">
        <v>3051</v>
      </c>
      <c r="C42" s="242" t="s">
        <v>3052</v>
      </c>
    </row>
    <row r="43" spans="1:3" ht="90">
      <c r="A43" t="s">
        <v>3053</v>
      </c>
      <c r="B43" s="241" t="s">
        <v>3054</v>
      </c>
      <c r="C43" s="242" t="s">
        <v>3055</v>
      </c>
    </row>
    <row r="44" spans="1:3" ht="90">
      <c r="A44" t="s">
        <v>3056</v>
      </c>
      <c r="B44" s="241" t="s">
        <v>3057</v>
      </c>
      <c r="C44" s="242" t="s">
        <v>3058</v>
      </c>
    </row>
    <row r="45" spans="1:3">
      <c r="A45" t="s">
        <v>3059</v>
      </c>
      <c r="B45" s="241" t="s">
        <v>3060</v>
      </c>
      <c r="C45" s="242" t="s">
        <v>3061</v>
      </c>
    </row>
    <row r="46" spans="1:3">
      <c r="A46" t="s">
        <v>3062</v>
      </c>
      <c r="B46" s="241" t="s">
        <v>3063</v>
      </c>
      <c r="C46" s="242" t="s">
        <v>3064</v>
      </c>
    </row>
    <row r="47" spans="1:3">
      <c r="A47" t="s">
        <v>3065</v>
      </c>
      <c r="B47" s="241" t="s">
        <v>3066</v>
      </c>
      <c r="C47" s="242" t="s">
        <v>3067</v>
      </c>
    </row>
    <row r="48" spans="1:3">
      <c r="A48" t="s">
        <v>3068</v>
      </c>
      <c r="B48" s="241" t="s">
        <v>3069</v>
      </c>
      <c r="C48" s="242" t="s">
        <v>3070</v>
      </c>
    </row>
    <row r="49" spans="1:3" ht="45">
      <c r="A49" t="s">
        <v>3071</v>
      </c>
      <c r="B49" s="241" t="s">
        <v>3072</v>
      </c>
      <c r="C49" s="242" t="s">
        <v>3073</v>
      </c>
    </row>
    <row r="50" spans="1:3" ht="75">
      <c r="A50" t="s">
        <v>3074</v>
      </c>
      <c r="B50" s="241" t="s">
        <v>3075</v>
      </c>
      <c r="C50" s="242" t="s">
        <v>3076</v>
      </c>
    </row>
    <row r="51" spans="1:3" ht="75">
      <c r="A51" t="s">
        <v>3077</v>
      </c>
      <c r="B51" s="241" t="s">
        <v>3078</v>
      </c>
      <c r="C51" s="242" t="s">
        <v>3079</v>
      </c>
    </row>
    <row r="52" spans="1:3" ht="60">
      <c r="A52" t="s">
        <v>3080</v>
      </c>
      <c r="B52" s="241" t="s">
        <v>3081</v>
      </c>
      <c r="C52" s="242" t="s">
        <v>3082</v>
      </c>
    </row>
    <row r="53" spans="1:3" ht="90">
      <c r="A53" t="s">
        <v>1571</v>
      </c>
      <c r="B53" s="241" t="s">
        <v>3083</v>
      </c>
      <c r="C53" s="242" t="s">
        <v>3084</v>
      </c>
    </row>
    <row r="54" spans="1:3">
      <c r="A54" t="s">
        <v>1571</v>
      </c>
      <c r="B54" s="241" t="s">
        <v>3085</v>
      </c>
      <c r="C54" s="242" t="s">
        <v>3084</v>
      </c>
    </row>
    <row r="55" spans="1:3" ht="30">
      <c r="A55" t="s">
        <v>3086</v>
      </c>
      <c r="B55" s="241" t="s">
        <v>3087</v>
      </c>
      <c r="C55" s="242"/>
    </row>
    <row r="56" spans="1:3" ht="60">
      <c r="A56" t="s">
        <v>3088</v>
      </c>
      <c r="B56" s="241" t="s">
        <v>3089</v>
      </c>
      <c r="C56" s="242" t="s">
        <v>3090</v>
      </c>
    </row>
    <row r="57" spans="1:3">
      <c r="A57" t="s">
        <v>3091</v>
      </c>
      <c r="B57" s="241" t="s">
        <v>3092</v>
      </c>
      <c r="C57" s="242" t="s">
        <v>2970</v>
      </c>
    </row>
    <row r="58" spans="1:3">
      <c r="A58" t="s">
        <v>3093</v>
      </c>
      <c r="B58" s="241" t="s">
        <v>3094</v>
      </c>
      <c r="C58" s="242" t="s">
        <v>3095</v>
      </c>
    </row>
    <row r="59" spans="1:3" ht="30">
      <c r="A59" t="s">
        <v>3096</v>
      </c>
      <c r="B59" s="241" t="s">
        <v>3097</v>
      </c>
      <c r="C59" s="242"/>
    </row>
    <row r="60" spans="1:3" ht="30">
      <c r="A60" t="s">
        <v>3098</v>
      </c>
      <c r="B60" s="241" t="s">
        <v>3099</v>
      </c>
      <c r="C60" s="242" t="s">
        <v>3100</v>
      </c>
    </row>
    <row r="61" spans="1:3">
      <c r="A61" t="s">
        <v>3101</v>
      </c>
      <c r="B61" s="241" t="s">
        <v>3102</v>
      </c>
      <c r="C61" s="242" t="s">
        <v>3103</v>
      </c>
    </row>
    <row r="62" spans="1:3">
      <c r="A62" t="s">
        <v>3104</v>
      </c>
      <c r="B62" s="241" t="s">
        <v>3105</v>
      </c>
      <c r="C62" s="242" t="s">
        <v>3106</v>
      </c>
    </row>
    <row r="63" spans="1:3">
      <c r="A63" t="s">
        <v>3107</v>
      </c>
      <c r="B63" s="241" t="s">
        <v>3108</v>
      </c>
      <c r="C63" s="242" t="s">
        <v>3109</v>
      </c>
    </row>
    <row r="64" spans="1:3" ht="30">
      <c r="A64" t="s">
        <v>3110</v>
      </c>
      <c r="B64" s="241" t="s">
        <v>3111</v>
      </c>
      <c r="C64" s="242" t="s">
        <v>3112</v>
      </c>
    </row>
    <row r="65" spans="1:3" ht="30">
      <c r="A65" t="s">
        <v>3113</v>
      </c>
      <c r="B65" s="241" t="s">
        <v>3114</v>
      </c>
      <c r="C65" s="242" t="s">
        <v>3115</v>
      </c>
    </row>
    <row r="66" spans="1:3" ht="30">
      <c r="A66" t="s">
        <v>3116</v>
      </c>
      <c r="B66" s="241" t="s">
        <v>3117</v>
      </c>
      <c r="C66" s="242" t="s">
        <v>3118</v>
      </c>
    </row>
    <row r="67" spans="1:3">
      <c r="A67" t="s">
        <v>3119</v>
      </c>
      <c r="B67" s="241" t="s">
        <v>3120</v>
      </c>
      <c r="C67" s="242" t="s">
        <v>3121</v>
      </c>
    </row>
    <row r="68" spans="1:3" ht="30">
      <c r="A68" t="s">
        <v>3122</v>
      </c>
      <c r="B68" s="241" t="s">
        <v>3123</v>
      </c>
      <c r="C68" s="242"/>
    </row>
    <row r="69" spans="1:3">
      <c r="A69" t="s">
        <v>3124</v>
      </c>
      <c r="B69" s="241" t="s">
        <v>3125</v>
      </c>
      <c r="C69" s="242" t="s">
        <v>3126</v>
      </c>
    </row>
    <row r="70" spans="1:3" ht="45">
      <c r="A70" t="s">
        <v>3127</v>
      </c>
      <c r="B70" s="241" t="s">
        <v>3128</v>
      </c>
      <c r="C70" s="242"/>
    </row>
    <row r="71" spans="1:3" ht="45">
      <c r="A71" t="s">
        <v>3129</v>
      </c>
      <c r="B71" s="241" t="s">
        <v>3130</v>
      </c>
      <c r="C71" s="242"/>
    </row>
    <row r="72" spans="1:3" ht="30">
      <c r="A72" t="s">
        <v>3131</v>
      </c>
      <c r="B72" s="241" t="s">
        <v>3132</v>
      </c>
      <c r="C72" s="242" t="s">
        <v>3133</v>
      </c>
    </row>
    <row r="73" spans="1:3" ht="30">
      <c r="A73" t="s">
        <v>3134</v>
      </c>
      <c r="B73" s="241" t="s">
        <v>3135</v>
      </c>
      <c r="C73" s="242" t="s">
        <v>3136</v>
      </c>
    </row>
    <row r="74" spans="1:3">
      <c r="A74" t="s">
        <v>3137</v>
      </c>
      <c r="B74" s="241" t="s">
        <v>3138</v>
      </c>
      <c r="C74" s="242" t="s">
        <v>3139</v>
      </c>
    </row>
    <row r="75" spans="1:3" ht="30">
      <c r="A75" t="s">
        <v>3140</v>
      </c>
      <c r="B75" s="241" t="s">
        <v>3141</v>
      </c>
      <c r="C75" s="242" t="s">
        <v>3142</v>
      </c>
    </row>
    <row r="76" spans="1:3">
      <c r="A76" t="s">
        <v>3143</v>
      </c>
      <c r="B76" s="241" t="s">
        <v>3144</v>
      </c>
      <c r="C76" s="242" t="s">
        <v>3145</v>
      </c>
    </row>
    <row r="77" spans="1:3" ht="30">
      <c r="A77" t="s">
        <v>1605</v>
      </c>
      <c r="B77" s="241" t="s">
        <v>3146</v>
      </c>
      <c r="C77" s="242" t="s">
        <v>3147</v>
      </c>
    </row>
    <row r="78" spans="1:3" ht="30">
      <c r="A78" t="s">
        <v>1626</v>
      </c>
      <c r="B78" s="241" t="s">
        <v>3148</v>
      </c>
      <c r="C78" s="242" t="s">
        <v>3149</v>
      </c>
    </row>
    <row r="79" spans="1:3">
      <c r="A79" t="s">
        <v>3150</v>
      </c>
      <c r="B79" s="241" t="s">
        <v>3151</v>
      </c>
      <c r="C79" s="242" t="s">
        <v>3152</v>
      </c>
    </row>
    <row r="80" spans="1:3" ht="30">
      <c r="A80" t="s">
        <v>3153</v>
      </c>
      <c r="B80" s="241" t="s">
        <v>3154</v>
      </c>
      <c r="C80" s="242" t="s">
        <v>3155</v>
      </c>
    </row>
    <row r="81" spans="1:3" ht="30">
      <c r="A81" t="s">
        <v>3156</v>
      </c>
      <c r="B81" s="241" t="s">
        <v>3157</v>
      </c>
      <c r="C81" s="242" t="s">
        <v>3158</v>
      </c>
    </row>
    <row r="82" spans="1:3">
      <c r="A82" t="s">
        <v>3159</v>
      </c>
      <c r="B82" s="241" t="s">
        <v>3160</v>
      </c>
      <c r="C82" s="242"/>
    </row>
    <row r="83" spans="1:3" ht="30">
      <c r="A83" t="s">
        <v>3161</v>
      </c>
      <c r="B83" s="241" t="s">
        <v>3162</v>
      </c>
      <c r="C83" s="242" t="s">
        <v>3163</v>
      </c>
    </row>
    <row r="84" spans="1:3">
      <c r="A84" t="s">
        <v>3164</v>
      </c>
      <c r="B84" s="241" t="s">
        <v>3165</v>
      </c>
      <c r="C84" s="242" t="s">
        <v>3166</v>
      </c>
    </row>
    <row r="85" spans="1:3" ht="30">
      <c r="A85" t="s">
        <v>3167</v>
      </c>
      <c r="B85" s="241" t="s">
        <v>3168</v>
      </c>
      <c r="C85" s="242" t="s">
        <v>3169</v>
      </c>
    </row>
    <row r="86" spans="1:3" ht="30">
      <c r="A86" t="s">
        <v>3170</v>
      </c>
      <c r="B86" s="241" t="s">
        <v>3171</v>
      </c>
      <c r="C86" s="242"/>
    </row>
    <row r="87" spans="1:3" ht="30">
      <c r="A87" t="s">
        <v>3172</v>
      </c>
      <c r="B87" s="241" t="s">
        <v>3173</v>
      </c>
      <c r="C87" s="242" t="s">
        <v>3174</v>
      </c>
    </row>
    <row r="88" spans="1:3">
      <c r="A88" t="s">
        <v>3175</v>
      </c>
      <c r="B88" s="241" t="s">
        <v>3176</v>
      </c>
      <c r="C88" s="242" t="s">
        <v>3177</v>
      </c>
    </row>
    <row r="89" spans="1:3">
      <c r="A89" t="s">
        <v>3178</v>
      </c>
      <c r="B89" s="241" t="s">
        <v>3179</v>
      </c>
      <c r="C89" s="242" t="s">
        <v>3180</v>
      </c>
    </row>
    <row r="90" spans="1:3">
      <c r="A90" t="s">
        <v>3181</v>
      </c>
      <c r="B90" s="241" t="s">
        <v>3182</v>
      </c>
      <c r="C90" s="242" t="s">
        <v>3183</v>
      </c>
    </row>
    <row r="91" spans="1:3">
      <c r="A91" t="s">
        <v>3184</v>
      </c>
      <c r="B91" s="241" t="s">
        <v>3185</v>
      </c>
      <c r="C91" s="242"/>
    </row>
    <row r="92" spans="1:3">
      <c r="A92" t="s">
        <v>3186</v>
      </c>
      <c r="B92" s="241" t="s">
        <v>3187</v>
      </c>
      <c r="C92" s="242" t="s">
        <v>3188</v>
      </c>
    </row>
    <row r="93" spans="1:3">
      <c r="A93" t="s">
        <v>3189</v>
      </c>
      <c r="B93" s="241" t="s">
        <v>3190</v>
      </c>
      <c r="C93" s="242" t="s">
        <v>3191</v>
      </c>
    </row>
    <row r="94" spans="1:3" ht="60">
      <c r="A94" t="s">
        <v>3192</v>
      </c>
      <c r="B94" s="241" t="s">
        <v>3193</v>
      </c>
      <c r="C94" s="242" t="s">
        <v>3194</v>
      </c>
    </row>
    <row r="95" spans="1:3">
      <c r="A95" t="s">
        <v>3192</v>
      </c>
      <c r="B95" s="241" t="s">
        <v>3195</v>
      </c>
      <c r="C95" s="242" t="s">
        <v>3194</v>
      </c>
    </row>
    <row r="96" spans="1:3">
      <c r="A96" t="s">
        <v>3196</v>
      </c>
      <c r="B96" s="241" t="s">
        <v>3197</v>
      </c>
      <c r="C96" s="242" t="s">
        <v>3198</v>
      </c>
    </row>
    <row r="97" spans="1:3">
      <c r="A97" t="s">
        <v>3199</v>
      </c>
      <c r="B97" s="241" t="s">
        <v>3200</v>
      </c>
      <c r="C97" s="242" t="s">
        <v>3201</v>
      </c>
    </row>
    <row r="98" spans="1:3">
      <c r="A98" t="s">
        <v>3202</v>
      </c>
      <c r="B98" s="241" t="s">
        <v>3203</v>
      </c>
      <c r="C98" s="242" t="s">
        <v>3204</v>
      </c>
    </row>
    <row r="99" spans="1:3" ht="30">
      <c r="A99" t="s">
        <v>3205</v>
      </c>
      <c r="B99" s="241" t="s">
        <v>3206</v>
      </c>
      <c r="C99" s="242" t="s">
        <v>3207</v>
      </c>
    </row>
    <row r="100" spans="1:3">
      <c r="A100" t="s">
        <v>1812</v>
      </c>
      <c r="B100" s="241" t="s">
        <v>3208</v>
      </c>
      <c r="C100" s="242" t="s">
        <v>3209</v>
      </c>
    </row>
    <row r="101" spans="1:3" ht="30">
      <c r="A101" t="s">
        <v>3210</v>
      </c>
      <c r="B101" s="241" t="s">
        <v>3211</v>
      </c>
      <c r="C101" s="242" t="s">
        <v>3212</v>
      </c>
    </row>
    <row r="102" spans="1:3">
      <c r="A102" t="s">
        <v>3213</v>
      </c>
      <c r="B102" s="241" t="s">
        <v>3214</v>
      </c>
      <c r="C102" s="242" t="s">
        <v>3215</v>
      </c>
    </row>
    <row r="103" spans="1:3">
      <c r="A103" t="s">
        <v>3216</v>
      </c>
      <c r="B103" s="241" t="s">
        <v>3217</v>
      </c>
      <c r="C103" s="242" t="s">
        <v>3218</v>
      </c>
    </row>
    <row r="104" spans="1:3">
      <c r="A104" t="s">
        <v>3219</v>
      </c>
      <c r="B104" s="241" t="s">
        <v>3220</v>
      </c>
      <c r="C104" s="242" t="s">
        <v>3221</v>
      </c>
    </row>
    <row r="105" spans="1:3" ht="30">
      <c r="A105" t="s">
        <v>3222</v>
      </c>
      <c r="B105" s="241" t="s">
        <v>3223</v>
      </c>
      <c r="C105" s="242" t="s">
        <v>3224</v>
      </c>
    </row>
    <row r="106" spans="1:3">
      <c r="A106" t="s">
        <v>3225</v>
      </c>
      <c r="B106" s="241" t="s">
        <v>3226</v>
      </c>
      <c r="C106" s="242"/>
    </row>
    <row r="107" spans="1:3">
      <c r="A107" t="s">
        <v>3227</v>
      </c>
      <c r="B107" s="241" t="s">
        <v>3228</v>
      </c>
      <c r="C107" s="242"/>
    </row>
    <row r="108" spans="1:3">
      <c r="A108" t="s">
        <v>3229</v>
      </c>
      <c r="B108" s="241" t="s">
        <v>3230</v>
      </c>
      <c r="C108" s="242"/>
    </row>
    <row r="109" spans="1:3">
      <c r="A109" t="s">
        <v>3231</v>
      </c>
      <c r="B109" s="241" t="s">
        <v>3232</v>
      </c>
      <c r="C109" s="242" t="s">
        <v>3233</v>
      </c>
    </row>
    <row r="110" spans="1:3">
      <c r="A110" t="s">
        <v>3234</v>
      </c>
      <c r="B110" s="241" t="s">
        <v>3235</v>
      </c>
      <c r="C110" s="242" t="s">
        <v>3236</v>
      </c>
    </row>
    <row r="111" spans="1:3" ht="45">
      <c r="A111" t="s">
        <v>3237</v>
      </c>
      <c r="B111" s="241" t="s">
        <v>3238</v>
      </c>
      <c r="C111" s="242"/>
    </row>
    <row r="112" spans="1:3">
      <c r="A112" t="s">
        <v>3239</v>
      </c>
      <c r="B112" s="241" t="s">
        <v>3240</v>
      </c>
      <c r="C112" s="242" t="s">
        <v>3241</v>
      </c>
    </row>
    <row r="113" spans="1:3">
      <c r="A113" t="s">
        <v>3242</v>
      </c>
      <c r="B113" s="241" t="s">
        <v>3243</v>
      </c>
      <c r="C113" s="242" t="s">
        <v>3244</v>
      </c>
    </row>
    <row r="114" spans="1:3">
      <c r="A114" t="s">
        <v>3245</v>
      </c>
      <c r="B114" s="241" t="s">
        <v>3246</v>
      </c>
      <c r="C114" s="242" t="s">
        <v>3247</v>
      </c>
    </row>
    <row r="115" spans="1:3">
      <c r="A115" t="s">
        <v>3248</v>
      </c>
      <c r="B115" s="241" t="s">
        <v>3249</v>
      </c>
      <c r="C115" s="242" t="s">
        <v>3250</v>
      </c>
    </row>
    <row r="116" spans="1:3">
      <c r="A116" t="s">
        <v>3251</v>
      </c>
      <c r="B116" s="241" t="s">
        <v>3252</v>
      </c>
      <c r="C116" s="242" t="s">
        <v>3253</v>
      </c>
    </row>
    <row r="117" spans="1:3">
      <c r="A117" t="s">
        <v>3254</v>
      </c>
      <c r="B117" s="241" t="s">
        <v>3255</v>
      </c>
      <c r="C117" s="242" t="s">
        <v>3256</v>
      </c>
    </row>
    <row r="118" spans="1:3">
      <c r="A118" t="s">
        <v>3257</v>
      </c>
      <c r="B118" s="241" t="s">
        <v>3258</v>
      </c>
      <c r="C118" s="242" t="s">
        <v>3259</v>
      </c>
    </row>
    <row r="119" spans="1:3">
      <c r="A119" t="s">
        <v>3260</v>
      </c>
      <c r="B119" s="241" t="s">
        <v>3261</v>
      </c>
      <c r="C119" s="242" t="s">
        <v>3262</v>
      </c>
    </row>
    <row r="120" spans="1:3">
      <c r="A120" t="s">
        <v>3263</v>
      </c>
      <c r="B120" s="241" t="s">
        <v>3264</v>
      </c>
      <c r="C120" s="242" t="s">
        <v>3265</v>
      </c>
    </row>
    <row r="121" spans="1:3">
      <c r="A121" t="s">
        <v>3266</v>
      </c>
      <c r="B121" s="241" t="s">
        <v>3267</v>
      </c>
      <c r="C121" s="242" t="s">
        <v>3268</v>
      </c>
    </row>
    <row r="122" spans="1:3">
      <c r="A122" t="s">
        <v>3269</v>
      </c>
      <c r="B122" s="241" t="s">
        <v>3270</v>
      </c>
      <c r="C122" s="242" t="s">
        <v>3271</v>
      </c>
    </row>
    <row r="123" spans="1:3" ht="30">
      <c r="A123" t="s">
        <v>3272</v>
      </c>
      <c r="B123" s="241" t="s">
        <v>3273</v>
      </c>
      <c r="C123" s="242" t="s">
        <v>3274</v>
      </c>
    </row>
    <row r="124" spans="1:3" ht="30">
      <c r="A124" t="s">
        <v>3275</v>
      </c>
      <c r="B124" s="241" t="s">
        <v>3276</v>
      </c>
      <c r="C124" s="242" t="s">
        <v>3277</v>
      </c>
    </row>
    <row r="125" spans="1:3" ht="30">
      <c r="A125" t="s">
        <v>3278</v>
      </c>
      <c r="B125" s="241" t="s">
        <v>3279</v>
      </c>
      <c r="C125" s="242" t="s">
        <v>3280</v>
      </c>
    </row>
    <row r="126" spans="1:3" ht="30">
      <c r="A126" t="s">
        <v>3281</v>
      </c>
      <c r="B126" s="241" t="s">
        <v>3282</v>
      </c>
      <c r="C126" s="242" t="s">
        <v>3283</v>
      </c>
    </row>
    <row r="127" spans="1:3" ht="45">
      <c r="A127" t="s">
        <v>3284</v>
      </c>
      <c r="B127" s="241" t="s">
        <v>3285</v>
      </c>
      <c r="C127" s="242" t="s">
        <v>3286</v>
      </c>
    </row>
    <row r="128" spans="1:3">
      <c r="A128" t="s">
        <v>3287</v>
      </c>
      <c r="B128" s="241" t="s">
        <v>3288</v>
      </c>
      <c r="C128" s="242" t="s">
        <v>3289</v>
      </c>
    </row>
    <row r="129" spans="1:3" ht="30">
      <c r="A129" t="s">
        <v>3290</v>
      </c>
      <c r="B129" s="241" t="s">
        <v>3291</v>
      </c>
      <c r="C129" s="242" t="s">
        <v>3292</v>
      </c>
    </row>
    <row r="130" spans="1:3">
      <c r="A130" t="s">
        <v>3293</v>
      </c>
      <c r="B130" s="241" t="s">
        <v>3294</v>
      </c>
      <c r="C130" s="242" t="s">
        <v>3295</v>
      </c>
    </row>
    <row r="131" spans="1:3">
      <c r="A131" t="s">
        <v>3296</v>
      </c>
      <c r="B131" s="241" t="s">
        <v>3297</v>
      </c>
      <c r="C131" s="242" t="s">
        <v>3298</v>
      </c>
    </row>
    <row r="132" spans="1:3">
      <c r="A132" t="s">
        <v>3299</v>
      </c>
      <c r="B132" s="241" t="s">
        <v>3300</v>
      </c>
      <c r="C132" s="242" t="s">
        <v>3301</v>
      </c>
    </row>
    <row r="133" spans="1:3" ht="30">
      <c r="A133" t="s">
        <v>3302</v>
      </c>
      <c r="B133" s="241" t="s">
        <v>3303</v>
      </c>
      <c r="C133" s="242" t="s">
        <v>3304</v>
      </c>
    </row>
    <row r="134" spans="1:3" ht="30">
      <c r="A134" t="s">
        <v>3305</v>
      </c>
      <c r="B134" s="241" t="s">
        <v>3306</v>
      </c>
      <c r="C134" s="242" t="s">
        <v>3307</v>
      </c>
    </row>
    <row r="135" spans="1:3">
      <c r="A135" t="s">
        <v>3308</v>
      </c>
      <c r="B135" s="241" t="s">
        <v>3309</v>
      </c>
      <c r="C135" s="242" t="s">
        <v>3310</v>
      </c>
    </row>
    <row r="136" spans="1:3">
      <c r="A136" t="s">
        <v>3311</v>
      </c>
      <c r="B136" s="241" t="s">
        <v>3312</v>
      </c>
      <c r="C136" s="242" t="s">
        <v>3313</v>
      </c>
    </row>
    <row r="137" spans="1:3">
      <c r="A137" t="s">
        <v>3314</v>
      </c>
      <c r="B137" s="241" t="s">
        <v>3315</v>
      </c>
      <c r="C137" s="242" t="s">
        <v>3316</v>
      </c>
    </row>
    <row r="138" spans="1:3">
      <c r="A138" t="s">
        <v>3317</v>
      </c>
      <c r="B138" s="241" t="s">
        <v>3318</v>
      </c>
      <c r="C138" s="242" t="s">
        <v>3319</v>
      </c>
    </row>
    <row r="139" spans="1:3" ht="30">
      <c r="A139" t="s">
        <v>3320</v>
      </c>
      <c r="B139" s="241" t="s">
        <v>3321</v>
      </c>
      <c r="C139" s="242"/>
    </row>
    <row r="140" spans="1:3">
      <c r="A140" t="s">
        <v>3322</v>
      </c>
      <c r="B140" s="241" t="s">
        <v>3323</v>
      </c>
      <c r="C140" s="242" t="s">
        <v>3324</v>
      </c>
    </row>
    <row r="141" spans="1:3" ht="30">
      <c r="A141" t="s">
        <v>3325</v>
      </c>
      <c r="B141" s="241" t="s">
        <v>3326</v>
      </c>
      <c r="C141" s="242" t="s">
        <v>3327</v>
      </c>
    </row>
    <row r="142" spans="1:3">
      <c r="A142" t="s">
        <v>3328</v>
      </c>
      <c r="B142" s="241" t="s">
        <v>3329</v>
      </c>
      <c r="C142" s="242"/>
    </row>
    <row r="143" spans="1:3">
      <c r="A143" t="s">
        <v>3330</v>
      </c>
      <c r="B143" s="241" t="s">
        <v>3331</v>
      </c>
      <c r="C143" s="242" t="s">
        <v>3332</v>
      </c>
    </row>
    <row r="144" spans="1:3" ht="30">
      <c r="A144" t="s">
        <v>3333</v>
      </c>
      <c r="B144" s="241" t="s">
        <v>3334</v>
      </c>
      <c r="C144" s="242" t="s">
        <v>3335</v>
      </c>
    </row>
    <row r="145" spans="1:3">
      <c r="A145" t="s">
        <v>3336</v>
      </c>
      <c r="B145" s="241" t="s">
        <v>3337</v>
      </c>
      <c r="C145" s="242" t="s">
        <v>3338</v>
      </c>
    </row>
    <row r="146" spans="1:3" ht="30">
      <c r="A146" t="s">
        <v>3339</v>
      </c>
      <c r="B146" s="241" t="s">
        <v>3340</v>
      </c>
      <c r="C146" s="242" t="s">
        <v>3341</v>
      </c>
    </row>
    <row r="147" spans="1:3">
      <c r="A147" t="s">
        <v>3342</v>
      </c>
      <c r="B147" s="241" t="s">
        <v>3343</v>
      </c>
      <c r="C147" s="242" t="s">
        <v>3344</v>
      </c>
    </row>
    <row r="148" spans="1:3">
      <c r="A148" t="s">
        <v>3345</v>
      </c>
      <c r="B148" s="241" t="s">
        <v>3346</v>
      </c>
      <c r="C148" s="242" t="s">
        <v>3347</v>
      </c>
    </row>
    <row r="149" spans="1:3" ht="45">
      <c r="A149" t="s">
        <v>3348</v>
      </c>
      <c r="B149" s="241" t="s">
        <v>3349</v>
      </c>
      <c r="C149" s="242" t="s">
        <v>3350</v>
      </c>
    </row>
    <row r="150" spans="1:3">
      <c r="A150" t="s">
        <v>3351</v>
      </c>
      <c r="B150" s="241" t="s">
        <v>3352</v>
      </c>
      <c r="C150" s="242" t="s">
        <v>3353</v>
      </c>
    </row>
    <row r="151" spans="1:3">
      <c r="A151" t="s">
        <v>3354</v>
      </c>
      <c r="B151" s="241" t="s">
        <v>3355</v>
      </c>
      <c r="C151" s="242" t="s">
        <v>3356</v>
      </c>
    </row>
    <row r="152" spans="1:3">
      <c r="A152" t="s">
        <v>3357</v>
      </c>
      <c r="B152" s="241" t="s">
        <v>3358</v>
      </c>
      <c r="C152" s="242"/>
    </row>
    <row r="153" spans="1:3">
      <c r="A153" t="s">
        <v>3359</v>
      </c>
      <c r="B153" s="241" t="s">
        <v>3360</v>
      </c>
      <c r="C153" s="242" t="s">
        <v>3361</v>
      </c>
    </row>
    <row r="154" spans="1:3">
      <c r="A154" t="s">
        <v>3362</v>
      </c>
      <c r="B154" s="241" t="s">
        <v>3363</v>
      </c>
      <c r="C154" s="242" t="s">
        <v>3364</v>
      </c>
    </row>
    <row r="155" spans="1:3">
      <c r="A155" t="s">
        <v>3365</v>
      </c>
      <c r="B155" s="241" t="s">
        <v>3366</v>
      </c>
      <c r="C155" s="242" t="s">
        <v>3367</v>
      </c>
    </row>
    <row r="156" spans="1:3">
      <c r="A156" t="s">
        <v>3368</v>
      </c>
      <c r="B156" s="241" t="s">
        <v>3369</v>
      </c>
      <c r="C156" s="242" t="s">
        <v>3370</v>
      </c>
    </row>
    <row r="157" spans="1:3">
      <c r="A157" t="s">
        <v>3371</v>
      </c>
      <c r="B157" s="241" t="s">
        <v>3372</v>
      </c>
      <c r="C157" s="242" t="s">
        <v>3373</v>
      </c>
    </row>
    <row r="158" spans="1:3">
      <c r="A158" t="s">
        <v>3374</v>
      </c>
      <c r="B158" s="241" t="s">
        <v>3375</v>
      </c>
      <c r="C158" s="242" t="s">
        <v>3376</v>
      </c>
    </row>
    <row r="159" spans="1:3">
      <c r="A159" t="s">
        <v>3377</v>
      </c>
      <c r="B159" s="241" t="s">
        <v>3378</v>
      </c>
      <c r="C159" s="242" t="s">
        <v>3379</v>
      </c>
    </row>
    <row r="160" spans="1:3">
      <c r="A160" t="s">
        <v>3380</v>
      </c>
      <c r="B160" s="241" t="s">
        <v>3381</v>
      </c>
      <c r="C160" s="242" t="s">
        <v>3382</v>
      </c>
    </row>
    <row r="161" spans="1:3">
      <c r="A161" t="s">
        <v>3383</v>
      </c>
      <c r="B161" s="241" t="s">
        <v>3384</v>
      </c>
      <c r="C161" s="242" t="s">
        <v>3385</v>
      </c>
    </row>
    <row r="162" spans="1:3">
      <c r="A162" t="s">
        <v>3386</v>
      </c>
      <c r="B162" s="241" t="s">
        <v>3387</v>
      </c>
      <c r="C162" s="242" t="s">
        <v>3388</v>
      </c>
    </row>
    <row r="163" spans="1:3">
      <c r="A163" t="s">
        <v>3389</v>
      </c>
      <c r="B163" s="241" t="s">
        <v>3390</v>
      </c>
      <c r="C163" s="242" t="s">
        <v>3391</v>
      </c>
    </row>
    <row r="164" spans="1:3">
      <c r="A164" t="s">
        <v>3392</v>
      </c>
      <c r="B164" s="241" t="s">
        <v>3393</v>
      </c>
      <c r="C164" s="242" t="s">
        <v>3394</v>
      </c>
    </row>
    <row r="165" spans="1:3" ht="30">
      <c r="A165" t="s">
        <v>3395</v>
      </c>
      <c r="B165" s="241" t="s">
        <v>3396</v>
      </c>
      <c r="C165" s="242" t="s">
        <v>3397</v>
      </c>
    </row>
    <row r="166" spans="1:3">
      <c r="A166" t="s">
        <v>3398</v>
      </c>
      <c r="B166" s="241" t="s">
        <v>3399</v>
      </c>
      <c r="C166" s="242" t="s">
        <v>3400</v>
      </c>
    </row>
    <row r="167" spans="1:3">
      <c r="A167" t="s">
        <v>3401</v>
      </c>
      <c r="B167" s="241" t="s">
        <v>3402</v>
      </c>
      <c r="C167" s="242" t="s">
        <v>3403</v>
      </c>
    </row>
    <row r="168" spans="1:3" ht="45">
      <c r="A168" t="s">
        <v>3404</v>
      </c>
      <c r="B168" s="241" t="s">
        <v>3405</v>
      </c>
      <c r="C168" s="242" t="s">
        <v>3406</v>
      </c>
    </row>
    <row r="169" spans="1:3" ht="30">
      <c r="A169" t="s">
        <v>3407</v>
      </c>
      <c r="B169" s="241" t="s">
        <v>3408</v>
      </c>
      <c r="C169" s="242" t="s">
        <v>3409</v>
      </c>
    </row>
    <row r="170" spans="1:3" ht="30">
      <c r="A170" t="s">
        <v>3410</v>
      </c>
      <c r="B170" s="241" t="s">
        <v>3411</v>
      </c>
      <c r="C170" s="242" t="s">
        <v>3412</v>
      </c>
    </row>
    <row r="171" spans="1:3">
      <c r="A171" t="s">
        <v>3413</v>
      </c>
      <c r="B171" s="241" t="s">
        <v>3414</v>
      </c>
      <c r="C171" s="242" t="s">
        <v>3415</v>
      </c>
    </row>
    <row r="172" spans="1:3" ht="30">
      <c r="A172" t="s">
        <v>3416</v>
      </c>
      <c r="B172" s="241" t="s">
        <v>3417</v>
      </c>
      <c r="C172" s="242"/>
    </row>
    <row r="173" spans="1:3" ht="30">
      <c r="A173" t="s">
        <v>3418</v>
      </c>
      <c r="B173" s="241" t="s">
        <v>3419</v>
      </c>
      <c r="C173" s="242" t="s">
        <v>3420</v>
      </c>
    </row>
    <row r="174" spans="1:3" ht="45">
      <c r="A174" t="s">
        <v>3421</v>
      </c>
      <c r="B174" s="241" t="s">
        <v>3422</v>
      </c>
      <c r="C174" s="242"/>
    </row>
    <row r="175" spans="1:3" ht="30">
      <c r="A175" t="s">
        <v>3423</v>
      </c>
      <c r="B175" s="241" t="s">
        <v>3424</v>
      </c>
      <c r="C175" s="242" t="s">
        <v>3425</v>
      </c>
    </row>
    <row r="176" spans="1:3">
      <c r="A176" t="s">
        <v>3426</v>
      </c>
      <c r="B176" s="241" t="s">
        <v>3427</v>
      </c>
      <c r="C176" s="242" t="s">
        <v>3428</v>
      </c>
    </row>
    <row r="177" spans="1:3" ht="30">
      <c r="A177" t="s">
        <v>3429</v>
      </c>
      <c r="B177" s="241" t="s">
        <v>3430</v>
      </c>
      <c r="C177" s="242" t="s">
        <v>3431</v>
      </c>
    </row>
    <row r="178" spans="1:3" ht="30">
      <c r="A178" t="s">
        <v>3432</v>
      </c>
      <c r="B178" s="241" t="s">
        <v>3433</v>
      </c>
      <c r="C178" s="242" t="s">
        <v>3434</v>
      </c>
    </row>
    <row r="179" spans="1:3" ht="45">
      <c r="A179" t="s">
        <v>1866</v>
      </c>
      <c r="B179" s="241" t="s">
        <v>3435</v>
      </c>
      <c r="C179" s="242" t="s">
        <v>3436</v>
      </c>
    </row>
    <row r="180" spans="1:3">
      <c r="A180" t="s">
        <v>3437</v>
      </c>
      <c r="B180" s="241" t="s">
        <v>3438</v>
      </c>
      <c r="C180" s="242"/>
    </row>
    <row r="181" spans="1:3" ht="45">
      <c r="A181" t="s">
        <v>3439</v>
      </c>
      <c r="B181" s="241" t="s">
        <v>3440</v>
      </c>
      <c r="C181" s="242" t="s">
        <v>3441</v>
      </c>
    </row>
    <row r="182" spans="1:3" ht="60">
      <c r="A182" t="s">
        <v>3442</v>
      </c>
      <c r="B182" s="241" t="s">
        <v>3443</v>
      </c>
      <c r="C182" s="242"/>
    </row>
    <row r="183" spans="1:3">
      <c r="A183" t="s">
        <v>3444</v>
      </c>
      <c r="B183" s="241" t="s">
        <v>3445</v>
      </c>
      <c r="C183" s="242" t="s">
        <v>3446</v>
      </c>
    </row>
    <row r="184" spans="1:3">
      <c r="A184" t="s">
        <v>3447</v>
      </c>
      <c r="B184" s="241" t="s">
        <v>3448</v>
      </c>
      <c r="C184" s="242" t="s">
        <v>3449</v>
      </c>
    </row>
    <row r="185" spans="1:3">
      <c r="A185" t="s">
        <v>3450</v>
      </c>
      <c r="B185" s="241" t="s">
        <v>3451</v>
      </c>
      <c r="C185" s="242" t="s">
        <v>3452</v>
      </c>
    </row>
    <row r="186" spans="1:3">
      <c r="A186" t="s">
        <v>1887</v>
      </c>
      <c r="B186" s="241" t="s">
        <v>3453</v>
      </c>
      <c r="C186" s="242" t="s">
        <v>3454</v>
      </c>
    </row>
    <row r="187" spans="1:3">
      <c r="A187" t="s">
        <v>3455</v>
      </c>
      <c r="B187" s="241" t="s">
        <v>3456</v>
      </c>
      <c r="C187" s="242" t="s">
        <v>3457</v>
      </c>
    </row>
    <row r="188" spans="1:3">
      <c r="A188" t="s">
        <v>3458</v>
      </c>
      <c r="B188" s="241" t="s">
        <v>3459</v>
      </c>
      <c r="C188" s="242" t="s">
        <v>3460</v>
      </c>
    </row>
    <row r="189" spans="1:3" ht="30">
      <c r="A189" t="s">
        <v>1899</v>
      </c>
      <c r="B189" s="241" t="s">
        <v>3461</v>
      </c>
      <c r="C189" s="242" t="s">
        <v>3462</v>
      </c>
    </row>
    <row r="190" spans="1:3">
      <c r="A190" t="s">
        <v>3463</v>
      </c>
      <c r="B190" s="241" t="s">
        <v>3464</v>
      </c>
      <c r="C190" s="242" t="s">
        <v>3465</v>
      </c>
    </row>
    <row r="191" spans="1:3">
      <c r="A191" t="s">
        <v>3466</v>
      </c>
      <c r="B191" s="241" t="s">
        <v>3467</v>
      </c>
      <c r="C191" s="242"/>
    </row>
    <row r="192" spans="1:3">
      <c r="A192" t="s">
        <v>3468</v>
      </c>
      <c r="B192" s="241" t="s">
        <v>3469</v>
      </c>
      <c r="C192" s="242" t="s">
        <v>3470</v>
      </c>
    </row>
    <row r="193" spans="1:3">
      <c r="A193" t="s">
        <v>3471</v>
      </c>
      <c r="B193" s="241" t="s">
        <v>3472</v>
      </c>
      <c r="C193" s="242" t="s">
        <v>3473</v>
      </c>
    </row>
    <row r="194" spans="1:3" ht="30">
      <c r="A194" t="s">
        <v>3474</v>
      </c>
      <c r="B194" s="241" t="s">
        <v>3475</v>
      </c>
      <c r="C194" s="242" t="s">
        <v>3476</v>
      </c>
    </row>
    <row r="195" spans="1:3" ht="30">
      <c r="A195" t="s">
        <v>3477</v>
      </c>
      <c r="B195" s="241" t="s">
        <v>3478</v>
      </c>
      <c r="C195" s="242" t="s">
        <v>3479</v>
      </c>
    </row>
    <row r="196" spans="1:3">
      <c r="A196" t="s">
        <v>3480</v>
      </c>
      <c r="B196" s="241" t="s">
        <v>3481</v>
      </c>
      <c r="C196" s="242" t="s">
        <v>3482</v>
      </c>
    </row>
    <row r="197" spans="1:3">
      <c r="A197" t="s">
        <v>3480</v>
      </c>
      <c r="B197" s="241" t="s">
        <v>3483</v>
      </c>
      <c r="C197" s="242" t="s">
        <v>3482</v>
      </c>
    </row>
    <row r="198" spans="1:3" ht="45">
      <c r="A198" t="s">
        <v>3484</v>
      </c>
      <c r="B198" s="241" t="s">
        <v>3485</v>
      </c>
      <c r="C198" s="242" t="s">
        <v>3486</v>
      </c>
    </row>
    <row r="199" spans="1:3" ht="30">
      <c r="A199" t="s">
        <v>3487</v>
      </c>
      <c r="B199" s="241" t="s">
        <v>3488</v>
      </c>
      <c r="C199" s="242" t="s">
        <v>3489</v>
      </c>
    </row>
    <row r="200" spans="1:3" ht="30">
      <c r="A200" t="s">
        <v>1949</v>
      </c>
      <c r="B200" s="241" t="s">
        <v>3490</v>
      </c>
      <c r="C200" s="242" t="s">
        <v>3491</v>
      </c>
    </row>
    <row r="201" spans="1:3" ht="30">
      <c r="A201" t="s">
        <v>3492</v>
      </c>
      <c r="B201" s="241" t="s">
        <v>3493</v>
      </c>
      <c r="C201" s="242" t="s">
        <v>3494</v>
      </c>
    </row>
    <row r="202" spans="1:3">
      <c r="A202" t="s">
        <v>3495</v>
      </c>
      <c r="B202" s="241" t="s">
        <v>3496</v>
      </c>
      <c r="C202" s="242"/>
    </row>
    <row r="203" spans="1:3" ht="30">
      <c r="A203" t="s">
        <v>3497</v>
      </c>
      <c r="B203" s="241" t="s">
        <v>3498</v>
      </c>
      <c r="C203" s="242" t="s">
        <v>3499</v>
      </c>
    </row>
    <row r="204" spans="1:3" ht="105">
      <c r="A204" t="s">
        <v>3500</v>
      </c>
      <c r="B204" s="241" t="s">
        <v>3501</v>
      </c>
      <c r="C204" s="242" t="s">
        <v>3502</v>
      </c>
    </row>
    <row r="205" spans="1:3" ht="90">
      <c r="A205" t="s">
        <v>3503</v>
      </c>
      <c r="B205" s="241" t="s">
        <v>3504</v>
      </c>
      <c r="C205" s="242" t="s">
        <v>3505</v>
      </c>
    </row>
    <row r="206" spans="1:3" ht="90">
      <c r="A206" t="s">
        <v>3506</v>
      </c>
      <c r="B206" s="241" t="s">
        <v>3507</v>
      </c>
      <c r="C206" s="242" t="s">
        <v>3508</v>
      </c>
    </row>
    <row r="207" spans="1:3" ht="90">
      <c r="A207" t="s">
        <v>3509</v>
      </c>
      <c r="B207" s="241" t="s">
        <v>3510</v>
      </c>
      <c r="C207" s="242" t="s">
        <v>3511</v>
      </c>
    </row>
    <row r="208" spans="1:3">
      <c r="A208" t="s">
        <v>1970</v>
      </c>
      <c r="B208" s="241" t="s">
        <v>3512</v>
      </c>
      <c r="C208" s="242" t="s">
        <v>3513</v>
      </c>
    </row>
    <row r="209" spans="1:3" ht="30">
      <c r="A209" t="s">
        <v>3514</v>
      </c>
      <c r="B209" s="241" t="s">
        <v>3515</v>
      </c>
      <c r="C209" s="242" t="s">
        <v>3516</v>
      </c>
    </row>
    <row r="210" spans="1:3" ht="45">
      <c r="A210" t="s">
        <v>3517</v>
      </c>
      <c r="B210" s="241" t="s">
        <v>3518</v>
      </c>
      <c r="C210" s="242" t="s">
        <v>3519</v>
      </c>
    </row>
    <row r="211" spans="1:3" ht="30">
      <c r="A211" t="s">
        <v>3520</v>
      </c>
      <c r="B211" s="241" t="s">
        <v>3521</v>
      </c>
      <c r="C211" s="242" t="s">
        <v>3522</v>
      </c>
    </row>
    <row r="212" spans="1:3" ht="30">
      <c r="A212" t="s">
        <v>3523</v>
      </c>
      <c r="B212" s="241" t="s">
        <v>3524</v>
      </c>
      <c r="C212" s="242" t="s">
        <v>3525</v>
      </c>
    </row>
    <row r="213" spans="1:3" ht="30">
      <c r="A213" t="s">
        <v>3526</v>
      </c>
      <c r="B213" s="241" t="s">
        <v>3527</v>
      </c>
      <c r="C213" s="242" t="s">
        <v>3528</v>
      </c>
    </row>
    <row r="214" spans="1:3" ht="45">
      <c r="A214" t="s">
        <v>3529</v>
      </c>
      <c r="B214" s="241" t="s">
        <v>3530</v>
      </c>
      <c r="C214" s="242" t="s">
        <v>3531</v>
      </c>
    </row>
    <row r="215" spans="1:3">
      <c r="A215" t="s">
        <v>3532</v>
      </c>
      <c r="B215" s="241" t="s">
        <v>3533</v>
      </c>
      <c r="C215" s="242" t="s">
        <v>3534</v>
      </c>
    </row>
    <row r="216" spans="1:3" ht="30">
      <c r="A216" t="s">
        <v>3535</v>
      </c>
      <c r="B216" s="241" t="s">
        <v>3536</v>
      </c>
      <c r="C216" s="242" t="s">
        <v>3537</v>
      </c>
    </row>
    <row r="217" spans="1:3" ht="75">
      <c r="A217" t="s">
        <v>3538</v>
      </c>
      <c r="B217" s="241" t="s">
        <v>3539</v>
      </c>
      <c r="C217" s="242" t="s">
        <v>3540</v>
      </c>
    </row>
    <row r="218" spans="1:3">
      <c r="A218" t="s">
        <v>3541</v>
      </c>
      <c r="B218" s="241" t="s">
        <v>3542</v>
      </c>
      <c r="C218" s="242" t="s">
        <v>3543</v>
      </c>
    </row>
    <row r="219" spans="1:3">
      <c r="A219" t="s">
        <v>3544</v>
      </c>
      <c r="B219" s="241" t="s">
        <v>3545</v>
      </c>
      <c r="C219" s="242" t="s">
        <v>3546</v>
      </c>
    </row>
    <row r="220" spans="1:3">
      <c r="A220" t="s">
        <v>3547</v>
      </c>
      <c r="B220" s="241" t="s">
        <v>3548</v>
      </c>
      <c r="C220" s="242" t="s">
        <v>3549</v>
      </c>
    </row>
    <row r="221" spans="1:3" ht="30">
      <c r="A221" t="s">
        <v>3550</v>
      </c>
      <c r="B221" s="241" t="s">
        <v>3551</v>
      </c>
      <c r="C221" s="242" t="s">
        <v>3552</v>
      </c>
    </row>
    <row r="222" spans="1:3">
      <c r="A222" t="s">
        <v>3553</v>
      </c>
      <c r="B222" s="241" t="s">
        <v>3554</v>
      </c>
      <c r="C222" s="242" t="s">
        <v>3555</v>
      </c>
    </row>
    <row r="223" spans="1:3">
      <c r="A223" t="s">
        <v>3556</v>
      </c>
      <c r="B223" s="241" t="s">
        <v>3557</v>
      </c>
      <c r="C223" s="242" t="s">
        <v>3558</v>
      </c>
    </row>
    <row r="224" spans="1:3">
      <c r="A224" t="s">
        <v>3559</v>
      </c>
      <c r="B224" s="241" t="s">
        <v>3560</v>
      </c>
      <c r="C224" s="242" t="s">
        <v>3561</v>
      </c>
    </row>
    <row r="225" spans="1:3">
      <c r="A225" t="s">
        <v>3562</v>
      </c>
      <c r="B225" s="241" t="s">
        <v>3563</v>
      </c>
      <c r="C225" s="242" t="s">
        <v>3564</v>
      </c>
    </row>
    <row r="226" spans="1:3" ht="30">
      <c r="A226" t="s">
        <v>3565</v>
      </c>
      <c r="B226" s="241" t="s">
        <v>3566</v>
      </c>
      <c r="C226" s="242" t="s">
        <v>3567</v>
      </c>
    </row>
    <row r="227" spans="1:3">
      <c r="A227" t="s">
        <v>3568</v>
      </c>
      <c r="B227" s="241" t="s">
        <v>3569</v>
      </c>
      <c r="C227" s="242" t="s">
        <v>3570</v>
      </c>
    </row>
    <row r="228" spans="1:3">
      <c r="A228" t="s">
        <v>3571</v>
      </c>
      <c r="B228" s="241" t="s">
        <v>3572</v>
      </c>
      <c r="C228" s="242" t="s">
        <v>3573</v>
      </c>
    </row>
    <row r="229" spans="1:3">
      <c r="A229" t="s">
        <v>3574</v>
      </c>
      <c r="B229" s="241" t="s">
        <v>3575</v>
      </c>
      <c r="C229" s="242" t="s">
        <v>3576</v>
      </c>
    </row>
    <row r="230" spans="1:3" ht="30">
      <c r="A230" t="s">
        <v>3577</v>
      </c>
      <c r="B230" s="241" t="s">
        <v>3578</v>
      </c>
      <c r="C230" s="242" t="s">
        <v>3579</v>
      </c>
    </row>
    <row r="231" spans="1:3">
      <c r="A231" t="s">
        <v>3580</v>
      </c>
      <c r="B231" s="241" t="s">
        <v>3581</v>
      </c>
      <c r="C231" s="242" t="s">
        <v>3582</v>
      </c>
    </row>
    <row r="232" spans="1:3">
      <c r="A232" t="s">
        <v>3583</v>
      </c>
      <c r="B232" s="241" t="s">
        <v>3584</v>
      </c>
      <c r="C232" s="242" t="s">
        <v>3585</v>
      </c>
    </row>
    <row r="233" spans="1:3">
      <c r="A233" t="s">
        <v>3586</v>
      </c>
      <c r="B233" s="241" t="s">
        <v>3587</v>
      </c>
      <c r="C233" s="242" t="s">
        <v>3588</v>
      </c>
    </row>
    <row r="234" spans="1:3">
      <c r="A234" t="s">
        <v>3589</v>
      </c>
      <c r="B234" s="241" t="s">
        <v>3590</v>
      </c>
      <c r="C234" s="242" t="s">
        <v>3591</v>
      </c>
    </row>
    <row r="235" spans="1:3">
      <c r="A235" t="s">
        <v>3592</v>
      </c>
      <c r="B235" s="241" t="s">
        <v>3593</v>
      </c>
      <c r="C235" s="242" t="s">
        <v>3594</v>
      </c>
    </row>
    <row r="236" spans="1:3">
      <c r="A236" t="s">
        <v>3595</v>
      </c>
      <c r="B236" s="241" t="s">
        <v>3596</v>
      </c>
      <c r="C236" s="242" t="s">
        <v>3597</v>
      </c>
    </row>
    <row r="237" spans="1:3" ht="45">
      <c r="A237" t="s">
        <v>3598</v>
      </c>
      <c r="B237" s="241" t="s">
        <v>3599</v>
      </c>
      <c r="C237" s="242" t="s">
        <v>3600</v>
      </c>
    </row>
    <row r="238" spans="1:3" ht="30">
      <c r="A238" t="s">
        <v>3601</v>
      </c>
      <c r="B238" s="241" t="s">
        <v>3602</v>
      </c>
      <c r="C238" s="242" t="s">
        <v>3603</v>
      </c>
    </row>
    <row r="239" spans="1:3" ht="60">
      <c r="A239" t="s">
        <v>3604</v>
      </c>
      <c r="B239" s="241" t="s">
        <v>3605</v>
      </c>
      <c r="C239" s="242" t="s">
        <v>3606</v>
      </c>
    </row>
    <row r="240" spans="1:3" ht="45">
      <c r="A240" t="s">
        <v>3607</v>
      </c>
      <c r="B240" s="241" t="s">
        <v>3608</v>
      </c>
      <c r="C240" s="242" t="s">
        <v>3609</v>
      </c>
    </row>
    <row r="241" spans="1:3" ht="60">
      <c r="A241" t="s">
        <v>3610</v>
      </c>
      <c r="B241" s="241" t="s">
        <v>3611</v>
      </c>
      <c r="C241" s="242" t="s">
        <v>3612</v>
      </c>
    </row>
    <row r="242" spans="1:3" ht="30">
      <c r="A242" t="s">
        <v>3613</v>
      </c>
      <c r="B242" s="241" t="s">
        <v>3614</v>
      </c>
      <c r="C242" s="242" t="s">
        <v>3615</v>
      </c>
    </row>
    <row r="243" spans="1:3" ht="45">
      <c r="A243" t="s">
        <v>3616</v>
      </c>
      <c r="B243" s="241" t="s">
        <v>3617</v>
      </c>
      <c r="C243" s="242" t="s">
        <v>3618</v>
      </c>
    </row>
    <row r="244" spans="1:3">
      <c r="A244" t="s">
        <v>3619</v>
      </c>
      <c r="B244" s="241" t="s">
        <v>3620</v>
      </c>
      <c r="C244" s="242" t="s">
        <v>3621</v>
      </c>
    </row>
    <row r="245" spans="1:3">
      <c r="A245" t="s">
        <v>3622</v>
      </c>
      <c r="B245" s="241" t="s">
        <v>3623</v>
      </c>
      <c r="C245" s="242" t="s">
        <v>3624</v>
      </c>
    </row>
    <row r="246" spans="1:3" ht="30">
      <c r="A246" t="s">
        <v>3625</v>
      </c>
      <c r="B246" s="241" t="s">
        <v>3626</v>
      </c>
      <c r="C246" s="242" t="s">
        <v>3627</v>
      </c>
    </row>
    <row r="247" spans="1:3" ht="30">
      <c r="A247" t="s">
        <v>3628</v>
      </c>
      <c r="B247" s="241" t="s">
        <v>3629</v>
      </c>
      <c r="C247" s="242" t="s">
        <v>3630</v>
      </c>
    </row>
    <row r="248" spans="1:3" ht="30">
      <c r="A248" t="s">
        <v>3631</v>
      </c>
      <c r="B248" s="241" t="s">
        <v>3632</v>
      </c>
      <c r="C248" s="242" t="s">
        <v>3633</v>
      </c>
    </row>
    <row r="249" spans="1:3" ht="45">
      <c r="A249" t="s">
        <v>3634</v>
      </c>
      <c r="B249" s="241" t="s">
        <v>3635</v>
      </c>
      <c r="C249" s="242" t="s">
        <v>3636</v>
      </c>
    </row>
    <row r="250" spans="1:3">
      <c r="A250" t="s">
        <v>3637</v>
      </c>
      <c r="B250" s="241" t="s">
        <v>3638</v>
      </c>
      <c r="C250" s="242" t="s">
        <v>3639</v>
      </c>
    </row>
    <row r="251" spans="1:3">
      <c r="A251" t="s">
        <v>3640</v>
      </c>
      <c r="B251" s="241" t="s">
        <v>3641</v>
      </c>
      <c r="C251" s="242" t="s">
        <v>3642</v>
      </c>
    </row>
    <row r="252" spans="1:3" ht="45">
      <c r="A252" t="s">
        <v>3643</v>
      </c>
      <c r="B252" s="241" t="s">
        <v>3644</v>
      </c>
      <c r="C252" s="242" t="s">
        <v>3645</v>
      </c>
    </row>
    <row r="253" spans="1:3" ht="60">
      <c r="A253" t="s">
        <v>3646</v>
      </c>
      <c r="B253" s="241" t="s">
        <v>3647</v>
      </c>
      <c r="C253" s="242" t="s">
        <v>3648</v>
      </c>
    </row>
    <row r="254" spans="1:3">
      <c r="A254" t="s">
        <v>3649</v>
      </c>
      <c r="B254" s="241" t="s">
        <v>3650</v>
      </c>
      <c r="C254" s="242" t="s">
        <v>3651</v>
      </c>
    </row>
    <row r="255" spans="1:3" ht="30">
      <c r="A255" t="s">
        <v>3652</v>
      </c>
      <c r="B255" s="241" t="s">
        <v>3653</v>
      </c>
      <c r="C255" s="242" t="s">
        <v>3654</v>
      </c>
    </row>
    <row r="256" spans="1:3" ht="30">
      <c r="A256" t="s">
        <v>3655</v>
      </c>
      <c r="B256" s="241" t="s">
        <v>3656</v>
      </c>
      <c r="C256" s="242"/>
    </row>
    <row r="257" spans="1:3" ht="45">
      <c r="A257" t="s">
        <v>3657</v>
      </c>
      <c r="B257" s="241" t="s">
        <v>3658</v>
      </c>
      <c r="C257" s="242" t="s">
        <v>3659</v>
      </c>
    </row>
    <row r="258" spans="1:3" ht="30">
      <c r="A258" t="s">
        <v>3660</v>
      </c>
      <c r="B258" s="241" t="s">
        <v>3661</v>
      </c>
      <c r="C258" s="242" t="s">
        <v>3662</v>
      </c>
    </row>
    <row r="259" spans="1:3" ht="30">
      <c r="A259" t="s">
        <v>3663</v>
      </c>
      <c r="B259" s="241" t="s">
        <v>3664</v>
      </c>
      <c r="C259" s="242" t="s">
        <v>3665</v>
      </c>
    </row>
    <row r="260" spans="1:3">
      <c r="A260" t="s">
        <v>3666</v>
      </c>
      <c r="B260" s="241" t="s">
        <v>3667</v>
      </c>
      <c r="C260" s="242" t="s">
        <v>3668</v>
      </c>
    </row>
    <row r="261" spans="1:3" ht="30">
      <c r="A261" t="s">
        <v>3669</v>
      </c>
      <c r="B261" s="241" t="s">
        <v>3670</v>
      </c>
      <c r="C261" s="242" t="s">
        <v>3671</v>
      </c>
    </row>
    <row r="262" spans="1:3">
      <c r="A262" t="s">
        <v>3672</v>
      </c>
      <c r="B262" s="241" t="s">
        <v>3673</v>
      </c>
      <c r="C262" s="242" t="s">
        <v>3674</v>
      </c>
    </row>
    <row r="263" spans="1:3">
      <c r="A263" t="s">
        <v>3675</v>
      </c>
      <c r="B263" s="241" t="s">
        <v>3676</v>
      </c>
      <c r="C263" s="242" t="s">
        <v>3677</v>
      </c>
    </row>
    <row r="264" spans="1:3" ht="45">
      <c r="A264" t="s">
        <v>3678</v>
      </c>
      <c r="B264" s="241" t="s">
        <v>3679</v>
      </c>
      <c r="C264" s="242" t="s">
        <v>3680</v>
      </c>
    </row>
    <row r="265" spans="1:3" ht="30">
      <c r="A265" t="s">
        <v>3681</v>
      </c>
      <c r="B265" s="241" t="s">
        <v>3682</v>
      </c>
      <c r="C265" s="242" t="s">
        <v>3683</v>
      </c>
    </row>
    <row r="266" spans="1:3">
      <c r="A266" t="s">
        <v>3684</v>
      </c>
      <c r="B266" s="241" t="s">
        <v>3685</v>
      </c>
      <c r="C266" s="242"/>
    </row>
    <row r="267" spans="1:3">
      <c r="A267" t="s">
        <v>3686</v>
      </c>
      <c r="B267" s="241" t="s">
        <v>3687</v>
      </c>
      <c r="C267" s="242" t="s">
        <v>3688</v>
      </c>
    </row>
    <row r="268" spans="1:3">
      <c r="A268" t="s">
        <v>3689</v>
      </c>
      <c r="B268" s="241" t="s">
        <v>3690</v>
      </c>
      <c r="C268" s="242" t="s">
        <v>3691</v>
      </c>
    </row>
    <row r="269" spans="1:3">
      <c r="A269" t="s">
        <v>3692</v>
      </c>
      <c r="B269" s="241" t="s">
        <v>3693</v>
      </c>
      <c r="C269" s="242" t="s">
        <v>3694</v>
      </c>
    </row>
    <row r="270" spans="1:3" ht="30">
      <c r="A270" t="s">
        <v>3695</v>
      </c>
      <c r="B270" s="241" t="s">
        <v>3696</v>
      </c>
      <c r="C270" s="242" t="s">
        <v>3697</v>
      </c>
    </row>
    <row r="271" spans="1:3" ht="30">
      <c r="A271" t="s">
        <v>3698</v>
      </c>
      <c r="B271" s="241" t="s">
        <v>3699</v>
      </c>
      <c r="C271" s="242" t="s">
        <v>3700</v>
      </c>
    </row>
    <row r="272" spans="1:3">
      <c r="A272" t="s">
        <v>3701</v>
      </c>
      <c r="B272" s="241" t="s">
        <v>3702</v>
      </c>
      <c r="C272" s="242" t="s">
        <v>3703</v>
      </c>
    </row>
    <row r="273" spans="1:3" ht="30">
      <c r="A273" t="s">
        <v>3704</v>
      </c>
      <c r="B273" s="241" t="s">
        <v>3705</v>
      </c>
      <c r="C273" s="242" t="s">
        <v>3706</v>
      </c>
    </row>
    <row r="274" spans="1:3" ht="30">
      <c r="A274" t="s">
        <v>3707</v>
      </c>
      <c r="B274" s="241" t="s">
        <v>3708</v>
      </c>
      <c r="C274" s="242"/>
    </row>
    <row r="275" spans="1:3" ht="30">
      <c r="A275" t="s">
        <v>3709</v>
      </c>
      <c r="B275" s="241" t="s">
        <v>3710</v>
      </c>
      <c r="C275" s="242" t="s">
        <v>3711</v>
      </c>
    </row>
    <row r="276" spans="1:3">
      <c r="A276" t="s">
        <v>3712</v>
      </c>
      <c r="B276" s="241" t="s">
        <v>3713</v>
      </c>
      <c r="C276" s="242" t="s">
        <v>3714</v>
      </c>
    </row>
    <row r="277" spans="1:3">
      <c r="A277" t="s">
        <v>3715</v>
      </c>
      <c r="B277" s="241" t="s">
        <v>3716</v>
      </c>
      <c r="C277" s="242" t="s">
        <v>3717</v>
      </c>
    </row>
    <row r="278" spans="1:3" ht="45">
      <c r="A278" t="s">
        <v>3718</v>
      </c>
      <c r="B278" s="241" t="s">
        <v>3719</v>
      </c>
      <c r="C278" s="242" t="s">
        <v>3720</v>
      </c>
    </row>
    <row r="279" spans="1:3">
      <c r="A279" t="s">
        <v>3721</v>
      </c>
      <c r="B279" s="241" t="s">
        <v>3722</v>
      </c>
      <c r="C279" s="242" t="s">
        <v>3723</v>
      </c>
    </row>
    <row r="280" spans="1:3" ht="45">
      <c r="A280" t="s">
        <v>3724</v>
      </c>
      <c r="B280" s="241" t="s">
        <v>3725</v>
      </c>
      <c r="C280" s="242"/>
    </row>
    <row r="281" spans="1:3" ht="30">
      <c r="A281" t="s">
        <v>3726</v>
      </c>
      <c r="B281" s="241" t="s">
        <v>3727</v>
      </c>
      <c r="C281" s="242"/>
    </row>
    <row r="282" spans="1:3" ht="45">
      <c r="A282" t="s">
        <v>3728</v>
      </c>
      <c r="B282" s="241" t="s">
        <v>3729</v>
      </c>
      <c r="C282" s="242" t="s">
        <v>3730</v>
      </c>
    </row>
    <row r="283" spans="1:3" ht="30">
      <c r="A283" t="s">
        <v>3731</v>
      </c>
      <c r="B283" s="241" t="s">
        <v>3732</v>
      </c>
      <c r="C283" s="242" t="s">
        <v>3733</v>
      </c>
    </row>
    <row r="284" spans="1:3" ht="30">
      <c r="A284" t="s">
        <v>3734</v>
      </c>
      <c r="B284" s="241" t="s">
        <v>3735</v>
      </c>
      <c r="C284" s="242" t="s">
        <v>3736</v>
      </c>
    </row>
    <row r="285" spans="1:3" ht="45">
      <c r="A285" t="s">
        <v>3737</v>
      </c>
      <c r="B285" s="241" t="s">
        <v>3738</v>
      </c>
      <c r="C285" s="242" t="s">
        <v>3739</v>
      </c>
    </row>
    <row r="286" spans="1:3" ht="30">
      <c r="A286" t="s">
        <v>3740</v>
      </c>
      <c r="B286" s="241" t="s">
        <v>3741</v>
      </c>
      <c r="C286" s="242" t="s">
        <v>3742</v>
      </c>
    </row>
    <row r="287" spans="1:3">
      <c r="A287" t="s">
        <v>3743</v>
      </c>
      <c r="B287" s="241" t="s">
        <v>3744</v>
      </c>
      <c r="C287" s="242" t="s">
        <v>3745</v>
      </c>
    </row>
    <row r="288" spans="1:3">
      <c r="A288" t="s">
        <v>3746</v>
      </c>
      <c r="B288" s="241" t="s">
        <v>3747</v>
      </c>
      <c r="C288" s="242" t="s">
        <v>3748</v>
      </c>
    </row>
    <row r="289" spans="1:3" ht="45">
      <c r="A289" t="s">
        <v>3749</v>
      </c>
      <c r="B289" s="241" t="s">
        <v>3750</v>
      </c>
      <c r="C289" s="242" t="s">
        <v>3751</v>
      </c>
    </row>
    <row r="290" spans="1:3">
      <c r="A290" t="s">
        <v>3752</v>
      </c>
      <c r="B290" s="241" t="s">
        <v>3753</v>
      </c>
      <c r="C290" s="242"/>
    </row>
    <row r="291" spans="1:3" ht="30">
      <c r="A291" t="s">
        <v>3754</v>
      </c>
      <c r="B291" s="241" t="s">
        <v>3755</v>
      </c>
      <c r="C291" s="242" t="s">
        <v>3756</v>
      </c>
    </row>
    <row r="292" spans="1:3" ht="30">
      <c r="A292" t="s">
        <v>3757</v>
      </c>
      <c r="B292" s="241" t="s">
        <v>3758</v>
      </c>
      <c r="C292" s="242" t="s">
        <v>3759</v>
      </c>
    </row>
    <row r="293" spans="1:3">
      <c r="A293" t="s">
        <v>3760</v>
      </c>
      <c r="B293" s="241" t="s">
        <v>3761</v>
      </c>
      <c r="C293" s="242" t="s">
        <v>3762</v>
      </c>
    </row>
    <row r="294" spans="1:3">
      <c r="A294" t="s">
        <v>3763</v>
      </c>
      <c r="B294" s="241" t="s">
        <v>3764</v>
      </c>
      <c r="C294" s="242" t="s">
        <v>3765</v>
      </c>
    </row>
    <row r="295" spans="1:3" ht="30">
      <c r="A295" t="s">
        <v>3766</v>
      </c>
      <c r="B295" s="241" t="s">
        <v>3767</v>
      </c>
      <c r="C295" s="242" t="s">
        <v>3768</v>
      </c>
    </row>
    <row r="296" spans="1:3" ht="45">
      <c r="A296" t="s">
        <v>3769</v>
      </c>
      <c r="B296" s="241" t="s">
        <v>3770</v>
      </c>
      <c r="C296" s="242"/>
    </row>
    <row r="297" spans="1:3">
      <c r="A297" t="s">
        <v>3771</v>
      </c>
      <c r="B297" s="241" t="s">
        <v>3772</v>
      </c>
      <c r="C297" s="242" t="s">
        <v>3773</v>
      </c>
    </row>
    <row r="298" spans="1:3" ht="45">
      <c r="A298" t="s">
        <v>3774</v>
      </c>
      <c r="B298" s="241" t="s">
        <v>3775</v>
      </c>
      <c r="C298" s="242" t="s">
        <v>3776</v>
      </c>
    </row>
    <row r="299" spans="1:3" ht="30">
      <c r="A299" t="s">
        <v>3777</v>
      </c>
      <c r="B299" s="241" t="s">
        <v>3778</v>
      </c>
      <c r="C299" s="242" t="s">
        <v>3779</v>
      </c>
    </row>
    <row r="300" spans="1:3" ht="90">
      <c r="A300" t="s">
        <v>3780</v>
      </c>
      <c r="B300" s="241" t="s">
        <v>3781</v>
      </c>
      <c r="C300" s="242" t="s">
        <v>3782</v>
      </c>
    </row>
    <row r="301" spans="1:3">
      <c r="A301" t="s">
        <v>3783</v>
      </c>
      <c r="B301" s="241" t="s">
        <v>3784</v>
      </c>
      <c r="C301" s="242" t="s">
        <v>3785</v>
      </c>
    </row>
    <row r="302" spans="1:3">
      <c r="A302" t="s">
        <v>3786</v>
      </c>
      <c r="B302" s="241" t="s">
        <v>3787</v>
      </c>
      <c r="C302" s="242" t="s">
        <v>3788</v>
      </c>
    </row>
    <row r="303" spans="1:3">
      <c r="A303" t="s">
        <v>3789</v>
      </c>
      <c r="B303" s="241" t="s">
        <v>3790</v>
      </c>
      <c r="C303" s="242" t="s">
        <v>3791</v>
      </c>
    </row>
    <row r="304" spans="1:3" ht="30">
      <c r="A304" t="s">
        <v>3792</v>
      </c>
      <c r="B304" s="241" t="s">
        <v>3793</v>
      </c>
      <c r="C304" s="242" t="s">
        <v>3794</v>
      </c>
    </row>
    <row r="305" spans="1:3" ht="30">
      <c r="A305" t="s">
        <v>3795</v>
      </c>
      <c r="B305" s="241" t="s">
        <v>3796</v>
      </c>
      <c r="C305" s="242" t="s">
        <v>3797</v>
      </c>
    </row>
    <row r="306" spans="1:3">
      <c r="A306" t="s">
        <v>3798</v>
      </c>
      <c r="B306" s="241" t="s">
        <v>3799</v>
      </c>
      <c r="C306" s="242" t="s">
        <v>3800</v>
      </c>
    </row>
    <row r="307" spans="1:3">
      <c r="A307" t="s">
        <v>3801</v>
      </c>
      <c r="B307" s="241" t="s">
        <v>3802</v>
      </c>
      <c r="C307" s="242" t="s">
        <v>3803</v>
      </c>
    </row>
    <row r="308" spans="1:3">
      <c r="A308" t="s">
        <v>3804</v>
      </c>
      <c r="B308" s="241" t="s">
        <v>3805</v>
      </c>
      <c r="C308" s="242" t="s">
        <v>3806</v>
      </c>
    </row>
    <row r="309" spans="1:3" ht="30">
      <c r="A309" t="s">
        <v>3807</v>
      </c>
      <c r="B309" s="241" t="s">
        <v>3808</v>
      </c>
      <c r="C309" s="242" t="s">
        <v>3809</v>
      </c>
    </row>
    <row r="310" spans="1:3" ht="30">
      <c r="A310" t="s">
        <v>3810</v>
      </c>
      <c r="B310" s="241" t="s">
        <v>3811</v>
      </c>
      <c r="C310" s="242" t="s">
        <v>3812</v>
      </c>
    </row>
    <row r="311" spans="1:3">
      <c r="A311" t="s">
        <v>3813</v>
      </c>
      <c r="B311" s="241" t="s">
        <v>3814</v>
      </c>
      <c r="C311" s="242" t="s">
        <v>3815</v>
      </c>
    </row>
    <row r="312" spans="1:3">
      <c r="A312" t="s">
        <v>3816</v>
      </c>
      <c r="B312" s="241" t="s">
        <v>3817</v>
      </c>
      <c r="C312" s="242" t="s">
        <v>3818</v>
      </c>
    </row>
    <row r="313" spans="1:3" ht="30">
      <c r="A313" t="s">
        <v>3819</v>
      </c>
      <c r="B313" s="241" t="s">
        <v>3820</v>
      </c>
      <c r="C313" s="242"/>
    </row>
    <row r="314" spans="1:3">
      <c r="A314" t="s">
        <v>3821</v>
      </c>
      <c r="B314" s="241" t="s">
        <v>3822</v>
      </c>
      <c r="C314" s="242" t="s">
        <v>3823</v>
      </c>
    </row>
    <row r="315" spans="1:3" ht="75">
      <c r="A315" t="s">
        <v>3824</v>
      </c>
      <c r="B315" s="241" t="s">
        <v>3825</v>
      </c>
      <c r="C315" s="242" t="s">
        <v>3826</v>
      </c>
    </row>
    <row r="316" spans="1:3">
      <c r="A316" t="s">
        <v>3827</v>
      </c>
      <c r="B316" s="241" t="s">
        <v>3828</v>
      </c>
      <c r="C316" s="242" t="s">
        <v>3829</v>
      </c>
    </row>
    <row r="317" spans="1:3" ht="30">
      <c r="A317" t="s">
        <v>3830</v>
      </c>
      <c r="B317" s="241" t="s">
        <v>3831</v>
      </c>
      <c r="C317" s="242" t="s">
        <v>3832</v>
      </c>
    </row>
    <row r="318" spans="1:3" ht="30">
      <c r="A318" t="s">
        <v>3833</v>
      </c>
      <c r="B318" s="241" t="s">
        <v>3834</v>
      </c>
      <c r="C318" s="242" t="s">
        <v>3835</v>
      </c>
    </row>
    <row r="319" spans="1:3" ht="30">
      <c r="A319" t="s">
        <v>3836</v>
      </c>
      <c r="B319" s="241" t="s">
        <v>3837</v>
      </c>
      <c r="C319" s="242" t="s">
        <v>3838</v>
      </c>
    </row>
    <row r="320" spans="1:3" ht="30">
      <c r="A320" t="s">
        <v>3839</v>
      </c>
      <c r="B320" s="241" t="s">
        <v>3840</v>
      </c>
      <c r="C320" s="242"/>
    </row>
    <row r="321" spans="1:3" ht="30">
      <c r="A321" t="s">
        <v>3841</v>
      </c>
      <c r="B321" s="241" t="s">
        <v>3842</v>
      </c>
      <c r="C321" s="242"/>
    </row>
    <row r="322" spans="1:3">
      <c r="A322" t="s">
        <v>3843</v>
      </c>
      <c r="B322" s="241" t="s">
        <v>3844</v>
      </c>
      <c r="C322" s="242" t="s">
        <v>3845</v>
      </c>
    </row>
    <row r="323" spans="1:3">
      <c r="A323" t="s">
        <v>3846</v>
      </c>
      <c r="B323" s="241" t="s">
        <v>3847</v>
      </c>
      <c r="C323" s="242"/>
    </row>
    <row r="324" spans="1:3" ht="30">
      <c r="A324" t="s">
        <v>3848</v>
      </c>
      <c r="B324" s="241" t="s">
        <v>3849</v>
      </c>
      <c r="C324" s="242" t="s">
        <v>3850</v>
      </c>
    </row>
    <row r="325" spans="1:3" ht="30">
      <c r="A325" t="s">
        <v>3851</v>
      </c>
      <c r="B325" s="241" t="s">
        <v>3852</v>
      </c>
      <c r="C325" s="242"/>
    </row>
    <row r="326" spans="1:3" ht="45">
      <c r="A326" t="s">
        <v>3853</v>
      </c>
      <c r="B326" s="241" t="s">
        <v>3854</v>
      </c>
      <c r="C326" s="242"/>
    </row>
    <row r="327" spans="1:3">
      <c r="A327" t="s">
        <v>3855</v>
      </c>
      <c r="B327" s="241" t="s">
        <v>3856</v>
      </c>
      <c r="C327" s="242" t="s">
        <v>3857</v>
      </c>
    </row>
    <row r="328" spans="1:3">
      <c r="A328" t="s">
        <v>3858</v>
      </c>
      <c r="B328" s="241" t="s">
        <v>3859</v>
      </c>
      <c r="C328" s="242" t="s">
        <v>3860</v>
      </c>
    </row>
    <row r="329" spans="1:3">
      <c r="A329" t="s">
        <v>3861</v>
      </c>
      <c r="B329" s="241" t="s">
        <v>3862</v>
      </c>
      <c r="C329" s="242" t="s">
        <v>3863</v>
      </c>
    </row>
    <row r="330" spans="1:3" ht="45">
      <c r="A330" t="s">
        <v>3864</v>
      </c>
      <c r="B330" s="241" t="s">
        <v>3865</v>
      </c>
      <c r="C330" s="242" t="s">
        <v>3866</v>
      </c>
    </row>
    <row r="331" spans="1:3">
      <c r="A331" t="s">
        <v>3867</v>
      </c>
      <c r="B331" s="241" t="s">
        <v>3868</v>
      </c>
      <c r="C331" s="242" t="s">
        <v>3869</v>
      </c>
    </row>
    <row r="332" spans="1:3" ht="30">
      <c r="A332" t="s">
        <v>3870</v>
      </c>
      <c r="B332" s="241" t="s">
        <v>3871</v>
      </c>
      <c r="C332" s="242" t="s">
        <v>3872</v>
      </c>
    </row>
    <row r="333" spans="1:3" ht="30">
      <c r="A333" t="s">
        <v>3873</v>
      </c>
      <c r="B333" s="241" t="s">
        <v>3874</v>
      </c>
      <c r="C333" s="242" t="s">
        <v>3875</v>
      </c>
    </row>
    <row r="334" spans="1:3" ht="30">
      <c r="A334" t="s">
        <v>3876</v>
      </c>
      <c r="B334" s="241" t="s">
        <v>3877</v>
      </c>
      <c r="C334" s="242"/>
    </row>
    <row r="335" spans="1:3" ht="60">
      <c r="A335" t="s">
        <v>3878</v>
      </c>
      <c r="B335" s="241" t="s">
        <v>3879</v>
      </c>
      <c r="C335" s="242" t="s">
        <v>3880</v>
      </c>
    </row>
    <row r="336" spans="1:3">
      <c r="A336" t="s">
        <v>3881</v>
      </c>
      <c r="B336" s="241" t="s">
        <v>3882</v>
      </c>
      <c r="C336" s="242" t="s">
        <v>3883</v>
      </c>
    </row>
    <row r="337" spans="1:3" ht="45">
      <c r="A337" t="s">
        <v>3884</v>
      </c>
      <c r="B337" s="241" t="s">
        <v>3885</v>
      </c>
      <c r="C337" s="242" t="s">
        <v>3886</v>
      </c>
    </row>
    <row r="338" spans="1:3">
      <c r="A338" t="s">
        <v>3887</v>
      </c>
      <c r="B338" s="241" t="s">
        <v>3888</v>
      </c>
      <c r="C338" s="242" t="s">
        <v>3889</v>
      </c>
    </row>
    <row r="339" spans="1:3">
      <c r="A339" t="s">
        <v>2048</v>
      </c>
      <c r="B339" s="241" t="s">
        <v>3890</v>
      </c>
      <c r="C339" s="242" t="s">
        <v>3891</v>
      </c>
    </row>
    <row r="340" spans="1:3">
      <c r="A340" t="s">
        <v>3892</v>
      </c>
      <c r="B340" s="241" t="s">
        <v>3893</v>
      </c>
      <c r="C340" s="242" t="s">
        <v>3894</v>
      </c>
    </row>
    <row r="341" spans="1:3">
      <c r="A341" t="s">
        <v>3895</v>
      </c>
      <c r="B341" s="241" t="s">
        <v>3896</v>
      </c>
      <c r="C341" s="242"/>
    </row>
    <row r="342" spans="1:3">
      <c r="A342" t="s">
        <v>3897</v>
      </c>
      <c r="B342" s="241" t="s">
        <v>3898</v>
      </c>
      <c r="C342" s="242" t="s">
        <v>3899</v>
      </c>
    </row>
    <row r="343" spans="1:3" ht="45">
      <c r="A343" t="s">
        <v>3900</v>
      </c>
      <c r="B343" s="241" t="s">
        <v>3901</v>
      </c>
      <c r="C343" s="242" t="s">
        <v>3902</v>
      </c>
    </row>
    <row r="344" spans="1:3" ht="45">
      <c r="A344" t="s">
        <v>3903</v>
      </c>
      <c r="B344" s="241" t="s">
        <v>3904</v>
      </c>
      <c r="C344" s="242" t="s">
        <v>3905</v>
      </c>
    </row>
    <row r="345" spans="1:3" ht="45">
      <c r="A345" t="s">
        <v>3906</v>
      </c>
      <c r="B345" s="241" t="s">
        <v>3907</v>
      </c>
      <c r="C345" s="242" t="s">
        <v>3908</v>
      </c>
    </row>
    <row r="346" spans="1:3" ht="45">
      <c r="A346" t="s">
        <v>3909</v>
      </c>
      <c r="B346" s="241" t="s">
        <v>3910</v>
      </c>
      <c r="C346" s="242" t="s">
        <v>3911</v>
      </c>
    </row>
    <row r="347" spans="1:3" ht="60">
      <c r="A347" t="s">
        <v>3912</v>
      </c>
      <c r="B347" s="241" t="s">
        <v>3913</v>
      </c>
      <c r="C347" s="242" t="s">
        <v>3914</v>
      </c>
    </row>
    <row r="348" spans="1:3">
      <c r="A348" t="s">
        <v>3915</v>
      </c>
      <c r="B348" s="241" t="s">
        <v>3916</v>
      </c>
      <c r="C348" s="242" t="s">
        <v>3917</v>
      </c>
    </row>
    <row r="349" spans="1:3" ht="60">
      <c r="A349" t="s">
        <v>3918</v>
      </c>
      <c r="B349" s="241" t="s">
        <v>3919</v>
      </c>
      <c r="C349" s="242" t="s">
        <v>3920</v>
      </c>
    </row>
    <row r="350" spans="1:3" ht="75">
      <c r="A350" t="s">
        <v>3921</v>
      </c>
      <c r="B350" s="241" t="s">
        <v>3922</v>
      </c>
      <c r="C350" s="242" t="s">
        <v>3923</v>
      </c>
    </row>
    <row r="351" spans="1:3">
      <c r="A351" t="s">
        <v>3924</v>
      </c>
      <c r="B351" s="241" t="s">
        <v>3925</v>
      </c>
      <c r="C351" s="242" t="s">
        <v>3926</v>
      </c>
    </row>
    <row r="352" spans="1:3" ht="30">
      <c r="A352" t="s">
        <v>3927</v>
      </c>
      <c r="B352" s="241" t="s">
        <v>3928</v>
      </c>
      <c r="C352" s="242" t="s">
        <v>3929</v>
      </c>
    </row>
    <row r="353" spans="1:3">
      <c r="A353" t="s">
        <v>3930</v>
      </c>
      <c r="B353" s="241" t="s">
        <v>3931</v>
      </c>
      <c r="C353" s="242" t="s">
        <v>3932</v>
      </c>
    </row>
    <row r="354" spans="1:3">
      <c r="A354" t="s">
        <v>3933</v>
      </c>
      <c r="B354" s="241" t="s">
        <v>3934</v>
      </c>
      <c r="C354" s="242" t="s">
        <v>3935</v>
      </c>
    </row>
    <row r="355" spans="1:3">
      <c r="A355" t="s">
        <v>3936</v>
      </c>
      <c r="B355" s="241" t="s">
        <v>3937</v>
      </c>
      <c r="C355" s="242" t="s">
        <v>3938</v>
      </c>
    </row>
    <row r="356" spans="1:3">
      <c r="A356" t="s">
        <v>3939</v>
      </c>
      <c r="B356" s="241" t="s">
        <v>3940</v>
      </c>
      <c r="C356" s="242" t="s">
        <v>3941</v>
      </c>
    </row>
    <row r="357" spans="1:3" ht="30">
      <c r="A357" t="s">
        <v>3942</v>
      </c>
      <c r="B357" s="241" t="s">
        <v>3943</v>
      </c>
      <c r="C357" s="242" t="s">
        <v>3944</v>
      </c>
    </row>
    <row r="358" spans="1:3" ht="60">
      <c r="A358" t="s">
        <v>3945</v>
      </c>
      <c r="B358" s="241" t="s">
        <v>3946</v>
      </c>
      <c r="C358" s="242"/>
    </row>
    <row r="359" spans="1:3">
      <c r="A359" t="s">
        <v>3947</v>
      </c>
      <c r="B359" s="241" t="s">
        <v>3948</v>
      </c>
      <c r="C359" s="242" t="s">
        <v>3949</v>
      </c>
    </row>
    <row r="360" spans="1:3">
      <c r="A360" t="s">
        <v>3950</v>
      </c>
      <c r="B360" s="241" t="s">
        <v>3951</v>
      </c>
      <c r="C360" s="242" t="s">
        <v>3952</v>
      </c>
    </row>
    <row r="361" spans="1:3">
      <c r="A361" t="s">
        <v>3953</v>
      </c>
      <c r="B361" s="241" t="s">
        <v>3954</v>
      </c>
      <c r="C361" s="242" t="s">
        <v>3955</v>
      </c>
    </row>
    <row r="362" spans="1:3" ht="30">
      <c r="A362" t="s">
        <v>3956</v>
      </c>
      <c r="B362" s="241" t="s">
        <v>3957</v>
      </c>
      <c r="C362" s="242" t="s">
        <v>3958</v>
      </c>
    </row>
    <row r="363" spans="1:3" ht="30">
      <c r="A363" t="s">
        <v>3959</v>
      </c>
      <c r="B363" s="241" t="s">
        <v>3960</v>
      </c>
      <c r="C363" s="242" t="s">
        <v>3961</v>
      </c>
    </row>
    <row r="364" spans="1:3">
      <c r="A364" t="s">
        <v>3962</v>
      </c>
      <c r="B364" s="241" t="s">
        <v>3963</v>
      </c>
      <c r="C364" s="242" t="s">
        <v>3964</v>
      </c>
    </row>
    <row r="365" spans="1:3" ht="45">
      <c r="A365" t="s">
        <v>3965</v>
      </c>
      <c r="B365" s="241" t="s">
        <v>3966</v>
      </c>
      <c r="C365" s="242" t="s">
        <v>3967</v>
      </c>
    </row>
    <row r="366" spans="1:3">
      <c r="A366" t="s">
        <v>3968</v>
      </c>
      <c r="B366" s="241" t="s">
        <v>3969</v>
      </c>
      <c r="C366" s="242" t="s">
        <v>3970</v>
      </c>
    </row>
    <row r="367" spans="1:3">
      <c r="A367" t="s">
        <v>3971</v>
      </c>
      <c r="B367" s="241" t="s">
        <v>3972</v>
      </c>
      <c r="C367" s="242" t="s">
        <v>3973</v>
      </c>
    </row>
    <row r="368" spans="1:3" ht="30">
      <c r="A368" t="s">
        <v>3974</v>
      </c>
      <c r="B368" s="241" t="s">
        <v>3975</v>
      </c>
      <c r="C368" s="242" t="s">
        <v>3976</v>
      </c>
    </row>
    <row r="369" spans="1:3" ht="30">
      <c r="A369" t="s">
        <v>3977</v>
      </c>
      <c r="B369" s="241" t="s">
        <v>3978</v>
      </c>
      <c r="C369" s="242" t="s">
        <v>3979</v>
      </c>
    </row>
    <row r="370" spans="1:3">
      <c r="A370" t="s">
        <v>3980</v>
      </c>
      <c r="B370" s="241" t="s">
        <v>3981</v>
      </c>
      <c r="C370" s="242"/>
    </row>
    <row r="371" spans="1:3">
      <c r="A371" t="s">
        <v>3982</v>
      </c>
      <c r="B371" s="241" t="s">
        <v>3983</v>
      </c>
      <c r="C371" s="242" t="s">
        <v>3984</v>
      </c>
    </row>
    <row r="372" spans="1:3" ht="30">
      <c r="A372" t="s">
        <v>3985</v>
      </c>
      <c r="B372" s="241" t="s">
        <v>3986</v>
      </c>
      <c r="C372" s="242" t="s">
        <v>3987</v>
      </c>
    </row>
    <row r="373" spans="1:3">
      <c r="A373" t="s">
        <v>3988</v>
      </c>
      <c r="B373" s="241" t="s">
        <v>3989</v>
      </c>
      <c r="C373" s="242" t="s">
        <v>3990</v>
      </c>
    </row>
    <row r="374" spans="1:3" ht="30">
      <c r="A374" t="s">
        <v>3991</v>
      </c>
      <c r="B374" s="241" t="s">
        <v>3992</v>
      </c>
      <c r="C374" s="242"/>
    </row>
    <row r="375" spans="1:3" ht="45">
      <c r="A375" t="s">
        <v>3993</v>
      </c>
      <c r="B375" s="241" t="s">
        <v>3994</v>
      </c>
      <c r="C375" s="242" t="s">
        <v>3995</v>
      </c>
    </row>
    <row r="376" spans="1:3" ht="75">
      <c r="A376" t="s">
        <v>3996</v>
      </c>
      <c r="B376" s="241" t="s">
        <v>3997</v>
      </c>
      <c r="C376" s="242" t="s">
        <v>3998</v>
      </c>
    </row>
    <row r="377" spans="1:3">
      <c r="A377" t="s">
        <v>3999</v>
      </c>
      <c r="B377" s="241" t="s">
        <v>4000</v>
      </c>
      <c r="C377" s="242" t="s">
        <v>4001</v>
      </c>
    </row>
    <row r="378" spans="1:3">
      <c r="A378" t="s">
        <v>4002</v>
      </c>
      <c r="B378" s="241" t="s">
        <v>4003</v>
      </c>
      <c r="C378" s="242" t="s">
        <v>4004</v>
      </c>
    </row>
    <row r="379" spans="1:3">
      <c r="A379" t="s">
        <v>4005</v>
      </c>
      <c r="B379" s="241" t="s">
        <v>4006</v>
      </c>
      <c r="C379" s="242" t="s">
        <v>4007</v>
      </c>
    </row>
    <row r="380" spans="1:3" ht="45">
      <c r="A380" t="s">
        <v>4008</v>
      </c>
      <c r="B380" s="241" t="s">
        <v>4009</v>
      </c>
      <c r="C380" s="242" t="s">
        <v>4010</v>
      </c>
    </row>
    <row r="381" spans="1:3" ht="75">
      <c r="A381" t="s">
        <v>4011</v>
      </c>
      <c r="B381" s="241" t="s">
        <v>4012</v>
      </c>
      <c r="C381" s="242" t="s">
        <v>4013</v>
      </c>
    </row>
    <row r="382" spans="1:3" ht="60">
      <c r="A382" t="s">
        <v>4014</v>
      </c>
      <c r="B382" s="241" t="s">
        <v>4015</v>
      </c>
      <c r="C382" s="242" t="s">
        <v>4016</v>
      </c>
    </row>
    <row r="383" spans="1:3" ht="30">
      <c r="A383" t="s">
        <v>4017</v>
      </c>
      <c r="B383" s="241" t="s">
        <v>4018</v>
      </c>
      <c r="C383" s="242" t="s">
        <v>4019</v>
      </c>
    </row>
    <row r="384" spans="1:3">
      <c r="A384" t="s">
        <v>4020</v>
      </c>
      <c r="B384" s="241" t="s">
        <v>4021</v>
      </c>
      <c r="C384" s="242"/>
    </row>
    <row r="385" spans="1:3" ht="60">
      <c r="A385" t="s">
        <v>4022</v>
      </c>
      <c r="B385" s="241" t="s">
        <v>4023</v>
      </c>
      <c r="C385" s="242" t="s">
        <v>4024</v>
      </c>
    </row>
    <row r="386" spans="1:3">
      <c r="A386" t="s">
        <v>2056</v>
      </c>
      <c r="B386" s="241" t="s">
        <v>4025</v>
      </c>
      <c r="C386" s="242" t="s">
        <v>4026</v>
      </c>
    </row>
    <row r="387" spans="1:3">
      <c r="A387" t="s">
        <v>4027</v>
      </c>
      <c r="B387" s="241" t="s">
        <v>4028</v>
      </c>
      <c r="C387" s="242" t="s">
        <v>4029</v>
      </c>
    </row>
    <row r="388" spans="1:3">
      <c r="A388" t="s">
        <v>4030</v>
      </c>
      <c r="B388" s="241" t="s">
        <v>4031</v>
      </c>
      <c r="C388" s="242" t="s">
        <v>4032</v>
      </c>
    </row>
    <row r="389" spans="1:3">
      <c r="A389" t="s">
        <v>4033</v>
      </c>
      <c r="B389" s="241" t="s">
        <v>4034</v>
      </c>
      <c r="C389" s="242" t="s">
        <v>4035</v>
      </c>
    </row>
    <row r="390" spans="1:3" ht="30">
      <c r="A390" t="s">
        <v>4036</v>
      </c>
      <c r="B390" s="241" t="s">
        <v>4037</v>
      </c>
      <c r="C390" s="242" t="s">
        <v>4038</v>
      </c>
    </row>
    <row r="391" spans="1:3" ht="45">
      <c r="A391" t="s">
        <v>4039</v>
      </c>
      <c r="B391" s="241" t="s">
        <v>4040</v>
      </c>
      <c r="C391" s="242" t="s">
        <v>4041</v>
      </c>
    </row>
    <row r="392" spans="1:3" ht="30">
      <c r="A392" t="s">
        <v>4042</v>
      </c>
      <c r="B392" s="241" t="s">
        <v>4043</v>
      </c>
      <c r="C392" s="242" t="s">
        <v>4044</v>
      </c>
    </row>
    <row r="393" spans="1:3" ht="30">
      <c r="A393" t="s">
        <v>4045</v>
      </c>
      <c r="B393" s="241" t="s">
        <v>4046</v>
      </c>
      <c r="C393" s="242" t="s">
        <v>4047</v>
      </c>
    </row>
    <row r="394" spans="1:3">
      <c r="A394" t="s">
        <v>4048</v>
      </c>
      <c r="B394" s="241" t="s">
        <v>4049</v>
      </c>
      <c r="C394" s="242" t="s">
        <v>4050</v>
      </c>
    </row>
    <row r="395" spans="1:3" ht="60">
      <c r="A395" t="s">
        <v>4051</v>
      </c>
      <c r="B395" s="241" t="s">
        <v>4052</v>
      </c>
      <c r="C395" s="242" t="s">
        <v>4053</v>
      </c>
    </row>
    <row r="396" spans="1:3">
      <c r="A396" t="s">
        <v>4054</v>
      </c>
      <c r="B396" s="241" t="s">
        <v>4055</v>
      </c>
      <c r="C396" s="242" t="s">
        <v>4056</v>
      </c>
    </row>
    <row r="397" spans="1:3" ht="75">
      <c r="A397" t="s">
        <v>4057</v>
      </c>
      <c r="B397" s="241" t="s">
        <v>4058</v>
      </c>
      <c r="C397" s="242" t="s">
        <v>4059</v>
      </c>
    </row>
    <row r="398" spans="1:3" ht="30">
      <c r="A398" t="s">
        <v>4060</v>
      </c>
      <c r="B398" s="241" t="s">
        <v>4061</v>
      </c>
      <c r="C398" s="242" t="s">
        <v>4062</v>
      </c>
    </row>
    <row r="399" spans="1:3">
      <c r="A399" t="s">
        <v>4063</v>
      </c>
      <c r="B399" s="241" t="s">
        <v>4064</v>
      </c>
      <c r="C399" s="242" t="s">
        <v>4065</v>
      </c>
    </row>
    <row r="400" spans="1:3">
      <c r="A400" t="s">
        <v>4066</v>
      </c>
      <c r="B400" s="241" t="s">
        <v>4067</v>
      </c>
      <c r="C400" s="242" t="s">
        <v>4068</v>
      </c>
    </row>
    <row r="401" spans="1:3">
      <c r="A401" t="s">
        <v>4069</v>
      </c>
      <c r="B401" s="241" t="s">
        <v>4070</v>
      </c>
      <c r="C401" s="242" t="s">
        <v>4071</v>
      </c>
    </row>
    <row r="402" spans="1:3" ht="120">
      <c r="A402" t="s">
        <v>4072</v>
      </c>
      <c r="B402" s="241" t="s">
        <v>4073</v>
      </c>
      <c r="C402" s="242"/>
    </row>
    <row r="403" spans="1:3">
      <c r="A403" t="s">
        <v>4074</v>
      </c>
      <c r="B403" s="241" t="s">
        <v>4075</v>
      </c>
      <c r="C403" s="242" t="s">
        <v>4076</v>
      </c>
    </row>
    <row r="404" spans="1:3" ht="45">
      <c r="A404" t="s">
        <v>4077</v>
      </c>
      <c r="B404" s="241" t="s">
        <v>4078</v>
      </c>
      <c r="C404" s="242" t="s">
        <v>4079</v>
      </c>
    </row>
    <row r="405" spans="1:3" ht="30">
      <c r="A405" t="s">
        <v>4080</v>
      </c>
      <c r="B405" s="241" t="s">
        <v>4081</v>
      </c>
      <c r="C405" s="242" t="s">
        <v>4082</v>
      </c>
    </row>
    <row r="406" spans="1:3" ht="30">
      <c r="A406" t="s">
        <v>4083</v>
      </c>
      <c r="B406" s="241" t="s">
        <v>4084</v>
      </c>
      <c r="C406" s="242" t="s">
        <v>4085</v>
      </c>
    </row>
    <row r="407" spans="1:3" ht="45">
      <c r="A407" t="s">
        <v>4086</v>
      </c>
      <c r="B407" s="241" t="s">
        <v>4087</v>
      </c>
      <c r="C407" s="242" t="s">
        <v>4088</v>
      </c>
    </row>
    <row r="408" spans="1:3">
      <c r="A408" t="s">
        <v>4089</v>
      </c>
      <c r="B408" s="241" t="s">
        <v>4090</v>
      </c>
      <c r="C408" s="242" t="s">
        <v>4091</v>
      </c>
    </row>
    <row r="409" spans="1:3" ht="30">
      <c r="A409" t="s">
        <v>4092</v>
      </c>
      <c r="B409" s="241" t="s">
        <v>4093</v>
      </c>
      <c r="C409" s="242" t="s">
        <v>4094</v>
      </c>
    </row>
    <row r="410" spans="1:3" ht="30">
      <c r="A410" t="s">
        <v>4095</v>
      </c>
      <c r="B410" s="241" t="s">
        <v>4096</v>
      </c>
      <c r="C410" s="242"/>
    </row>
    <row r="411" spans="1:3" ht="45">
      <c r="A411" t="s">
        <v>4097</v>
      </c>
      <c r="B411" s="241" t="s">
        <v>4098</v>
      </c>
      <c r="C411" s="242"/>
    </row>
    <row r="412" spans="1:3" ht="30">
      <c r="A412" t="s">
        <v>4099</v>
      </c>
      <c r="B412" s="241" t="s">
        <v>4100</v>
      </c>
      <c r="C412" s="242" t="s">
        <v>4101</v>
      </c>
    </row>
    <row r="413" spans="1:3">
      <c r="A413" t="s">
        <v>4102</v>
      </c>
      <c r="B413" s="241" t="s">
        <v>4103</v>
      </c>
      <c r="C413" s="242" t="s">
        <v>4104</v>
      </c>
    </row>
    <row r="414" spans="1:3" ht="30">
      <c r="A414" t="s">
        <v>4105</v>
      </c>
      <c r="B414" s="241" t="s">
        <v>4106</v>
      </c>
      <c r="C414" s="242"/>
    </row>
    <row r="415" spans="1:3" ht="135">
      <c r="A415" t="s">
        <v>4107</v>
      </c>
      <c r="B415" s="241" t="s">
        <v>4108</v>
      </c>
      <c r="C415" s="242" t="s">
        <v>4109</v>
      </c>
    </row>
    <row r="416" spans="1:3" ht="30">
      <c r="A416" t="s">
        <v>4110</v>
      </c>
      <c r="B416" s="241" t="s">
        <v>4111</v>
      </c>
      <c r="C416" s="242" t="s">
        <v>4112</v>
      </c>
    </row>
    <row r="417" spans="1:3" ht="45">
      <c r="A417" t="s">
        <v>4113</v>
      </c>
      <c r="B417" s="241" t="s">
        <v>4114</v>
      </c>
      <c r="C417" s="242" t="s">
        <v>4115</v>
      </c>
    </row>
    <row r="418" spans="1:3" ht="45">
      <c r="A418" t="s">
        <v>4116</v>
      </c>
      <c r="B418" s="241" t="s">
        <v>4117</v>
      </c>
      <c r="C418" s="242" t="s">
        <v>4118</v>
      </c>
    </row>
    <row r="419" spans="1:3" ht="45">
      <c r="A419" t="s">
        <v>4119</v>
      </c>
      <c r="B419" s="241" t="s">
        <v>4120</v>
      </c>
      <c r="C419" s="242" t="s">
        <v>4121</v>
      </c>
    </row>
    <row r="420" spans="1:3">
      <c r="A420" t="s">
        <v>4122</v>
      </c>
      <c r="B420" s="241" t="s">
        <v>4123</v>
      </c>
      <c r="C420" s="242" t="s">
        <v>4124</v>
      </c>
    </row>
    <row r="421" spans="1:3" ht="30">
      <c r="A421" t="s">
        <v>4125</v>
      </c>
      <c r="B421" s="241" t="s">
        <v>4126</v>
      </c>
      <c r="C421" s="242" t="s">
        <v>4127</v>
      </c>
    </row>
    <row r="422" spans="1:3" ht="75">
      <c r="A422" t="s">
        <v>4128</v>
      </c>
      <c r="B422" s="241" t="s">
        <v>4129</v>
      </c>
      <c r="C422" s="242" t="s">
        <v>4130</v>
      </c>
    </row>
    <row r="423" spans="1:3" ht="30">
      <c r="A423" t="s">
        <v>4131</v>
      </c>
      <c r="B423" s="241" t="s">
        <v>4132</v>
      </c>
      <c r="C423" s="242" t="s">
        <v>4133</v>
      </c>
    </row>
    <row r="424" spans="1:3" ht="30">
      <c r="A424" t="s">
        <v>4134</v>
      </c>
      <c r="B424" s="241" t="s">
        <v>4135</v>
      </c>
      <c r="C424" s="242" t="s">
        <v>4136</v>
      </c>
    </row>
    <row r="425" spans="1:3">
      <c r="A425" t="s">
        <v>4137</v>
      </c>
      <c r="B425" s="241" t="s">
        <v>4138</v>
      </c>
      <c r="C425" s="242" t="s">
        <v>4139</v>
      </c>
    </row>
    <row r="426" spans="1:3">
      <c r="A426" t="s">
        <v>4140</v>
      </c>
      <c r="B426" s="241" t="s">
        <v>4141</v>
      </c>
      <c r="C426" s="242" t="s">
        <v>4142</v>
      </c>
    </row>
    <row r="427" spans="1:3">
      <c r="A427" t="s">
        <v>4143</v>
      </c>
      <c r="B427" s="241" t="s">
        <v>4144</v>
      </c>
      <c r="C427" s="242" t="s">
        <v>4145</v>
      </c>
    </row>
    <row r="428" spans="1:3" ht="30">
      <c r="A428" t="s">
        <v>4146</v>
      </c>
      <c r="B428" s="241" t="s">
        <v>4147</v>
      </c>
      <c r="C428" s="242" t="s">
        <v>4148</v>
      </c>
    </row>
    <row r="429" spans="1:3" ht="60">
      <c r="A429" t="s">
        <v>4149</v>
      </c>
      <c r="B429" s="241" t="s">
        <v>4150</v>
      </c>
      <c r="C429" s="242" t="s">
        <v>4151</v>
      </c>
    </row>
    <row r="430" spans="1:3">
      <c r="A430" t="s">
        <v>4152</v>
      </c>
      <c r="B430" s="241" t="s">
        <v>4153</v>
      </c>
      <c r="C430" s="242" t="s">
        <v>4154</v>
      </c>
    </row>
    <row r="431" spans="1:3" ht="30">
      <c r="A431" t="s">
        <v>4155</v>
      </c>
      <c r="B431" s="241" t="s">
        <v>4156</v>
      </c>
      <c r="C431" s="242" t="s">
        <v>4157</v>
      </c>
    </row>
    <row r="432" spans="1:3">
      <c r="A432" t="s">
        <v>4158</v>
      </c>
      <c r="B432" s="241" t="s">
        <v>4159</v>
      </c>
      <c r="C432" s="242" t="s">
        <v>4160</v>
      </c>
    </row>
    <row r="433" spans="1:3" ht="60">
      <c r="A433" t="s">
        <v>4161</v>
      </c>
      <c r="B433" s="241" t="s">
        <v>4162</v>
      </c>
      <c r="C433" s="242" t="s">
        <v>4163</v>
      </c>
    </row>
    <row r="434" spans="1:3">
      <c r="A434" t="s">
        <v>4164</v>
      </c>
      <c r="B434" s="241" t="s">
        <v>4165</v>
      </c>
      <c r="C434" s="242" t="s">
        <v>4166</v>
      </c>
    </row>
    <row r="435" spans="1:3" ht="45">
      <c r="A435" t="s">
        <v>4167</v>
      </c>
      <c r="B435" s="241" t="s">
        <v>4168</v>
      </c>
      <c r="C435" s="242" t="s">
        <v>4169</v>
      </c>
    </row>
    <row r="436" spans="1:3">
      <c r="A436" t="s">
        <v>4170</v>
      </c>
      <c r="B436" s="241" t="s">
        <v>4171</v>
      </c>
      <c r="C436" s="242" t="s">
        <v>4172</v>
      </c>
    </row>
    <row r="437" spans="1:3" ht="45">
      <c r="A437" t="s">
        <v>4173</v>
      </c>
      <c r="B437" s="241" t="s">
        <v>4174</v>
      </c>
      <c r="C437" s="242" t="s">
        <v>4175</v>
      </c>
    </row>
    <row r="438" spans="1:3" ht="30">
      <c r="A438" t="s">
        <v>4176</v>
      </c>
      <c r="B438" s="241" t="s">
        <v>4177</v>
      </c>
      <c r="C438" s="242" t="s">
        <v>4178</v>
      </c>
    </row>
    <row r="439" spans="1:3">
      <c r="A439" t="s">
        <v>4179</v>
      </c>
      <c r="B439" s="241" t="s">
        <v>4180</v>
      </c>
      <c r="C439" s="242" t="s">
        <v>4181</v>
      </c>
    </row>
    <row r="440" spans="1:3" ht="30">
      <c r="A440" t="s">
        <v>4182</v>
      </c>
      <c r="B440" s="241" t="s">
        <v>4183</v>
      </c>
      <c r="C440" s="242" t="s">
        <v>4184</v>
      </c>
    </row>
    <row r="441" spans="1:3" ht="45">
      <c r="A441" t="s">
        <v>4185</v>
      </c>
      <c r="B441" s="241" t="s">
        <v>4186</v>
      </c>
      <c r="C441" s="242" t="s">
        <v>4187</v>
      </c>
    </row>
    <row r="442" spans="1:3" ht="30">
      <c r="A442" t="s">
        <v>4188</v>
      </c>
      <c r="B442" s="241" t="s">
        <v>4189</v>
      </c>
      <c r="C442" s="242" t="s">
        <v>4190</v>
      </c>
    </row>
    <row r="443" spans="1:3">
      <c r="A443" t="s">
        <v>4191</v>
      </c>
      <c r="B443" s="241" t="s">
        <v>4192</v>
      </c>
      <c r="C443" s="242" t="s">
        <v>4193</v>
      </c>
    </row>
    <row r="444" spans="1:3">
      <c r="A444" t="s">
        <v>4194</v>
      </c>
      <c r="B444" s="241" t="s">
        <v>4195</v>
      </c>
      <c r="C444" s="242" t="s">
        <v>4196</v>
      </c>
    </row>
    <row r="445" spans="1:3" ht="45">
      <c r="A445" t="s">
        <v>4197</v>
      </c>
      <c r="B445" s="241" t="s">
        <v>4198</v>
      </c>
      <c r="C445" s="242" t="s">
        <v>4199</v>
      </c>
    </row>
    <row r="446" spans="1:3" ht="45">
      <c r="A446" t="s">
        <v>4200</v>
      </c>
      <c r="B446" s="241" t="s">
        <v>4201</v>
      </c>
      <c r="C446" s="242" t="s">
        <v>4202</v>
      </c>
    </row>
    <row r="447" spans="1:3" ht="30">
      <c r="A447" t="s">
        <v>4203</v>
      </c>
      <c r="B447" s="241" t="s">
        <v>4204</v>
      </c>
      <c r="C447" s="242" t="s">
        <v>4205</v>
      </c>
    </row>
    <row r="448" spans="1:3" ht="30">
      <c r="A448" t="s">
        <v>4206</v>
      </c>
      <c r="B448" s="241" t="s">
        <v>4207</v>
      </c>
      <c r="C448" s="242" t="s">
        <v>4208</v>
      </c>
    </row>
    <row r="449" spans="1:3" ht="30">
      <c r="A449" t="s">
        <v>4209</v>
      </c>
      <c r="B449" s="241" t="s">
        <v>4210</v>
      </c>
      <c r="C449" s="242" t="s">
        <v>4211</v>
      </c>
    </row>
    <row r="450" spans="1:3">
      <c r="A450" t="s">
        <v>4212</v>
      </c>
      <c r="B450" s="241" t="s">
        <v>4213</v>
      </c>
      <c r="C450" s="242" t="s">
        <v>4214</v>
      </c>
    </row>
    <row r="451" spans="1:3" ht="30">
      <c r="A451" t="s">
        <v>4215</v>
      </c>
      <c r="B451" s="241" t="s">
        <v>4216</v>
      </c>
      <c r="C451" s="242" t="s">
        <v>4217</v>
      </c>
    </row>
    <row r="452" spans="1:3" ht="45">
      <c r="A452" t="s">
        <v>4218</v>
      </c>
      <c r="B452" s="241" t="s">
        <v>4219</v>
      </c>
      <c r="C452" s="242" t="s">
        <v>4220</v>
      </c>
    </row>
    <row r="453" spans="1:3" ht="45">
      <c r="A453" t="s">
        <v>4221</v>
      </c>
      <c r="B453" s="241" t="s">
        <v>4222</v>
      </c>
      <c r="C453" s="242" t="s">
        <v>4223</v>
      </c>
    </row>
    <row r="454" spans="1:3" ht="30">
      <c r="A454" t="s">
        <v>4224</v>
      </c>
      <c r="B454" s="241" t="s">
        <v>4225</v>
      </c>
      <c r="C454" s="242" t="s">
        <v>4226</v>
      </c>
    </row>
    <row r="455" spans="1:3" ht="30">
      <c r="A455" t="s">
        <v>4227</v>
      </c>
      <c r="B455" s="241" t="s">
        <v>4228</v>
      </c>
      <c r="C455" s="242" t="s">
        <v>4229</v>
      </c>
    </row>
    <row r="456" spans="1:3" ht="45">
      <c r="A456" t="s">
        <v>4230</v>
      </c>
      <c r="B456" s="241" t="s">
        <v>4231</v>
      </c>
      <c r="C456" s="242" t="s">
        <v>4232</v>
      </c>
    </row>
    <row r="457" spans="1:3">
      <c r="A457" t="s">
        <v>4233</v>
      </c>
      <c r="B457" s="241" t="s">
        <v>4234</v>
      </c>
      <c r="C457" s="242"/>
    </row>
    <row r="458" spans="1:3" ht="105">
      <c r="A458" t="s">
        <v>2072</v>
      </c>
      <c r="B458" s="241" t="s">
        <v>4235</v>
      </c>
      <c r="C458" s="242" t="s">
        <v>4236</v>
      </c>
    </row>
    <row r="459" spans="1:3">
      <c r="A459" t="s">
        <v>2072</v>
      </c>
      <c r="B459" s="241" t="s">
        <v>4237</v>
      </c>
      <c r="C459" s="242" t="s">
        <v>4236</v>
      </c>
    </row>
    <row r="460" spans="1:3" ht="30">
      <c r="A460" t="s">
        <v>4238</v>
      </c>
      <c r="B460" s="241" t="s">
        <v>4239</v>
      </c>
      <c r="C460" s="242" t="s">
        <v>4240</v>
      </c>
    </row>
    <row r="461" spans="1:3" ht="30">
      <c r="A461" t="s">
        <v>4241</v>
      </c>
      <c r="B461" s="241" t="s">
        <v>4242</v>
      </c>
      <c r="C461" s="242" t="s">
        <v>4243</v>
      </c>
    </row>
    <row r="462" spans="1:3" ht="30">
      <c r="A462" t="s">
        <v>4244</v>
      </c>
      <c r="B462" s="241" t="s">
        <v>4245</v>
      </c>
      <c r="C462" s="242" t="s">
        <v>4246</v>
      </c>
    </row>
    <row r="463" spans="1:3" ht="60">
      <c r="A463" t="s">
        <v>4247</v>
      </c>
      <c r="B463" s="241" t="s">
        <v>4248</v>
      </c>
      <c r="C463" s="242" t="s">
        <v>4249</v>
      </c>
    </row>
    <row r="464" spans="1:3">
      <c r="A464" t="s">
        <v>4250</v>
      </c>
      <c r="B464" s="241" t="s">
        <v>4251</v>
      </c>
      <c r="C464" s="242" t="s">
        <v>4252</v>
      </c>
    </row>
    <row r="465" spans="1:3">
      <c r="A465" t="s">
        <v>4253</v>
      </c>
      <c r="B465" s="241" t="s">
        <v>4254</v>
      </c>
      <c r="C465" s="242" t="s">
        <v>4255</v>
      </c>
    </row>
    <row r="466" spans="1:3" ht="30">
      <c r="A466" t="s">
        <v>4256</v>
      </c>
      <c r="B466" s="241" t="s">
        <v>4257</v>
      </c>
      <c r="C466" s="242" t="s">
        <v>4258</v>
      </c>
    </row>
    <row r="467" spans="1:3" ht="30">
      <c r="A467" t="s">
        <v>4259</v>
      </c>
      <c r="B467" s="241" t="s">
        <v>4260</v>
      </c>
      <c r="C467" s="242" t="s">
        <v>4261</v>
      </c>
    </row>
    <row r="468" spans="1:3">
      <c r="A468" t="s">
        <v>4262</v>
      </c>
      <c r="B468" s="241" t="s">
        <v>4263</v>
      </c>
      <c r="C468" s="242" t="s">
        <v>4264</v>
      </c>
    </row>
    <row r="469" spans="1:3">
      <c r="A469" t="s">
        <v>4265</v>
      </c>
      <c r="B469" s="241" t="s">
        <v>4266</v>
      </c>
      <c r="C469" s="242" t="s">
        <v>4267</v>
      </c>
    </row>
    <row r="470" spans="1:3" ht="30">
      <c r="A470" t="s">
        <v>4268</v>
      </c>
      <c r="B470" s="241" t="s">
        <v>4269</v>
      </c>
      <c r="C470" s="242" t="s">
        <v>4270</v>
      </c>
    </row>
    <row r="471" spans="1:3" ht="60">
      <c r="A471" t="s">
        <v>4271</v>
      </c>
      <c r="B471" s="241" t="s">
        <v>4272</v>
      </c>
      <c r="C471" s="242" t="s">
        <v>4273</v>
      </c>
    </row>
    <row r="472" spans="1:3">
      <c r="A472" t="s">
        <v>2080</v>
      </c>
      <c r="B472" s="241" t="s">
        <v>4274</v>
      </c>
      <c r="C472" s="242" t="s">
        <v>4275</v>
      </c>
    </row>
    <row r="473" spans="1:3" ht="30">
      <c r="A473" t="s">
        <v>4276</v>
      </c>
      <c r="B473" s="241" t="s">
        <v>4277</v>
      </c>
      <c r="C473" s="242" t="s">
        <v>4278</v>
      </c>
    </row>
    <row r="474" spans="1:3" ht="30">
      <c r="A474" t="s">
        <v>4279</v>
      </c>
      <c r="B474" s="241" t="s">
        <v>4280</v>
      </c>
      <c r="C474" s="242" t="s">
        <v>4281</v>
      </c>
    </row>
    <row r="475" spans="1:3" ht="45">
      <c r="A475" t="s">
        <v>4282</v>
      </c>
      <c r="B475" s="241" t="s">
        <v>4283</v>
      </c>
      <c r="C475" s="242" t="s">
        <v>4284</v>
      </c>
    </row>
    <row r="476" spans="1:3" ht="45">
      <c r="A476" t="s">
        <v>4285</v>
      </c>
      <c r="B476" s="241" t="s">
        <v>4286</v>
      </c>
      <c r="C476" s="242" t="s">
        <v>4287</v>
      </c>
    </row>
    <row r="477" spans="1:3" ht="30">
      <c r="A477" t="s">
        <v>4288</v>
      </c>
      <c r="B477" s="241" t="s">
        <v>4289</v>
      </c>
      <c r="C477" s="242" t="s">
        <v>4290</v>
      </c>
    </row>
    <row r="478" spans="1:3" ht="45">
      <c r="A478" t="s">
        <v>4291</v>
      </c>
      <c r="B478" s="241" t="s">
        <v>4292</v>
      </c>
      <c r="C478" s="242" t="s">
        <v>4293</v>
      </c>
    </row>
    <row r="479" spans="1:3" ht="30">
      <c r="A479" t="s">
        <v>4294</v>
      </c>
      <c r="B479" s="241" t="s">
        <v>4295</v>
      </c>
      <c r="C479" s="242" t="s">
        <v>4296</v>
      </c>
    </row>
    <row r="480" spans="1:3" ht="45">
      <c r="A480" t="s">
        <v>4297</v>
      </c>
      <c r="B480" s="241" t="s">
        <v>4298</v>
      </c>
      <c r="C480" s="242" t="s">
        <v>4299</v>
      </c>
    </row>
    <row r="481" spans="1:3">
      <c r="A481" t="s">
        <v>4300</v>
      </c>
      <c r="B481" s="241" t="s">
        <v>4301</v>
      </c>
      <c r="C481" s="242"/>
    </row>
    <row r="482" spans="1:3" ht="30">
      <c r="A482" t="s">
        <v>4302</v>
      </c>
      <c r="B482" s="241" t="s">
        <v>4303</v>
      </c>
      <c r="C482" s="242" t="s">
        <v>4304</v>
      </c>
    </row>
    <row r="483" spans="1:3">
      <c r="A483" t="s">
        <v>4305</v>
      </c>
      <c r="B483" s="241" t="s">
        <v>4306</v>
      </c>
      <c r="C483" s="242" t="s">
        <v>4307</v>
      </c>
    </row>
    <row r="484" spans="1:3" ht="60">
      <c r="A484" t="s">
        <v>4308</v>
      </c>
      <c r="B484" s="241" t="s">
        <v>4309</v>
      </c>
      <c r="C484" s="242" t="s">
        <v>4310</v>
      </c>
    </row>
    <row r="485" spans="1:3" ht="60">
      <c r="A485" t="s">
        <v>4311</v>
      </c>
      <c r="B485" s="241" t="s">
        <v>4312</v>
      </c>
      <c r="C485" s="242" t="s">
        <v>4313</v>
      </c>
    </row>
    <row r="486" spans="1:3" ht="45">
      <c r="A486" t="s">
        <v>4314</v>
      </c>
      <c r="B486" s="241" t="s">
        <v>4315</v>
      </c>
      <c r="C486" s="242" t="s">
        <v>4316</v>
      </c>
    </row>
    <row r="487" spans="1:3" ht="30">
      <c r="A487" t="s">
        <v>4317</v>
      </c>
      <c r="B487" s="241" t="s">
        <v>4318</v>
      </c>
      <c r="C487" s="242" t="s">
        <v>4319</v>
      </c>
    </row>
    <row r="488" spans="1:3" ht="30">
      <c r="A488" t="s">
        <v>4320</v>
      </c>
      <c r="B488" s="241" t="s">
        <v>4321</v>
      </c>
      <c r="C488" s="242" t="s">
        <v>4322</v>
      </c>
    </row>
    <row r="489" spans="1:3" ht="30">
      <c r="A489" t="s">
        <v>4323</v>
      </c>
      <c r="B489" s="241" t="s">
        <v>4324</v>
      </c>
      <c r="C489" s="242" t="s">
        <v>4325</v>
      </c>
    </row>
    <row r="490" spans="1:3">
      <c r="A490" t="s">
        <v>4326</v>
      </c>
      <c r="B490" s="241" t="s">
        <v>4327</v>
      </c>
      <c r="C490" s="242" t="s">
        <v>4328</v>
      </c>
    </row>
    <row r="491" spans="1:3">
      <c r="A491" t="s">
        <v>4329</v>
      </c>
      <c r="B491" s="241" t="s">
        <v>4330</v>
      </c>
      <c r="C491" s="242" t="s">
        <v>4331</v>
      </c>
    </row>
    <row r="492" spans="1:3" ht="30">
      <c r="A492" t="s">
        <v>4332</v>
      </c>
      <c r="B492" s="241" t="s">
        <v>4333</v>
      </c>
      <c r="C492" s="242" t="s">
        <v>4334</v>
      </c>
    </row>
    <row r="493" spans="1:3" ht="30">
      <c r="A493" t="s">
        <v>4335</v>
      </c>
      <c r="B493" s="241" t="s">
        <v>4336</v>
      </c>
      <c r="C493" s="242" t="s">
        <v>4337</v>
      </c>
    </row>
    <row r="494" spans="1:3" ht="30">
      <c r="A494" t="s">
        <v>4338</v>
      </c>
      <c r="B494" s="241" t="s">
        <v>4339</v>
      </c>
      <c r="C494" s="242" t="s">
        <v>4340</v>
      </c>
    </row>
    <row r="495" spans="1:3">
      <c r="A495" t="s">
        <v>4341</v>
      </c>
      <c r="B495" s="241" t="s">
        <v>4342</v>
      </c>
      <c r="C495" s="242" t="s">
        <v>4343</v>
      </c>
    </row>
    <row r="496" spans="1:3">
      <c r="A496" t="s">
        <v>2087</v>
      </c>
      <c r="B496" s="241" t="s">
        <v>4344</v>
      </c>
      <c r="C496" s="242" t="s">
        <v>4345</v>
      </c>
    </row>
    <row r="497" spans="1:3" ht="45">
      <c r="A497" t="s">
        <v>4346</v>
      </c>
      <c r="B497" s="241" t="s">
        <v>4347</v>
      </c>
      <c r="C497" s="242" t="s">
        <v>4348</v>
      </c>
    </row>
    <row r="498" spans="1:3" ht="30">
      <c r="A498" t="s">
        <v>4349</v>
      </c>
      <c r="B498" s="241" t="s">
        <v>4350</v>
      </c>
      <c r="C498" s="242" t="s">
        <v>4351</v>
      </c>
    </row>
    <row r="499" spans="1:3">
      <c r="A499" t="s">
        <v>4352</v>
      </c>
      <c r="B499" s="241" t="s">
        <v>4353</v>
      </c>
      <c r="C499" s="242" t="s">
        <v>4354</v>
      </c>
    </row>
    <row r="500" spans="1:3" ht="90">
      <c r="A500" t="s">
        <v>4355</v>
      </c>
      <c r="B500" s="241" t="s">
        <v>4356</v>
      </c>
      <c r="C500" s="242" t="s">
        <v>4357</v>
      </c>
    </row>
    <row r="501" spans="1:3" ht="30">
      <c r="A501" t="s">
        <v>4358</v>
      </c>
      <c r="B501" s="241" t="s">
        <v>4359</v>
      </c>
      <c r="C501" s="242" t="s">
        <v>4360</v>
      </c>
    </row>
    <row r="502" spans="1:3" ht="75">
      <c r="A502" t="s">
        <v>4361</v>
      </c>
      <c r="B502" s="241" t="s">
        <v>4362</v>
      </c>
      <c r="C502" s="242" t="s">
        <v>4363</v>
      </c>
    </row>
    <row r="503" spans="1:3" ht="30">
      <c r="A503" t="s">
        <v>4364</v>
      </c>
      <c r="B503" s="241" t="s">
        <v>4365</v>
      </c>
      <c r="C503" s="242" t="s">
        <v>4366</v>
      </c>
    </row>
    <row r="504" spans="1:3" ht="30">
      <c r="A504" t="s">
        <v>4367</v>
      </c>
      <c r="B504" s="241" t="s">
        <v>4368</v>
      </c>
      <c r="C504" s="242" t="s">
        <v>4369</v>
      </c>
    </row>
    <row r="505" spans="1:3">
      <c r="A505" t="s">
        <v>4370</v>
      </c>
      <c r="B505" s="241" t="s">
        <v>4371</v>
      </c>
      <c r="C505" s="242" t="s">
        <v>4372</v>
      </c>
    </row>
    <row r="506" spans="1:3" ht="30">
      <c r="A506" t="s">
        <v>4373</v>
      </c>
      <c r="B506" s="241" t="s">
        <v>4374</v>
      </c>
      <c r="C506" s="242" t="s">
        <v>4375</v>
      </c>
    </row>
    <row r="507" spans="1:3">
      <c r="A507" t="s">
        <v>4376</v>
      </c>
      <c r="B507" s="241" t="s">
        <v>4377</v>
      </c>
      <c r="C507" s="242" t="s">
        <v>4378</v>
      </c>
    </row>
    <row r="508" spans="1:3" ht="45">
      <c r="A508" t="s">
        <v>4379</v>
      </c>
      <c r="B508" s="241" t="s">
        <v>4380</v>
      </c>
      <c r="C508" s="242" t="s">
        <v>4381</v>
      </c>
    </row>
    <row r="509" spans="1:3" ht="45">
      <c r="A509" t="s">
        <v>4382</v>
      </c>
      <c r="B509" s="241" t="s">
        <v>4383</v>
      </c>
      <c r="C509" s="242" t="s">
        <v>3534</v>
      </c>
    </row>
    <row r="510" spans="1:3" ht="30">
      <c r="A510" t="s">
        <v>4384</v>
      </c>
      <c r="B510" s="241" t="s">
        <v>4385</v>
      </c>
      <c r="C510" s="242"/>
    </row>
    <row r="511" spans="1:3" ht="90">
      <c r="A511" t="s">
        <v>4386</v>
      </c>
      <c r="B511" s="241" t="s">
        <v>4387</v>
      </c>
      <c r="C511" s="242" t="s">
        <v>4388</v>
      </c>
    </row>
    <row r="512" spans="1:3" ht="30">
      <c r="A512" t="s">
        <v>4389</v>
      </c>
      <c r="B512" s="241" t="s">
        <v>4390</v>
      </c>
      <c r="C512" s="242" t="s">
        <v>4391</v>
      </c>
    </row>
    <row r="513" spans="1:3" ht="30">
      <c r="A513" t="s">
        <v>4392</v>
      </c>
      <c r="B513" s="241" t="s">
        <v>4393</v>
      </c>
      <c r="C513" s="242" t="s">
        <v>4394</v>
      </c>
    </row>
    <row r="514" spans="1:3" ht="30">
      <c r="A514" t="s">
        <v>4395</v>
      </c>
      <c r="B514" s="241" t="s">
        <v>4396</v>
      </c>
      <c r="C514" s="242" t="s">
        <v>4397</v>
      </c>
    </row>
    <row r="515" spans="1:3">
      <c r="A515" t="s">
        <v>4398</v>
      </c>
      <c r="B515" s="241" t="s">
        <v>4399</v>
      </c>
      <c r="C515" s="242" t="s">
        <v>4400</v>
      </c>
    </row>
    <row r="516" spans="1:3">
      <c r="A516" t="s">
        <v>2100</v>
      </c>
      <c r="B516" s="241" t="s">
        <v>4401</v>
      </c>
      <c r="C516" s="242" t="s">
        <v>4402</v>
      </c>
    </row>
    <row r="517" spans="1:3" ht="30">
      <c r="A517" t="s">
        <v>4403</v>
      </c>
      <c r="B517" s="241" t="s">
        <v>4404</v>
      </c>
      <c r="C517" s="242" t="s">
        <v>4405</v>
      </c>
    </row>
    <row r="518" spans="1:3" ht="30">
      <c r="A518" t="s">
        <v>4406</v>
      </c>
      <c r="B518" s="241" t="s">
        <v>4407</v>
      </c>
      <c r="C518" s="242" t="s">
        <v>4408</v>
      </c>
    </row>
    <row r="519" spans="1:3">
      <c r="A519" t="s">
        <v>4409</v>
      </c>
      <c r="B519" s="241" t="s">
        <v>4410</v>
      </c>
      <c r="C519" s="242" t="s">
        <v>4411</v>
      </c>
    </row>
    <row r="520" spans="1:3" ht="90">
      <c r="A520" t="s">
        <v>4412</v>
      </c>
      <c r="B520" s="241" t="s">
        <v>4413</v>
      </c>
      <c r="C520" s="242"/>
    </row>
    <row r="521" spans="1:3" ht="30">
      <c r="A521" t="s">
        <v>4414</v>
      </c>
      <c r="B521" s="241" t="s">
        <v>4415</v>
      </c>
      <c r="C521" s="242"/>
    </row>
    <row r="522" spans="1:3" ht="30">
      <c r="A522" t="s">
        <v>4416</v>
      </c>
      <c r="B522" s="241" t="s">
        <v>4417</v>
      </c>
      <c r="C522" s="242" t="s">
        <v>4418</v>
      </c>
    </row>
    <row r="523" spans="1:3" ht="45">
      <c r="A523" t="s">
        <v>4419</v>
      </c>
      <c r="B523" s="241" t="s">
        <v>4420</v>
      </c>
      <c r="C523" s="242" t="s">
        <v>4421</v>
      </c>
    </row>
    <row r="524" spans="1:3" ht="45">
      <c r="A524" t="s">
        <v>4422</v>
      </c>
      <c r="B524" s="241" t="s">
        <v>4423</v>
      </c>
      <c r="C524" s="242" t="s">
        <v>4424</v>
      </c>
    </row>
    <row r="525" spans="1:3">
      <c r="A525" t="s">
        <v>4425</v>
      </c>
      <c r="B525" s="241" t="s">
        <v>4426</v>
      </c>
      <c r="C525" s="242" t="s">
        <v>4427</v>
      </c>
    </row>
    <row r="526" spans="1:3" ht="75">
      <c r="A526" t="s">
        <v>4428</v>
      </c>
      <c r="B526" s="241" t="s">
        <v>4429</v>
      </c>
      <c r="C526" s="242" t="s">
        <v>4430</v>
      </c>
    </row>
    <row r="527" spans="1:3" ht="45">
      <c r="A527" t="s">
        <v>4431</v>
      </c>
      <c r="B527" s="241" t="s">
        <v>4432</v>
      </c>
      <c r="C527" s="242" t="s">
        <v>4433</v>
      </c>
    </row>
    <row r="528" spans="1:3" ht="30">
      <c r="A528" t="s">
        <v>4434</v>
      </c>
      <c r="B528" s="241" t="s">
        <v>4435</v>
      </c>
      <c r="C528" s="242" t="s">
        <v>4436</v>
      </c>
    </row>
    <row r="529" spans="1:3" ht="30">
      <c r="A529" t="s">
        <v>4437</v>
      </c>
      <c r="B529" s="241" t="s">
        <v>4438</v>
      </c>
      <c r="C529" s="242" t="s">
        <v>4439</v>
      </c>
    </row>
    <row r="530" spans="1:3">
      <c r="A530" t="s">
        <v>4440</v>
      </c>
      <c r="B530" s="241" t="s">
        <v>4441</v>
      </c>
      <c r="C530" s="242" t="s">
        <v>4442</v>
      </c>
    </row>
    <row r="531" spans="1:3">
      <c r="A531" t="s">
        <v>4443</v>
      </c>
      <c r="B531" s="241" t="s">
        <v>4444</v>
      </c>
      <c r="C531" s="242" t="s">
        <v>4445</v>
      </c>
    </row>
    <row r="532" spans="1:3" ht="30">
      <c r="A532" t="s">
        <v>4446</v>
      </c>
      <c r="B532" s="241" t="s">
        <v>4447</v>
      </c>
      <c r="C532" s="242" t="s">
        <v>4448</v>
      </c>
    </row>
    <row r="533" spans="1:3" ht="30">
      <c r="A533" t="s">
        <v>4449</v>
      </c>
      <c r="B533" s="241" t="s">
        <v>4450</v>
      </c>
      <c r="C533" s="242" t="s">
        <v>4451</v>
      </c>
    </row>
    <row r="534" spans="1:3" ht="45">
      <c r="A534" t="s">
        <v>4452</v>
      </c>
      <c r="B534" s="241" t="s">
        <v>4453</v>
      </c>
      <c r="C534" s="242" t="s">
        <v>4454</v>
      </c>
    </row>
    <row r="535" spans="1:3">
      <c r="A535" t="s">
        <v>4455</v>
      </c>
      <c r="B535" s="241" t="s">
        <v>4456</v>
      </c>
      <c r="C535" s="242" t="s">
        <v>4457</v>
      </c>
    </row>
    <row r="536" spans="1:3" ht="45">
      <c r="A536" t="s">
        <v>4458</v>
      </c>
      <c r="B536" s="241" t="s">
        <v>4459</v>
      </c>
      <c r="C536" s="242" t="s">
        <v>4460</v>
      </c>
    </row>
    <row r="537" spans="1:3" ht="45">
      <c r="A537" t="s">
        <v>4461</v>
      </c>
      <c r="B537" s="241" t="s">
        <v>4462</v>
      </c>
      <c r="C537" s="242" t="s">
        <v>4463</v>
      </c>
    </row>
    <row r="538" spans="1:3">
      <c r="A538" t="s">
        <v>4464</v>
      </c>
      <c r="B538" s="241" t="s">
        <v>4465</v>
      </c>
      <c r="C538" s="242" t="s">
        <v>4466</v>
      </c>
    </row>
    <row r="539" spans="1:3">
      <c r="A539" t="s">
        <v>2110</v>
      </c>
      <c r="B539" s="241" t="s">
        <v>4467</v>
      </c>
      <c r="C539" s="242" t="s">
        <v>4468</v>
      </c>
    </row>
    <row r="540" spans="1:3" ht="30">
      <c r="A540" t="s">
        <v>4469</v>
      </c>
      <c r="B540" s="241" t="s">
        <v>4470</v>
      </c>
      <c r="C540" s="242" t="s">
        <v>4471</v>
      </c>
    </row>
    <row r="541" spans="1:3">
      <c r="A541" t="s">
        <v>4472</v>
      </c>
      <c r="B541" s="241" t="s">
        <v>4473</v>
      </c>
      <c r="C541" s="242" t="s">
        <v>4474</v>
      </c>
    </row>
    <row r="542" spans="1:3" ht="30">
      <c r="A542" t="s">
        <v>4475</v>
      </c>
      <c r="B542" s="241" t="s">
        <v>4476</v>
      </c>
      <c r="C542" s="242" t="s">
        <v>4477</v>
      </c>
    </row>
    <row r="543" spans="1:3">
      <c r="A543" t="s">
        <v>4478</v>
      </c>
      <c r="B543" s="241" t="s">
        <v>4479</v>
      </c>
      <c r="C543" s="242" t="s">
        <v>4480</v>
      </c>
    </row>
    <row r="544" spans="1:3">
      <c r="A544" t="s">
        <v>4481</v>
      </c>
      <c r="B544" s="241" t="s">
        <v>4482</v>
      </c>
      <c r="C544" s="242" t="s">
        <v>4483</v>
      </c>
    </row>
    <row r="545" spans="1:3">
      <c r="A545" t="s">
        <v>4484</v>
      </c>
      <c r="B545" s="241" t="s">
        <v>4485</v>
      </c>
      <c r="C545" s="242" t="s">
        <v>4486</v>
      </c>
    </row>
    <row r="546" spans="1:3">
      <c r="A546" t="s">
        <v>4487</v>
      </c>
      <c r="B546" s="241" t="s">
        <v>4488</v>
      </c>
      <c r="C546" s="242" t="s">
        <v>4489</v>
      </c>
    </row>
    <row r="547" spans="1:3" ht="30">
      <c r="A547" t="s">
        <v>4490</v>
      </c>
      <c r="B547" s="241" t="s">
        <v>4491</v>
      </c>
      <c r="C547" s="242" t="s">
        <v>4492</v>
      </c>
    </row>
    <row r="548" spans="1:3">
      <c r="A548" t="s">
        <v>4493</v>
      </c>
      <c r="B548" s="241" t="s">
        <v>4494</v>
      </c>
      <c r="C548" s="242" t="s">
        <v>4495</v>
      </c>
    </row>
    <row r="549" spans="1:3" ht="60">
      <c r="A549" t="s">
        <v>4496</v>
      </c>
      <c r="B549" s="241" t="s">
        <v>4497</v>
      </c>
      <c r="C549" s="242"/>
    </row>
    <row r="550" spans="1:3">
      <c r="A550" t="s">
        <v>4498</v>
      </c>
      <c r="B550" s="241" t="s">
        <v>4499</v>
      </c>
      <c r="C550" s="242" t="s">
        <v>4500</v>
      </c>
    </row>
    <row r="551" spans="1:3" ht="30">
      <c r="A551" t="s">
        <v>4501</v>
      </c>
      <c r="B551" s="241" t="s">
        <v>4502</v>
      </c>
      <c r="C551" s="242" t="s">
        <v>4503</v>
      </c>
    </row>
    <row r="552" spans="1:3">
      <c r="A552" t="s">
        <v>4504</v>
      </c>
      <c r="B552" s="241" t="s">
        <v>4505</v>
      </c>
      <c r="C552" s="242" t="s">
        <v>4506</v>
      </c>
    </row>
    <row r="553" spans="1:3" ht="45">
      <c r="A553" t="s">
        <v>4507</v>
      </c>
      <c r="B553" s="241" t="s">
        <v>4508</v>
      </c>
      <c r="C553" s="242" t="s">
        <v>4509</v>
      </c>
    </row>
    <row r="554" spans="1:3" ht="30">
      <c r="A554" t="s">
        <v>4510</v>
      </c>
      <c r="B554" s="241" t="s">
        <v>4511</v>
      </c>
      <c r="C554" s="242" t="s">
        <v>4512</v>
      </c>
    </row>
    <row r="555" spans="1:3">
      <c r="A555" t="s">
        <v>4513</v>
      </c>
      <c r="B555" s="241" t="s">
        <v>4514</v>
      </c>
      <c r="C555" s="242" t="s">
        <v>4515</v>
      </c>
    </row>
    <row r="556" spans="1:3">
      <c r="A556" t="s">
        <v>4516</v>
      </c>
      <c r="B556" s="241" t="s">
        <v>4517</v>
      </c>
      <c r="C556" s="242" t="s">
        <v>4518</v>
      </c>
    </row>
    <row r="557" spans="1:3">
      <c r="A557" t="s">
        <v>4519</v>
      </c>
      <c r="B557" s="241" t="s">
        <v>4520</v>
      </c>
      <c r="C557" s="242" t="s">
        <v>4521</v>
      </c>
    </row>
    <row r="558" spans="1:3" ht="45">
      <c r="A558" t="s">
        <v>4522</v>
      </c>
      <c r="B558" s="241" t="s">
        <v>4523</v>
      </c>
      <c r="C558" s="242" t="s">
        <v>4524</v>
      </c>
    </row>
    <row r="559" spans="1:3" ht="45">
      <c r="A559" t="s">
        <v>4525</v>
      </c>
      <c r="B559" s="241" t="s">
        <v>4526</v>
      </c>
      <c r="C559" s="242"/>
    </row>
    <row r="560" spans="1:3" ht="75">
      <c r="A560" t="s">
        <v>4527</v>
      </c>
      <c r="B560" s="241" t="s">
        <v>4528</v>
      </c>
      <c r="C560" s="242" t="s">
        <v>4529</v>
      </c>
    </row>
    <row r="561" spans="1:3">
      <c r="A561" t="s">
        <v>4530</v>
      </c>
      <c r="B561" s="241" t="s">
        <v>4531</v>
      </c>
      <c r="C561" s="242" t="s">
        <v>4532</v>
      </c>
    </row>
    <row r="562" spans="1:3">
      <c r="A562" t="s">
        <v>4533</v>
      </c>
      <c r="B562" s="241" t="s">
        <v>4534</v>
      </c>
      <c r="C562" s="242" t="s">
        <v>4535</v>
      </c>
    </row>
    <row r="563" spans="1:3" ht="45">
      <c r="A563" t="s">
        <v>4536</v>
      </c>
      <c r="B563" s="241" t="s">
        <v>4537</v>
      </c>
      <c r="C563" s="242" t="s">
        <v>4538</v>
      </c>
    </row>
    <row r="564" spans="1:3">
      <c r="A564" t="s">
        <v>2121</v>
      </c>
      <c r="B564" s="241" t="s">
        <v>4539</v>
      </c>
      <c r="C564" s="242" t="s">
        <v>4540</v>
      </c>
    </row>
    <row r="565" spans="1:3" ht="45">
      <c r="A565" t="s">
        <v>4541</v>
      </c>
      <c r="B565" s="241" t="s">
        <v>4542</v>
      </c>
      <c r="C565" s="242" t="s">
        <v>4543</v>
      </c>
    </row>
    <row r="566" spans="1:3" ht="30">
      <c r="A566" t="s">
        <v>4544</v>
      </c>
      <c r="B566" s="241" t="s">
        <v>4545</v>
      </c>
      <c r="C566" s="242" t="s">
        <v>4546</v>
      </c>
    </row>
    <row r="567" spans="1:3">
      <c r="A567" t="s">
        <v>4547</v>
      </c>
      <c r="B567" s="241" t="s">
        <v>4548</v>
      </c>
      <c r="C567" s="242" t="s">
        <v>4549</v>
      </c>
    </row>
    <row r="568" spans="1:3">
      <c r="A568" t="s">
        <v>4550</v>
      </c>
      <c r="B568" s="241" t="s">
        <v>4551</v>
      </c>
      <c r="C568" s="242" t="s">
        <v>4552</v>
      </c>
    </row>
    <row r="569" spans="1:3" ht="45">
      <c r="A569" t="s">
        <v>4553</v>
      </c>
      <c r="B569" s="241" t="s">
        <v>4554</v>
      </c>
      <c r="C569" s="242" t="s">
        <v>4555</v>
      </c>
    </row>
    <row r="570" spans="1:3">
      <c r="A570" t="s">
        <v>4556</v>
      </c>
      <c r="B570" s="241" t="s">
        <v>4557</v>
      </c>
      <c r="C570" s="242" t="s">
        <v>4558</v>
      </c>
    </row>
    <row r="571" spans="1:3">
      <c r="A571" t="s">
        <v>4559</v>
      </c>
      <c r="B571" s="241" t="s">
        <v>4560</v>
      </c>
      <c r="C571" s="242" t="s">
        <v>4561</v>
      </c>
    </row>
    <row r="572" spans="1:3">
      <c r="A572" t="s">
        <v>4562</v>
      </c>
      <c r="B572" s="241" t="s">
        <v>4563</v>
      </c>
      <c r="C572" s="242" t="s">
        <v>4564</v>
      </c>
    </row>
    <row r="573" spans="1:3">
      <c r="A573" t="s">
        <v>2130</v>
      </c>
      <c r="B573" s="241" t="s">
        <v>4565</v>
      </c>
      <c r="C573" s="242" t="s">
        <v>4566</v>
      </c>
    </row>
    <row r="574" spans="1:3" ht="60">
      <c r="A574" t="s">
        <v>4567</v>
      </c>
      <c r="B574" s="241" t="s">
        <v>4568</v>
      </c>
      <c r="C574" s="242" t="s">
        <v>4569</v>
      </c>
    </row>
    <row r="575" spans="1:3" ht="30">
      <c r="A575" t="s">
        <v>4570</v>
      </c>
      <c r="B575" s="241" t="s">
        <v>4571</v>
      </c>
      <c r="C575" s="242" t="s">
        <v>4572</v>
      </c>
    </row>
    <row r="576" spans="1:3" ht="30">
      <c r="A576" t="s">
        <v>4573</v>
      </c>
      <c r="B576" s="241" t="s">
        <v>4574</v>
      </c>
      <c r="C576" s="242" t="s">
        <v>4575</v>
      </c>
    </row>
    <row r="577" spans="1:3">
      <c r="A577" t="s">
        <v>4576</v>
      </c>
      <c r="B577" s="241" t="s">
        <v>4577</v>
      </c>
      <c r="C577" s="242" t="s">
        <v>4578</v>
      </c>
    </row>
    <row r="578" spans="1:3">
      <c r="A578" t="s">
        <v>4579</v>
      </c>
      <c r="B578" s="241" t="s">
        <v>4580</v>
      </c>
      <c r="C578" s="242" t="s">
        <v>4581</v>
      </c>
    </row>
    <row r="579" spans="1:3" ht="45">
      <c r="A579" t="s">
        <v>4582</v>
      </c>
      <c r="B579" s="241" t="s">
        <v>4583</v>
      </c>
      <c r="C579" s="242" t="s">
        <v>4584</v>
      </c>
    </row>
    <row r="580" spans="1:3">
      <c r="A580" t="s">
        <v>4585</v>
      </c>
      <c r="B580" s="241" t="s">
        <v>4586</v>
      </c>
      <c r="C580" s="242" t="s">
        <v>4587</v>
      </c>
    </row>
    <row r="581" spans="1:3" ht="45">
      <c r="A581" t="s">
        <v>4588</v>
      </c>
      <c r="B581" s="241" t="s">
        <v>4589</v>
      </c>
      <c r="C581" s="242" t="s">
        <v>4590</v>
      </c>
    </row>
    <row r="582" spans="1:3">
      <c r="A582" t="s">
        <v>4591</v>
      </c>
      <c r="B582" s="241" t="s">
        <v>4592</v>
      </c>
      <c r="C582" s="242" t="s">
        <v>4593</v>
      </c>
    </row>
    <row r="583" spans="1:3">
      <c r="A583" t="s">
        <v>4594</v>
      </c>
      <c r="B583" s="241" t="s">
        <v>4595</v>
      </c>
      <c r="C583" s="242" t="s">
        <v>4596</v>
      </c>
    </row>
    <row r="584" spans="1:3">
      <c r="A584" t="s">
        <v>4597</v>
      </c>
      <c r="B584" s="241" t="s">
        <v>4598</v>
      </c>
      <c r="C584" s="242" t="s">
        <v>4599</v>
      </c>
    </row>
    <row r="585" spans="1:3">
      <c r="A585" t="s">
        <v>4600</v>
      </c>
      <c r="B585" s="241" t="s">
        <v>4601</v>
      </c>
      <c r="C585" s="242" t="s">
        <v>4602</v>
      </c>
    </row>
    <row r="586" spans="1:3" ht="45">
      <c r="A586" t="s">
        <v>4603</v>
      </c>
      <c r="B586" s="241" t="s">
        <v>4604</v>
      </c>
      <c r="C586" s="242" t="s">
        <v>4605</v>
      </c>
    </row>
    <row r="587" spans="1:3" ht="30">
      <c r="A587" t="s">
        <v>4606</v>
      </c>
      <c r="B587" s="241" t="s">
        <v>4607</v>
      </c>
      <c r="C587" s="242" t="s">
        <v>4608</v>
      </c>
    </row>
    <row r="588" spans="1:3" ht="45">
      <c r="A588" t="s">
        <v>4609</v>
      </c>
      <c r="B588" s="241" t="s">
        <v>4610</v>
      </c>
      <c r="C588" s="242" t="s">
        <v>4611</v>
      </c>
    </row>
    <row r="589" spans="1:3" ht="30">
      <c r="A589" t="s">
        <v>4612</v>
      </c>
      <c r="B589" s="241" t="s">
        <v>4613</v>
      </c>
      <c r="C589" s="242" t="s">
        <v>4614</v>
      </c>
    </row>
    <row r="590" spans="1:3" ht="60">
      <c r="A590" t="s">
        <v>4615</v>
      </c>
      <c r="B590" s="241" t="s">
        <v>4616</v>
      </c>
      <c r="C590" s="242" t="s">
        <v>4617</v>
      </c>
    </row>
    <row r="591" spans="1:3" ht="30">
      <c r="A591" t="s">
        <v>4618</v>
      </c>
      <c r="B591" s="241" t="s">
        <v>4619</v>
      </c>
      <c r="C591" s="242"/>
    </row>
    <row r="592" spans="1:3" ht="45">
      <c r="A592" t="s">
        <v>4620</v>
      </c>
      <c r="B592" s="241" t="s">
        <v>4621</v>
      </c>
      <c r="C592" s="242"/>
    </row>
    <row r="593" spans="1:3" ht="30">
      <c r="A593" t="s">
        <v>4622</v>
      </c>
      <c r="B593" s="241" t="s">
        <v>4623</v>
      </c>
      <c r="C593" s="242"/>
    </row>
    <row r="594" spans="1:3" ht="45">
      <c r="A594" t="s">
        <v>4624</v>
      </c>
      <c r="B594" s="241" t="s">
        <v>4625</v>
      </c>
      <c r="C594" s="242"/>
    </row>
    <row r="595" spans="1:3" ht="75">
      <c r="A595" t="s">
        <v>4626</v>
      </c>
      <c r="B595" s="241" t="s">
        <v>4627</v>
      </c>
      <c r="C595" s="242" t="s">
        <v>4628</v>
      </c>
    </row>
    <row r="596" spans="1:3">
      <c r="A596" t="s">
        <v>2137</v>
      </c>
      <c r="B596" s="241" t="s">
        <v>4629</v>
      </c>
      <c r="C596" s="242" t="s">
        <v>4630</v>
      </c>
    </row>
    <row r="597" spans="1:3">
      <c r="A597" t="s">
        <v>4631</v>
      </c>
      <c r="B597" s="241" t="s">
        <v>4632</v>
      </c>
      <c r="C597" s="242" t="s">
        <v>4633</v>
      </c>
    </row>
    <row r="598" spans="1:3" ht="30">
      <c r="A598" t="s">
        <v>4634</v>
      </c>
      <c r="B598" s="241" t="s">
        <v>4635</v>
      </c>
      <c r="C598" s="242" t="s">
        <v>4636</v>
      </c>
    </row>
    <row r="599" spans="1:3">
      <c r="A599" t="s">
        <v>4637</v>
      </c>
      <c r="B599" s="241" t="s">
        <v>4638</v>
      </c>
      <c r="C599" s="242" t="s">
        <v>4639</v>
      </c>
    </row>
    <row r="600" spans="1:3" ht="30">
      <c r="A600" t="s">
        <v>4640</v>
      </c>
      <c r="B600" s="241" t="s">
        <v>4641</v>
      </c>
      <c r="C600" s="242" t="s">
        <v>4642</v>
      </c>
    </row>
    <row r="601" spans="1:3" ht="30">
      <c r="A601" t="s">
        <v>4643</v>
      </c>
      <c r="B601" s="241" t="s">
        <v>4644</v>
      </c>
      <c r="C601" s="242"/>
    </row>
    <row r="602" spans="1:3" ht="30">
      <c r="A602" t="s">
        <v>4645</v>
      </c>
      <c r="B602" s="241" t="s">
        <v>4646</v>
      </c>
      <c r="C602" s="242" t="s">
        <v>4647</v>
      </c>
    </row>
    <row r="603" spans="1:3">
      <c r="A603" t="s">
        <v>4648</v>
      </c>
      <c r="B603" s="241" t="s">
        <v>4649</v>
      </c>
      <c r="C603" s="242" t="s">
        <v>4650</v>
      </c>
    </row>
    <row r="604" spans="1:3">
      <c r="A604" t="s">
        <v>4651</v>
      </c>
      <c r="B604" s="241" t="s">
        <v>4652</v>
      </c>
      <c r="C604" s="242" t="s">
        <v>4653</v>
      </c>
    </row>
    <row r="605" spans="1:3" ht="120">
      <c r="A605" t="s">
        <v>4654</v>
      </c>
      <c r="B605" s="241" t="s">
        <v>4655</v>
      </c>
      <c r="C605" s="242" t="s">
        <v>4656</v>
      </c>
    </row>
    <row r="606" spans="1:3">
      <c r="A606" t="s">
        <v>4657</v>
      </c>
      <c r="B606" s="241" t="s">
        <v>4658</v>
      </c>
      <c r="C606" s="242" t="s">
        <v>4659</v>
      </c>
    </row>
    <row r="607" spans="1:3" ht="30">
      <c r="A607" t="s">
        <v>4660</v>
      </c>
      <c r="B607" s="241" t="s">
        <v>4661</v>
      </c>
      <c r="C607" s="242" t="s">
        <v>4662</v>
      </c>
    </row>
    <row r="608" spans="1:3">
      <c r="A608" t="s">
        <v>4663</v>
      </c>
      <c r="B608" s="241" t="s">
        <v>4664</v>
      </c>
      <c r="C608" s="242" t="s">
        <v>4665</v>
      </c>
    </row>
    <row r="609" spans="1:3" ht="45">
      <c r="A609" t="s">
        <v>4666</v>
      </c>
      <c r="B609" s="241" t="s">
        <v>4667</v>
      </c>
      <c r="C609" s="242"/>
    </row>
    <row r="610" spans="1:3" ht="45">
      <c r="A610" t="s">
        <v>4668</v>
      </c>
      <c r="B610" s="241" t="s">
        <v>4669</v>
      </c>
      <c r="C610" s="242" t="s">
        <v>4670</v>
      </c>
    </row>
    <row r="611" spans="1:3" ht="45">
      <c r="A611" t="s">
        <v>4671</v>
      </c>
      <c r="B611" s="241" t="s">
        <v>4672</v>
      </c>
      <c r="C611" s="242" t="s">
        <v>4673</v>
      </c>
    </row>
    <row r="612" spans="1:3">
      <c r="A612" t="s">
        <v>4674</v>
      </c>
      <c r="B612" s="241" t="s">
        <v>4675</v>
      </c>
      <c r="C612" s="242" t="s">
        <v>4676</v>
      </c>
    </row>
    <row r="613" spans="1:3">
      <c r="A613" t="s">
        <v>4677</v>
      </c>
      <c r="B613" s="241" t="s">
        <v>4678</v>
      </c>
      <c r="C613" s="242" t="s">
        <v>4679</v>
      </c>
    </row>
    <row r="614" spans="1:3">
      <c r="A614" t="s">
        <v>4680</v>
      </c>
      <c r="B614" s="241" t="s">
        <v>4681</v>
      </c>
      <c r="C614" s="242" t="s">
        <v>4682</v>
      </c>
    </row>
    <row r="615" spans="1:3" ht="30">
      <c r="A615" t="s">
        <v>4683</v>
      </c>
      <c r="B615" s="241" t="s">
        <v>4684</v>
      </c>
      <c r="C615" s="242" t="s">
        <v>4685</v>
      </c>
    </row>
    <row r="616" spans="1:3">
      <c r="A616" t="s">
        <v>4686</v>
      </c>
      <c r="B616" s="241" t="s">
        <v>4687</v>
      </c>
      <c r="C616" s="242" t="s">
        <v>4688</v>
      </c>
    </row>
    <row r="617" spans="1:3" ht="30">
      <c r="A617" t="s">
        <v>4689</v>
      </c>
      <c r="B617" s="241" t="s">
        <v>4690</v>
      </c>
      <c r="C617" s="242" t="s">
        <v>4691</v>
      </c>
    </row>
    <row r="618" spans="1:3" ht="30">
      <c r="A618" t="s">
        <v>4692</v>
      </c>
      <c r="B618" s="241" t="s">
        <v>4693</v>
      </c>
      <c r="C618" s="242" t="s">
        <v>4694</v>
      </c>
    </row>
    <row r="619" spans="1:3" ht="90">
      <c r="A619" t="s">
        <v>4695</v>
      </c>
      <c r="B619" s="241" t="s">
        <v>4696</v>
      </c>
      <c r="C619" s="242" t="s">
        <v>4697</v>
      </c>
    </row>
    <row r="620" spans="1:3">
      <c r="A620" t="s">
        <v>2172</v>
      </c>
      <c r="B620" s="241" t="s">
        <v>4698</v>
      </c>
      <c r="C620" s="242" t="s">
        <v>4699</v>
      </c>
    </row>
    <row r="621" spans="1:3" ht="30">
      <c r="A621" t="s">
        <v>4700</v>
      </c>
      <c r="B621" s="241" t="s">
        <v>4701</v>
      </c>
      <c r="C621" s="242"/>
    </row>
    <row r="622" spans="1:3">
      <c r="A622" t="s">
        <v>4702</v>
      </c>
      <c r="B622" s="241" t="s">
        <v>4703</v>
      </c>
      <c r="C622" s="242" t="s">
        <v>4704</v>
      </c>
    </row>
    <row r="623" spans="1:3">
      <c r="A623" t="s">
        <v>4705</v>
      </c>
      <c r="B623" s="241" t="s">
        <v>4706</v>
      </c>
      <c r="C623" s="242" t="s">
        <v>4707</v>
      </c>
    </row>
    <row r="624" spans="1:3">
      <c r="A624" t="s">
        <v>4708</v>
      </c>
      <c r="B624" s="241" t="s">
        <v>4709</v>
      </c>
      <c r="C624" s="242" t="s">
        <v>4710</v>
      </c>
    </row>
    <row r="625" spans="1:3">
      <c r="A625" t="s">
        <v>2177</v>
      </c>
      <c r="B625" s="241" t="s">
        <v>4711</v>
      </c>
      <c r="C625" s="242" t="s">
        <v>4712</v>
      </c>
    </row>
    <row r="626" spans="1:3">
      <c r="A626" t="s">
        <v>4713</v>
      </c>
      <c r="B626" s="241" t="s">
        <v>4714</v>
      </c>
      <c r="C626" s="242"/>
    </row>
    <row r="627" spans="1:3" ht="45">
      <c r="A627" t="s">
        <v>4715</v>
      </c>
      <c r="B627" s="241" t="s">
        <v>4716</v>
      </c>
      <c r="C627" s="242" t="s">
        <v>4717</v>
      </c>
    </row>
    <row r="628" spans="1:3">
      <c r="A628" t="s">
        <v>4718</v>
      </c>
      <c r="B628" s="241" t="s">
        <v>4719</v>
      </c>
      <c r="C628" s="242" t="s">
        <v>4720</v>
      </c>
    </row>
    <row r="629" spans="1:3" ht="30">
      <c r="A629" t="s">
        <v>4721</v>
      </c>
      <c r="B629" s="241" t="s">
        <v>4722</v>
      </c>
      <c r="C629" s="242" t="s">
        <v>4723</v>
      </c>
    </row>
    <row r="630" spans="1:3">
      <c r="A630" t="s">
        <v>4724</v>
      </c>
      <c r="B630" s="241" t="s">
        <v>4725</v>
      </c>
      <c r="C630" s="242" t="s">
        <v>4726</v>
      </c>
    </row>
    <row r="631" spans="1:3" ht="30">
      <c r="A631" t="s">
        <v>4727</v>
      </c>
      <c r="B631" s="241" t="s">
        <v>4728</v>
      </c>
      <c r="C631" s="242"/>
    </row>
    <row r="632" spans="1:3" ht="90">
      <c r="A632" t="s">
        <v>4729</v>
      </c>
      <c r="B632" s="241" t="s">
        <v>4730</v>
      </c>
      <c r="C632" s="242" t="s">
        <v>4731</v>
      </c>
    </row>
    <row r="633" spans="1:3">
      <c r="A633" t="s">
        <v>2189</v>
      </c>
      <c r="B633" s="241" t="s">
        <v>4732</v>
      </c>
      <c r="C633" s="242" t="s">
        <v>4733</v>
      </c>
    </row>
    <row r="634" spans="1:3" ht="30">
      <c r="A634" t="s">
        <v>4734</v>
      </c>
      <c r="B634" s="241" t="s">
        <v>4735</v>
      </c>
      <c r="C634" s="242"/>
    </row>
    <row r="635" spans="1:3" ht="45">
      <c r="A635" t="s">
        <v>4736</v>
      </c>
      <c r="B635" s="241" t="s">
        <v>4737</v>
      </c>
      <c r="C635" s="242" t="s">
        <v>4738</v>
      </c>
    </row>
    <row r="636" spans="1:3" ht="45">
      <c r="A636" t="s">
        <v>4739</v>
      </c>
      <c r="B636" s="241" t="s">
        <v>4740</v>
      </c>
      <c r="C636" s="242"/>
    </row>
    <row r="637" spans="1:3">
      <c r="A637" t="s">
        <v>4741</v>
      </c>
      <c r="B637" s="241" t="s">
        <v>4742</v>
      </c>
      <c r="C637" s="242" t="s">
        <v>4743</v>
      </c>
    </row>
    <row r="638" spans="1:3" ht="30">
      <c r="A638" t="s">
        <v>4744</v>
      </c>
      <c r="B638" s="241" t="s">
        <v>4745</v>
      </c>
      <c r="C638" s="242" t="s">
        <v>4746</v>
      </c>
    </row>
    <row r="639" spans="1:3" ht="45">
      <c r="A639" t="s">
        <v>4747</v>
      </c>
      <c r="B639" s="241" t="s">
        <v>4748</v>
      </c>
      <c r="C639" s="242" t="s">
        <v>4749</v>
      </c>
    </row>
    <row r="640" spans="1:3" ht="30">
      <c r="A640" t="s">
        <v>4750</v>
      </c>
      <c r="B640" s="241" t="s">
        <v>4751</v>
      </c>
      <c r="C640" s="242" t="s">
        <v>4752</v>
      </c>
    </row>
    <row r="641" spans="1:3" ht="45">
      <c r="A641" t="s">
        <v>4753</v>
      </c>
      <c r="B641" s="241" t="s">
        <v>4754</v>
      </c>
      <c r="C641" s="242" t="s">
        <v>4755</v>
      </c>
    </row>
    <row r="642" spans="1:3" ht="30">
      <c r="A642" t="s">
        <v>4756</v>
      </c>
      <c r="B642" s="241" t="s">
        <v>4757</v>
      </c>
      <c r="C642" s="242" t="s">
        <v>4758</v>
      </c>
    </row>
    <row r="643" spans="1:3">
      <c r="A643" t="s">
        <v>4759</v>
      </c>
      <c r="B643" s="241" t="s">
        <v>4760</v>
      </c>
      <c r="C643" s="242" t="s">
        <v>4761</v>
      </c>
    </row>
    <row r="644" spans="1:3">
      <c r="A644" t="s">
        <v>4762</v>
      </c>
      <c r="B644" s="241" t="s">
        <v>4763</v>
      </c>
      <c r="C644" s="242"/>
    </row>
    <row r="645" spans="1:3">
      <c r="A645" t="s">
        <v>2202</v>
      </c>
      <c r="B645" s="241" t="s">
        <v>4764</v>
      </c>
      <c r="C645" s="242" t="s">
        <v>4765</v>
      </c>
    </row>
    <row r="646" spans="1:3">
      <c r="A646" t="s">
        <v>4766</v>
      </c>
      <c r="B646" s="241" t="s">
        <v>4767</v>
      </c>
      <c r="C646" s="242" t="s">
        <v>4768</v>
      </c>
    </row>
    <row r="647" spans="1:3" ht="30">
      <c r="A647" t="s">
        <v>4769</v>
      </c>
      <c r="B647" s="241" t="s">
        <v>4770</v>
      </c>
      <c r="C647" s="242" t="s">
        <v>4771</v>
      </c>
    </row>
    <row r="648" spans="1:3" ht="30">
      <c r="A648" t="s">
        <v>4772</v>
      </c>
      <c r="B648" s="241" t="s">
        <v>4773</v>
      </c>
      <c r="C648" s="242" t="s">
        <v>4774</v>
      </c>
    </row>
    <row r="649" spans="1:3">
      <c r="A649" t="s">
        <v>4775</v>
      </c>
      <c r="B649" s="241" t="s">
        <v>4776</v>
      </c>
      <c r="C649" s="242" t="s">
        <v>4777</v>
      </c>
    </row>
    <row r="650" spans="1:3">
      <c r="A650" t="s">
        <v>4778</v>
      </c>
      <c r="B650" s="241" t="s">
        <v>4779</v>
      </c>
      <c r="C650" s="242" t="s">
        <v>4780</v>
      </c>
    </row>
    <row r="651" spans="1:3" ht="30">
      <c r="A651" t="s">
        <v>4781</v>
      </c>
      <c r="B651" s="241" t="s">
        <v>4782</v>
      </c>
      <c r="C651" s="242" t="s">
        <v>4783</v>
      </c>
    </row>
    <row r="652" spans="1:3">
      <c r="A652" t="s">
        <v>4784</v>
      </c>
      <c r="B652" s="241" t="s">
        <v>4785</v>
      </c>
      <c r="C652" s="242" t="s">
        <v>4786</v>
      </c>
    </row>
    <row r="653" spans="1:3" ht="45">
      <c r="A653" t="s">
        <v>4787</v>
      </c>
      <c r="B653" s="241" t="s">
        <v>4788</v>
      </c>
      <c r="C653" s="242" t="s">
        <v>4789</v>
      </c>
    </row>
    <row r="654" spans="1:3" ht="30">
      <c r="A654" t="s">
        <v>4790</v>
      </c>
      <c r="B654" s="241" t="s">
        <v>4791</v>
      </c>
      <c r="C654" s="242" t="s">
        <v>4792</v>
      </c>
    </row>
    <row r="655" spans="1:3">
      <c r="A655" t="s">
        <v>4793</v>
      </c>
      <c r="B655" s="241" t="s">
        <v>4794</v>
      </c>
      <c r="C655" s="242" t="s">
        <v>4795</v>
      </c>
    </row>
    <row r="656" spans="1:3">
      <c r="A656" t="s">
        <v>4796</v>
      </c>
      <c r="B656" s="241" t="s">
        <v>4797</v>
      </c>
      <c r="C656" s="242" t="s">
        <v>4798</v>
      </c>
    </row>
    <row r="657" spans="1:3" ht="30">
      <c r="A657" t="s">
        <v>4799</v>
      </c>
      <c r="B657" s="241" t="s">
        <v>4800</v>
      </c>
      <c r="C657" s="242" t="s">
        <v>4801</v>
      </c>
    </row>
    <row r="658" spans="1:3" ht="45">
      <c r="A658" t="s">
        <v>4802</v>
      </c>
      <c r="B658" s="241" t="s">
        <v>4803</v>
      </c>
      <c r="C658" s="242" t="s">
        <v>4804</v>
      </c>
    </row>
    <row r="659" spans="1:3">
      <c r="A659" t="s">
        <v>4805</v>
      </c>
      <c r="B659" s="241" t="s">
        <v>4806</v>
      </c>
      <c r="C659" s="242" t="s">
        <v>4807</v>
      </c>
    </row>
    <row r="660" spans="1:3">
      <c r="A660" t="s">
        <v>2218</v>
      </c>
      <c r="B660" s="241" t="s">
        <v>4808</v>
      </c>
      <c r="C660" s="242" t="s">
        <v>4809</v>
      </c>
    </row>
    <row r="661" spans="1:3">
      <c r="A661" t="s">
        <v>2223</v>
      </c>
      <c r="B661" s="241" t="s">
        <v>4810</v>
      </c>
      <c r="C661" s="242" t="s">
        <v>4811</v>
      </c>
    </row>
    <row r="662" spans="1:3">
      <c r="A662" t="s">
        <v>4812</v>
      </c>
      <c r="B662" s="241" t="s">
        <v>4813</v>
      </c>
      <c r="C662" s="242" t="s">
        <v>4814</v>
      </c>
    </row>
    <row r="663" spans="1:3">
      <c r="A663" t="s">
        <v>4815</v>
      </c>
      <c r="B663" s="241" t="s">
        <v>4816</v>
      </c>
      <c r="C663" s="242" t="s">
        <v>4817</v>
      </c>
    </row>
    <row r="664" spans="1:3" ht="30">
      <c r="A664" t="s">
        <v>4818</v>
      </c>
      <c r="B664" s="241" t="s">
        <v>4819</v>
      </c>
      <c r="C664" s="242" t="s">
        <v>4820</v>
      </c>
    </row>
    <row r="665" spans="1:3" ht="30">
      <c r="A665" t="s">
        <v>4821</v>
      </c>
      <c r="B665" s="241" t="s">
        <v>4822</v>
      </c>
      <c r="C665" s="242" t="s">
        <v>4823</v>
      </c>
    </row>
    <row r="666" spans="1:3" ht="30">
      <c r="A666" t="s">
        <v>4824</v>
      </c>
      <c r="B666" s="241" t="s">
        <v>4825</v>
      </c>
      <c r="C666" s="242" t="s">
        <v>4826</v>
      </c>
    </row>
    <row r="667" spans="1:3" ht="30">
      <c r="A667" t="s">
        <v>4827</v>
      </c>
      <c r="B667" s="241" t="s">
        <v>4828</v>
      </c>
      <c r="C667" s="242"/>
    </row>
    <row r="668" spans="1:3">
      <c r="A668" t="s">
        <v>4829</v>
      </c>
      <c r="B668" s="241" t="s">
        <v>4830</v>
      </c>
      <c r="C668" s="242" t="s">
        <v>4831</v>
      </c>
    </row>
    <row r="669" spans="1:3">
      <c r="A669" t="s">
        <v>4832</v>
      </c>
      <c r="B669" s="241" t="s">
        <v>4833</v>
      </c>
      <c r="C669" s="242" t="s">
        <v>4834</v>
      </c>
    </row>
    <row r="670" spans="1:3" ht="30">
      <c r="A670" t="s">
        <v>2226</v>
      </c>
      <c r="B670" s="241" t="s">
        <v>4835</v>
      </c>
      <c r="C670" s="242" t="s">
        <v>4836</v>
      </c>
    </row>
    <row r="671" spans="1:3">
      <c r="A671" t="s">
        <v>4837</v>
      </c>
      <c r="B671" s="241" t="s">
        <v>4838</v>
      </c>
      <c r="C671" s="242" t="s">
        <v>4839</v>
      </c>
    </row>
    <row r="672" spans="1:3" ht="30">
      <c r="A672" t="s">
        <v>4840</v>
      </c>
      <c r="B672" s="241" t="s">
        <v>4841</v>
      </c>
      <c r="C672" s="242" t="s">
        <v>4842</v>
      </c>
    </row>
    <row r="673" spans="1:3" ht="45">
      <c r="A673" t="s">
        <v>4843</v>
      </c>
      <c r="B673" s="241" t="s">
        <v>4844</v>
      </c>
      <c r="C673" s="242" t="s">
        <v>4845</v>
      </c>
    </row>
    <row r="674" spans="1:3">
      <c r="A674" t="s">
        <v>4846</v>
      </c>
      <c r="B674" s="241" t="s">
        <v>4847</v>
      </c>
      <c r="C674" s="242" t="s">
        <v>4848</v>
      </c>
    </row>
    <row r="675" spans="1:3" ht="30">
      <c r="A675" t="s">
        <v>4849</v>
      </c>
      <c r="B675" s="241" t="s">
        <v>4850</v>
      </c>
      <c r="C675" s="242" t="s">
        <v>4851</v>
      </c>
    </row>
    <row r="676" spans="1:3" ht="30">
      <c r="A676" t="s">
        <v>4852</v>
      </c>
      <c r="B676" s="241" t="s">
        <v>4853</v>
      </c>
      <c r="C676" s="242" t="s">
        <v>4854</v>
      </c>
    </row>
    <row r="677" spans="1:3" ht="30">
      <c r="A677" t="s">
        <v>4855</v>
      </c>
      <c r="B677" s="241" t="s">
        <v>4856</v>
      </c>
      <c r="C677" s="242" t="s">
        <v>4857</v>
      </c>
    </row>
    <row r="678" spans="1:3">
      <c r="A678" t="s">
        <v>4858</v>
      </c>
      <c r="B678" s="241" t="s">
        <v>4859</v>
      </c>
      <c r="C678" s="242" t="s">
        <v>4860</v>
      </c>
    </row>
    <row r="679" spans="1:3" ht="30">
      <c r="A679" t="s">
        <v>4861</v>
      </c>
      <c r="B679" s="241" t="s">
        <v>4862</v>
      </c>
      <c r="C679" s="242" t="s">
        <v>4863</v>
      </c>
    </row>
    <row r="680" spans="1:3" ht="30">
      <c r="A680" t="s">
        <v>4864</v>
      </c>
      <c r="B680" s="241" t="s">
        <v>4865</v>
      </c>
      <c r="C680" s="242" t="s">
        <v>4866</v>
      </c>
    </row>
    <row r="681" spans="1:3" ht="30">
      <c r="A681" t="s">
        <v>4867</v>
      </c>
      <c r="B681" s="241" t="s">
        <v>4868</v>
      </c>
      <c r="C681" s="242" t="s">
        <v>4869</v>
      </c>
    </row>
    <row r="682" spans="1:3">
      <c r="A682" t="s">
        <v>2250</v>
      </c>
      <c r="B682" s="241" t="s">
        <v>4870</v>
      </c>
      <c r="C682" s="242" t="s">
        <v>4871</v>
      </c>
    </row>
    <row r="683" spans="1:3" ht="45">
      <c r="A683" t="s">
        <v>4872</v>
      </c>
      <c r="B683" s="241" t="s">
        <v>4873</v>
      </c>
      <c r="C683" s="242" t="s">
        <v>4874</v>
      </c>
    </row>
    <row r="684" spans="1:3">
      <c r="A684" t="s">
        <v>4875</v>
      </c>
      <c r="B684" s="241" t="s">
        <v>4876</v>
      </c>
      <c r="C684" s="242" t="s">
        <v>4877</v>
      </c>
    </row>
    <row r="685" spans="1:3" ht="45">
      <c r="A685" t="s">
        <v>4878</v>
      </c>
      <c r="B685" s="241" t="s">
        <v>4879</v>
      </c>
      <c r="C685" s="242" t="s">
        <v>4880</v>
      </c>
    </row>
    <row r="686" spans="1:3">
      <c r="A686" t="s">
        <v>4881</v>
      </c>
      <c r="B686" s="241" t="s">
        <v>4882</v>
      </c>
      <c r="C686" s="242" t="s">
        <v>4883</v>
      </c>
    </row>
    <row r="687" spans="1:3">
      <c r="A687" t="s">
        <v>4884</v>
      </c>
      <c r="B687" s="241" t="s">
        <v>4885</v>
      </c>
      <c r="C687" s="242" t="s">
        <v>4886</v>
      </c>
    </row>
    <row r="688" spans="1:3" ht="60">
      <c r="A688" t="s">
        <v>4887</v>
      </c>
      <c r="B688" s="241" t="s">
        <v>4888</v>
      </c>
      <c r="C688" s="242" t="s">
        <v>4889</v>
      </c>
    </row>
    <row r="689" spans="1:3" ht="60">
      <c r="A689" t="s">
        <v>4890</v>
      </c>
      <c r="B689" s="241" t="s">
        <v>4891</v>
      </c>
      <c r="C689" s="242" t="s">
        <v>4892</v>
      </c>
    </row>
    <row r="690" spans="1:3">
      <c r="A690" t="s">
        <v>2263</v>
      </c>
      <c r="B690" s="241" t="s">
        <v>4893</v>
      </c>
      <c r="C690" s="242" t="s">
        <v>4894</v>
      </c>
    </row>
    <row r="691" spans="1:3" ht="60">
      <c r="A691" t="s">
        <v>4895</v>
      </c>
      <c r="B691" s="241" t="s">
        <v>4896</v>
      </c>
      <c r="C691" s="242" t="s">
        <v>4897</v>
      </c>
    </row>
    <row r="692" spans="1:3" ht="30">
      <c r="A692" t="s">
        <v>4898</v>
      </c>
      <c r="B692" s="241" t="s">
        <v>4899</v>
      </c>
      <c r="C692" s="242" t="s">
        <v>4900</v>
      </c>
    </row>
    <row r="693" spans="1:3" ht="30">
      <c r="A693" t="s">
        <v>4901</v>
      </c>
      <c r="B693" s="241" t="s">
        <v>4902</v>
      </c>
      <c r="C693" s="242" t="s">
        <v>4903</v>
      </c>
    </row>
    <row r="694" spans="1:3" ht="45">
      <c r="A694" t="s">
        <v>4904</v>
      </c>
      <c r="B694" s="241" t="s">
        <v>4905</v>
      </c>
      <c r="C694" s="242" t="s">
        <v>4906</v>
      </c>
    </row>
    <row r="695" spans="1:3" ht="60">
      <c r="A695" t="s">
        <v>4907</v>
      </c>
      <c r="B695" s="241" t="s">
        <v>4908</v>
      </c>
      <c r="C695" s="242" t="s">
        <v>4909</v>
      </c>
    </row>
    <row r="696" spans="1:3">
      <c r="A696" t="s">
        <v>4910</v>
      </c>
      <c r="B696" s="241" t="s">
        <v>4911</v>
      </c>
      <c r="C696" s="242" t="s">
        <v>4912</v>
      </c>
    </row>
    <row r="697" spans="1:3">
      <c r="A697" t="s">
        <v>4913</v>
      </c>
      <c r="B697" s="241" t="s">
        <v>4914</v>
      </c>
      <c r="C697" s="242" t="s">
        <v>4915</v>
      </c>
    </row>
    <row r="698" spans="1:3">
      <c r="A698" t="s">
        <v>2267</v>
      </c>
      <c r="B698" s="241" t="s">
        <v>4916</v>
      </c>
      <c r="C698" s="242" t="s">
        <v>4917</v>
      </c>
    </row>
    <row r="699" spans="1:3" ht="75">
      <c r="A699" t="s">
        <v>4918</v>
      </c>
      <c r="B699" s="241" t="s">
        <v>4919</v>
      </c>
      <c r="C699" s="242" t="s">
        <v>4920</v>
      </c>
    </row>
    <row r="700" spans="1:3" ht="60">
      <c r="A700" t="s">
        <v>4921</v>
      </c>
      <c r="B700" s="241" t="s">
        <v>4922</v>
      </c>
      <c r="C700" s="242" t="s">
        <v>4923</v>
      </c>
    </row>
    <row r="701" spans="1:3">
      <c r="A701" t="s">
        <v>4924</v>
      </c>
      <c r="B701" s="241" t="s">
        <v>4925</v>
      </c>
      <c r="C701" s="242" t="s">
        <v>4926</v>
      </c>
    </row>
    <row r="702" spans="1:3" ht="45">
      <c r="A702" t="s">
        <v>4927</v>
      </c>
      <c r="B702" s="241" t="s">
        <v>4928</v>
      </c>
      <c r="C702" s="242" t="s">
        <v>4929</v>
      </c>
    </row>
    <row r="703" spans="1:3" ht="30">
      <c r="A703" t="s">
        <v>4930</v>
      </c>
      <c r="B703" s="241" t="s">
        <v>4931</v>
      </c>
      <c r="C703" s="242" t="s">
        <v>4932</v>
      </c>
    </row>
    <row r="704" spans="1:3" ht="60">
      <c r="A704" t="s">
        <v>4933</v>
      </c>
      <c r="B704" s="241" t="s">
        <v>4934</v>
      </c>
      <c r="C704" s="242" t="s">
        <v>4935</v>
      </c>
    </row>
    <row r="705" spans="1:3">
      <c r="A705" t="s">
        <v>4936</v>
      </c>
      <c r="B705" s="241" t="s">
        <v>4937</v>
      </c>
      <c r="C705" s="242" t="s">
        <v>4938</v>
      </c>
    </row>
    <row r="706" spans="1:3" ht="75">
      <c r="A706" t="s">
        <v>4939</v>
      </c>
      <c r="B706" s="241" t="s">
        <v>4940</v>
      </c>
      <c r="C706" s="242" t="s">
        <v>4941</v>
      </c>
    </row>
    <row r="707" spans="1:3" ht="45">
      <c r="A707" t="s">
        <v>4942</v>
      </c>
      <c r="B707" s="241" t="s">
        <v>4943</v>
      </c>
      <c r="C707" s="242"/>
    </row>
    <row r="708" spans="1:3" ht="45">
      <c r="A708" t="s">
        <v>4944</v>
      </c>
      <c r="B708" s="241" t="s">
        <v>4945</v>
      </c>
      <c r="C708" s="242" t="s">
        <v>4946</v>
      </c>
    </row>
    <row r="709" spans="1:3">
      <c r="A709" t="s">
        <v>4947</v>
      </c>
      <c r="B709" s="241" t="s">
        <v>4948</v>
      </c>
      <c r="C709" s="242" t="s">
        <v>4949</v>
      </c>
    </row>
    <row r="710" spans="1:3" ht="30">
      <c r="A710" t="s">
        <v>4950</v>
      </c>
      <c r="B710" s="241" t="s">
        <v>4951</v>
      </c>
      <c r="C710" s="242"/>
    </row>
    <row r="711" spans="1:3">
      <c r="A711" t="s">
        <v>4952</v>
      </c>
      <c r="B711" s="241" t="s">
        <v>4953</v>
      </c>
      <c r="C711" s="242" t="s">
        <v>4954</v>
      </c>
    </row>
    <row r="712" spans="1:3">
      <c r="A712" t="s">
        <v>4955</v>
      </c>
      <c r="B712" s="241" t="s">
        <v>4956</v>
      </c>
      <c r="C712" s="242" t="s">
        <v>4957</v>
      </c>
    </row>
    <row r="713" spans="1:3">
      <c r="A713" t="s">
        <v>4958</v>
      </c>
      <c r="B713" s="241" t="s">
        <v>4959</v>
      </c>
      <c r="C713" s="242" t="s">
        <v>4960</v>
      </c>
    </row>
    <row r="714" spans="1:3">
      <c r="A714" t="s">
        <v>4961</v>
      </c>
      <c r="B714" s="241" t="s">
        <v>4962</v>
      </c>
      <c r="C714" s="242"/>
    </row>
    <row r="715" spans="1:3" ht="45">
      <c r="A715" t="s">
        <v>4963</v>
      </c>
      <c r="B715" s="241" t="s">
        <v>4964</v>
      </c>
      <c r="C715" s="242" t="s">
        <v>4965</v>
      </c>
    </row>
    <row r="716" spans="1:3" ht="45">
      <c r="A716" t="s">
        <v>4966</v>
      </c>
      <c r="B716" s="241" t="s">
        <v>4967</v>
      </c>
      <c r="C716" s="242" t="s">
        <v>4968</v>
      </c>
    </row>
    <row r="717" spans="1:3">
      <c r="A717" t="s">
        <v>2302</v>
      </c>
      <c r="B717" s="241" t="s">
        <v>4969</v>
      </c>
      <c r="C717" s="242" t="s">
        <v>4970</v>
      </c>
    </row>
    <row r="718" spans="1:3" ht="45">
      <c r="A718" t="s">
        <v>4971</v>
      </c>
      <c r="B718" s="241" t="s">
        <v>4972</v>
      </c>
      <c r="C718" s="242" t="s">
        <v>4973</v>
      </c>
    </row>
    <row r="719" spans="1:3" ht="30">
      <c r="A719" t="s">
        <v>4974</v>
      </c>
      <c r="B719" s="241" t="s">
        <v>4975</v>
      </c>
      <c r="C719" s="242" t="s">
        <v>4976</v>
      </c>
    </row>
    <row r="720" spans="1:3">
      <c r="A720" t="s">
        <v>4977</v>
      </c>
      <c r="B720" s="241" t="s">
        <v>4978</v>
      </c>
      <c r="C720" s="242" t="s">
        <v>4979</v>
      </c>
    </row>
    <row r="721" spans="1:3" ht="75">
      <c r="A721" t="s">
        <v>4980</v>
      </c>
      <c r="B721" s="241" t="s">
        <v>4981</v>
      </c>
      <c r="C721" s="242" t="s">
        <v>4982</v>
      </c>
    </row>
    <row r="722" spans="1:3">
      <c r="A722" t="s">
        <v>4983</v>
      </c>
      <c r="B722" s="241" t="s">
        <v>4984</v>
      </c>
      <c r="C722" s="242" t="s">
        <v>4985</v>
      </c>
    </row>
    <row r="723" spans="1:3">
      <c r="A723" t="s">
        <v>4986</v>
      </c>
      <c r="B723" s="241" t="s">
        <v>4987</v>
      </c>
      <c r="C723" s="242" t="s">
        <v>4988</v>
      </c>
    </row>
    <row r="724" spans="1:3" ht="30">
      <c r="A724" t="s">
        <v>4989</v>
      </c>
      <c r="B724" s="241" t="s">
        <v>4990</v>
      </c>
      <c r="C724" s="242" t="s">
        <v>4991</v>
      </c>
    </row>
    <row r="725" spans="1:3">
      <c r="A725" t="s">
        <v>4992</v>
      </c>
      <c r="B725" s="241" t="s">
        <v>4993</v>
      </c>
      <c r="C725" s="242" t="s">
        <v>4994</v>
      </c>
    </row>
    <row r="726" spans="1:3" ht="90">
      <c r="A726" t="s">
        <v>4995</v>
      </c>
      <c r="B726" s="241" t="s">
        <v>4996</v>
      </c>
      <c r="C726" s="242" t="s">
        <v>4997</v>
      </c>
    </row>
    <row r="727" spans="1:3" ht="90">
      <c r="A727" t="s">
        <v>4998</v>
      </c>
      <c r="B727" s="241" t="s">
        <v>4999</v>
      </c>
      <c r="C727" s="242" t="s">
        <v>5000</v>
      </c>
    </row>
    <row r="728" spans="1:3">
      <c r="A728" t="s">
        <v>5001</v>
      </c>
      <c r="B728" s="241" t="s">
        <v>5002</v>
      </c>
      <c r="C728" s="242" t="s">
        <v>5003</v>
      </c>
    </row>
    <row r="729" spans="1:3">
      <c r="A729" t="s">
        <v>5004</v>
      </c>
      <c r="B729" s="241" t="s">
        <v>5005</v>
      </c>
      <c r="C729" s="242" t="s">
        <v>5006</v>
      </c>
    </row>
    <row r="730" spans="1:3" ht="30">
      <c r="A730" t="s">
        <v>5007</v>
      </c>
      <c r="B730" s="241" t="s">
        <v>5008</v>
      </c>
      <c r="C730" s="242" t="s">
        <v>5009</v>
      </c>
    </row>
    <row r="731" spans="1:3" ht="30">
      <c r="A731" t="s">
        <v>5010</v>
      </c>
      <c r="B731" s="241" t="s">
        <v>5011</v>
      </c>
      <c r="C731" s="242" t="s">
        <v>5012</v>
      </c>
    </row>
    <row r="732" spans="1:3" ht="45">
      <c r="A732" t="s">
        <v>5013</v>
      </c>
      <c r="B732" s="241" t="s">
        <v>5014</v>
      </c>
      <c r="C732" s="242" t="s">
        <v>5015</v>
      </c>
    </row>
    <row r="733" spans="1:3" ht="45">
      <c r="A733" t="s">
        <v>5016</v>
      </c>
      <c r="B733" s="241" t="s">
        <v>5017</v>
      </c>
      <c r="C733" s="242" t="s">
        <v>5018</v>
      </c>
    </row>
    <row r="734" spans="1:3" ht="90">
      <c r="A734" t="s">
        <v>5019</v>
      </c>
      <c r="B734" s="241" t="s">
        <v>5020</v>
      </c>
      <c r="C734" s="242" t="s">
        <v>5021</v>
      </c>
    </row>
    <row r="735" spans="1:3" ht="60">
      <c r="A735" t="s">
        <v>5022</v>
      </c>
      <c r="B735" s="241" t="s">
        <v>5023</v>
      </c>
      <c r="C735" s="242" t="s">
        <v>5024</v>
      </c>
    </row>
    <row r="736" spans="1:3">
      <c r="A736" t="s">
        <v>5025</v>
      </c>
      <c r="B736" s="241" t="s">
        <v>5026</v>
      </c>
      <c r="C736" s="242" t="s">
        <v>5027</v>
      </c>
    </row>
    <row r="737" spans="1:3" ht="30">
      <c r="A737" t="s">
        <v>5028</v>
      </c>
      <c r="B737" s="241" t="s">
        <v>5029</v>
      </c>
      <c r="C737" s="242" t="s">
        <v>5030</v>
      </c>
    </row>
    <row r="738" spans="1:3" ht="60">
      <c r="A738" t="s">
        <v>5031</v>
      </c>
      <c r="B738" s="241" t="s">
        <v>5032</v>
      </c>
      <c r="C738" s="242"/>
    </row>
    <row r="739" spans="1:3" ht="45">
      <c r="A739" t="s">
        <v>5033</v>
      </c>
      <c r="B739" s="241" t="s">
        <v>5034</v>
      </c>
      <c r="C739" s="242" t="s">
        <v>5035</v>
      </c>
    </row>
    <row r="740" spans="1:3" ht="45">
      <c r="A740" t="s">
        <v>5036</v>
      </c>
      <c r="B740" s="241" t="s">
        <v>5037</v>
      </c>
      <c r="C740" s="242" t="s">
        <v>5038</v>
      </c>
    </row>
    <row r="741" spans="1:3" ht="30">
      <c r="A741" t="s">
        <v>5039</v>
      </c>
      <c r="B741" s="241" t="s">
        <v>5040</v>
      </c>
      <c r="C741" s="242" t="s">
        <v>5041</v>
      </c>
    </row>
    <row r="742" spans="1:3" ht="60">
      <c r="A742" t="s">
        <v>5042</v>
      </c>
      <c r="B742" s="241" t="s">
        <v>5043</v>
      </c>
      <c r="C742" s="242" t="s">
        <v>5044</v>
      </c>
    </row>
    <row r="743" spans="1:3" ht="30">
      <c r="A743" t="s">
        <v>5045</v>
      </c>
      <c r="B743" s="241" t="s">
        <v>5046</v>
      </c>
      <c r="C743" s="242" t="s">
        <v>5047</v>
      </c>
    </row>
    <row r="744" spans="1:3" ht="75">
      <c r="A744" t="s">
        <v>5048</v>
      </c>
      <c r="B744" s="241" t="s">
        <v>5049</v>
      </c>
      <c r="C744" s="242" t="s">
        <v>5050</v>
      </c>
    </row>
    <row r="745" spans="1:3" ht="75">
      <c r="A745" t="s">
        <v>5051</v>
      </c>
      <c r="B745" s="241" t="s">
        <v>5052</v>
      </c>
      <c r="C745" s="242" t="s">
        <v>5053</v>
      </c>
    </row>
    <row r="746" spans="1:3" ht="30">
      <c r="A746" t="s">
        <v>5054</v>
      </c>
      <c r="B746" s="241" t="s">
        <v>5055</v>
      </c>
      <c r="C746" s="242" t="s">
        <v>5056</v>
      </c>
    </row>
    <row r="747" spans="1:3">
      <c r="A747" t="s">
        <v>5057</v>
      </c>
      <c r="B747" s="241" t="s">
        <v>5058</v>
      </c>
      <c r="C747" s="242" t="s">
        <v>5059</v>
      </c>
    </row>
    <row r="748" spans="1:3" ht="45">
      <c r="A748" t="s">
        <v>5060</v>
      </c>
      <c r="B748" s="241" t="s">
        <v>5061</v>
      </c>
      <c r="C748" s="242" t="s">
        <v>5062</v>
      </c>
    </row>
    <row r="749" spans="1:3" ht="45">
      <c r="A749" t="s">
        <v>5063</v>
      </c>
      <c r="B749" s="241" t="s">
        <v>5064</v>
      </c>
      <c r="C749" s="242" t="s">
        <v>5065</v>
      </c>
    </row>
    <row r="750" spans="1:3" ht="45">
      <c r="A750" t="s">
        <v>5066</v>
      </c>
      <c r="B750" s="241" t="s">
        <v>5067</v>
      </c>
      <c r="C750" s="242" t="s">
        <v>5068</v>
      </c>
    </row>
    <row r="751" spans="1:3" ht="45">
      <c r="A751" t="s">
        <v>5069</v>
      </c>
      <c r="B751" s="241" t="s">
        <v>5070</v>
      </c>
      <c r="C751" s="242" t="s">
        <v>5071</v>
      </c>
    </row>
    <row r="752" spans="1:3" ht="45">
      <c r="A752" t="s">
        <v>5072</v>
      </c>
      <c r="B752" s="241" t="s">
        <v>5073</v>
      </c>
      <c r="C752" s="242" t="s">
        <v>5074</v>
      </c>
    </row>
    <row r="753" spans="1:3" ht="45">
      <c r="A753" t="s">
        <v>5075</v>
      </c>
      <c r="B753" s="241" t="s">
        <v>5076</v>
      </c>
      <c r="C753" s="242" t="s">
        <v>5077</v>
      </c>
    </row>
    <row r="754" spans="1:3" ht="75">
      <c r="A754" t="s">
        <v>5078</v>
      </c>
      <c r="B754" s="241" t="s">
        <v>5079</v>
      </c>
      <c r="C754" s="242" t="s">
        <v>5080</v>
      </c>
    </row>
    <row r="755" spans="1:3" ht="30">
      <c r="A755" t="s">
        <v>5081</v>
      </c>
      <c r="B755" s="241" t="s">
        <v>5082</v>
      </c>
      <c r="C755" s="242" t="s">
        <v>5083</v>
      </c>
    </row>
    <row r="756" spans="1:3" ht="45">
      <c r="A756" t="s">
        <v>5084</v>
      </c>
      <c r="B756" s="241" t="s">
        <v>5085</v>
      </c>
      <c r="C756" s="242" t="s">
        <v>5086</v>
      </c>
    </row>
    <row r="757" spans="1:3" ht="45">
      <c r="A757" t="s">
        <v>5087</v>
      </c>
      <c r="B757" s="241" t="s">
        <v>5088</v>
      </c>
      <c r="C757" s="242" t="s">
        <v>5089</v>
      </c>
    </row>
    <row r="758" spans="1:3" ht="30">
      <c r="A758" t="s">
        <v>5090</v>
      </c>
      <c r="B758" s="241" t="s">
        <v>5091</v>
      </c>
      <c r="C758" s="242" t="s">
        <v>5092</v>
      </c>
    </row>
    <row r="759" spans="1:3" ht="90">
      <c r="A759" t="s">
        <v>5093</v>
      </c>
      <c r="B759" s="241" t="s">
        <v>5094</v>
      </c>
      <c r="C759" s="242" t="s">
        <v>5095</v>
      </c>
    </row>
    <row r="760" spans="1:3" ht="30">
      <c r="A760" t="s">
        <v>5096</v>
      </c>
      <c r="B760" s="241" t="s">
        <v>5097</v>
      </c>
      <c r="C760" s="242" t="s">
        <v>5098</v>
      </c>
    </row>
    <row r="761" spans="1:3">
      <c r="A761" t="s">
        <v>5099</v>
      </c>
      <c r="B761" s="241" t="s">
        <v>5100</v>
      </c>
      <c r="C761" s="242" t="s">
        <v>5101</v>
      </c>
    </row>
    <row r="762" spans="1:3" ht="45">
      <c r="A762" t="s">
        <v>5102</v>
      </c>
      <c r="B762" s="241" t="s">
        <v>5103</v>
      </c>
      <c r="C762" s="242" t="s">
        <v>5104</v>
      </c>
    </row>
    <row r="763" spans="1:3" ht="30">
      <c r="A763" t="s">
        <v>5105</v>
      </c>
      <c r="B763" s="241" t="s">
        <v>5106</v>
      </c>
      <c r="C763" s="242" t="s">
        <v>5107</v>
      </c>
    </row>
    <row r="764" spans="1:3" ht="30">
      <c r="A764" t="s">
        <v>5108</v>
      </c>
      <c r="B764" s="241" t="s">
        <v>5109</v>
      </c>
      <c r="C764" s="242" t="s">
        <v>5110</v>
      </c>
    </row>
    <row r="765" spans="1:3" ht="30">
      <c r="A765" t="s">
        <v>5111</v>
      </c>
      <c r="B765" s="241" t="s">
        <v>5112</v>
      </c>
      <c r="C765" s="242" t="s">
        <v>5113</v>
      </c>
    </row>
    <row r="766" spans="1:3" ht="30">
      <c r="A766" t="s">
        <v>5114</v>
      </c>
      <c r="B766" s="241" t="s">
        <v>5115</v>
      </c>
      <c r="C766" s="242" t="s">
        <v>5116</v>
      </c>
    </row>
    <row r="767" spans="1:3" ht="30">
      <c r="A767" t="s">
        <v>5117</v>
      </c>
      <c r="B767" s="241" t="s">
        <v>5118</v>
      </c>
      <c r="C767" s="242" t="s">
        <v>5119</v>
      </c>
    </row>
    <row r="768" spans="1:3" ht="30">
      <c r="A768" t="s">
        <v>5120</v>
      </c>
      <c r="B768" s="241" t="s">
        <v>5121</v>
      </c>
      <c r="C768" s="242" t="s">
        <v>5122</v>
      </c>
    </row>
    <row r="769" spans="1:3" ht="45">
      <c r="A769" t="s">
        <v>5123</v>
      </c>
      <c r="B769" s="241" t="s">
        <v>5124</v>
      </c>
      <c r="C769" s="242" t="s">
        <v>5125</v>
      </c>
    </row>
    <row r="770" spans="1:3" ht="30">
      <c r="A770" t="s">
        <v>5126</v>
      </c>
      <c r="B770" s="241" t="s">
        <v>5127</v>
      </c>
      <c r="C770" s="242" t="s">
        <v>5128</v>
      </c>
    </row>
    <row r="771" spans="1:3" ht="45">
      <c r="A771" t="s">
        <v>5129</v>
      </c>
      <c r="B771" s="241" t="s">
        <v>5130</v>
      </c>
      <c r="C771" s="242" t="s">
        <v>5131</v>
      </c>
    </row>
    <row r="772" spans="1:3" ht="45">
      <c r="A772" t="s">
        <v>5132</v>
      </c>
      <c r="B772" s="241" t="s">
        <v>5133</v>
      </c>
      <c r="C772" s="242" t="s">
        <v>5134</v>
      </c>
    </row>
    <row r="773" spans="1:3">
      <c r="A773" t="s">
        <v>2315</v>
      </c>
      <c r="B773" s="241" t="s">
        <v>5135</v>
      </c>
      <c r="C773" s="242" t="s">
        <v>5136</v>
      </c>
    </row>
    <row r="774" spans="1:3" ht="60">
      <c r="A774" t="s">
        <v>5137</v>
      </c>
      <c r="B774" s="241" t="s">
        <v>5138</v>
      </c>
      <c r="C774" s="242" t="s">
        <v>5139</v>
      </c>
    </row>
    <row r="775" spans="1:3" ht="30">
      <c r="A775" t="s">
        <v>5140</v>
      </c>
      <c r="B775" s="241" t="s">
        <v>5141</v>
      </c>
      <c r="C775" s="242" t="s">
        <v>5142</v>
      </c>
    </row>
    <row r="776" spans="1:3" ht="30">
      <c r="A776" t="s">
        <v>5143</v>
      </c>
      <c r="B776" s="241" t="s">
        <v>5144</v>
      </c>
      <c r="C776" s="242" t="s">
        <v>5145</v>
      </c>
    </row>
    <row r="777" spans="1:3" ht="60">
      <c r="A777" t="s">
        <v>5146</v>
      </c>
      <c r="B777" s="241" t="s">
        <v>5147</v>
      </c>
      <c r="C777" s="242" t="s">
        <v>5148</v>
      </c>
    </row>
    <row r="778" spans="1:3" ht="30">
      <c r="A778" t="s">
        <v>5149</v>
      </c>
      <c r="B778" s="241" t="s">
        <v>5150</v>
      </c>
      <c r="C778" s="242" t="s">
        <v>5151</v>
      </c>
    </row>
    <row r="779" spans="1:3">
      <c r="A779" t="s">
        <v>5152</v>
      </c>
      <c r="B779" s="241" t="s">
        <v>5153</v>
      </c>
      <c r="C779" s="242" t="s">
        <v>5154</v>
      </c>
    </row>
    <row r="780" spans="1:3" ht="30">
      <c r="A780" t="s">
        <v>5155</v>
      </c>
      <c r="B780" s="241" t="s">
        <v>5156</v>
      </c>
      <c r="C780" s="242" t="s">
        <v>5157</v>
      </c>
    </row>
    <row r="781" spans="1:3">
      <c r="A781" t="s">
        <v>5158</v>
      </c>
      <c r="B781" s="241" t="s">
        <v>5159</v>
      </c>
      <c r="C781" s="242" t="s">
        <v>5160</v>
      </c>
    </row>
    <row r="782" spans="1:3" ht="45">
      <c r="A782" t="s">
        <v>5161</v>
      </c>
      <c r="B782" s="241" t="s">
        <v>5162</v>
      </c>
      <c r="C782" s="242" t="s">
        <v>5163</v>
      </c>
    </row>
    <row r="783" spans="1:3" ht="45">
      <c r="A783" t="s">
        <v>5164</v>
      </c>
      <c r="B783" s="241" t="s">
        <v>5165</v>
      </c>
      <c r="C783" s="242" t="s">
        <v>5166</v>
      </c>
    </row>
    <row r="784" spans="1:3">
      <c r="A784" t="s">
        <v>62</v>
      </c>
      <c r="B784" s="241" t="s">
        <v>5167</v>
      </c>
      <c r="C784" s="242" t="s">
        <v>1218</v>
      </c>
    </row>
    <row r="785" spans="1:3">
      <c r="A785" t="s">
        <v>2326</v>
      </c>
      <c r="B785" s="241" t="s">
        <v>5168</v>
      </c>
      <c r="C785" s="242" t="s">
        <v>5169</v>
      </c>
    </row>
    <row r="786" spans="1:3" ht="30">
      <c r="A786" t="s">
        <v>5170</v>
      </c>
      <c r="B786" s="241" t="s">
        <v>5171</v>
      </c>
      <c r="C786" s="242" t="s">
        <v>5172</v>
      </c>
    </row>
    <row r="787" spans="1:3" ht="30">
      <c r="A787" t="s">
        <v>5173</v>
      </c>
      <c r="B787" s="241" t="s">
        <v>5174</v>
      </c>
      <c r="C787" s="242" t="s">
        <v>5175</v>
      </c>
    </row>
    <row r="788" spans="1:3" ht="75">
      <c r="A788" t="s">
        <v>5176</v>
      </c>
      <c r="B788" s="241" t="s">
        <v>5177</v>
      </c>
      <c r="C788" s="242" t="s">
        <v>5178</v>
      </c>
    </row>
    <row r="789" spans="1:3" ht="120">
      <c r="A789" t="s">
        <v>5179</v>
      </c>
      <c r="B789" s="241" t="s">
        <v>5180</v>
      </c>
      <c r="C789" s="242" t="s">
        <v>5181</v>
      </c>
    </row>
    <row r="790" spans="1:3">
      <c r="A790" t="s">
        <v>2330</v>
      </c>
      <c r="B790" s="241" t="s">
        <v>5182</v>
      </c>
      <c r="C790" s="242" t="s">
        <v>5183</v>
      </c>
    </row>
    <row r="791" spans="1:3" ht="90">
      <c r="A791" t="s">
        <v>5184</v>
      </c>
      <c r="B791" s="241" t="s">
        <v>5185</v>
      </c>
      <c r="C791" s="242" t="s">
        <v>5186</v>
      </c>
    </row>
    <row r="792" spans="1:3" ht="30">
      <c r="A792" t="s">
        <v>5187</v>
      </c>
      <c r="B792" s="241" t="s">
        <v>5188</v>
      </c>
      <c r="C792" s="242" t="s">
        <v>5189</v>
      </c>
    </row>
    <row r="793" spans="1:3" ht="30">
      <c r="A793" t="s">
        <v>5190</v>
      </c>
      <c r="B793" s="241" t="s">
        <v>5191</v>
      </c>
      <c r="C793" s="242" t="s">
        <v>5192</v>
      </c>
    </row>
    <row r="794" spans="1:3">
      <c r="A794" t="s">
        <v>5193</v>
      </c>
      <c r="B794" s="241" t="s">
        <v>5194</v>
      </c>
      <c r="C794" s="242" t="s">
        <v>5195</v>
      </c>
    </row>
    <row r="795" spans="1:3" ht="45">
      <c r="A795" t="s">
        <v>5196</v>
      </c>
      <c r="B795" s="241" t="s">
        <v>5197</v>
      </c>
      <c r="C795" s="242"/>
    </row>
    <row r="796" spans="1:3" ht="45">
      <c r="A796" t="s">
        <v>5198</v>
      </c>
      <c r="B796" s="241" t="s">
        <v>5199</v>
      </c>
      <c r="C796" s="242" t="s">
        <v>5200</v>
      </c>
    </row>
    <row r="797" spans="1:3" ht="30">
      <c r="A797" t="s">
        <v>5201</v>
      </c>
      <c r="B797" s="241" t="s">
        <v>5202</v>
      </c>
      <c r="C797" s="242"/>
    </row>
    <row r="798" spans="1:3" ht="30">
      <c r="A798" t="s">
        <v>5203</v>
      </c>
      <c r="B798" s="241" t="s">
        <v>5204</v>
      </c>
      <c r="C798" s="242" t="s">
        <v>5205</v>
      </c>
    </row>
    <row r="799" spans="1:3">
      <c r="A799" t="s">
        <v>1342</v>
      </c>
      <c r="B799" s="241" t="s">
        <v>5206</v>
      </c>
      <c r="C799" s="242" t="s">
        <v>1343</v>
      </c>
    </row>
    <row r="800" spans="1:3">
      <c r="A800" t="s">
        <v>2368</v>
      </c>
      <c r="B800" s="241" t="s">
        <v>5207</v>
      </c>
      <c r="C800" s="242" t="s">
        <v>5208</v>
      </c>
    </row>
    <row r="801" spans="1:3" ht="30">
      <c r="A801" t="s">
        <v>2376</v>
      </c>
      <c r="B801" s="241" t="s">
        <v>5209</v>
      </c>
      <c r="C801" s="242" t="s">
        <v>5210</v>
      </c>
    </row>
    <row r="802" spans="1:3" ht="30">
      <c r="A802" t="s">
        <v>2376</v>
      </c>
      <c r="B802" s="241" t="s">
        <v>5211</v>
      </c>
      <c r="C802" s="242" t="s">
        <v>5210</v>
      </c>
    </row>
    <row r="803" spans="1:3">
      <c r="A803" t="s">
        <v>5212</v>
      </c>
      <c r="B803" s="241" t="s">
        <v>5213</v>
      </c>
      <c r="C803" s="242" t="s">
        <v>5214</v>
      </c>
    </row>
    <row r="804" spans="1:3" ht="60">
      <c r="A804" t="s">
        <v>5215</v>
      </c>
      <c r="B804" s="241" t="s">
        <v>5216</v>
      </c>
      <c r="C804" s="242" t="s">
        <v>5217</v>
      </c>
    </row>
    <row r="805" spans="1:3">
      <c r="A805" t="s">
        <v>2399</v>
      </c>
      <c r="B805" s="241" t="s">
        <v>5218</v>
      </c>
      <c r="C805" s="242" t="s">
        <v>5219</v>
      </c>
    </row>
    <row r="806" spans="1:3">
      <c r="A806" t="s">
        <v>5220</v>
      </c>
      <c r="B806" s="241" t="s">
        <v>5221</v>
      </c>
      <c r="C806" s="242" t="s">
        <v>5222</v>
      </c>
    </row>
    <row r="807" spans="1:3">
      <c r="A807" t="s">
        <v>5223</v>
      </c>
      <c r="B807" s="241" t="s">
        <v>5224</v>
      </c>
      <c r="C807" s="242" t="s">
        <v>5225</v>
      </c>
    </row>
    <row r="808" spans="1:3" ht="45">
      <c r="A808" t="s">
        <v>5226</v>
      </c>
      <c r="B808" s="241" t="s">
        <v>5227</v>
      </c>
      <c r="C808" s="242" t="s">
        <v>5228</v>
      </c>
    </row>
    <row r="809" spans="1:3">
      <c r="A809" t="s">
        <v>2452</v>
      </c>
      <c r="B809" s="241" t="s">
        <v>5229</v>
      </c>
      <c r="C809" s="242" t="s">
        <v>5230</v>
      </c>
    </row>
    <row r="810" spans="1:3">
      <c r="A810" t="s">
        <v>5231</v>
      </c>
      <c r="B810" s="241" t="s">
        <v>5232</v>
      </c>
      <c r="C810" s="242" t="s">
        <v>5233</v>
      </c>
    </row>
    <row r="811" spans="1:3">
      <c r="A811" t="s">
        <v>5234</v>
      </c>
      <c r="B811" s="241" t="s">
        <v>5235</v>
      </c>
      <c r="C811" s="242" t="s">
        <v>5236</v>
      </c>
    </row>
    <row r="812" spans="1:3">
      <c r="A812" t="s">
        <v>5237</v>
      </c>
      <c r="B812" s="241" t="s">
        <v>5238</v>
      </c>
      <c r="C812" s="242" t="s">
        <v>5239</v>
      </c>
    </row>
    <row r="813" spans="1:3" ht="30">
      <c r="A813" t="s">
        <v>5240</v>
      </c>
      <c r="B813" s="241" t="s">
        <v>5241</v>
      </c>
      <c r="C813" s="242" t="s">
        <v>5242</v>
      </c>
    </row>
    <row r="814" spans="1:3" ht="75">
      <c r="A814" t="s">
        <v>5243</v>
      </c>
      <c r="B814" s="241" t="s">
        <v>5244</v>
      </c>
      <c r="C814" s="242" t="s">
        <v>5245</v>
      </c>
    </row>
    <row r="815" spans="1:3" ht="60">
      <c r="A815" t="s">
        <v>5246</v>
      </c>
      <c r="B815" s="241" t="s">
        <v>5247</v>
      </c>
      <c r="C815" s="242" t="s">
        <v>5248</v>
      </c>
    </row>
    <row r="816" spans="1:3" ht="30">
      <c r="A816" t="s">
        <v>5249</v>
      </c>
      <c r="B816" s="241" t="s">
        <v>5250</v>
      </c>
      <c r="C816" s="242" t="s">
        <v>5251</v>
      </c>
    </row>
    <row r="817" spans="1:3">
      <c r="A817" t="s">
        <v>2528</v>
      </c>
      <c r="B817" s="241" t="s">
        <v>5252</v>
      </c>
      <c r="C817" s="242" t="s">
        <v>5253</v>
      </c>
    </row>
    <row r="818" spans="1:3" ht="30">
      <c r="A818" t="s">
        <v>5254</v>
      </c>
      <c r="B818" s="241" t="s">
        <v>5255</v>
      </c>
      <c r="C818" s="242" t="s">
        <v>5256</v>
      </c>
    </row>
    <row r="819" spans="1:3" ht="30">
      <c r="A819" t="s">
        <v>5257</v>
      </c>
      <c r="B819" s="241" t="s">
        <v>5258</v>
      </c>
      <c r="C819" s="242" t="s">
        <v>5259</v>
      </c>
    </row>
    <row r="820" spans="1:3">
      <c r="A820" t="s">
        <v>5260</v>
      </c>
      <c r="B820" s="241" t="s">
        <v>5261</v>
      </c>
      <c r="C820" s="242" t="s">
        <v>5262</v>
      </c>
    </row>
    <row r="821" spans="1:3">
      <c r="A821" t="s">
        <v>5263</v>
      </c>
      <c r="B821" s="241" t="s">
        <v>5264</v>
      </c>
      <c r="C821" s="242"/>
    </row>
    <row r="822" spans="1:3">
      <c r="A822" t="s">
        <v>5265</v>
      </c>
      <c r="B822" s="241" t="s">
        <v>5266</v>
      </c>
      <c r="C822" s="242"/>
    </row>
    <row r="823" spans="1:3">
      <c r="A823" t="s">
        <v>5267</v>
      </c>
      <c r="B823" s="241" t="s">
        <v>5268</v>
      </c>
      <c r="C823" s="242"/>
    </row>
    <row r="824" spans="1:3" ht="45">
      <c r="A824" t="s">
        <v>5269</v>
      </c>
      <c r="B824" s="241" t="s">
        <v>5270</v>
      </c>
      <c r="C824" s="242" t="s">
        <v>5271</v>
      </c>
    </row>
    <row r="825" spans="1:3">
      <c r="A825" t="s">
        <v>5272</v>
      </c>
      <c r="B825" s="241" t="s">
        <v>5273</v>
      </c>
      <c r="C825" s="242" t="s">
        <v>5274</v>
      </c>
    </row>
    <row r="826" spans="1:3">
      <c r="A826" t="s">
        <v>5275</v>
      </c>
      <c r="B826" s="241" t="s">
        <v>5276</v>
      </c>
      <c r="C826" s="242" t="s">
        <v>5277</v>
      </c>
    </row>
    <row r="827" spans="1:3">
      <c r="A827" t="s">
        <v>5278</v>
      </c>
      <c r="B827" s="241" t="s">
        <v>5279</v>
      </c>
      <c r="C827" s="242" t="s">
        <v>5280</v>
      </c>
    </row>
    <row r="828" spans="1:3" ht="30">
      <c r="A828" t="s">
        <v>5281</v>
      </c>
      <c r="B828" s="241" t="s">
        <v>5282</v>
      </c>
      <c r="C828" s="242" t="s">
        <v>5283</v>
      </c>
    </row>
    <row r="829" spans="1:3">
      <c r="A829" t="s">
        <v>5284</v>
      </c>
      <c r="B829" s="241" t="s">
        <v>5285</v>
      </c>
      <c r="C829" s="242" t="s">
        <v>5286</v>
      </c>
    </row>
    <row r="830" spans="1:3" ht="45">
      <c r="A830" t="s">
        <v>5287</v>
      </c>
      <c r="B830" s="241" t="s">
        <v>5288</v>
      </c>
      <c r="C830" s="242" t="s">
        <v>5289</v>
      </c>
    </row>
    <row r="831" spans="1:3" ht="30">
      <c r="A831" t="s">
        <v>5290</v>
      </c>
      <c r="B831" s="241" t="s">
        <v>5291</v>
      </c>
      <c r="C831" s="242"/>
    </row>
    <row r="832" spans="1:3">
      <c r="A832" t="s">
        <v>5292</v>
      </c>
      <c r="B832" s="241" t="s">
        <v>5293</v>
      </c>
      <c r="C832" s="242" t="s">
        <v>5294</v>
      </c>
    </row>
    <row r="833" spans="1:3">
      <c r="A833" t="s">
        <v>5295</v>
      </c>
      <c r="B833" s="241" t="s">
        <v>5296</v>
      </c>
      <c r="C833" s="242" t="s">
        <v>5297</v>
      </c>
    </row>
    <row r="834" spans="1:3" ht="30">
      <c r="A834" t="s">
        <v>5298</v>
      </c>
      <c r="B834" s="241" t="s">
        <v>5299</v>
      </c>
      <c r="C834" s="242" t="s">
        <v>5300</v>
      </c>
    </row>
    <row r="835" spans="1:3" ht="30">
      <c r="A835" t="s">
        <v>5301</v>
      </c>
      <c r="B835" s="241" t="s">
        <v>5302</v>
      </c>
      <c r="C835" s="242"/>
    </row>
    <row r="836" spans="1:3">
      <c r="A836" t="s">
        <v>5303</v>
      </c>
      <c r="B836" s="241" t="s">
        <v>5304</v>
      </c>
      <c r="C836" s="242" t="s">
        <v>5305</v>
      </c>
    </row>
    <row r="837" spans="1:3">
      <c r="A837" t="s">
        <v>5306</v>
      </c>
      <c r="B837" s="241" t="s">
        <v>5307</v>
      </c>
      <c r="C837" s="242" t="s">
        <v>5308</v>
      </c>
    </row>
    <row r="838" spans="1:3">
      <c r="A838" t="s">
        <v>5309</v>
      </c>
      <c r="B838" s="241" t="s">
        <v>5310</v>
      </c>
      <c r="C838" s="242" t="s">
        <v>5311</v>
      </c>
    </row>
    <row r="839" spans="1:3">
      <c r="A839" t="s">
        <v>5312</v>
      </c>
      <c r="B839" s="241" t="s">
        <v>5313</v>
      </c>
      <c r="C839" s="242" t="s">
        <v>5314</v>
      </c>
    </row>
    <row r="840" spans="1:3" ht="30">
      <c r="A840" t="s">
        <v>5315</v>
      </c>
      <c r="B840" s="241" t="s">
        <v>5316</v>
      </c>
      <c r="C840" s="242" t="s">
        <v>5317</v>
      </c>
    </row>
    <row r="841" spans="1:3">
      <c r="A841" t="s">
        <v>5318</v>
      </c>
      <c r="B841" s="241" t="s">
        <v>5319</v>
      </c>
      <c r="C841" s="242" t="s">
        <v>5320</v>
      </c>
    </row>
    <row r="842" spans="1:3">
      <c r="A842" t="s">
        <v>5321</v>
      </c>
      <c r="B842" s="241" t="s">
        <v>5322</v>
      </c>
      <c r="C842" s="242" t="s">
        <v>5323</v>
      </c>
    </row>
    <row r="843" spans="1:3">
      <c r="A843" t="s">
        <v>5324</v>
      </c>
      <c r="B843" s="241" t="s">
        <v>5325</v>
      </c>
      <c r="C843" s="242" t="s">
        <v>5326</v>
      </c>
    </row>
    <row r="844" spans="1:3">
      <c r="A844" t="s">
        <v>5327</v>
      </c>
      <c r="B844" s="241" t="s">
        <v>5328</v>
      </c>
      <c r="C844" s="242" t="s">
        <v>5329</v>
      </c>
    </row>
    <row r="845" spans="1:3">
      <c r="A845" t="s">
        <v>5330</v>
      </c>
      <c r="B845" s="241" t="s">
        <v>5331</v>
      </c>
      <c r="C845" s="242" t="s">
        <v>5332</v>
      </c>
    </row>
    <row r="846" spans="1:3" ht="30">
      <c r="A846" t="s">
        <v>5333</v>
      </c>
      <c r="B846" s="241" t="s">
        <v>5334</v>
      </c>
      <c r="C846" s="242" t="s">
        <v>5335</v>
      </c>
    </row>
    <row r="847" spans="1:3" ht="30">
      <c r="A847" t="s">
        <v>5336</v>
      </c>
      <c r="B847" s="241" t="s">
        <v>5337</v>
      </c>
      <c r="C847" s="242" t="s">
        <v>5338</v>
      </c>
    </row>
    <row r="848" spans="1:3" ht="30">
      <c r="A848" t="s">
        <v>5339</v>
      </c>
      <c r="B848" s="241" t="s">
        <v>5340</v>
      </c>
      <c r="C848" s="242" t="s">
        <v>5341</v>
      </c>
    </row>
    <row r="849" spans="1:3" ht="30">
      <c r="A849" t="s">
        <v>5342</v>
      </c>
      <c r="B849" s="241" t="s">
        <v>5343</v>
      </c>
      <c r="C849" s="242" t="s">
        <v>5344</v>
      </c>
    </row>
    <row r="850" spans="1:3" ht="30">
      <c r="A850" t="s">
        <v>5345</v>
      </c>
      <c r="B850" s="241" t="s">
        <v>5346</v>
      </c>
      <c r="C850" s="242" t="s">
        <v>5347</v>
      </c>
    </row>
    <row r="851" spans="1:3">
      <c r="A851" t="s">
        <v>5348</v>
      </c>
      <c r="B851" s="241" t="s">
        <v>5349</v>
      </c>
      <c r="C851" s="242" t="s">
        <v>5350</v>
      </c>
    </row>
    <row r="852" spans="1:3" ht="30">
      <c r="A852" t="s">
        <v>5351</v>
      </c>
      <c r="B852" s="241" t="s">
        <v>5352</v>
      </c>
      <c r="C852" s="242" t="s">
        <v>5353</v>
      </c>
    </row>
    <row r="853" spans="1:3" ht="30">
      <c r="A853" t="s">
        <v>5354</v>
      </c>
      <c r="B853" s="241" t="s">
        <v>5355</v>
      </c>
      <c r="C853" s="242" t="s">
        <v>5356</v>
      </c>
    </row>
    <row r="854" spans="1:3">
      <c r="A854" t="s">
        <v>5357</v>
      </c>
      <c r="B854" s="241" t="s">
        <v>5358</v>
      </c>
      <c r="C854" s="242" t="s">
        <v>5359</v>
      </c>
    </row>
    <row r="855" spans="1:3">
      <c r="A855" t="s">
        <v>5360</v>
      </c>
      <c r="B855" s="241" t="s">
        <v>5361</v>
      </c>
      <c r="C855" s="242" t="s">
        <v>5362</v>
      </c>
    </row>
    <row r="856" spans="1:3">
      <c r="A856" t="s">
        <v>5363</v>
      </c>
      <c r="B856" s="241" t="s">
        <v>5364</v>
      </c>
      <c r="C856" s="242" t="s">
        <v>5365</v>
      </c>
    </row>
    <row r="857" spans="1:3" ht="30">
      <c r="A857" t="s">
        <v>5366</v>
      </c>
      <c r="B857" s="241" t="s">
        <v>5367</v>
      </c>
      <c r="C857" s="242"/>
    </row>
    <row r="858" spans="1:3">
      <c r="A858" t="s">
        <v>2598</v>
      </c>
      <c r="B858" s="241" t="s">
        <v>5368</v>
      </c>
      <c r="C858" s="242" t="s">
        <v>5369</v>
      </c>
    </row>
    <row r="859" spans="1:3">
      <c r="A859" t="s">
        <v>5370</v>
      </c>
      <c r="B859" s="241" t="s">
        <v>5371</v>
      </c>
      <c r="C859" s="242" t="s">
        <v>5372</v>
      </c>
    </row>
    <row r="860" spans="1:3">
      <c r="A860" t="s">
        <v>5373</v>
      </c>
      <c r="B860" s="241" t="s">
        <v>5374</v>
      </c>
      <c r="C860" s="242" t="s">
        <v>5375</v>
      </c>
    </row>
    <row r="861" spans="1:3">
      <c r="A861" t="s">
        <v>5376</v>
      </c>
      <c r="B861" s="241" t="s">
        <v>5377</v>
      </c>
      <c r="C861" s="242" t="s">
        <v>5378</v>
      </c>
    </row>
    <row r="862" spans="1:3" ht="30">
      <c r="A862" t="s">
        <v>5379</v>
      </c>
      <c r="B862" s="241" t="s">
        <v>5380</v>
      </c>
      <c r="C862" s="242"/>
    </row>
    <row r="863" spans="1:3">
      <c r="A863" t="s">
        <v>5381</v>
      </c>
      <c r="B863" s="241" t="s">
        <v>5382</v>
      </c>
      <c r="C863" s="242" t="s">
        <v>5383</v>
      </c>
    </row>
    <row r="864" spans="1:3">
      <c r="A864" t="s">
        <v>5384</v>
      </c>
      <c r="B864" s="241" t="s">
        <v>5385</v>
      </c>
      <c r="C864" s="242" t="s">
        <v>5386</v>
      </c>
    </row>
    <row r="865" spans="1:3">
      <c r="A865" t="s">
        <v>2602</v>
      </c>
      <c r="B865" s="241" t="s">
        <v>5387</v>
      </c>
      <c r="C865" s="242" t="s">
        <v>5388</v>
      </c>
    </row>
    <row r="866" spans="1:3" ht="30">
      <c r="A866" t="s">
        <v>5389</v>
      </c>
      <c r="B866" s="241" t="s">
        <v>5390</v>
      </c>
      <c r="C866" s="242" t="s">
        <v>5391</v>
      </c>
    </row>
    <row r="867" spans="1:3">
      <c r="A867" t="s">
        <v>2658</v>
      </c>
      <c r="B867" s="241" t="s">
        <v>5392</v>
      </c>
      <c r="C867" s="242" t="s">
        <v>5393</v>
      </c>
    </row>
    <row r="868" spans="1:3">
      <c r="A868" t="s">
        <v>5394</v>
      </c>
      <c r="B868" s="241" t="s">
        <v>5395</v>
      </c>
      <c r="C868" s="242" t="s">
        <v>5396</v>
      </c>
    </row>
    <row r="869" spans="1:3">
      <c r="A869" t="s">
        <v>5397</v>
      </c>
      <c r="B869" s="241" t="s">
        <v>5398</v>
      </c>
      <c r="C869" s="242" t="s">
        <v>5399</v>
      </c>
    </row>
    <row r="870" spans="1:3" ht="30">
      <c r="A870" t="s">
        <v>5400</v>
      </c>
      <c r="B870" s="241" t="s">
        <v>5401</v>
      </c>
      <c r="C870" s="242" t="s">
        <v>5402</v>
      </c>
    </row>
    <row r="871" spans="1:3">
      <c r="A871" t="s">
        <v>5403</v>
      </c>
      <c r="B871" s="241" t="s">
        <v>5404</v>
      </c>
      <c r="C871" s="242"/>
    </row>
    <row r="872" spans="1:3">
      <c r="A872" t="s">
        <v>5405</v>
      </c>
      <c r="B872" s="241" t="s">
        <v>5406</v>
      </c>
      <c r="C872" s="242" t="s">
        <v>5407</v>
      </c>
    </row>
    <row r="873" spans="1:3">
      <c r="A873" t="s">
        <v>5408</v>
      </c>
      <c r="B873" s="241" t="s">
        <v>5409</v>
      </c>
      <c r="C873" s="242" t="s">
        <v>5410</v>
      </c>
    </row>
    <row r="874" spans="1:3">
      <c r="A874" t="s">
        <v>5411</v>
      </c>
      <c r="B874" s="241" t="s">
        <v>5412</v>
      </c>
      <c r="C874" s="242"/>
    </row>
    <row r="875" spans="1:3">
      <c r="A875" t="s">
        <v>5413</v>
      </c>
      <c r="B875" s="241" t="s">
        <v>5414</v>
      </c>
      <c r="C875" s="242" t="s">
        <v>5415</v>
      </c>
    </row>
    <row r="876" spans="1:3">
      <c r="A876" t="s">
        <v>5416</v>
      </c>
      <c r="B876" s="241" t="s">
        <v>5417</v>
      </c>
      <c r="C876" s="242" t="s">
        <v>5418</v>
      </c>
    </row>
    <row r="877" spans="1:3">
      <c r="A877" t="s">
        <v>5419</v>
      </c>
      <c r="B877" s="241" t="s">
        <v>5420</v>
      </c>
      <c r="C877" s="242"/>
    </row>
    <row r="878" spans="1:3">
      <c r="A878" t="s">
        <v>5421</v>
      </c>
      <c r="B878" s="241" t="s">
        <v>5422</v>
      </c>
      <c r="C878" s="242" t="s">
        <v>5423</v>
      </c>
    </row>
    <row r="879" spans="1:3" ht="60">
      <c r="A879" t="s">
        <v>5424</v>
      </c>
      <c r="B879" s="241" t="s">
        <v>5425</v>
      </c>
      <c r="C879" s="242" t="s">
        <v>5426</v>
      </c>
    </row>
    <row r="880" spans="1:3">
      <c r="A880" t="s">
        <v>5427</v>
      </c>
      <c r="B880" s="241" t="s">
        <v>5428</v>
      </c>
      <c r="C880" s="242" t="s">
        <v>5429</v>
      </c>
    </row>
    <row r="881" spans="1:3" ht="45">
      <c r="A881" t="s">
        <v>5430</v>
      </c>
      <c r="B881" s="241" t="s">
        <v>5431</v>
      </c>
      <c r="C881" s="242" t="s">
        <v>5432</v>
      </c>
    </row>
    <row r="882" spans="1:3" ht="45">
      <c r="A882" t="s">
        <v>5433</v>
      </c>
      <c r="B882" s="241" t="s">
        <v>5434</v>
      </c>
      <c r="C882" s="242" t="s">
        <v>5435</v>
      </c>
    </row>
    <row r="883" spans="1:3" ht="45">
      <c r="A883" t="s">
        <v>5436</v>
      </c>
      <c r="B883" s="241" t="s">
        <v>5437</v>
      </c>
      <c r="C883" s="242" t="s">
        <v>5438</v>
      </c>
    </row>
    <row r="884" spans="1:3">
      <c r="A884" t="s">
        <v>5439</v>
      </c>
      <c r="B884" s="241" t="s">
        <v>5440</v>
      </c>
      <c r="C884" s="242" t="s">
        <v>5441</v>
      </c>
    </row>
    <row r="885" spans="1:3" ht="30">
      <c r="A885" t="s">
        <v>5442</v>
      </c>
      <c r="B885" s="241" t="s">
        <v>5443</v>
      </c>
      <c r="C885" s="242" t="s">
        <v>5444</v>
      </c>
    </row>
    <row r="886" spans="1:3">
      <c r="A886" t="s">
        <v>5445</v>
      </c>
      <c r="B886" s="241" t="s">
        <v>5446</v>
      </c>
      <c r="C886" s="242" t="s">
        <v>5447</v>
      </c>
    </row>
    <row r="887" spans="1:3" ht="30">
      <c r="A887" t="s">
        <v>5448</v>
      </c>
      <c r="B887" s="241" t="s">
        <v>5449</v>
      </c>
      <c r="C887" s="242" t="s">
        <v>5450</v>
      </c>
    </row>
    <row r="888" spans="1:3" ht="45">
      <c r="A888" t="s">
        <v>5451</v>
      </c>
      <c r="B888" s="241" t="s">
        <v>5452</v>
      </c>
      <c r="C888" s="242" t="s">
        <v>5453</v>
      </c>
    </row>
    <row r="889" spans="1:3" ht="60">
      <c r="A889" t="s">
        <v>5454</v>
      </c>
      <c r="B889" s="241" t="s">
        <v>5455</v>
      </c>
      <c r="C889" s="242" t="s">
        <v>5456</v>
      </c>
    </row>
    <row r="890" spans="1:3" ht="30">
      <c r="A890" t="s">
        <v>5457</v>
      </c>
      <c r="B890" s="241" t="s">
        <v>5458</v>
      </c>
      <c r="C890" s="242" t="s">
        <v>5459</v>
      </c>
    </row>
    <row r="891" spans="1:3" ht="30">
      <c r="A891" t="s">
        <v>5460</v>
      </c>
      <c r="B891" s="241" t="s">
        <v>5461</v>
      </c>
      <c r="C891" s="242" t="s">
        <v>5462</v>
      </c>
    </row>
    <row r="892" spans="1:3" ht="30">
      <c r="A892" t="s">
        <v>5463</v>
      </c>
      <c r="B892" s="241" t="s">
        <v>5464</v>
      </c>
      <c r="C892" s="242" t="s">
        <v>5465</v>
      </c>
    </row>
    <row r="893" spans="1:3" ht="30">
      <c r="A893" t="s">
        <v>5466</v>
      </c>
      <c r="B893" s="241" t="s">
        <v>5467</v>
      </c>
      <c r="C893" s="242" t="s">
        <v>5468</v>
      </c>
    </row>
    <row r="894" spans="1:3" ht="30">
      <c r="A894" t="s">
        <v>5469</v>
      </c>
      <c r="B894" s="241" t="s">
        <v>5470</v>
      </c>
      <c r="C894" s="242" t="s">
        <v>5471</v>
      </c>
    </row>
    <row r="895" spans="1:3" ht="45">
      <c r="A895" t="s">
        <v>5472</v>
      </c>
      <c r="B895" s="241" t="s">
        <v>5473</v>
      </c>
      <c r="C895" s="242" t="s">
        <v>5474</v>
      </c>
    </row>
    <row r="896" spans="1:3" ht="45">
      <c r="A896" t="s">
        <v>5475</v>
      </c>
      <c r="B896" s="241" t="s">
        <v>5476</v>
      </c>
      <c r="C896" s="242" t="s">
        <v>5477</v>
      </c>
    </row>
    <row r="897" spans="1:3" ht="30">
      <c r="A897" t="s">
        <v>5478</v>
      </c>
      <c r="B897" s="241" t="s">
        <v>5479</v>
      </c>
      <c r="C897" s="242" t="s">
        <v>5480</v>
      </c>
    </row>
    <row r="898" spans="1:3" ht="45">
      <c r="A898" t="s">
        <v>5481</v>
      </c>
      <c r="B898" s="241" t="s">
        <v>5482</v>
      </c>
      <c r="C898" s="242" t="s">
        <v>5483</v>
      </c>
    </row>
    <row r="899" spans="1:3" ht="45">
      <c r="A899" t="s">
        <v>5484</v>
      </c>
      <c r="B899" s="241" t="s">
        <v>5485</v>
      </c>
      <c r="C899" s="242" t="s">
        <v>5486</v>
      </c>
    </row>
    <row r="900" spans="1:3" ht="30">
      <c r="A900" t="s">
        <v>5487</v>
      </c>
      <c r="B900" s="241" t="s">
        <v>5488</v>
      </c>
      <c r="C900" s="242" t="s">
        <v>5489</v>
      </c>
    </row>
    <row r="901" spans="1:3" ht="30">
      <c r="A901" t="s">
        <v>5490</v>
      </c>
      <c r="B901" s="241" t="s">
        <v>5491</v>
      </c>
      <c r="C901" s="242" t="s">
        <v>5492</v>
      </c>
    </row>
    <row r="902" spans="1:3" ht="30">
      <c r="A902" t="s">
        <v>5493</v>
      </c>
      <c r="B902" s="241" t="s">
        <v>5494</v>
      </c>
      <c r="C902" s="242" t="s">
        <v>5495</v>
      </c>
    </row>
    <row r="903" spans="1:3">
      <c r="A903" t="s">
        <v>5496</v>
      </c>
      <c r="B903" s="241" t="s">
        <v>5497</v>
      </c>
      <c r="C903" s="242" t="s">
        <v>5498</v>
      </c>
    </row>
    <row r="904" spans="1:3" ht="30">
      <c r="A904" t="s">
        <v>5499</v>
      </c>
      <c r="B904" s="241" t="s">
        <v>5500</v>
      </c>
      <c r="C904" s="242" t="s">
        <v>5501</v>
      </c>
    </row>
    <row r="905" spans="1:3">
      <c r="A905" t="s">
        <v>5502</v>
      </c>
      <c r="B905" s="241" t="s">
        <v>5503</v>
      </c>
      <c r="C905" s="242"/>
    </row>
    <row r="906" spans="1:3" ht="30">
      <c r="A906" t="s">
        <v>5504</v>
      </c>
      <c r="B906" s="241" t="s">
        <v>5505</v>
      </c>
      <c r="C906" s="242"/>
    </row>
    <row r="907" spans="1:3" ht="30">
      <c r="A907" t="s">
        <v>5506</v>
      </c>
      <c r="B907" s="241" t="s">
        <v>5507</v>
      </c>
      <c r="C907" s="242"/>
    </row>
    <row r="908" spans="1:3">
      <c r="A908" t="s">
        <v>5508</v>
      </c>
      <c r="B908" s="241" t="s">
        <v>5509</v>
      </c>
      <c r="C908" s="242" t="s">
        <v>5510</v>
      </c>
    </row>
    <row r="909" spans="1:3">
      <c r="A909" t="s">
        <v>5511</v>
      </c>
      <c r="B909" s="241" t="s">
        <v>5512</v>
      </c>
      <c r="C909" s="242"/>
    </row>
    <row r="910" spans="1:3">
      <c r="A910" t="s">
        <v>2685</v>
      </c>
      <c r="B910" s="241" t="s">
        <v>5513</v>
      </c>
      <c r="C910" s="242" t="s">
        <v>5514</v>
      </c>
    </row>
    <row r="911" spans="1:3">
      <c r="A911" t="s">
        <v>2689</v>
      </c>
      <c r="B911" s="241" t="s">
        <v>5515</v>
      </c>
      <c r="C911" s="242" t="s">
        <v>5516</v>
      </c>
    </row>
    <row r="912" spans="1:3">
      <c r="A912" t="s">
        <v>5517</v>
      </c>
      <c r="B912" s="241" t="s">
        <v>5518</v>
      </c>
      <c r="C912" s="242" t="s">
        <v>5519</v>
      </c>
    </row>
    <row r="913" spans="1:3">
      <c r="A913" t="s">
        <v>5520</v>
      </c>
      <c r="B913" s="241" t="s">
        <v>5521</v>
      </c>
      <c r="C913" s="242" t="s">
        <v>5522</v>
      </c>
    </row>
    <row r="914" spans="1:3" ht="30">
      <c r="A914" t="s">
        <v>5523</v>
      </c>
      <c r="B914" s="241" t="s">
        <v>5524</v>
      </c>
      <c r="C914" s="242" t="s">
        <v>5525</v>
      </c>
    </row>
    <row r="915" spans="1:3" ht="60">
      <c r="A915" t="s">
        <v>5526</v>
      </c>
      <c r="B915" s="241" t="s">
        <v>5527</v>
      </c>
      <c r="C915" s="242" t="s">
        <v>5528</v>
      </c>
    </row>
    <row r="916" spans="1:3" ht="30">
      <c r="A916" t="s">
        <v>5529</v>
      </c>
      <c r="B916" s="241" t="s">
        <v>5530</v>
      </c>
      <c r="C916" s="242" t="s">
        <v>5531</v>
      </c>
    </row>
    <row r="917" spans="1:3" ht="150">
      <c r="A917" t="s">
        <v>5532</v>
      </c>
      <c r="B917" s="241" t="s">
        <v>5533</v>
      </c>
      <c r="C917" s="242" t="s">
        <v>5534</v>
      </c>
    </row>
    <row r="918" spans="1:3" ht="45">
      <c r="A918" t="s">
        <v>5535</v>
      </c>
      <c r="B918" s="241" t="s">
        <v>5536</v>
      </c>
      <c r="C918" s="242" t="s">
        <v>5537</v>
      </c>
    </row>
    <row r="919" spans="1:3" ht="30">
      <c r="A919" t="s">
        <v>5538</v>
      </c>
      <c r="B919" s="241" t="s">
        <v>5539</v>
      </c>
      <c r="C919" s="242" t="s">
        <v>5540</v>
      </c>
    </row>
    <row r="920" spans="1:3" ht="180">
      <c r="A920" t="s">
        <v>5541</v>
      </c>
      <c r="B920" s="241" t="s">
        <v>5542</v>
      </c>
      <c r="C920" s="242" t="s">
        <v>5543</v>
      </c>
    </row>
    <row r="921" spans="1:3" ht="30">
      <c r="A921" t="s">
        <v>5544</v>
      </c>
      <c r="B921" s="241" t="s">
        <v>5545</v>
      </c>
      <c r="C921" s="242" t="s">
        <v>5546</v>
      </c>
    </row>
    <row r="922" spans="1:3" ht="75">
      <c r="A922" t="s">
        <v>5547</v>
      </c>
      <c r="B922" s="241" t="s">
        <v>5548</v>
      </c>
      <c r="C922" s="242" t="s">
        <v>5549</v>
      </c>
    </row>
    <row r="923" spans="1:3" ht="30">
      <c r="A923" t="s">
        <v>5550</v>
      </c>
      <c r="B923" s="241" t="s">
        <v>5551</v>
      </c>
      <c r="C923" s="242" t="s">
        <v>5552</v>
      </c>
    </row>
    <row r="924" spans="1:3" ht="60">
      <c r="A924" t="s">
        <v>5553</v>
      </c>
      <c r="B924" s="241" t="s">
        <v>5554</v>
      </c>
      <c r="C924" s="242" t="s">
        <v>5555</v>
      </c>
    </row>
    <row r="925" spans="1:3" ht="45">
      <c r="A925" t="s">
        <v>5556</v>
      </c>
      <c r="B925" s="241" t="s">
        <v>5557</v>
      </c>
      <c r="C925" s="242" t="s">
        <v>5558</v>
      </c>
    </row>
    <row r="926" spans="1:3" ht="45">
      <c r="A926" t="s">
        <v>5559</v>
      </c>
      <c r="B926" s="241" t="s">
        <v>5560</v>
      </c>
      <c r="C926" s="242" t="s">
        <v>5561</v>
      </c>
    </row>
    <row r="927" spans="1:3" ht="30">
      <c r="A927" t="s">
        <v>5562</v>
      </c>
      <c r="B927" s="241" t="s">
        <v>5563</v>
      </c>
      <c r="C927" s="242" t="s">
        <v>5564</v>
      </c>
    </row>
    <row r="928" spans="1:3" ht="30">
      <c r="A928" t="s">
        <v>5565</v>
      </c>
      <c r="B928" s="241" t="s">
        <v>5566</v>
      </c>
      <c r="C928" s="242" t="s">
        <v>5567</v>
      </c>
    </row>
    <row r="929" spans="1:3">
      <c r="A929" t="s">
        <v>5568</v>
      </c>
      <c r="B929" s="241" t="s">
        <v>5569</v>
      </c>
      <c r="C929" s="242" t="s">
        <v>5570</v>
      </c>
    </row>
    <row r="930" spans="1:3" ht="45">
      <c r="A930" t="s">
        <v>5571</v>
      </c>
      <c r="B930" s="241" t="s">
        <v>5572</v>
      </c>
      <c r="C930" s="242" t="s">
        <v>5573</v>
      </c>
    </row>
    <row r="931" spans="1:3" ht="30">
      <c r="A931" t="s">
        <v>5574</v>
      </c>
      <c r="B931" s="241" t="s">
        <v>5575</v>
      </c>
      <c r="C931" s="242" t="s">
        <v>5576</v>
      </c>
    </row>
    <row r="932" spans="1:3" ht="45">
      <c r="A932" t="s">
        <v>5577</v>
      </c>
      <c r="B932" s="241" t="s">
        <v>5578</v>
      </c>
      <c r="C932" s="242" t="s">
        <v>5579</v>
      </c>
    </row>
    <row r="933" spans="1:3" ht="135">
      <c r="A933" t="s">
        <v>5580</v>
      </c>
      <c r="B933" s="241" t="s">
        <v>5581</v>
      </c>
      <c r="C933" s="242" t="s">
        <v>5582</v>
      </c>
    </row>
    <row r="934" spans="1:3">
      <c r="A934" t="s">
        <v>5583</v>
      </c>
      <c r="B934" s="241" t="s">
        <v>5584</v>
      </c>
      <c r="C934" s="242" t="s">
        <v>5585</v>
      </c>
    </row>
    <row r="935" spans="1:3">
      <c r="A935" t="s">
        <v>2707</v>
      </c>
      <c r="B935" s="241" t="s">
        <v>5586</v>
      </c>
      <c r="C935" s="242" t="s">
        <v>5587</v>
      </c>
    </row>
    <row r="936" spans="1:3" ht="45">
      <c r="A936" t="s">
        <v>5588</v>
      </c>
      <c r="B936" s="241" t="s">
        <v>5589</v>
      </c>
      <c r="C936" s="242" t="s">
        <v>5590</v>
      </c>
    </row>
    <row r="937" spans="1:3" ht="30">
      <c r="A937" t="s">
        <v>2711</v>
      </c>
      <c r="B937" s="241" t="s">
        <v>5591</v>
      </c>
      <c r="C937" s="242" t="s">
        <v>5592</v>
      </c>
    </row>
    <row r="938" spans="1:3">
      <c r="A938" t="s">
        <v>5593</v>
      </c>
      <c r="B938" s="241" t="s">
        <v>5594</v>
      </c>
      <c r="C938" s="242" t="s">
        <v>5595</v>
      </c>
    </row>
    <row r="939" spans="1:3" ht="45">
      <c r="A939" t="s">
        <v>5596</v>
      </c>
      <c r="B939" s="241" t="s">
        <v>5597</v>
      </c>
      <c r="C939" s="242" t="s">
        <v>5598</v>
      </c>
    </row>
    <row r="940" spans="1:3" ht="45">
      <c r="A940" t="s">
        <v>5599</v>
      </c>
      <c r="B940" s="241" t="s">
        <v>5600</v>
      </c>
      <c r="C940" s="242" t="s">
        <v>5601</v>
      </c>
    </row>
    <row r="941" spans="1:3" ht="60">
      <c r="A941" t="s">
        <v>5602</v>
      </c>
      <c r="B941" s="241" t="s">
        <v>5603</v>
      </c>
      <c r="C941" s="242" t="s">
        <v>5604</v>
      </c>
    </row>
    <row r="942" spans="1:3">
      <c r="A942" t="s">
        <v>5605</v>
      </c>
      <c r="B942" s="241" t="s">
        <v>5606</v>
      </c>
      <c r="C942" s="242" t="s">
        <v>5607</v>
      </c>
    </row>
    <row r="943" spans="1:3">
      <c r="A943" t="s">
        <v>2719</v>
      </c>
      <c r="B943" s="241" t="s">
        <v>5608</v>
      </c>
      <c r="C943" s="242" t="s">
        <v>5609</v>
      </c>
    </row>
    <row r="944" spans="1:3" ht="30">
      <c r="A944" t="s">
        <v>5610</v>
      </c>
      <c r="B944" s="241" t="s">
        <v>5611</v>
      </c>
      <c r="C944" s="242" t="s">
        <v>5612</v>
      </c>
    </row>
    <row r="945" spans="1:3" ht="30">
      <c r="A945" t="s">
        <v>5613</v>
      </c>
      <c r="B945" s="241" t="s">
        <v>5614</v>
      </c>
      <c r="C945" s="242" t="s">
        <v>5615</v>
      </c>
    </row>
    <row r="946" spans="1:3" ht="30">
      <c r="A946" t="s">
        <v>5616</v>
      </c>
      <c r="B946" s="241" t="s">
        <v>5617</v>
      </c>
      <c r="C946" s="242" t="s">
        <v>5618</v>
      </c>
    </row>
    <row r="947" spans="1:3" ht="30">
      <c r="A947" t="s">
        <v>5619</v>
      </c>
      <c r="B947" s="241" t="s">
        <v>5620</v>
      </c>
      <c r="C947" s="242" t="s">
        <v>5621</v>
      </c>
    </row>
    <row r="948" spans="1:3" ht="75">
      <c r="A948" t="s">
        <v>5622</v>
      </c>
      <c r="B948" s="241" t="s">
        <v>5623</v>
      </c>
      <c r="C948" s="242" t="s">
        <v>5624</v>
      </c>
    </row>
    <row r="949" spans="1:3">
      <c r="A949" t="s">
        <v>5625</v>
      </c>
      <c r="B949" s="241" t="s">
        <v>5626</v>
      </c>
      <c r="C949" s="242" t="s">
        <v>5627</v>
      </c>
    </row>
    <row r="950" spans="1:3">
      <c r="A950" t="s">
        <v>2723</v>
      </c>
      <c r="B950" s="241" t="s">
        <v>5628</v>
      </c>
      <c r="C950" s="242" t="s">
        <v>5629</v>
      </c>
    </row>
    <row r="951" spans="1:3">
      <c r="A951" t="s">
        <v>5630</v>
      </c>
      <c r="B951" s="241" t="s">
        <v>5631</v>
      </c>
      <c r="C951" s="242" t="s">
        <v>5632</v>
      </c>
    </row>
    <row r="952" spans="1:3" ht="45">
      <c r="A952" t="s">
        <v>5633</v>
      </c>
      <c r="B952" s="241" t="s">
        <v>5634</v>
      </c>
      <c r="C952" s="242" t="s">
        <v>5635</v>
      </c>
    </row>
    <row r="953" spans="1:3" ht="45">
      <c r="A953" t="s">
        <v>5636</v>
      </c>
      <c r="B953" s="241" t="s">
        <v>5637</v>
      </c>
      <c r="C953" s="242" t="s">
        <v>5638</v>
      </c>
    </row>
    <row r="954" spans="1:3">
      <c r="A954" t="s">
        <v>2727</v>
      </c>
      <c r="B954" s="241" t="s">
        <v>5639</v>
      </c>
      <c r="C954" s="242" t="s">
        <v>5640</v>
      </c>
    </row>
    <row r="955" spans="1:3" ht="45">
      <c r="A955" t="s">
        <v>5641</v>
      </c>
      <c r="B955" s="241" t="s">
        <v>5642</v>
      </c>
      <c r="C955" s="242" t="s">
        <v>5643</v>
      </c>
    </row>
    <row r="956" spans="1:3" ht="45">
      <c r="A956" t="s">
        <v>5644</v>
      </c>
      <c r="B956" s="241" t="s">
        <v>5645</v>
      </c>
      <c r="C956" s="242" t="s">
        <v>5646</v>
      </c>
    </row>
    <row r="957" spans="1:3" ht="45">
      <c r="A957" t="s">
        <v>5647</v>
      </c>
      <c r="B957" s="241" t="s">
        <v>5648</v>
      </c>
      <c r="C957" s="242" t="s">
        <v>5649</v>
      </c>
    </row>
    <row r="958" spans="1:3" ht="30">
      <c r="A958" t="s">
        <v>5650</v>
      </c>
      <c r="B958" s="241" t="s">
        <v>5651</v>
      </c>
      <c r="C958" s="242" t="s">
        <v>5652</v>
      </c>
    </row>
    <row r="959" spans="1:3" ht="30">
      <c r="A959" t="s">
        <v>5653</v>
      </c>
      <c r="B959" s="241" t="s">
        <v>5654</v>
      </c>
      <c r="C959" s="242" t="s">
        <v>5655</v>
      </c>
    </row>
    <row r="960" spans="1:3" ht="45">
      <c r="A960" t="s">
        <v>5656</v>
      </c>
      <c r="B960" s="241" t="s">
        <v>5657</v>
      </c>
      <c r="C960" s="242" t="s">
        <v>5658</v>
      </c>
    </row>
    <row r="961" spans="1:3" ht="75">
      <c r="A961" t="s">
        <v>5659</v>
      </c>
      <c r="B961" s="241" t="s">
        <v>5660</v>
      </c>
      <c r="C961" s="242" t="s">
        <v>5661</v>
      </c>
    </row>
    <row r="962" spans="1:3" ht="30">
      <c r="A962" t="s">
        <v>5662</v>
      </c>
      <c r="B962" s="241" t="s">
        <v>5663</v>
      </c>
      <c r="C962" s="242" t="s">
        <v>5664</v>
      </c>
    </row>
    <row r="963" spans="1:3" ht="30">
      <c r="A963" t="s">
        <v>5665</v>
      </c>
      <c r="B963" s="241" t="s">
        <v>5666</v>
      </c>
      <c r="C963" s="242" t="s">
        <v>5667</v>
      </c>
    </row>
    <row r="964" spans="1:3" ht="30">
      <c r="A964" t="s">
        <v>5668</v>
      </c>
      <c r="B964" s="241" t="s">
        <v>5669</v>
      </c>
      <c r="C964" s="242" t="s">
        <v>5670</v>
      </c>
    </row>
    <row r="965" spans="1:3" ht="60">
      <c r="A965" t="s">
        <v>5671</v>
      </c>
      <c r="B965" s="241" t="s">
        <v>5672</v>
      </c>
      <c r="C965" s="242" t="s">
        <v>5673</v>
      </c>
    </row>
    <row r="966" spans="1:3" ht="30">
      <c r="A966" t="s">
        <v>5674</v>
      </c>
      <c r="B966" s="241" t="s">
        <v>5675</v>
      </c>
      <c r="C966" s="242" t="s">
        <v>5676</v>
      </c>
    </row>
    <row r="967" spans="1:3" ht="30">
      <c r="A967" t="s">
        <v>5677</v>
      </c>
      <c r="B967" s="241" t="s">
        <v>5678</v>
      </c>
      <c r="C967" s="242" t="s">
        <v>5679</v>
      </c>
    </row>
    <row r="968" spans="1:3" ht="30">
      <c r="A968" t="s">
        <v>5680</v>
      </c>
      <c r="B968" s="241" t="s">
        <v>5681</v>
      </c>
      <c r="C968" s="242" t="s">
        <v>5682</v>
      </c>
    </row>
    <row r="969" spans="1:3" ht="30">
      <c r="A969" t="s">
        <v>5683</v>
      </c>
      <c r="B969" s="241" t="s">
        <v>5684</v>
      </c>
      <c r="C969" s="242" t="s">
        <v>5685</v>
      </c>
    </row>
    <row r="970" spans="1:3" ht="30">
      <c r="A970" t="s">
        <v>5686</v>
      </c>
      <c r="B970" s="241" t="s">
        <v>5687</v>
      </c>
      <c r="C970" s="242" t="s">
        <v>5688</v>
      </c>
    </row>
    <row r="971" spans="1:3" ht="30">
      <c r="A971" t="s">
        <v>5689</v>
      </c>
      <c r="B971" s="241" t="s">
        <v>5690</v>
      </c>
      <c r="C971" s="242" t="s">
        <v>5691</v>
      </c>
    </row>
    <row r="972" spans="1:3" ht="30">
      <c r="A972" t="s">
        <v>5692</v>
      </c>
      <c r="B972" s="241" t="s">
        <v>5693</v>
      </c>
      <c r="C972" s="242" t="s">
        <v>5694</v>
      </c>
    </row>
    <row r="973" spans="1:3" ht="30">
      <c r="A973" t="s">
        <v>5695</v>
      </c>
      <c r="B973" s="241" t="s">
        <v>5696</v>
      </c>
      <c r="C973" s="242" t="s">
        <v>5697</v>
      </c>
    </row>
    <row r="974" spans="1:3" ht="45">
      <c r="A974" t="s">
        <v>5698</v>
      </c>
      <c r="B974" s="241" t="s">
        <v>5699</v>
      </c>
      <c r="C974" s="242" t="s">
        <v>5700</v>
      </c>
    </row>
    <row r="975" spans="1:3" ht="45">
      <c r="A975" t="s">
        <v>5701</v>
      </c>
      <c r="B975" s="241" t="s">
        <v>5702</v>
      </c>
      <c r="C975" s="242" t="s">
        <v>5703</v>
      </c>
    </row>
    <row r="976" spans="1:3" ht="45">
      <c r="A976" t="s">
        <v>5704</v>
      </c>
      <c r="B976" s="241" t="s">
        <v>5705</v>
      </c>
      <c r="C976" s="242" t="s">
        <v>5706</v>
      </c>
    </row>
    <row r="977" spans="1:3" ht="45">
      <c r="A977" t="s">
        <v>5707</v>
      </c>
      <c r="B977" s="241" t="s">
        <v>5708</v>
      </c>
      <c r="C977" s="242" t="s">
        <v>5709</v>
      </c>
    </row>
    <row r="978" spans="1:3" ht="45">
      <c r="A978" t="s">
        <v>5710</v>
      </c>
      <c r="B978" s="241" t="s">
        <v>5711</v>
      </c>
      <c r="C978" s="242" t="s">
        <v>5712</v>
      </c>
    </row>
    <row r="979" spans="1:3" ht="90">
      <c r="A979" t="s">
        <v>5713</v>
      </c>
      <c r="B979" s="241" t="s">
        <v>5714</v>
      </c>
      <c r="C979" s="242" t="s">
        <v>5715</v>
      </c>
    </row>
    <row r="980" spans="1:3" ht="30">
      <c r="A980" t="s">
        <v>5716</v>
      </c>
      <c r="B980" s="241" t="s">
        <v>5717</v>
      </c>
      <c r="C980" s="242" t="s">
        <v>5718</v>
      </c>
    </row>
    <row r="981" spans="1:3" ht="30">
      <c r="A981" t="s">
        <v>5719</v>
      </c>
      <c r="B981" s="241" t="s">
        <v>5720</v>
      </c>
      <c r="C981" s="242" t="s">
        <v>5721</v>
      </c>
    </row>
    <row r="982" spans="1:3" ht="60">
      <c r="A982" t="s">
        <v>5722</v>
      </c>
      <c r="B982" s="241" t="s">
        <v>5723</v>
      </c>
      <c r="C982" s="242" t="s">
        <v>5724</v>
      </c>
    </row>
    <row r="983" spans="1:3" ht="45">
      <c r="A983" t="s">
        <v>5725</v>
      </c>
      <c r="B983" s="241" t="s">
        <v>5726</v>
      </c>
      <c r="C983" s="242" t="s">
        <v>5727</v>
      </c>
    </row>
    <row r="984" spans="1:3" ht="30">
      <c r="A984" t="s">
        <v>5728</v>
      </c>
      <c r="B984" s="241" t="s">
        <v>5729</v>
      </c>
      <c r="C984" s="242" t="s">
        <v>5730</v>
      </c>
    </row>
    <row r="985" spans="1:3" ht="30">
      <c r="A985" t="s">
        <v>5731</v>
      </c>
      <c r="B985" s="241" t="s">
        <v>5732</v>
      </c>
      <c r="C985" s="242" t="s">
        <v>5733</v>
      </c>
    </row>
    <row r="986" spans="1:3" ht="60">
      <c r="A986" t="s">
        <v>5734</v>
      </c>
      <c r="B986" s="241" t="s">
        <v>5735</v>
      </c>
      <c r="C986" s="242" t="s">
        <v>5736</v>
      </c>
    </row>
    <row r="987" spans="1:3" ht="75">
      <c r="A987" t="s">
        <v>5737</v>
      </c>
      <c r="B987" s="241" t="s">
        <v>5738</v>
      </c>
      <c r="C987" s="242" t="s">
        <v>5739</v>
      </c>
    </row>
    <row r="988" spans="1:3" ht="30">
      <c r="A988" t="s">
        <v>5740</v>
      </c>
      <c r="B988" s="241" t="s">
        <v>5741</v>
      </c>
      <c r="C988" s="242" t="s">
        <v>5742</v>
      </c>
    </row>
    <row r="989" spans="1:3" ht="30">
      <c r="A989" t="s">
        <v>5743</v>
      </c>
      <c r="B989" s="241" t="s">
        <v>5744</v>
      </c>
      <c r="C989" s="242" t="s">
        <v>5745</v>
      </c>
    </row>
    <row r="990" spans="1:3" ht="45">
      <c r="A990" t="s">
        <v>5746</v>
      </c>
      <c r="B990" s="241" t="s">
        <v>5747</v>
      </c>
      <c r="C990" s="242" t="s">
        <v>5748</v>
      </c>
    </row>
    <row r="991" spans="1:3">
      <c r="A991" t="s">
        <v>5749</v>
      </c>
      <c r="B991" s="241" t="s">
        <v>5750</v>
      </c>
      <c r="C991" s="242" t="s">
        <v>5751</v>
      </c>
    </row>
    <row r="992" spans="1:3">
      <c r="A992" t="s">
        <v>5752</v>
      </c>
      <c r="B992" s="241" t="s">
        <v>5753</v>
      </c>
      <c r="C992" s="242"/>
    </row>
    <row r="993" spans="1:3" ht="30">
      <c r="A993" t="s">
        <v>5754</v>
      </c>
      <c r="B993" s="241" t="s">
        <v>5755</v>
      </c>
      <c r="C993" s="242" t="s">
        <v>5756</v>
      </c>
    </row>
    <row r="994" spans="1:3">
      <c r="A994" t="s">
        <v>5757</v>
      </c>
      <c r="B994" s="241" t="s">
        <v>5758</v>
      </c>
      <c r="C994" s="242"/>
    </row>
    <row r="995" spans="1:3">
      <c r="A995" t="s">
        <v>5757</v>
      </c>
      <c r="B995" s="241" t="s">
        <v>5759</v>
      </c>
      <c r="C995" s="242"/>
    </row>
    <row r="996" spans="1:3" ht="150">
      <c r="A996" t="s">
        <v>5760</v>
      </c>
      <c r="B996" s="241" t="s">
        <v>5761</v>
      </c>
      <c r="C996" s="242" t="s">
        <v>5762</v>
      </c>
    </row>
    <row r="997" spans="1:3" ht="30">
      <c r="A997" t="s">
        <v>5763</v>
      </c>
      <c r="B997" s="241" t="s">
        <v>5764</v>
      </c>
      <c r="C997" s="242" t="s">
        <v>5765</v>
      </c>
    </row>
    <row r="998" spans="1:3">
      <c r="A998" t="s">
        <v>5766</v>
      </c>
      <c r="B998" s="241" t="s">
        <v>5767</v>
      </c>
      <c r="C998" s="242" t="s">
        <v>5768</v>
      </c>
    </row>
    <row r="999" spans="1:3" ht="45">
      <c r="A999" t="s">
        <v>5769</v>
      </c>
      <c r="B999" s="241" t="s">
        <v>5770</v>
      </c>
      <c r="C999" s="242" t="s">
        <v>5771</v>
      </c>
    </row>
    <row r="1000" spans="1:3" ht="30">
      <c r="A1000" t="s">
        <v>5772</v>
      </c>
      <c r="B1000" s="241" t="s">
        <v>5773</v>
      </c>
      <c r="C1000" s="242" t="s">
        <v>5774</v>
      </c>
    </row>
    <row r="1001" spans="1:3" ht="30">
      <c r="A1001" t="s">
        <v>5775</v>
      </c>
      <c r="B1001" s="241" t="s">
        <v>5776</v>
      </c>
      <c r="C1001" s="242" t="s">
        <v>5777</v>
      </c>
    </row>
    <row r="1002" spans="1:3">
      <c r="A1002" t="s">
        <v>5778</v>
      </c>
      <c r="B1002" s="241" t="s">
        <v>5779</v>
      </c>
      <c r="C1002" s="242" t="s">
        <v>5780</v>
      </c>
    </row>
    <row r="1003" spans="1:3">
      <c r="A1003" t="s">
        <v>5781</v>
      </c>
      <c r="B1003" s="241" t="s">
        <v>5782</v>
      </c>
      <c r="C1003" s="242" t="s">
        <v>5783</v>
      </c>
    </row>
    <row r="1004" spans="1:3">
      <c r="A1004" t="s">
        <v>5784</v>
      </c>
      <c r="B1004" s="241" t="s">
        <v>5785</v>
      </c>
      <c r="C1004" s="242" t="s">
        <v>5786</v>
      </c>
    </row>
    <row r="1005" spans="1:3" ht="30">
      <c r="A1005" t="s">
        <v>5787</v>
      </c>
      <c r="B1005" s="241" t="s">
        <v>5788</v>
      </c>
      <c r="C1005" s="242"/>
    </row>
    <row r="1006" spans="1:3" ht="30">
      <c r="A1006" t="s">
        <v>5789</v>
      </c>
      <c r="B1006" s="241" t="s">
        <v>5790</v>
      </c>
      <c r="C1006" s="242"/>
    </row>
    <row r="1007" spans="1:3" ht="45">
      <c r="A1007" t="s">
        <v>5791</v>
      </c>
      <c r="B1007" s="241" t="s">
        <v>5792</v>
      </c>
      <c r="C1007" s="242" t="s">
        <v>5793</v>
      </c>
    </row>
    <row r="1008" spans="1:3" ht="30">
      <c r="A1008" t="s">
        <v>5794</v>
      </c>
      <c r="B1008" s="241" t="s">
        <v>5795</v>
      </c>
      <c r="C1008" s="242" t="s">
        <v>5796</v>
      </c>
    </row>
    <row r="1009" spans="2:3" ht="30">
      <c r="B1009" s="241" t="s">
        <v>5797</v>
      </c>
      <c r="C1009" s="242"/>
    </row>
    <row r="1010" spans="2:3" ht="30">
      <c r="B1010" s="241" t="s">
        <v>5798</v>
      </c>
      <c r="C1010" s="242"/>
    </row>
    <row r="1011" spans="2:3" ht="30">
      <c r="B1011" s="241" t="s">
        <v>5799</v>
      </c>
      <c r="C1011" s="242"/>
    </row>
    <row r="1012" spans="2:3">
      <c r="B1012" s="241" t="s">
        <v>5800</v>
      </c>
      <c r="C1012" s="242"/>
    </row>
    <row r="1013" spans="2:3">
      <c r="B1013" s="241" t="s">
        <v>5801</v>
      </c>
      <c r="C1013" s="242"/>
    </row>
    <row r="1014" spans="2:3" ht="30">
      <c r="B1014" s="241" t="s">
        <v>5802</v>
      </c>
      <c r="C1014" s="242"/>
    </row>
    <row r="1015" spans="2:3">
      <c r="B1015" s="241" t="s">
        <v>5803</v>
      </c>
      <c r="C1015" s="242"/>
    </row>
    <row r="1016" spans="2:3" ht="45">
      <c r="B1016" s="241" t="s">
        <v>5804</v>
      </c>
      <c r="C1016" s="242"/>
    </row>
    <row r="1017" spans="2:3" ht="30">
      <c r="B1017" s="241" t="s">
        <v>5805</v>
      </c>
      <c r="C1017" s="242"/>
    </row>
    <row r="1018" spans="2:3">
      <c r="B1018" s="241" t="s">
        <v>5806</v>
      </c>
      <c r="C1018" s="242"/>
    </row>
    <row r="1019" spans="2:3" ht="45">
      <c r="B1019" s="241" t="s">
        <v>5807</v>
      </c>
      <c r="C1019" s="242"/>
    </row>
    <row r="1020" spans="2:3" ht="75">
      <c r="B1020" s="241" t="s">
        <v>5808</v>
      </c>
      <c r="C1020" s="242"/>
    </row>
    <row r="1021" spans="2:3" ht="30">
      <c r="B1021" s="241" t="s">
        <v>5809</v>
      </c>
      <c r="C1021" s="242"/>
    </row>
    <row r="1022" spans="2:3" ht="135">
      <c r="B1022" s="241" t="s">
        <v>5810</v>
      </c>
      <c r="C1022" s="242"/>
    </row>
    <row r="1023" spans="2:3" ht="30">
      <c r="B1023" s="241" t="s">
        <v>5811</v>
      </c>
      <c r="C1023" s="242"/>
    </row>
    <row r="1024" spans="2:3" ht="30">
      <c r="B1024" s="241" t="s">
        <v>5812</v>
      </c>
      <c r="C1024" s="242"/>
    </row>
    <row r="1025" spans="2:3" ht="105">
      <c r="B1025" s="241" t="s">
        <v>5813</v>
      </c>
      <c r="C1025" s="242"/>
    </row>
    <row r="1026" spans="2:3" ht="60">
      <c r="B1026" s="241" t="s">
        <v>5814</v>
      </c>
      <c r="C1026" s="242" t="s">
        <v>5815</v>
      </c>
    </row>
    <row r="1027" spans="2:3" ht="45">
      <c r="B1027" s="241" t="s">
        <v>5816</v>
      </c>
      <c r="C1027" s="242"/>
    </row>
    <row r="1028" spans="2:3" ht="30">
      <c r="B1028" s="241" t="s">
        <v>5817</v>
      </c>
      <c r="C1028" s="242"/>
    </row>
    <row r="1029" spans="2:3">
      <c r="B1029" s="241" t="s">
        <v>5818</v>
      </c>
      <c r="C1029" s="242"/>
    </row>
    <row r="1030" spans="2:3" ht="45">
      <c r="B1030" s="241" t="s">
        <v>5819</v>
      </c>
      <c r="C1030" s="242"/>
    </row>
    <row r="1031" spans="2:3" ht="180">
      <c r="B1031" s="241" t="s">
        <v>5820</v>
      </c>
      <c r="C1031" s="242"/>
    </row>
    <row r="1032" spans="2:3" ht="120">
      <c r="B1032" s="241" t="s">
        <v>5821</v>
      </c>
      <c r="C1032" s="242"/>
    </row>
    <row r="1033" spans="2:3" ht="90">
      <c r="B1033" s="241" t="s">
        <v>5822</v>
      </c>
      <c r="C1033" s="242"/>
    </row>
    <row r="1034" spans="2:3" ht="30">
      <c r="B1034" s="241" t="s">
        <v>5823</v>
      </c>
      <c r="C1034" s="242"/>
    </row>
    <row r="1035" spans="2:3" ht="30">
      <c r="B1035" s="241" t="s">
        <v>5824</v>
      </c>
      <c r="C1035" s="242"/>
    </row>
    <row r="1036" spans="2:3" ht="30">
      <c r="B1036" s="241" t="s">
        <v>5825</v>
      </c>
      <c r="C1036" s="242"/>
    </row>
    <row r="1037" spans="2:3" ht="30">
      <c r="B1037" s="241" t="s">
        <v>5826</v>
      </c>
      <c r="C1037" s="242"/>
    </row>
    <row r="1038" spans="2:3" ht="30">
      <c r="B1038" s="241" t="s">
        <v>5827</v>
      </c>
      <c r="C1038" s="242"/>
    </row>
    <row r="1039" spans="2:3" ht="60">
      <c r="B1039" s="241" t="s">
        <v>5828</v>
      </c>
      <c r="C1039" s="242"/>
    </row>
    <row r="1040" spans="2:3" ht="75">
      <c r="B1040" s="241" t="s">
        <v>5829</v>
      </c>
      <c r="C1040" s="242"/>
    </row>
  </sheetData>
  <sheetProtection sheet="1" objects="1" scenarios="1"/>
  <pageMargins left="0.7" right="0.7" top="0.75" bottom="0.75" header="0.51180555555555496" footer="0.51180555555555496"/>
  <pageSetup paperSize="0" scale="0" firstPageNumber="0" orientation="portrait" usePrinterDefaults="0" horizontalDpi="0" verticalDpi="0" copie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328"/>
  <sheetViews>
    <sheetView workbookViewId="0">
      <selection activeCell="F12" sqref="F12"/>
    </sheetView>
  </sheetViews>
  <sheetFormatPr defaultRowHeight="15"/>
  <cols>
    <col min="1" max="1" width="14.42578125" style="257" customWidth="1"/>
    <col min="2" max="2" width="39.140625" customWidth="1"/>
    <col min="3" max="3" width="9.28515625" customWidth="1"/>
    <col min="4" max="4" width="11" customWidth="1"/>
    <col min="5" max="5" width="14" customWidth="1"/>
    <col min="6" max="6" width="32.42578125" customWidth="1"/>
  </cols>
  <sheetData>
    <row r="1" spans="1:7">
      <c r="A1" t="s">
        <v>26476</v>
      </c>
      <c r="B1" t="s">
        <v>26490</v>
      </c>
      <c r="C1" t="s">
        <v>26553</v>
      </c>
      <c r="D1" s="255">
        <v>39749</v>
      </c>
      <c r="E1" t="s">
        <v>26417</v>
      </c>
      <c r="F1" t="s">
        <v>26565</v>
      </c>
      <c r="G1" t="s">
        <v>26749</v>
      </c>
    </row>
    <row r="2" spans="1:7">
      <c r="A2" t="s">
        <v>13101</v>
      </c>
      <c r="B2" t="s">
        <v>26491</v>
      </c>
      <c r="C2" t="s">
        <v>13100</v>
      </c>
      <c r="D2" s="255">
        <v>39749</v>
      </c>
      <c r="E2" t="s">
        <v>26399</v>
      </c>
      <c r="F2" t="s">
        <v>26566</v>
      </c>
      <c r="G2" t="s">
        <v>26750</v>
      </c>
    </row>
    <row r="3" spans="1:7">
      <c r="A3" t="s">
        <v>11127</v>
      </c>
      <c r="B3" t="s">
        <v>26492</v>
      </c>
      <c r="C3" t="s">
        <v>11126</v>
      </c>
      <c r="D3" s="255">
        <v>39749</v>
      </c>
      <c r="E3" t="s">
        <v>26439</v>
      </c>
      <c r="F3" t="s">
        <v>26567</v>
      </c>
      <c r="G3" t="s">
        <v>26751</v>
      </c>
    </row>
    <row r="4" spans="1:7">
      <c r="A4" t="s">
        <v>26477</v>
      </c>
      <c r="B4" t="s">
        <v>26493</v>
      </c>
      <c r="C4" t="s">
        <v>26554</v>
      </c>
      <c r="D4" s="255">
        <v>39749</v>
      </c>
      <c r="E4" t="s">
        <v>26450</v>
      </c>
      <c r="F4" t="s">
        <v>26568</v>
      </c>
      <c r="G4" t="s">
        <v>26752</v>
      </c>
    </row>
    <row r="5" spans="1:7">
      <c r="A5" t="s">
        <v>26478</v>
      </c>
      <c r="B5" t="s">
        <v>26494</v>
      </c>
      <c r="C5" t="s">
        <v>26555</v>
      </c>
      <c r="D5" s="255">
        <v>39749</v>
      </c>
      <c r="E5" t="s">
        <v>6373</v>
      </c>
      <c r="F5" t="s">
        <v>26569</v>
      </c>
      <c r="G5" t="s">
        <v>26753</v>
      </c>
    </row>
    <row r="6" spans="1:7">
      <c r="A6" t="s">
        <v>26479</v>
      </c>
      <c r="B6" t="s">
        <v>26495</v>
      </c>
      <c r="C6" t="s">
        <v>26556</v>
      </c>
      <c r="D6" s="255">
        <v>39749</v>
      </c>
      <c r="E6" t="s">
        <v>26450</v>
      </c>
      <c r="F6" t="s">
        <v>26570</v>
      </c>
      <c r="G6" t="s">
        <v>26754</v>
      </c>
    </row>
    <row r="7" spans="1:7">
      <c r="A7" t="s">
        <v>14659</v>
      </c>
      <c r="B7" t="s">
        <v>26474</v>
      </c>
      <c r="C7" t="s">
        <v>14658</v>
      </c>
      <c r="D7" s="255">
        <v>39749</v>
      </c>
      <c r="E7" t="s">
        <v>26454</v>
      </c>
      <c r="F7" t="s">
        <v>26473</v>
      </c>
      <c r="G7" t="s">
        <v>26755</v>
      </c>
    </row>
    <row r="8" spans="1:7">
      <c r="A8" t="s">
        <v>26472</v>
      </c>
      <c r="B8" t="s">
        <v>26471</v>
      </c>
      <c r="C8" t="s">
        <v>26470</v>
      </c>
      <c r="D8" s="255">
        <v>39749</v>
      </c>
      <c r="E8" t="s">
        <v>26450</v>
      </c>
      <c r="F8" t="s">
        <v>26571</v>
      </c>
      <c r="G8" t="s">
        <v>26756</v>
      </c>
    </row>
    <row r="9" spans="1:7">
      <c r="A9" t="s">
        <v>26469</v>
      </c>
      <c r="B9" t="s">
        <v>26468</v>
      </c>
      <c r="C9" t="s">
        <v>26467</v>
      </c>
      <c r="D9" s="255">
        <v>39749</v>
      </c>
      <c r="E9" t="s">
        <v>26450</v>
      </c>
      <c r="F9" t="s">
        <v>26572</v>
      </c>
      <c r="G9" t="s">
        <v>26757</v>
      </c>
    </row>
    <row r="10" spans="1:7">
      <c r="A10" t="s">
        <v>26466</v>
      </c>
      <c r="B10" t="s">
        <v>26465</v>
      </c>
      <c r="C10" t="s">
        <v>26464</v>
      </c>
      <c r="D10" s="255">
        <v>39749</v>
      </c>
      <c r="E10" t="s">
        <v>26463</v>
      </c>
      <c r="F10" t="s">
        <v>26462</v>
      </c>
      <c r="G10" t="s">
        <v>26758</v>
      </c>
    </row>
    <row r="11" spans="1:7">
      <c r="A11" t="s">
        <v>26461</v>
      </c>
      <c r="B11" t="s">
        <v>26460</v>
      </c>
      <c r="C11" t="s">
        <v>26459</v>
      </c>
      <c r="D11" s="255">
        <v>39749</v>
      </c>
      <c r="E11" t="s">
        <v>26399</v>
      </c>
      <c r="F11" t="s">
        <v>26573</v>
      </c>
      <c r="G11" t="s">
        <v>26759</v>
      </c>
    </row>
    <row r="12" spans="1:7">
      <c r="A12" t="s">
        <v>26458</v>
      </c>
      <c r="B12" t="s">
        <v>26457</v>
      </c>
      <c r="C12" t="s">
        <v>26456</v>
      </c>
      <c r="D12" s="255">
        <v>39749</v>
      </c>
      <c r="E12" t="s">
        <v>26450</v>
      </c>
      <c r="F12" t="s">
        <v>26574</v>
      </c>
      <c r="G12" t="s">
        <v>26760</v>
      </c>
    </row>
    <row r="13" spans="1:7">
      <c r="A13" t="s">
        <v>1475</v>
      </c>
      <c r="B13" t="s">
        <v>26455</v>
      </c>
      <c r="C13" t="s">
        <v>1476</v>
      </c>
      <c r="D13" s="255">
        <v>39749</v>
      </c>
      <c r="E13" t="s">
        <v>26454</v>
      </c>
      <c r="F13" t="s">
        <v>26575</v>
      </c>
      <c r="G13" t="s">
        <v>26761</v>
      </c>
    </row>
    <row r="14" spans="1:7">
      <c r="A14" t="s">
        <v>2337</v>
      </c>
      <c r="B14" t="s">
        <v>26453</v>
      </c>
      <c r="C14" t="s">
        <v>26452</v>
      </c>
      <c r="D14" s="255">
        <v>39749</v>
      </c>
      <c r="E14" t="s">
        <v>26399</v>
      </c>
      <c r="F14" t="s">
        <v>26576</v>
      </c>
      <c r="G14" t="s">
        <v>26762</v>
      </c>
    </row>
    <row r="15" spans="1:7">
      <c r="A15" t="s">
        <v>1390</v>
      </c>
      <c r="B15" t="s">
        <v>26451</v>
      </c>
      <c r="C15" t="s">
        <v>1391</v>
      </c>
      <c r="D15" s="255">
        <v>39749</v>
      </c>
      <c r="E15" t="s">
        <v>26450</v>
      </c>
      <c r="F15" t="s">
        <v>26577</v>
      </c>
      <c r="G15" t="s">
        <v>26763</v>
      </c>
    </row>
    <row r="16" spans="1:7">
      <c r="A16" t="s">
        <v>26449</v>
      </c>
      <c r="B16" t="s">
        <v>26448</v>
      </c>
      <c r="C16" t="s">
        <v>26447</v>
      </c>
      <c r="D16" s="255">
        <v>39749</v>
      </c>
      <c r="E16" t="s">
        <v>6373</v>
      </c>
      <c r="F16" t="s">
        <v>26578</v>
      </c>
      <c r="G16" t="s">
        <v>26764</v>
      </c>
    </row>
    <row r="17" spans="1:7">
      <c r="A17" t="s">
        <v>1090</v>
      </c>
      <c r="B17" t="s">
        <v>26446</v>
      </c>
      <c r="C17" t="s">
        <v>1090</v>
      </c>
      <c r="D17" s="255">
        <v>39749</v>
      </c>
      <c r="E17" t="s">
        <v>6373</v>
      </c>
      <c r="F17" t="s">
        <v>26579</v>
      </c>
      <c r="G17" t="s">
        <v>26765</v>
      </c>
    </row>
    <row r="18" spans="1:7">
      <c r="A18" t="s">
        <v>1090</v>
      </c>
      <c r="B18" t="s">
        <v>26496</v>
      </c>
      <c r="C18" t="s">
        <v>1090</v>
      </c>
      <c r="D18" s="255">
        <v>39749</v>
      </c>
      <c r="E18" t="s">
        <v>6373</v>
      </c>
      <c r="F18" t="s">
        <v>26579</v>
      </c>
      <c r="G18" t="s">
        <v>26765</v>
      </c>
    </row>
    <row r="19" spans="1:7">
      <c r="A19" t="s">
        <v>26480</v>
      </c>
      <c r="B19" t="s">
        <v>26497</v>
      </c>
      <c r="C19" t="s">
        <v>26557</v>
      </c>
      <c r="D19" s="255">
        <v>40191</v>
      </c>
      <c r="E19" t="s">
        <v>6373</v>
      </c>
      <c r="F19" t="s">
        <v>26579</v>
      </c>
      <c r="G19" t="s">
        <v>26765</v>
      </c>
    </row>
    <row r="20" spans="1:7">
      <c r="A20" t="s">
        <v>1090</v>
      </c>
      <c r="B20" t="s">
        <v>26498</v>
      </c>
      <c r="C20" t="s">
        <v>1090</v>
      </c>
      <c r="D20" s="255">
        <v>40191</v>
      </c>
      <c r="E20" t="s">
        <v>6373</v>
      </c>
      <c r="F20" t="s">
        <v>26579</v>
      </c>
      <c r="G20" t="s">
        <v>26765</v>
      </c>
    </row>
    <row r="21" spans="1:7">
      <c r="A21" t="s">
        <v>26481</v>
      </c>
      <c r="B21" t="s">
        <v>26445</v>
      </c>
      <c r="C21" t="s">
        <v>11111</v>
      </c>
      <c r="D21" s="255">
        <v>40191</v>
      </c>
      <c r="E21" t="s">
        <v>26439</v>
      </c>
      <c r="F21" t="s">
        <v>26580</v>
      </c>
      <c r="G21" t="s">
        <v>26766</v>
      </c>
    </row>
    <row r="22" spans="1:7">
      <c r="A22" t="s">
        <v>4579</v>
      </c>
      <c r="B22" t="s">
        <v>26444</v>
      </c>
      <c r="C22" t="s">
        <v>4581</v>
      </c>
      <c r="D22" s="255">
        <v>40191</v>
      </c>
      <c r="E22" t="s">
        <v>26441</v>
      </c>
      <c r="F22" t="s">
        <v>26581</v>
      </c>
      <c r="G22" t="s">
        <v>26767</v>
      </c>
    </row>
    <row r="23" spans="1:7">
      <c r="A23" t="s">
        <v>3947</v>
      </c>
      <c r="B23" t="s">
        <v>26443</v>
      </c>
      <c r="C23" t="s">
        <v>3949</v>
      </c>
      <c r="D23" s="255">
        <v>40191</v>
      </c>
      <c r="E23" t="s">
        <v>26441</v>
      </c>
      <c r="F23" t="s">
        <v>26582</v>
      </c>
      <c r="G23" t="s">
        <v>26768</v>
      </c>
    </row>
    <row r="24" spans="1:7">
      <c r="A24" t="s">
        <v>26482</v>
      </c>
      <c r="B24" t="s">
        <v>26442</v>
      </c>
      <c r="C24" t="s">
        <v>2970</v>
      </c>
      <c r="D24" s="255">
        <v>40191</v>
      </c>
      <c r="E24" t="s">
        <v>26441</v>
      </c>
      <c r="F24" t="s">
        <v>26583</v>
      </c>
      <c r="G24" t="s">
        <v>26769</v>
      </c>
    </row>
    <row r="25" spans="1:7">
      <c r="A25" t="s">
        <v>26483</v>
      </c>
      <c r="B25" t="s">
        <v>26440</v>
      </c>
      <c r="C25" t="s">
        <v>11177</v>
      </c>
      <c r="D25" s="255">
        <v>40191</v>
      </c>
      <c r="E25" t="s">
        <v>26439</v>
      </c>
      <c r="F25" t="s">
        <v>26584</v>
      </c>
      <c r="G25" t="s">
        <v>26770</v>
      </c>
    </row>
    <row r="26" spans="1:7">
      <c r="A26" t="s">
        <v>1090</v>
      </c>
      <c r="B26" t="s">
        <v>26438</v>
      </c>
      <c r="C26" t="s">
        <v>1090</v>
      </c>
      <c r="D26" s="255">
        <v>40191</v>
      </c>
      <c r="E26" t="s">
        <v>26417</v>
      </c>
      <c r="F26" t="s">
        <v>26585</v>
      </c>
      <c r="G26" t="s">
        <v>26771</v>
      </c>
    </row>
    <row r="27" spans="1:7">
      <c r="A27" t="s">
        <v>1090</v>
      </c>
      <c r="B27" t="s">
        <v>26437</v>
      </c>
      <c r="C27" t="s">
        <v>1090</v>
      </c>
      <c r="D27" s="255">
        <v>40191</v>
      </c>
      <c r="E27" t="s">
        <v>6373</v>
      </c>
      <c r="F27" t="s">
        <v>26436</v>
      </c>
      <c r="G27" t="s">
        <v>26772</v>
      </c>
    </row>
    <row r="28" spans="1:7">
      <c r="A28" t="s">
        <v>2664</v>
      </c>
      <c r="B28" t="s">
        <v>26435</v>
      </c>
      <c r="C28" t="s">
        <v>13128</v>
      </c>
      <c r="D28" s="255">
        <v>40191</v>
      </c>
      <c r="E28" t="s">
        <v>26434</v>
      </c>
      <c r="F28" t="s">
        <v>26433</v>
      </c>
      <c r="G28" t="s">
        <v>26773</v>
      </c>
    </row>
    <row r="29" spans="1:7">
      <c r="A29" t="s">
        <v>1090</v>
      </c>
      <c r="B29" t="s">
        <v>26432</v>
      </c>
      <c r="C29" t="s">
        <v>1090</v>
      </c>
      <c r="D29" s="255">
        <v>40191</v>
      </c>
      <c r="E29" t="s">
        <v>26417</v>
      </c>
      <c r="F29" t="s">
        <v>26431</v>
      </c>
      <c r="G29" t="s">
        <v>26774</v>
      </c>
    </row>
    <row r="30" spans="1:7">
      <c r="A30" t="s">
        <v>1090</v>
      </c>
      <c r="B30" t="s">
        <v>26430</v>
      </c>
      <c r="C30" t="s">
        <v>1090</v>
      </c>
      <c r="D30" s="255">
        <v>40191</v>
      </c>
      <c r="E30" t="s">
        <v>26390</v>
      </c>
      <c r="F30" t="s">
        <v>26421</v>
      </c>
      <c r="G30" t="s">
        <v>26775</v>
      </c>
    </row>
    <row r="31" spans="1:7">
      <c r="A31" t="s">
        <v>26426</v>
      </c>
      <c r="B31" t="s">
        <v>26425</v>
      </c>
      <c r="C31" t="s">
        <v>1090</v>
      </c>
      <c r="D31" s="255">
        <v>40267</v>
      </c>
      <c r="E31" t="s">
        <v>26390</v>
      </c>
      <c r="F31" t="s">
        <v>26421</v>
      </c>
      <c r="G31" t="s">
        <v>26775</v>
      </c>
    </row>
    <row r="32" spans="1:7">
      <c r="A32" t="s">
        <v>26429</v>
      </c>
      <c r="B32" t="s">
        <v>26428</v>
      </c>
      <c r="C32" t="s">
        <v>26427</v>
      </c>
      <c r="D32" s="255">
        <v>40347</v>
      </c>
      <c r="E32" t="s">
        <v>26390</v>
      </c>
      <c r="F32" t="s">
        <v>26421</v>
      </c>
      <c r="G32" t="s">
        <v>26775</v>
      </c>
    </row>
    <row r="33" spans="1:7">
      <c r="A33" t="s">
        <v>26424</v>
      </c>
      <c r="B33" t="s">
        <v>26423</v>
      </c>
      <c r="C33" t="s">
        <v>26422</v>
      </c>
      <c r="D33" s="255">
        <v>40347</v>
      </c>
      <c r="E33" t="s">
        <v>26390</v>
      </c>
      <c r="F33" t="s">
        <v>26421</v>
      </c>
      <c r="G33" t="s">
        <v>26775</v>
      </c>
    </row>
    <row r="34" spans="1:7">
      <c r="A34" t="s">
        <v>26420</v>
      </c>
      <c r="B34" t="s">
        <v>26419</v>
      </c>
      <c r="C34" t="s">
        <v>26418</v>
      </c>
      <c r="D34" s="255">
        <v>40347</v>
      </c>
      <c r="E34" t="s">
        <v>26417</v>
      </c>
      <c r="F34" t="s">
        <v>26416</v>
      </c>
      <c r="G34" t="s">
        <v>26776</v>
      </c>
    </row>
    <row r="35" spans="1:7">
      <c r="A35" t="s">
        <v>2126</v>
      </c>
      <c r="B35" t="s">
        <v>26415</v>
      </c>
      <c r="C35" t="s">
        <v>11105</v>
      </c>
      <c r="D35" s="255">
        <v>40347</v>
      </c>
      <c r="E35" t="s">
        <v>26414</v>
      </c>
      <c r="F35" t="s">
        <v>26413</v>
      </c>
      <c r="G35" t="s">
        <v>26777</v>
      </c>
    </row>
    <row r="36" spans="1:7">
      <c r="A36" t="s">
        <v>9311</v>
      </c>
      <c r="B36" t="s">
        <v>26412</v>
      </c>
      <c r="C36" t="s">
        <v>9310</v>
      </c>
      <c r="D36" s="255">
        <v>40347</v>
      </c>
      <c r="E36" t="s">
        <v>6371</v>
      </c>
      <c r="F36" t="s">
        <v>26411</v>
      </c>
      <c r="G36" t="s">
        <v>26778</v>
      </c>
    </row>
    <row r="37" spans="1:7">
      <c r="A37" t="s">
        <v>26410</v>
      </c>
      <c r="B37" t="s">
        <v>26409</v>
      </c>
      <c r="C37" t="s">
        <v>26408</v>
      </c>
      <c r="D37" s="255">
        <v>40347</v>
      </c>
      <c r="E37" t="s">
        <v>6373</v>
      </c>
      <c r="F37" t="s">
        <v>26407</v>
      </c>
      <c r="G37" t="s">
        <v>26779</v>
      </c>
    </row>
    <row r="38" spans="1:7">
      <c r="A38" t="s">
        <v>26405</v>
      </c>
      <c r="B38" t="s">
        <v>26404</v>
      </c>
      <c r="C38" t="s">
        <v>26403</v>
      </c>
      <c r="D38" s="255">
        <v>40347</v>
      </c>
      <c r="E38" t="s">
        <v>6373</v>
      </c>
      <c r="F38" t="s">
        <v>26402</v>
      </c>
      <c r="G38" t="s">
        <v>26780</v>
      </c>
    </row>
    <row r="39" spans="1:7">
      <c r="A39" t="s">
        <v>2783</v>
      </c>
      <c r="B39" t="s">
        <v>26400</v>
      </c>
      <c r="C39" t="s">
        <v>17483</v>
      </c>
      <c r="D39" s="255">
        <v>40347</v>
      </c>
      <c r="E39" t="s">
        <v>26399</v>
      </c>
      <c r="F39" t="s">
        <v>26398</v>
      </c>
      <c r="G39" t="s">
        <v>26781</v>
      </c>
    </row>
    <row r="40" spans="1:7">
      <c r="A40" t="s">
        <v>1090</v>
      </c>
      <c r="B40" t="s">
        <v>26396</v>
      </c>
      <c r="C40" t="s">
        <v>1090</v>
      </c>
      <c r="D40" s="255">
        <v>40347</v>
      </c>
      <c r="E40" t="s">
        <v>26390</v>
      </c>
      <c r="F40" t="s">
        <v>26388</v>
      </c>
      <c r="G40" t="s">
        <v>26782</v>
      </c>
    </row>
    <row r="41" spans="1:7">
      <c r="A41" t="s">
        <v>26484</v>
      </c>
      <c r="B41" t="s">
        <v>26394</v>
      </c>
      <c r="C41" t="s">
        <v>1090</v>
      </c>
      <c r="D41" s="255">
        <v>40347</v>
      </c>
      <c r="E41" t="s">
        <v>26390</v>
      </c>
      <c r="F41" t="s">
        <v>26388</v>
      </c>
      <c r="G41" t="s">
        <v>26782</v>
      </c>
    </row>
    <row r="42" spans="1:7">
      <c r="A42" t="s">
        <v>26393</v>
      </c>
      <c r="B42" t="s">
        <v>26392</v>
      </c>
      <c r="C42" t="s">
        <v>26391</v>
      </c>
      <c r="D42" s="255">
        <v>40527</v>
      </c>
      <c r="E42" t="s">
        <v>26390</v>
      </c>
      <c r="F42" t="s">
        <v>26388</v>
      </c>
      <c r="G42" t="s">
        <v>26782</v>
      </c>
    </row>
    <row r="43" spans="1:7">
      <c r="A43" t="s">
        <v>26485</v>
      </c>
      <c r="B43" t="s">
        <v>26499</v>
      </c>
      <c r="C43" t="s">
        <v>1090</v>
      </c>
      <c r="D43" s="255">
        <v>40527</v>
      </c>
      <c r="E43" t="s">
        <v>26390</v>
      </c>
      <c r="F43" t="s">
        <v>26388</v>
      </c>
      <c r="G43" t="s">
        <v>26782</v>
      </c>
    </row>
    <row r="44" spans="1:7">
      <c r="A44" t="s">
        <v>1090</v>
      </c>
      <c r="B44" t="s">
        <v>26500</v>
      </c>
      <c r="C44" t="s">
        <v>1090</v>
      </c>
      <c r="D44" s="255">
        <v>40527</v>
      </c>
      <c r="E44" t="s">
        <v>26399</v>
      </c>
      <c r="F44" t="s">
        <v>26586</v>
      </c>
      <c r="G44" t="s">
        <v>26783</v>
      </c>
    </row>
    <row r="45" spans="1:7">
      <c r="A45" t="s">
        <v>6083</v>
      </c>
      <c r="B45" t="s">
        <v>26501</v>
      </c>
      <c r="C45" t="s">
        <v>6331</v>
      </c>
      <c r="D45" s="255">
        <v>40527</v>
      </c>
      <c r="E45" t="s">
        <v>26399</v>
      </c>
      <c r="F45" t="s">
        <v>26586</v>
      </c>
      <c r="G45" t="s">
        <v>26783</v>
      </c>
    </row>
    <row r="46" spans="1:7">
      <c r="A46" t="s">
        <v>6082</v>
      </c>
      <c r="B46" t="s">
        <v>26502</v>
      </c>
      <c r="C46" t="s">
        <v>6330</v>
      </c>
      <c r="D46" s="255">
        <v>40527</v>
      </c>
      <c r="E46" t="s">
        <v>26399</v>
      </c>
      <c r="F46" t="s">
        <v>26586</v>
      </c>
      <c r="G46" t="s">
        <v>26783</v>
      </c>
    </row>
    <row r="47" spans="1:7">
      <c r="A47" t="s">
        <v>1090</v>
      </c>
      <c r="B47" t="s">
        <v>26503</v>
      </c>
      <c r="C47" t="s">
        <v>1090</v>
      </c>
      <c r="D47" s="255">
        <v>40527</v>
      </c>
      <c r="E47" t="s">
        <v>6373</v>
      </c>
      <c r="F47" t="s">
        <v>26587</v>
      </c>
      <c r="G47" t="s">
        <v>26784</v>
      </c>
    </row>
    <row r="48" spans="1:7">
      <c r="A48" t="s">
        <v>1090</v>
      </c>
      <c r="B48" t="s">
        <v>26504</v>
      </c>
      <c r="C48" t="s">
        <v>1090</v>
      </c>
      <c r="D48" s="255">
        <v>40527</v>
      </c>
      <c r="E48" t="s">
        <v>6373</v>
      </c>
      <c r="F48" t="s">
        <v>26587</v>
      </c>
      <c r="G48" t="s">
        <v>26784</v>
      </c>
    </row>
    <row r="49" spans="1:7">
      <c r="A49" t="s">
        <v>1090</v>
      </c>
      <c r="B49" t="s">
        <v>26505</v>
      </c>
      <c r="C49" t="s">
        <v>1090</v>
      </c>
      <c r="D49" s="255">
        <v>40527</v>
      </c>
      <c r="E49" t="s">
        <v>6373</v>
      </c>
      <c r="F49" t="s">
        <v>26587</v>
      </c>
      <c r="G49" t="s">
        <v>26784</v>
      </c>
    </row>
    <row r="50" spans="1:7">
      <c r="A50" t="s">
        <v>6057</v>
      </c>
      <c r="B50" t="s">
        <v>6169</v>
      </c>
      <c r="C50" t="s">
        <v>6303</v>
      </c>
      <c r="D50" s="255">
        <v>40527</v>
      </c>
      <c r="E50" t="s">
        <v>26450</v>
      </c>
      <c r="F50" t="s">
        <v>26588</v>
      </c>
      <c r="G50" t="s">
        <v>26785</v>
      </c>
    </row>
    <row r="51" spans="1:7">
      <c r="A51" t="s">
        <v>6064</v>
      </c>
      <c r="B51" t="s">
        <v>6177</v>
      </c>
      <c r="C51" t="s">
        <v>6310</v>
      </c>
      <c r="D51" s="255">
        <v>40714</v>
      </c>
      <c r="E51" t="s">
        <v>26450</v>
      </c>
      <c r="F51" t="s">
        <v>26589</v>
      </c>
      <c r="G51" t="s">
        <v>26786</v>
      </c>
    </row>
    <row r="52" spans="1:7">
      <c r="A52" t="s">
        <v>6045</v>
      </c>
      <c r="B52" t="s">
        <v>6159</v>
      </c>
      <c r="C52" t="s">
        <v>6290</v>
      </c>
      <c r="D52" s="255">
        <v>40714</v>
      </c>
      <c r="E52" t="s">
        <v>26399</v>
      </c>
      <c r="F52" t="s">
        <v>26590</v>
      </c>
      <c r="G52" t="s">
        <v>26787</v>
      </c>
    </row>
    <row r="53" spans="1:7">
      <c r="A53" t="s">
        <v>2598</v>
      </c>
      <c r="B53" t="s">
        <v>6212</v>
      </c>
      <c r="C53" t="s">
        <v>5369</v>
      </c>
      <c r="D53" s="255">
        <v>40714</v>
      </c>
      <c r="E53" t="s">
        <v>26558</v>
      </c>
      <c r="F53" t="s">
        <v>26591</v>
      </c>
      <c r="G53" t="s">
        <v>26788</v>
      </c>
    </row>
    <row r="54" spans="1:7">
      <c r="A54" t="s">
        <v>26486</v>
      </c>
      <c r="B54" t="s">
        <v>6116</v>
      </c>
      <c r="C54" t="s">
        <v>3037</v>
      </c>
      <c r="D54" s="255">
        <v>40714</v>
      </c>
      <c r="E54" t="s">
        <v>26558</v>
      </c>
      <c r="F54" t="s">
        <v>26592</v>
      </c>
      <c r="G54" t="s">
        <v>26789</v>
      </c>
    </row>
    <row r="55" spans="1:7">
      <c r="A55" t="s">
        <v>1090</v>
      </c>
      <c r="B55" t="s">
        <v>26506</v>
      </c>
      <c r="C55" t="s">
        <v>1090</v>
      </c>
      <c r="D55" s="255">
        <v>40714</v>
      </c>
      <c r="E55" t="s">
        <v>26399</v>
      </c>
      <c r="F55" t="s">
        <v>26593</v>
      </c>
      <c r="G55" t="s">
        <v>26790</v>
      </c>
    </row>
    <row r="56" spans="1:7">
      <c r="A56" t="s">
        <v>966</v>
      </c>
      <c r="B56" t="s">
        <v>26507</v>
      </c>
      <c r="C56" t="s">
        <v>967</v>
      </c>
      <c r="D56" s="255">
        <v>40714</v>
      </c>
      <c r="E56" t="s">
        <v>26399</v>
      </c>
      <c r="F56" t="s">
        <v>26594</v>
      </c>
      <c r="G56" t="s">
        <v>26791</v>
      </c>
    </row>
    <row r="57" spans="1:7">
      <c r="A57" t="s">
        <v>1558</v>
      </c>
      <c r="B57" t="s">
        <v>6114</v>
      </c>
      <c r="C57" t="s">
        <v>3031</v>
      </c>
      <c r="D57" s="255">
        <v>40714</v>
      </c>
      <c r="E57" t="s">
        <v>26558</v>
      </c>
      <c r="F57" t="s">
        <v>26595</v>
      </c>
      <c r="G57" t="s">
        <v>26792</v>
      </c>
    </row>
    <row r="58" spans="1:7">
      <c r="A58" t="s">
        <v>1090</v>
      </c>
      <c r="B58" t="s">
        <v>26508</v>
      </c>
      <c r="C58" t="s">
        <v>1090</v>
      </c>
      <c r="D58" s="255">
        <v>40714</v>
      </c>
      <c r="E58" t="s">
        <v>26399</v>
      </c>
      <c r="F58" t="s">
        <v>26596</v>
      </c>
      <c r="G58" t="s">
        <v>26793</v>
      </c>
    </row>
    <row r="59" spans="1:7">
      <c r="A59" t="s">
        <v>6008</v>
      </c>
      <c r="B59" t="s">
        <v>26509</v>
      </c>
      <c r="C59" t="s">
        <v>6253</v>
      </c>
      <c r="D59" s="255">
        <v>40896</v>
      </c>
      <c r="E59" t="s">
        <v>26399</v>
      </c>
      <c r="F59" t="s">
        <v>26596</v>
      </c>
      <c r="G59" t="s">
        <v>26793</v>
      </c>
    </row>
    <row r="60" spans="1:7">
      <c r="A60" t="s">
        <v>6043</v>
      </c>
      <c r="B60" t="s">
        <v>26510</v>
      </c>
      <c r="C60" t="s">
        <v>6288</v>
      </c>
      <c r="D60" s="255">
        <v>40896</v>
      </c>
      <c r="E60" t="s">
        <v>26399</v>
      </c>
      <c r="F60" t="s">
        <v>26596</v>
      </c>
      <c r="G60" t="s">
        <v>26793</v>
      </c>
    </row>
    <row r="61" spans="1:7">
      <c r="A61" t="s">
        <v>6087</v>
      </c>
      <c r="B61" t="s">
        <v>6199</v>
      </c>
      <c r="C61" t="s">
        <v>6339</v>
      </c>
      <c r="D61" s="255">
        <v>40896</v>
      </c>
      <c r="E61" t="s">
        <v>26399</v>
      </c>
      <c r="F61" t="s">
        <v>26597</v>
      </c>
      <c r="G61" t="s">
        <v>26794</v>
      </c>
    </row>
    <row r="62" spans="1:7">
      <c r="A62" t="s">
        <v>3463</v>
      </c>
      <c r="B62" t="s">
        <v>6146</v>
      </c>
      <c r="C62" t="s">
        <v>3465</v>
      </c>
      <c r="D62" s="255">
        <v>40896</v>
      </c>
      <c r="E62" t="s">
        <v>26559</v>
      </c>
      <c r="F62" t="s">
        <v>26598</v>
      </c>
      <c r="G62" t="s">
        <v>26795</v>
      </c>
    </row>
    <row r="63" spans="1:7">
      <c r="A63" t="s">
        <v>963</v>
      </c>
      <c r="B63" t="s">
        <v>6222</v>
      </c>
      <c r="C63" t="s">
        <v>964</v>
      </c>
      <c r="D63" s="255">
        <v>40896</v>
      </c>
      <c r="E63" t="s">
        <v>26399</v>
      </c>
      <c r="F63" t="s">
        <v>26599</v>
      </c>
      <c r="G63" t="s">
        <v>26796</v>
      </c>
    </row>
    <row r="64" spans="1:7">
      <c r="A64" t="s">
        <v>6072</v>
      </c>
      <c r="B64" t="s">
        <v>6182</v>
      </c>
      <c r="C64" t="s">
        <v>6318</v>
      </c>
      <c r="D64" s="255">
        <v>40896</v>
      </c>
      <c r="E64" t="s">
        <v>6371</v>
      </c>
      <c r="F64" t="s">
        <v>26600</v>
      </c>
      <c r="G64" t="s">
        <v>26797</v>
      </c>
    </row>
    <row r="65" spans="1:7">
      <c r="A65" t="s">
        <v>6048</v>
      </c>
      <c r="B65" t="s">
        <v>6162</v>
      </c>
      <c r="C65" t="s">
        <v>6293</v>
      </c>
      <c r="D65" s="255">
        <v>40896</v>
      </c>
      <c r="E65" t="s">
        <v>6371</v>
      </c>
      <c r="F65" t="s">
        <v>26601</v>
      </c>
      <c r="G65" t="s">
        <v>26798</v>
      </c>
    </row>
    <row r="66" spans="1:7">
      <c r="A66" t="s">
        <v>1248</v>
      </c>
      <c r="B66" t="s">
        <v>6237</v>
      </c>
      <c r="C66" t="s">
        <v>1249</v>
      </c>
      <c r="D66" s="255">
        <v>40896</v>
      </c>
      <c r="E66" t="s">
        <v>26399</v>
      </c>
      <c r="F66" t="s">
        <v>26602</v>
      </c>
      <c r="G66" t="s">
        <v>26799</v>
      </c>
    </row>
    <row r="67" spans="1:7">
      <c r="A67" t="s">
        <v>6058</v>
      </c>
      <c r="B67" t="s">
        <v>6170</v>
      </c>
      <c r="C67" t="s">
        <v>6304</v>
      </c>
      <c r="D67" s="255">
        <v>40896</v>
      </c>
      <c r="E67" t="s">
        <v>26399</v>
      </c>
      <c r="F67" t="s">
        <v>26603</v>
      </c>
      <c r="G67" t="s">
        <v>26800</v>
      </c>
    </row>
    <row r="68" spans="1:7">
      <c r="A68" t="s">
        <v>1047</v>
      </c>
      <c r="B68" t="s">
        <v>6167</v>
      </c>
      <c r="C68" t="s">
        <v>1049</v>
      </c>
      <c r="D68" s="255">
        <v>40896</v>
      </c>
      <c r="E68" t="s">
        <v>26399</v>
      </c>
      <c r="F68" t="s">
        <v>26604</v>
      </c>
      <c r="G68" t="s">
        <v>26801</v>
      </c>
    </row>
    <row r="69" spans="1:7">
      <c r="A69" t="s">
        <v>1090</v>
      </c>
      <c r="B69" t="s">
        <v>26511</v>
      </c>
      <c r="C69" t="s">
        <v>1090</v>
      </c>
      <c r="D69" s="255">
        <v>40896</v>
      </c>
      <c r="E69" t="s">
        <v>26417</v>
      </c>
      <c r="F69" t="s">
        <v>26605</v>
      </c>
      <c r="G69" t="s">
        <v>26802</v>
      </c>
    </row>
    <row r="70" spans="1:7">
      <c r="A70" t="s">
        <v>6063</v>
      </c>
      <c r="B70" t="s">
        <v>6176</v>
      </c>
      <c r="C70" t="s">
        <v>6309</v>
      </c>
      <c r="D70" s="255">
        <v>40896</v>
      </c>
      <c r="E70" t="s">
        <v>26390</v>
      </c>
      <c r="F70" t="s">
        <v>26606</v>
      </c>
      <c r="G70" t="s">
        <v>26803</v>
      </c>
    </row>
    <row r="71" spans="1:7">
      <c r="A71" t="s">
        <v>2376</v>
      </c>
      <c r="B71" t="s">
        <v>6196</v>
      </c>
      <c r="C71" t="s">
        <v>5210</v>
      </c>
      <c r="D71" s="255">
        <v>40896</v>
      </c>
      <c r="E71" t="s">
        <v>26559</v>
      </c>
      <c r="F71" t="s">
        <v>26607</v>
      </c>
      <c r="G71" t="s">
        <v>26804</v>
      </c>
    </row>
    <row r="72" spans="1:7">
      <c r="A72" t="s">
        <v>1899</v>
      </c>
      <c r="B72" t="s">
        <v>6145</v>
      </c>
      <c r="C72" t="s">
        <v>3462</v>
      </c>
      <c r="D72" s="255">
        <v>40896</v>
      </c>
      <c r="E72" t="s">
        <v>26559</v>
      </c>
      <c r="F72" t="s">
        <v>26608</v>
      </c>
      <c r="G72" t="s">
        <v>26805</v>
      </c>
    </row>
    <row r="73" spans="1:7">
      <c r="A73" t="s">
        <v>961</v>
      </c>
      <c r="B73" t="s">
        <v>6147</v>
      </c>
      <c r="C73" t="s">
        <v>6275</v>
      </c>
      <c r="D73" s="255">
        <v>40896</v>
      </c>
      <c r="E73" t="s">
        <v>26399</v>
      </c>
      <c r="F73" t="s">
        <v>26609</v>
      </c>
      <c r="G73" t="s">
        <v>26806</v>
      </c>
    </row>
    <row r="74" spans="1:7">
      <c r="A74" t="s">
        <v>6061</v>
      </c>
      <c r="B74" t="s">
        <v>6173</v>
      </c>
      <c r="C74" t="s">
        <v>6307</v>
      </c>
      <c r="D74" s="255">
        <v>40896</v>
      </c>
      <c r="E74" t="s">
        <v>26390</v>
      </c>
      <c r="F74" t="s">
        <v>26610</v>
      </c>
      <c r="G74" t="s">
        <v>26807</v>
      </c>
    </row>
    <row r="75" spans="1:7">
      <c r="A75" t="s">
        <v>962</v>
      </c>
      <c r="B75" t="s">
        <v>25906</v>
      </c>
      <c r="C75" t="s">
        <v>6356</v>
      </c>
      <c r="D75" s="255">
        <v>40896</v>
      </c>
      <c r="E75" t="s">
        <v>26399</v>
      </c>
      <c r="F75" t="s">
        <v>26611</v>
      </c>
      <c r="G75" t="s">
        <v>26808</v>
      </c>
    </row>
    <row r="76" spans="1:7">
      <c r="A76" t="s">
        <v>1145</v>
      </c>
      <c r="B76" t="s">
        <v>1146</v>
      </c>
      <c r="C76" t="s">
        <v>1147</v>
      </c>
      <c r="D76" s="255">
        <v>40896</v>
      </c>
      <c r="E76" t="s">
        <v>26399</v>
      </c>
      <c r="F76" t="s">
        <v>26612</v>
      </c>
      <c r="G76" t="s">
        <v>26809</v>
      </c>
    </row>
    <row r="77" spans="1:7">
      <c r="A77" t="s">
        <v>6003</v>
      </c>
      <c r="B77" t="s">
        <v>6123</v>
      </c>
      <c r="C77" t="s">
        <v>6247</v>
      </c>
      <c r="D77" s="255">
        <v>40896</v>
      </c>
      <c r="E77" t="s">
        <v>26399</v>
      </c>
      <c r="F77" t="s">
        <v>26613</v>
      </c>
      <c r="G77" t="s">
        <v>26810</v>
      </c>
    </row>
    <row r="78" spans="1:7">
      <c r="A78" t="s">
        <v>6042</v>
      </c>
      <c r="B78" t="s">
        <v>6157</v>
      </c>
      <c r="C78" t="s">
        <v>6287</v>
      </c>
      <c r="D78" s="255">
        <v>41078</v>
      </c>
      <c r="E78" t="s">
        <v>26399</v>
      </c>
      <c r="F78" t="s">
        <v>26614</v>
      </c>
      <c r="G78" t="s">
        <v>26811</v>
      </c>
    </row>
    <row r="79" spans="1:7">
      <c r="A79" t="s">
        <v>6099</v>
      </c>
      <c r="B79" t="s">
        <v>6219</v>
      </c>
      <c r="C79" t="s">
        <v>6355</v>
      </c>
      <c r="D79" s="255">
        <v>41078</v>
      </c>
      <c r="E79" t="s">
        <v>6371</v>
      </c>
      <c r="F79" t="s">
        <v>26615</v>
      </c>
      <c r="G79" t="s">
        <v>26812</v>
      </c>
    </row>
    <row r="80" spans="1:7">
      <c r="A80" t="s">
        <v>1090</v>
      </c>
      <c r="B80" t="s">
        <v>6121</v>
      </c>
      <c r="C80" t="s">
        <v>1090</v>
      </c>
      <c r="D80" s="255">
        <v>41078</v>
      </c>
      <c r="E80" t="s">
        <v>26560</v>
      </c>
      <c r="F80" t="s">
        <v>26616</v>
      </c>
      <c r="G80" t="s">
        <v>26813</v>
      </c>
    </row>
    <row r="81" spans="1:7">
      <c r="A81" t="s">
        <v>6001</v>
      </c>
      <c r="B81" t="s">
        <v>26512</v>
      </c>
      <c r="C81" t="s">
        <v>6246</v>
      </c>
      <c r="D81" s="255">
        <v>41078</v>
      </c>
      <c r="E81" t="s">
        <v>26560</v>
      </c>
      <c r="F81" t="s">
        <v>26616</v>
      </c>
      <c r="G81" t="s">
        <v>26813</v>
      </c>
    </row>
    <row r="82" spans="1:7">
      <c r="A82" t="s">
        <v>1090</v>
      </c>
      <c r="B82" t="s">
        <v>26513</v>
      </c>
      <c r="C82" t="s">
        <v>1090</v>
      </c>
      <c r="D82" s="255">
        <v>41078</v>
      </c>
      <c r="E82" t="s">
        <v>26417</v>
      </c>
      <c r="F82" t="s">
        <v>26617</v>
      </c>
      <c r="G82" t="s">
        <v>26814</v>
      </c>
    </row>
    <row r="83" spans="1:7">
      <c r="A83" t="s">
        <v>6074</v>
      </c>
      <c r="B83" t="s">
        <v>26514</v>
      </c>
      <c r="C83" t="s">
        <v>6320</v>
      </c>
      <c r="D83" s="255">
        <v>41078</v>
      </c>
      <c r="E83" t="s">
        <v>6371</v>
      </c>
      <c r="F83" t="s">
        <v>26618</v>
      </c>
      <c r="G83" t="s">
        <v>26815</v>
      </c>
    </row>
    <row r="84" spans="1:7">
      <c r="A84" t="s">
        <v>6108</v>
      </c>
      <c r="B84" t="s">
        <v>6235</v>
      </c>
      <c r="C84" t="s">
        <v>6368</v>
      </c>
      <c r="D84" s="255">
        <v>41078</v>
      </c>
      <c r="E84" t="s">
        <v>6371</v>
      </c>
      <c r="F84" t="s">
        <v>26619</v>
      </c>
      <c r="G84" t="s">
        <v>26816</v>
      </c>
    </row>
    <row r="85" spans="1:7">
      <c r="A85" t="s">
        <v>1090</v>
      </c>
      <c r="B85" t="s">
        <v>26515</v>
      </c>
      <c r="C85" t="s">
        <v>1090</v>
      </c>
      <c r="D85" s="255">
        <v>41078</v>
      </c>
      <c r="E85" t="s">
        <v>26417</v>
      </c>
      <c r="F85" t="s">
        <v>26620</v>
      </c>
      <c r="G85" t="s">
        <v>26817</v>
      </c>
    </row>
    <row r="86" spans="1:7">
      <c r="A86" t="s">
        <v>6017</v>
      </c>
      <c r="B86" t="s">
        <v>6134</v>
      </c>
      <c r="C86" t="s">
        <v>6263</v>
      </c>
      <c r="D86" s="255">
        <v>41078</v>
      </c>
      <c r="E86" t="s">
        <v>6371</v>
      </c>
      <c r="F86" t="s">
        <v>26621</v>
      </c>
      <c r="G86" t="s">
        <v>26818</v>
      </c>
    </row>
    <row r="87" spans="1:7">
      <c r="A87" t="s">
        <v>6085</v>
      </c>
      <c r="B87" t="s">
        <v>6192</v>
      </c>
      <c r="C87" t="s">
        <v>6333</v>
      </c>
      <c r="D87" s="255">
        <v>41078</v>
      </c>
      <c r="E87" t="s">
        <v>26399</v>
      </c>
      <c r="F87" t="s">
        <v>26622</v>
      </c>
      <c r="G87" t="s">
        <v>26819</v>
      </c>
    </row>
    <row r="88" spans="1:7">
      <c r="A88" t="s">
        <v>6068</v>
      </c>
      <c r="B88" t="s">
        <v>6180</v>
      </c>
      <c r="C88" t="s">
        <v>6314</v>
      </c>
      <c r="D88" s="255">
        <v>41078</v>
      </c>
      <c r="E88" t="s">
        <v>26399</v>
      </c>
      <c r="F88" t="s">
        <v>26623</v>
      </c>
      <c r="G88" t="s">
        <v>26820</v>
      </c>
    </row>
    <row r="89" spans="1:7">
      <c r="A89" t="s">
        <v>2719</v>
      </c>
      <c r="B89" t="s">
        <v>6234</v>
      </c>
      <c r="C89" t="s">
        <v>5609</v>
      </c>
      <c r="D89" s="255">
        <v>41078</v>
      </c>
      <c r="E89" t="s">
        <v>6371</v>
      </c>
      <c r="F89" t="s">
        <v>26624</v>
      </c>
      <c r="G89" t="s">
        <v>26821</v>
      </c>
    </row>
    <row r="90" spans="1:7">
      <c r="A90" t="s">
        <v>6011</v>
      </c>
      <c r="B90" t="s">
        <v>6128</v>
      </c>
      <c r="C90" t="s">
        <v>6256</v>
      </c>
      <c r="D90" s="255">
        <v>41078</v>
      </c>
      <c r="E90" t="s">
        <v>26450</v>
      </c>
      <c r="F90" t="s">
        <v>26625</v>
      </c>
      <c r="G90" t="s">
        <v>26822</v>
      </c>
    </row>
    <row r="91" spans="1:7">
      <c r="A91" t="s">
        <v>1090</v>
      </c>
      <c r="B91" t="s">
        <v>26516</v>
      </c>
      <c r="C91" t="s">
        <v>1090</v>
      </c>
      <c r="D91" s="255">
        <v>41262</v>
      </c>
      <c r="E91" t="s">
        <v>26454</v>
      </c>
      <c r="F91" t="s">
        <v>26626</v>
      </c>
      <c r="G91" t="s">
        <v>26823</v>
      </c>
    </row>
    <row r="92" spans="1:7">
      <c r="A92" t="s">
        <v>6100</v>
      </c>
      <c r="B92" t="s">
        <v>26516</v>
      </c>
      <c r="C92" t="s">
        <v>6357</v>
      </c>
      <c r="D92" s="255">
        <v>41262</v>
      </c>
      <c r="E92" t="s">
        <v>26454</v>
      </c>
      <c r="F92" t="s">
        <v>26626</v>
      </c>
      <c r="G92" t="s">
        <v>26823</v>
      </c>
    </row>
    <row r="93" spans="1:7">
      <c r="A93" t="s">
        <v>6041</v>
      </c>
      <c r="B93" t="s">
        <v>26517</v>
      </c>
      <c r="C93" t="s">
        <v>6286</v>
      </c>
      <c r="D93" s="255">
        <v>41262</v>
      </c>
      <c r="E93" t="s">
        <v>26454</v>
      </c>
      <c r="F93" t="s">
        <v>26626</v>
      </c>
      <c r="G93" t="s">
        <v>26823</v>
      </c>
    </row>
    <row r="94" spans="1:7">
      <c r="A94" t="s">
        <v>6030</v>
      </c>
      <c r="B94" t="s">
        <v>26518</v>
      </c>
      <c r="C94" t="s">
        <v>6277</v>
      </c>
      <c r="D94" s="255">
        <v>41262</v>
      </c>
      <c r="E94" t="s">
        <v>26454</v>
      </c>
      <c r="F94" t="s">
        <v>26626</v>
      </c>
      <c r="G94" t="s">
        <v>26823</v>
      </c>
    </row>
    <row r="95" spans="1:7">
      <c r="A95" t="s">
        <v>6023</v>
      </c>
      <c r="B95" t="s">
        <v>26519</v>
      </c>
      <c r="C95" t="s">
        <v>6268</v>
      </c>
      <c r="D95" s="255">
        <v>41262</v>
      </c>
      <c r="E95" t="s">
        <v>26454</v>
      </c>
      <c r="F95" t="s">
        <v>26627</v>
      </c>
      <c r="G95" t="s">
        <v>26824</v>
      </c>
    </row>
    <row r="96" spans="1:7">
      <c r="A96" t="s">
        <v>6081</v>
      </c>
      <c r="B96" t="s">
        <v>6189</v>
      </c>
      <c r="C96" t="s">
        <v>6328</v>
      </c>
      <c r="D96" s="255">
        <v>41262</v>
      </c>
      <c r="E96" t="s">
        <v>26399</v>
      </c>
      <c r="F96" t="s">
        <v>26628</v>
      </c>
      <c r="G96" t="s">
        <v>26825</v>
      </c>
    </row>
    <row r="97" spans="1:7">
      <c r="A97" t="s">
        <v>2284</v>
      </c>
      <c r="B97" t="s">
        <v>6186</v>
      </c>
      <c r="C97" t="s">
        <v>6323</v>
      </c>
      <c r="D97" s="255">
        <v>41262</v>
      </c>
      <c r="E97" t="s">
        <v>26560</v>
      </c>
      <c r="F97" t="s">
        <v>26629</v>
      </c>
      <c r="G97" t="s">
        <v>26826</v>
      </c>
    </row>
    <row r="98" spans="1:7">
      <c r="A98" t="s">
        <v>957</v>
      </c>
      <c r="B98" t="s">
        <v>26520</v>
      </c>
      <c r="C98" t="s">
        <v>958</v>
      </c>
      <c r="D98" s="255">
        <v>41262</v>
      </c>
      <c r="E98" t="s">
        <v>26399</v>
      </c>
      <c r="F98" t="s">
        <v>26630</v>
      </c>
      <c r="G98" t="s">
        <v>26827</v>
      </c>
    </row>
    <row r="99" spans="1:7">
      <c r="A99" t="s">
        <v>2565</v>
      </c>
      <c r="B99" t="s">
        <v>6204</v>
      </c>
      <c r="C99" t="s">
        <v>6344</v>
      </c>
      <c r="D99" s="255">
        <v>41262</v>
      </c>
      <c r="E99" t="s">
        <v>6371</v>
      </c>
      <c r="F99" t="s">
        <v>26631</v>
      </c>
      <c r="G99" t="s">
        <v>26828</v>
      </c>
    </row>
    <row r="100" spans="1:7">
      <c r="A100" t="s">
        <v>2689</v>
      </c>
      <c r="B100" t="s">
        <v>6226</v>
      </c>
      <c r="C100" t="s">
        <v>5516</v>
      </c>
      <c r="D100" s="255">
        <v>41262</v>
      </c>
      <c r="E100" t="s">
        <v>26399</v>
      </c>
      <c r="F100" t="s">
        <v>26632</v>
      </c>
      <c r="G100" t="s">
        <v>26829</v>
      </c>
    </row>
    <row r="101" spans="1:7">
      <c r="A101" t="s">
        <v>6024</v>
      </c>
      <c r="B101" t="s">
        <v>6139</v>
      </c>
      <c r="C101" t="s">
        <v>6269</v>
      </c>
      <c r="D101" s="255">
        <v>41262</v>
      </c>
      <c r="E101" t="s">
        <v>26399</v>
      </c>
      <c r="F101" t="s">
        <v>26633</v>
      </c>
      <c r="G101" t="s">
        <v>26830</v>
      </c>
    </row>
    <row r="102" spans="1:7">
      <c r="A102" t="s">
        <v>6105</v>
      </c>
      <c r="B102" t="s">
        <v>6231</v>
      </c>
      <c r="C102" t="s">
        <v>6364</v>
      </c>
      <c r="D102" s="255">
        <v>41262</v>
      </c>
      <c r="E102" t="s">
        <v>26399</v>
      </c>
      <c r="F102" t="s">
        <v>26634</v>
      </c>
      <c r="G102" t="s">
        <v>26831</v>
      </c>
    </row>
    <row r="103" spans="1:7">
      <c r="A103" t="s">
        <v>6004</v>
      </c>
      <c r="B103" t="s">
        <v>6124</v>
      </c>
      <c r="C103" t="s">
        <v>6248</v>
      </c>
      <c r="D103" s="255">
        <v>41262</v>
      </c>
      <c r="E103" t="s">
        <v>6371</v>
      </c>
      <c r="F103" t="s">
        <v>26635</v>
      </c>
      <c r="G103" t="s">
        <v>26832</v>
      </c>
    </row>
    <row r="104" spans="1:7">
      <c r="A104" t="s">
        <v>6050</v>
      </c>
      <c r="B104" t="s">
        <v>6163</v>
      </c>
      <c r="C104" t="s">
        <v>6295</v>
      </c>
      <c r="D104" s="255">
        <v>41262</v>
      </c>
      <c r="E104" t="s">
        <v>6373</v>
      </c>
      <c r="F104" t="s">
        <v>26636</v>
      </c>
      <c r="G104" t="s">
        <v>26833</v>
      </c>
    </row>
    <row r="105" spans="1:7">
      <c r="A105" t="s">
        <v>6062</v>
      </c>
      <c r="B105" t="s">
        <v>6175</v>
      </c>
      <c r="C105" t="s">
        <v>6308</v>
      </c>
      <c r="D105" s="255">
        <v>41262</v>
      </c>
      <c r="E105" t="s">
        <v>6373</v>
      </c>
      <c r="F105" t="s">
        <v>26637</v>
      </c>
      <c r="G105" t="s">
        <v>26834</v>
      </c>
    </row>
    <row r="106" spans="1:7">
      <c r="A106" t="s">
        <v>1090</v>
      </c>
      <c r="B106" t="s">
        <v>26521</v>
      </c>
      <c r="C106" t="s">
        <v>1090</v>
      </c>
      <c r="D106" s="255">
        <v>41262</v>
      </c>
      <c r="E106" t="s">
        <v>26454</v>
      </c>
      <c r="F106" t="s">
        <v>26638</v>
      </c>
      <c r="G106" t="s">
        <v>26835</v>
      </c>
    </row>
    <row r="107" spans="1:7">
      <c r="A107" t="s">
        <v>6049</v>
      </c>
      <c r="B107" t="s">
        <v>26235</v>
      </c>
      <c r="C107" t="s">
        <v>6294</v>
      </c>
      <c r="D107" s="255">
        <v>41262</v>
      </c>
      <c r="E107" t="s">
        <v>26454</v>
      </c>
      <c r="F107" t="s">
        <v>26638</v>
      </c>
      <c r="G107" t="s">
        <v>26835</v>
      </c>
    </row>
    <row r="108" spans="1:7">
      <c r="A108" t="s">
        <v>6071</v>
      </c>
      <c r="B108" t="s">
        <v>26522</v>
      </c>
      <c r="C108" t="s">
        <v>6317</v>
      </c>
      <c r="D108" s="255">
        <v>41262</v>
      </c>
      <c r="E108" t="s">
        <v>26454</v>
      </c>
      <c r="F108" t="s">
        <v>26638</v>
      </c>
      <c r="G108" t="s">
        <v>26835</v>
      </c>
    </row>
    <row r="109" spans="1:7">
      <c r="A109" t="s">
        <v>6065</v>
      </c>
      <c r="B109" t="s">
        <v>26523</v>
      </c>
      <c r="C109" t="s">
        <v>6311</v>
      </c>
      <c r="D109" s="255">
        <v>41262</v>
      </c>
      <c r="E109" t="s">
        <v>26454</v>
      </c>
      <c r="F109" t="s">
        <v>26638</v>
      </c>
      <c r="G109" t="s">
        <v>26835</v>
      </c>
    </row>
    <row r="110" spans="1:7">
      <c r="A110" t="s">
        <v>6054</v>
      </c>
      <c r="B110" t="s">
        <v>26521</v>
      </c>
      <c r="C110" t="s">
        <v>6300</v>
      </c>
      <c r="D110" s="255">
        <v>41262</v>
      </c>
      <c r="E110" t="s">
        <v>26454</v>
      </c>
      <c r="F110" t="s">
        <v>26638</v>
      </c>
      <c r="G110" t="s">
        <v>26835</v>
      </c>
    </row>
    <row r="111" spans="1:7">
      <c r="A111" t="s">
        <v>6039</v>
      </c>
      <c r="B111" t="s">
        <v>6155</v>
      </c>
      <c r="C111" t="s">
        <v>6284</v>
      </c>
      <c r="D111" s="255">
        <v>41262</v>
      </c>
      <c r="E111" t="s">
        <v>26399</v>
      </c>
      <c r="F111" t="s">
        <v>26639</v>
      </c>
      <c r="G111" t="s">
        <v>26836</v>
      </c>
    </row>
    <row r="112" spans="1:7">
      <c r="A112" t="s">
        <v>6051</v>
      </c>
      <c r="B112" t="s">
        <v>6164</v>
      </c>
      <c r="C112" t="s">
        <v>6296</v>
      </c>
      <c r="D112" s="255">
        <v>41262</v>
      </c>
      <c r="E112" t="s">
        <v>26399</v>
      </c>
      <c r="F112" t="s">
        <v>26640</v>
      </c>
      <c r="G112" t="s">
        <v>26837</v>
      </c>
    </row>
    <row r="113" spans="1:7">
      <c r="A113" t="s">
        <v>5996</v>
      </c>
      <c r="B113" t="s">
        <v>6113</v>
      </c>
      <c r="C113" t="s">
        <v>6240</v>
      </c>
      <c r="D113" s="255">
        <v>41262</v>
      </c>
      <c r="E113" t="s">
        <v>26399</v>
      </c>
      <c r="F113" t="s">
        <v>26641</v>
      </c>
      <c r="G113" t="s">
        <v>26838</v>
      </c>
    </row>
    <row r="114" spans="1:7">
      <c r="A114" t="s">
        <v>6031</v>
      </c>
      <c r="B114" t="s">
        <v>6149</v>
      </c>
      <c r="C114" t="s">
        <v>6278</v>
      </c>
      <c r="D114" s="255">
        <v>41262</v>
      </c>
      <c r="E114" t="s">
        <v>26399</v>
      </c>
      <c r="F114" t="s">
        <v>26642</v>
      </c>
      <c r="G114" t="s">
        <v>26839</v>
      </c>
    </row>
    <row r="115" spans="1:7">
      <c r="A115" t="s">
        <v>6014</v>
      </c>
      <c r="B115" t="s">
        <v>6131</v>
      </c>
      <c r="C115" t="s">
        <v>6260</v>
      </c>
      <c r="D115" s="255">
        <v>41262</v>
      </c>
      <c r="E115" t="s">
        <v>26399</v>
      </c>
      <c r="F115" t="s">
        <v>26643</v>
      </c>
      <c r="G115" t="s">
        <v>26840</v>
      </c>
    </row>
    <row r="116" spans="1:7">
      <c r="A116" t="s">
        <v>6015</v>
      </c>
      <c r="B116" t="s">
        <v>6132</v>
      </c>
      <c r="C116" t="s">
        <v>6261</v>
      </c>
      <c r="D116" s="255">
        <v>41262</v>
      </c>
      <c r="E116" t="s">
        <v>26399</v>
      </c>
      <c r="F116" t="s">
        <v>26644</v>
      </c>
      <c r="G116" t="s">
        <v>26841</v>
      </c>
    </row>
    <row r="117" spans="1:7">
      <c r="A117" t="s">
        <v>6025</v>
      </c>
      <c r="B117" t="s">
        <v>6140</v>
      </c>
      <c r="C117" t="s">
        <v>6270</v>
      </c>
      <c r="D117" s="255">
        <v>41262</v>
      </c>
      <c r="E117" t="s">
        <v>26399</v>
      </c>
      <c r="F117" t="s">
        <v>26645</v>
      </c>
      <c r="G117" t="s">
        <v>26842</v>
      </c>
    </row>
    <row r="118" spans="1:7">
      <c r="A118" t="s">
        <v>6076</v>
      </c>
      <c r="B118" t="s">
        <v>6185</v>
      </c>
      <c r="C118" t="s">
        <v>6322</v>
      </c>
      <c r="D118" s="255">
        <v>41262</v>
      </c>
      <c r="E118" t="s">
        <v>26399</v>
      </c>
      <c r="F118" t="s">
        <v>26646</v>
      </c>
      <c r="G118" t="s">
        <v>26843</v>
      </c>
    </row>
    <row r="119" spans="1:7">
      <c r="A119" t="s">
        <v>2492</v>
      </c>
      <c r="B119" t="s">
        <v>6198</v>
      </c>
      <c r="C119" t="s">
        <v>6338</v>
      </c>
      <c r="D119" s="255">
        <v>41262</v>
      </c>
      <c r="E119" t="s">
        <v>26560</v>
      </c>
      <c r="F119" t="s">
        <v>26647</v>
      </c>
      <c r="G119" t="s">
        <v>26844</v>
      </c>
    </row>
    <row r="120" spans="1:7">
      <c r="A120" t="s">
        <v>2310</v>
      </c>
      <c r="B120" t="s">
        <v>6188</v>
      </c>
      <c r="C120" t="s">
        <v>6327</v>
      </c>
      <c r="D120" s="255">
        <v>41262</v>
      </c>
      <c r="E120" t="s">
        <v>26399</v>
      </c>
      <c r="F120" t="s">
        <v>26648</v>
      </c>
      <c r="G120" t="s">
        <v>26845</v>
      </c>
    </row>
    <row r="121" spans="1:7">
      <c r="A121" t="s">
        <v>6096</v>
      </c>
      <c r="B121" t="s">
        <v>6216</v>
      </c>
      <c r="C121" t="s">
        <v>6352</v>
      </c>
      <c r="D121" s="255">
        <v>41262</v>
      </c>
      <c r="E121" t="s">
        <v>26399</v>
      </c>
      <c r="F121" t="s">
        <v>26649</v>
      </c>
      <c r="G121" t="s">
        <v>26846</v>
      </c>
    </row>
    <row r="122" spans="1:7">
      <c r="A122" t="s">
        <v>960</v>
      </c>
      <c r="B122" t="s">
        <v>6203</v>
      </c>
      <c r="C122" t="s">
        <v>1090</v>
      </c>
      <c r="D122" s="255">
        <v>41262</v>
      </c>
      <c r="E122" t="s">
        <v>26399</v>
      </c>
      <c r="F122" t="s">
        <v>26650</v>
      </c>
      <c r="G122" t="s">
        <v>26847</v>
      </c>
    </row>
    <row r="123" spans="1:7">
      <c r="A123" t="s">
        <v>6110</v>
      </c>
      <c r="B123" t="s">
        <v>6238</v>
      </c>
      <c r="C123" t="s">
        <v>6370</v>
      </c>
      <c r="D123" s="255">
        <v>41262</v>
      </c>
      <c r="E123" t="s">
        <v>6371</v>
      </c>
      <c r="F123" t="s">
        <v>26651</v>
      </c>
      <c r="G123" t="s">
        <v>26848</v>
      </c>
    </row>
    <row r="124" spans="1:7">
      <c r="A124" t="s">
        <v>2744</v>
      </c>
      <c r="B124" t="s">
        <v>26524</v>
      </c>
      <c r="C124" t="s">
        <v>6367</v>
      </c>
      <c r="D124" s="255">
        <v>41262</v>
      </c>
      <c r="E124" t="s">
        <v>6371</v>
      </c>
      <c r="F124" t="s">
        <v>26652</v>
      </c>
      <c r="G124" t="s">
        <v>26849</v>
      </c>
    </row>
    <row r="125" spans="1:7">
      <c r="A125" t="s">
        <v>6029</v>
      </c>
      <c r="B125" t="s">
        <v>6148</v>
      </c>
      <c r="C125" t="s">
        <v>6276</v>
      </c>
      <c r="D125" s="255">
        <v>41262</v>
      </c>
      <c r="E125" t="s">
        <v>26399</v>
      </c>
      <c r="F125" t="s">
        <v>26653</v>
      </c>
      <c r="G125" t="s">
        <v>26850</v>
      </c>
    </row>
    <row r="126" spans="1:7">
      <c r="A126" t="s">
        <v>6086</v>
      </c>
      <c r="B126" t="s">
        <v>6195</v>
      </c>
      <c r="C126" t="s">
        <v>6336</v>
      </c>
      <c r="D126" s="255">
        <v>41262</v>
      </c>
      <c r="E126" t="s">
        <v>6373</v>
      </c>
      <c r="F126" t="s">
        <v>26654</v>
      </c>
      <c r="G126" t="s">
        <v>26851</v>
      </c>
    </row>
    <row r="127" spans="1:7">
      <c r="A127" t="s">
        <v>6016</v>
      </c>
      <c r="B127" t="s">
        <v>6133</v>
      </c>
      <c r="C127" t="s">
        <v>6262</v>
      </c>
      <c r="D127" s="255">
        <v>41262</v>
      </c>
      <c r="E127" t="s">
        <v>26399</v>
      </c>
      <c r="F127" t="s">
        <v>26655</v>
      </c>
      <c r="G127" t="s">
        <v>26852</v>
      </c>
    </row>
    <row r="128" spans="1:7">
      <c r="A128" t="s">
        <v>6097</v>
      </c>
      <c r="B128" t="s">
        <v>6217</v>
      </c>
      <c r="C128" t="s">
        <v>6353</v>
      </c>
      <c r="D128" s="255">
        <v>41262</v>
      </c>
      <c r="E128" t="s">
        <v>26399</v>
      </c>
      <c r="F128" t="s">
        <v>26656</v>
      </c>
      <c r="G128" t="s">
        <v>26853</v>
      </c>
    </row>
    <row r="129" spans="1:7">
      <c r="A129" t="s">
        <v>6084</v>
      </c>
      <c r="B129" t="s">
        <v>6191</v>
      </c>
      <c r="C129" t="s">
        <v>6332</v>
      </c>
      <c r="D129" s="255">
        <v>41262</v>
      </c>
      <c r="E129" t="s">
        <v>26399</v>
      </c>
      <c r="F129" t="s">
        <v>26657</v>
      </c>
      <c r="G129" t="s">
        <v>26854</v>
      </c>
    </row>
    <row r="130" spans="1:7">
      <c r="A130" t="s">
        <v>6007</v>
      </c>
      <c r="B130" t="s">
        <v>6126</v>
      </c>
      <c r="C130" t="s">
        <v>6252</v>
      </c>
      <c r="D130" s="255">
        <v>41262</v>
      </c>
      <c r="E130" t="s">
        <v>26399</v>
      </c>
      <c r="F130" t="s">
        <v>26658</v>
      </c>
      <c r="G130" t="s">
        <v>26855</v>
      </c>
    </row>
    <row r="131" spans="1:7">
      <c r="A131" t="s">
        <v>6075</v>
      </c>
      <c r="B131" t="s">
        <v>6184</v>
      </c>
      <c r="C131" t="s">
        <v>6321</v>
      </c>
      <c r="D131" s="255">
        <v>41262</v>
      </c>
      <c r="E131" t="s">
        <v>26399</v>
      </c>
      <c r="F131" t="s">
        <v>26659</v>
      </c>
      <c r="G131" t="s">
        <v>26856</v>
      </c>
    </row>
    <row r="132" spans="1:7">
      <c r="A132" t="s">
        <v>2602</v>
      </c>
      <c r="B132" t="s">
        <v>6213</v>
      </c>
      <c r="C132" t="s">
        <v>5388</v>
      </c>
      <c r="D132" s="255">
        <v>41262</v>
      </c>
      <c r="E132" t="s">
        <v>26399</v>
      </c>
      <c r="F132" t="s">
        <v>26660</v>
      </c>
      <c r="G132" t="s">
        <v>26857</v>
      </c>
    </row>
    <row r="133" spans="1:7">
      <c r="A133" t="s">
        <v>6021</v>
      </c>
      <c r="B133" t="s">
        <v>6137</v>
      </c>
      <c r="C133" t="s">
        <v>6266</v>
      </c>
      <c r="D133" s="255">
        <v>41262</v>
      </c>
      <c r="E133" t="s">
        <v>26399</v>
      </c>
      <c r="F133" t="s">
        <v>26661</v>
      </c>
      <c r="G133" t="s">
        <v>26858</v>
      </c>
    </row>
    <row r="134" spans="1:7">
      <c r="A134" t="s">
        <v>6059</v>
      </c>
      <c r="B134" t="s">
        <v>6172</v>
      </c>
      <c r="C134" t="s">
        <v>6305</v>
      </c>
      <c r="D134" s="255">
        <v>41262</v>
      </c>
      <c r="E134" t="s">
        <v>6373</v>
      </c>
      <c r="F134" t="s">
        <v>26662</v>
      </c>
      <c r="G134" t="s">
        <v>26859</v>
      </c>
    </row>
    <row r="135" spans="1:7">
      <c r="A135" t="s">
        <v>6032</v>
      </c>
      <c r="B135" t="s">
        <v>6150</v>
      </c>
      <c r="C135" t="s">
        <v>6279</v>
      </c>
      <c r="D135" s="255">
        <v>41262</v>
      </c>
      <c r="E135" t="s">
        <v>26399</v>
      </c>
      <c r="F135" t="s">
        <v>26663</v>
      </c>
      <c r="G135" t="s">
        <v>26860</v>
      </c>
    </row>
    <row r="136" spans="1:7">
      <c r="A136" t="s">
        <v>6019</v>
      </c>
      <c r="B136" t="s">
        <v>6135</v>
      </c>
      <c r="C136" t="s">
        <v>6265</v>
      </c>
      <c r="D136" s="255">
        <v>41262</v>
      </c>
      <c r="E136" t="s">
        <v>26399</v>
      </c>
      <c r="F136" t="s">
        <v>26664</v>
      </c>
      <c r="G136" t="s">
        <v>26861</v>
      </c>
    </row>
    <row r="137" spans="1:7">
      <c r="A137" t="s">
        <v>1142</v>
      </c>
      <c r="B137" t="s">
        <v>26525</v>
      </c>
      <c r="C137" t="s">
        <v>1144</v>
      </c>
      <c r="D137" s="255">
        <v>41262</v>
      </c>
      <c r="E137" t="s">
        <v>26399</v>
      </c>
      <c r="F137" t="s">
        <v>26665</v>
      </c>
      <c r="G137" t="s">
        <v>26862</v>
      </c>
    </row>
    <row r="138" spans="1:7">
      <c r="A138" t="s">
        <v>6010</v>
      </c>
      <c r="B138" t="s">
        <v>26526</v>
      </c>
      <c r="C138" t="s">
        <v>6255</v>
      </c>
      <c r="D138" s="255">
        <v>41262</v>
      </c>
      <c r="E138" t="s">
        <v>26399</v>
      </c>
      <c r="F138" t="s">
        <v>26666</v>
      </c>
      <c r="G138" t="s">
        <v>26863</v>
      </c>
    </row>
    <row r="139" spans="1:7">
      <c r="A139" t="s">
        <v>6052</v>
      </c>
      <c r="B139" t="s">
        <v>6165</v>
      </c>
      <c r="C139" t="s">
        <v>6297</v>
      </c>
      <c r="D139" s="255">
        <v>41262</v>
      </c>
      <c r="E139" t="s">
        <v>6374</v>
      </c>
      <c r="F139" t="s">
        <v>26667</v>
      </c>
      <c r="G139" t="s">
        <v>26864</v>
      </c>
    </row>
    <row r="140" spans="1:7">
      <c r="A140" t="s">
        <v>6073</v>
      </c>
      <c r="B140" t="s">
        <v>6183</v>
      </c>
      <c r="C140" t="s">
        <v>6319</v>
      </c>
      <c r="D140" s="255">
        <v>41262</v>
      </c>
      <c r="E140" t="s">
        <v>6374</v>
      </c>
      <c r="F140" t="s">
        <v>26668</v>
      </c>
      <c r="G140" t="s">
        <v>26865</v>
      </c>
    </row>
    <row r="141" spans="1:7">
      <c r="A141" t="s">
        <v>6070</v>
      </c>
      <c r="B141" t="s">
        <v>26527</v>
      </c>
      <c r="C141" t="s">
        <v>6316</v>
      </c>
      <c r="D141" s="255">
        <v>41262</v>
      </c>
      <c r="E141" t="s">
        <v>6371</v>
      </c>
      <c r="F141" t="s">
        <v>26669</v>
      </c>
      <c r="G141" t="s">
        <v>26866</v>
      </c>
    </row>
    <row r="142" spans="1:7">
      <c r="A142" t="s">
        <v>6104</v>
      </c>
      <c r="B142" t="s">
        <v>6230</v>
      </c>
      <c r="C142" t="s">
        <v>6363</v>
      </c>
      <c r="D142" s="255">
        <v>41262</v>
      </c>
      <c r="E142" t="s">
        <v>6371</v>
      </c>
      <c r="F142" t="s">
        <v>26670</v>
      </c>
      <c r="G142" t="s">
        <v>26867</v>
      </c>
    </row>
    <row r="143" spans="1:7">
      <c r="A143" t="s">
        <v>6069</v>
      </c>
      <c r="B143" t="s">
        <v>26528</v>
      </c>
      <c r="C143" t="s">
        <v>6315</v>
      </c>
      <c r="D143" s="255">
        <v>41262</v>
      </c>
      <c r="E143" t="s">
        <v>6371</v>
      </c>
      <c r="F143" t="s">
        <v>26671</v>
      </c>
      <c r="G143" t="s">
        <v>26868</v>
      </c>
    </row>
    <row r="144" spans="1:7">
      <c r="A144" t="s">
        <v>6056</v>
      </c>
      <c r="B144" t="s">
        <v>26529</v>
      </c>
      <c r="C144" t="s">
        <v>6302</v>
      </c>
      <c r="D144" s="255">
        <v>41262</v>
      </c>
      <c r="E144" t="s">
        <v>6371</v>
      </c>
      <c r="F144" t="s">
        <v>26672</v>
      </c>
      <c r="G144" t="s">
        <v>26869</v>
      </c>
    </row>
    <row r="145" spans="1:7">
      <c r="A145" t="s">
        <v>6027</v>
      </c>
      <c r="B145" t="s">
        <v>6144</v>
      </c>
      <c r="C145" t="s">
        <v>6273</v>
      </c>
      <c r="D145" s="255">
        <v>41262</v>
      </c>
      <c r="E145" t="s">
        <v>26399</v>
      </c>
      <c r="F145" t="s">
        <v>26673</v>
      </c>
      <c r="G145" t="s">
        <v>26870</v>
      </c>
    </row>
    <row r="146" spans="1:7">
      <c r="A146" t="s">
        <v>21705</v>
      </c>
      <c r="B146" t="s">
        <v>6197</v>
      </c>
      <c r="C146" t="s">
        <v>6337</v>
      </c>
      <c r="D146" s="255">
        <v>41262</v>
      </c>
      <c r="E146" t="s">
        <v>26399</v>
      </c>
      <c r="F146" t="s">
        <v>26674</v>
      </c>
      <c r="G146" t="s">
        <v>26871</v>
      </c>
    </row>
    <row r="147" spans="1:7">
      <c r="A147" t="s">
        <v>6047</v>
      </c>
      <c r="B147" t="s">
        <v>6161</v>
      </c>
      <c r="C147" t="s">
        <v>6292</v>
      </c>
      <c r="D147" s="255">
        <v>41262</v>
      </c>
      <c r="E147" t="s">
        <v>26399</v>
      </c>
      <c r="F147" t="s">
        <v>26675</v>
      </c>
      <c r="G147" t="s">
        <v>26872</v>
      </c>
    </row>
    <row r="148" spans="1:7">
      <c r="A148" t="s">
        <v>6000</v>
      </c>
      <c r="B148" t="s">
        <v>6119</v>
      </c>
      <c r="C148" t="s">
        <v>6244</v>
      </c>
      <c r="D148" s="255">
        <v>41262</v>
      </c>
      <c r="E148" t="s">
        <v>6371</v>
      </c>
      <c r="F148" t="s">
        <v>26676</v>
      </c>
      <c r="G148" t="s">
        <v>26873</v>
      </c>
    </row>
    <row r="149" spans="1:7">
      <c r="A149" t="s">
        <v>6080</v>
      </c>
      <c r="B149" t="s">
        <v>26530</v>
      </c>
      <c r="C149" t="s">
        <v>6326</v>
      </c>
      <c r="D149" s="255">
        <v>41262</v>
      </c>
      <c r="E149" t="s">
        <v>6371</v>
      </c>
      <c r="F149" t="s">
        <v>26677</v>
      </c>
      <c r="G149" t="s">
        <v>26874</v>
      </c>
    </row>
    <row r="150" spans="1:7">
      <c r="A150" t="s">
        <v>1626</v>
      </c>
      <c r="B150" t="s">
        <v>26531</v>
      </c>
      <c r="C150" t="s">
        <v>3149</v>
      </c>
      <c r="D150" s="255">
        <v>41262</v>
      </c>
      <c r="E150" t="s">
        <v>6371</v>
      </c>
      <c r="F150" t="s">
        <v>26678</v>
      </c>
      <c r="G150" t="s">
        <v>26875</v>
      </c>
    </row>
    <row r="151" spans="1:7">
      <c r="A151" t="s">
        <v>5997</v>
      </c>
      <c r="B151" t="s">
        <v>6115</v>
      </c>
      <c r="C151" t="s">
        <v>6241</v>
      </c>
      <c r="D151" s="255">
        <v>41262</v>
      </c>
      <c r="E151" t="s">
        <v>6371</v>
      </c>
      <c r="F151" t="s">
        <v>26679</v>
      </c>
      <c r="G151" t="s">
        <v>26876</v>
      </c>
    </row>
    <row r="152" spans="1:7">
      <c r="A152" t="s">
        <v>2697</v>
      </c>
      <c r="B152" t="s">
        <v>26532</v>
      </c>
      <c r="C152" t="s">
        <v>6360</v>
      </c>
      <c r="D152" s="255">
        <v>41262</v>
      </c>
      <c r="E152" t="s">
        <v>6371</v>
      </c>
      <c r="F152" t="s">
        <v>26680</v>
      </c>
      <c r="G152" t="s">
        <v>26877</v>
      </c>
    </row>
    <row r="153" spans="1:7">
      <c r="A153" t="s">
        <v>6040</v>
      </c>
      <c r="B153" t="s">
        <v>6156</v>
      </c>
      <c r="C153" t="s">
        <v>6285</v>
      </c>
      <c r="D153" s="255">
        <v>41262</v>
      </c>
      <c r="E153" t="s">
        <v>26417</v>
      </c>
      <c r="F153" t="s">
        <v>26681</v>
      </c>
      <c r="G153" t="s">
        <v>26878</v>
      </c>
    </row>
    <row r="154" spans="1:7">
      <c r="A154" t="s">
        <v>1090</v>
      </c>
      <c r="B154" t="s">
        <v>26533</v>
      </c>
      <c r="C154" t="s">
        <v>1090</v>
      </c>
      <c r="D154" s="255">
        <v>41262</v>
      </c>
      <c r="E154" t="s">
        <v>6371</v>
      </c>
      <c r="F154" t="s">
        <v>26682</v>
      </c>
      <c r="G154" t="s">
        <v>26879</v>
      </c>
    </row>
    <row r="155" spans="1:7">
      <c r="A155" t="s">
        <v>5278</v>
      </c>
      <c r="B155" t="s">
        <v>6205</v>
      </c>
      <c r="C155" t="s">
        <v>5280</v>
      </c>
      <c r="D155" s="255">
        <v>41262</v>
      </c>
      <c r="E155" t="s">
        <v>6371</v>
      </c>
      <c r="F155" t="s">
        <v>26683</v>
      </c>
      <c r="G155" t="s">
        <v>26880</v>
      </c>
    </row>
    <row r="156" spans="1:7">
      <c r="A156" t="s">
        <v>6009</v>
      </c>
      <c r="B156" t="s">
        <v>6127</v>
      </c>
      <c r="C156" t="s">
        <v>6254</v>
      </c>
      <c r="D156" s="255">
        <v>41262</v>
      </c>
      <c r="E156" t="s">
        <v>26399</v>
      </c>
      <c r="F156" t="s">
        <v>26684</v>
      </c>
      <c r="G156" t="s">
        <v>26881</v>
      </c>
    </row>
    <row r="157" spans="1:7">
      <c r="A157" t="s">
        <v>6012</v>
      </c>
      <c r="B157" t="s">
        <v>26534</v>
      </c>
      <c r="C157" t="s">
        <v>6258</v>
      </c>
      <c r="D157" s="255">
        <v>41262</v>
      </c>
      <c r="E157" t="s">
        <v>26399</v>
      </c>
      <c r="F157" t="s">
        <v>26685</v>
      </c>
      <c r="G157" t="s">
        <v>26882</v>
      </c>
    </row>
    <row r="158" spans="1:7">
      <c r="A158" t="s">
        <v>5284</v>
      </c>
      <c r="B158" t="s">
        <v>6206</v>
      </c>
      <c r="C158" t="s">
        <v>5286</v>
      </c>
      <c r="D158" s="255">
        <v>41262</v>
      </c>
      <c r="E158" t="s">
        <v>6371</v>
      </c>
      <c r="F158" t="s">
        <v>26686</v>
      </c>
      <c r="G158" t="s">
        <v>26883</v>
      </c>
    </row>
    <row r="159" spans="1:7">
      <c r="A159" t="s">
        <v>2064</v>
      </c>
      <c r="B159" t="s">
        <v>6166</v>
      </c>
      <c r="C159" t="s">
        <v>6298</v>
      </c>
      <c r="D159" s="255">
        <v>41262</v>
      </c>
      <c r="E159" t="s">
        <v>6371</v>
      </c>
      <c r="F159" t="s">
        <v>26687</v>
      </c>
      <c r="G159" t="s">
        <v>26884</v>
      </c>
    </row>
    <row r="160" spans="1:7">
      <c r="A160" t="s">
        <v>6053</v>
      </c>
      <c r="B160" t="s">
        <v>6168</v>
      </c>
      <c r="C160" t="s">
        <v>6299</v>
      </c>
      <c r="D160" s="255">
        <v>41445</v>
      </c>
      <c r="E160" t="s">
        <v>6371</v>
      </c>
      <c r="F160" t="s">
        <v>26688</v>
      </c>
      <c r="G160" t="s">
        <v>26885</v>
      </c>
    </row>
    <row r="161" spans="1:7">
      <c r="A161" t="s">
        <v>6036</v>
      </c>
      <c r="B161" t="s">
        <v>6153</v>
      </c>
      <c r="C161" t="s">
        <v>6281</v>
      </c>
      <c r="D161" s="255">
        <v>41445</v>
      </c>
      <c r="E161" t="s">
        <v>26399</v>
      </c>
      <c r="F161" t="s">
        <v>26689</v>
      </c>
      <c r="G161" t="s">
        <v>26886</v>
      </c>
    </row>
    <row r="162" spans="1:7">
      <c r="A162" t="s">
        <v>6077</v>
      </c>
      <c r="B162" t="s">
        <v>6187</v>
      </c>
      <c r="C162" t="s">
        <v>6324</v>
      </c>
      <c r="D162" s="255">
        <v>41445</v>
      </c>
      <c r="E162" t="s">
        <v>26399</v>
      </c>
      <c r="F162" t="s">
        <v>26690</v>
      </c>
      <c r="G162" t="s">
        <v>26887</v>
      </c>
    </row>
    <row r="163" spans="1:7">
      <c r="A163" t="s">
        <v>6044</v>
      </c>
      <c r="B163" t="s">
        <v>6158</v>
      </c>
      <c r="C163" t="s">
        <v>6289</v>
      </c>
      <c r="D163" s="255">
        <v>41445</v>
      </c>
      <c r="E163" t="s">
        <v>26399</v>
      </c>
      <c r="F163" t="s">
        <v>26691</v>
      </c>
      <c r="G163" t="s">
        <v>26888</v>
      </c>
    </row>
    <row r="164" spans="1:7">
      <c r="A164" t="s">
        <v>1879</v>
      </c>
      <c r="B164" t="s">
        <v>6142</v>
      </c>
      <c r="C164" t="s">
        <v>6272</v>
      </c>
      <c r="D164" s="255">
        <v>41445</v>
      </c>
      <c r="E164" t="s">
        <v>26399</v>
      </c>
      <c r="F164" t="s">
        <v>26692</v>
      </c>
      <c r="G164" t="s">
        <v>26889</v>
      </c>
    </row>
    <row r="165" spans="1:7">
      <c r="A165" t="s">
        <v>6066</v>
      </c>
      <c r="B165" t="s">
        <v>6178</v>
      </c>
      <c r="C165" t="s">
        <v>6312</v>
      </c>
      <c r="D165" s="255">
        <v>41445</v>
      </c>
      <c r="E165" t="s">
        <v>6371</v>
      </c>
      <c r="F165" t="s">
        <v>26693</v>
      </c>
      <c r="G165" t="s">
        <v>26890</v>
      </c>
    </row>
    <row r="166" spans="1:7">
      <c r="A166" t="s">
        <v>6089</v>
      </c>
      <c r="B166" t="s">
        <v>6201</v>
      </c>
      <c r="C166" t="s">
        <v>6341</v>
      </c>
      <c r="D166" s="255">
        <v>41445</v>
      </c>
      <c r="E166" t="s">
        <v>6371</v>
      </c>
      <c r="F166" t="s">
        <v>26694</v>
      </c>
      <c r="G166" t="s">
        <v>26891</v>
      </c>
    </row>
    <row r="167" spans="1:7">
      <c r="A167" t="s">
        <v>6005</v>
      </c>
      <c r="B167" t="s">
        <v>6125</v>
      </c>
      <c r="C167" t="s">
        <v>6249</v>
      </c>
      <c r="D167" s="255">
        <v>41445</v>
      </c>
      <c r="E167" t="s">
        <v>6371</v>
      </c>
      <c r="F167" t="s">
        <v>26695</v>
      </c>
      <c r="G167" t="s">
        <v>26892</v>
      </c>
    </row>
    <row r="168" spans="1:7">
      <c r="A168" t="s">
        <v>4409</v>
      </c>
      <c r="B168" t="s">
        <v>6174</v>
      </c>
      <c r="C168" t="s">
        <v>4411</v>
      </c>
      <c r="D168" s="255">
        <v>41445</v>
      </c>
      <c r="E168" t="s">
        <v>26561</v>
      </c>
      <c r="F168" t="s">
        <v>26696</v>
      </c>
      <c r="G168" t="s">
        <v>26893</v>
      </c>
    </row>
    <row r="169" spans="1:7">
      <c r="A169" t="s">
        <v>1090</v>
      </c>
      <c r="B169" t="s">
        <v>26535</v>
      </c>
      <c r="C169" t="s">
        <v>1090</v>
      </c>
      <c r="D169" s="255">
        <v>41445</v>
      </c>
      <c r="E169" t="s">
        <v>6371</v>
      </c>
      <c r="F169" t="s">
        <v>26697</v>
      </c>
      <c r="G169" t="s">
        <v>26894</v>
      </c>
    </row>
    <row r="170" spans="1:7">
      <c r="A170" t="s">
        <v>6109</v>
      </c>
      <c r="B170" t="s">
        <v>6236</v>
      </c>
      <c r="C170" t="s">
        <v>6369</v>
      </c>
      <c r="D170" s="255">
        <v>41445</v>
      </c>
      <c r="E170" t="s">
        <v>26561</v>
      </c>
      <c r="F170" t="s">
        <v>26698</v>
      </c>
      <c r="G170" t="s">
        <v>26895</v>
      </c>
    </row>
    <row r="171" spans="1:7">
      <c r="A171" t="s">
        <v>969</v>
      </c>
      <c r="B171" t="s">
        <v>6194</v>
      </c>
      <c r="C171" t="s">
        <v>6335</v>
      </c>
      <c r="D171" s="255">
        <v>41624</v>
      </c>
      <c r="E171" t="s">
        <v>26399</v>
      </c>
      <c r="F171" t="s">
        <v>26699</v>
      </c>
      <c r="G171" t="s">
        <v>26896</v>
      </c>
    </row>
    <row r="172" spans="1:7">
      <c r="A172" t="s">
        <v>973</v>
      </c>
      <c r="B172" t="s">
        <v>6190</v>
      </c>
      <c r="C172" t="s">
        <v>6329</v>
      </c>
      <c r="D172" s="255">
        <v>41624</v>
      </c>
      <c r="E172" t="s">
        <v>26399</v>
      </c>
      <c r="F172" t="s">
        <v>26700</v>
      </c>
      <c r="G172" t="s">
        <v>26897</v>
      </c>
    </row>
    <row r="173" spans="1:7">
      <c r="A173" t="s">
        <v>2681</v>
      </c>
      <c r="B173" t="s">
        <v>6225</v>
      </c>
      <c r="C173" t="s">
        <v>6359</v>
      </c>
      <c r="D173" s="255">
        <v>41624</v>
      </c>
      <c r="E173" t="s">
        <v>26399</v>
      </c>
      <c r="F173" t="s">
        <v>26701</v>
      </c>
      <c r="G173" t="s">
        <v>26898</v>
      </c>
    </row>
    <row r="174" spans="1:7">
      <c r="A174" t="s">
        <v>1777</v>
      </c>
      <c r="B174" t="s">
        <v>26536</v>
      </c>
      <c r="C174" t="s">
        <v>6251</v>
      </c>
      <c r="D174" s="255">
        <v>41624</v>
      </c>
      <c r="E174" t="s">
        <v>26399</v>
      </c>
      <c r="F174" t="s">
        <v>26702</v>
      </c>
      <c r="G174" t="s">
        <v>26899</v>
      </c>
    </row>
    <row r="175" spans="1:7">
      <c r="A175" t="s">
        <v>26487</v>
      </c>
      <c r="B175" t="s">
        <v>6171</v>
      </c>
      <c r="C175" t="s">
        <v>1447</v>
      </c>
      <c r="D175" s="255">
        <v>41624</v>
      </c>
      <c r="E175" t="s">
        <v>6371</v>
      </c>
      <c r="F175" t="s">
        <v>26703</v>
      </c>
      <c r="G175" t="s">
        <v>26900</v>
      </c>
    </row>
    <row r="176" spans="1:7">
      <c r="A176" t="s">
        <v>2594</v>
      </c>
      <c r="B176" t="s">
        <v>6210</v>
      </c>
      <c r="C176" t="s">
        <v>6347</v>
      </c>
      <c r="D176" s="255">
        <v>41624</v>
      </c>
      <c r="E176" t="s">
        <v>6371</v>
      </c>
      <c r="F176" t="s">
        <v>26704</v>
      </c>
      <c r="G176" t="s">
        <v>26901</v>
      </c>
    </row>
    <row r="177" spans="1:7">
      <c r="A177" t="s">
        <v>1128</v>
      </c>
      <c r="B177" t="s">
        <v>26537</v>
      </c>
      <c r="C177" t="s">
        <v>1130</v>
      </c>
      <c r="D177" s="255">
        <v>41624</v>
      </c>
      <c r="E177" t="s">
        <v>26399</v>
      </c>
      <c r="F177" t="s">
        <v>26705</v>
      </c>
      <c r="G177" t="s">
        <v>26902</v>
      </c>
    </row>
    <row r="178" spans="1:7">
      <c r="A178" t="s">
        <v>1125</v>
      </c>
      <c r="B178" t="s">
        <v>26538</v>
      </c>
      <c r="C178" t="s">
        <v>1127</v>
      </c>
      <c r="D178" s="255">
        <v>41806</v>
      </c>
      <c r="E178" t="s">
        <v>26399</v>
      </c>
      <c r="F178" t="s">
        <v>26706</v>
      </c>
      <c r="G178" t="s">
        <v>26903</v>
      </c>
    </row>
    <row r="179" spans="1:7">
      <c r="A179" t="s">
        <v>1090</v>
      </c>
      <c r="B179" t="s">
        <v>26539</v>
      </c>
      <c r="C179" t="s">
        <v>1090</v>
      </c>
      <c r="D179" s="255">
        <v>41806</v>
      </c>
      <c r="E179" t="s">
        <v>6371</v>
      </c>
      <c r="F179" t="s">
        <v>26707</v>
      </c>
      <c r="G179" t="s">
        <v>26904</v>
      </c>
    </row>
    <row r="180" spans="1:7">
      <c r="A180" t="s">
        <v>1090</v>
      </c>
      <c r="B180" t="s">
        <v>26540</v>
      </c>
      <c r="C180" t="s">
        <v>1090</v>
      </c>
      <c r="D180" s="255">
        <v>41806</v>
      </c>
      <c r="E180" t="s">
        <v>6371</v>
      </c>
      <c r="F180" t="s">
        <v>26707</v>
      </c>
      <c r="G180" t="s">
        <v>26904</v>
      </c>
    </row>
    <row r="181" spans="1:7">
      <c r="A181" t="s">
        <v>6038</v>
      </c>
      <c r="B181" t="s">
        <v>26541</v>
      </c>
      <c r="C181" t="s">
        <v>6342</v>
      </c>
      <c r="D181" s="255">
        <v>41806</v>
      </c>
      <c r="E181" t="s">
        <v>6371</v>
      </c>
      <c r="F181" t="s">
        <v>26707</v>
      </c>
      <c r="G181" t="s">
        <v>26904</v>
      </c>
    </row>
    <row r="182" spans="1:7">
      <c r="A182" t="s">
        <v>6090</v>
      </c>
      <c r="B182" t="s">
        <v>26542</v>
      </c>
      <c r="C182" t="s">
        <v>6283</v>
      </c>
      <c r="D182" s="255">
        <v>41806</v>
      </c>
      <c r="E182" t="s">
        <v>6371</v>
      </c>
      <c r="F182" t="s">
        <v>26707</v>
      </c>
      <c r="G182" t="s">
        <v>26904</v>
      </c>
    </row>
    <row r="183" spans="1:7">
      <c r="A183" t="s">
        <v>1976</v>
      </c>
      <c r="B183" t="s">
        <v>6152</v>
      </c>
      <c r="C183" t="s">
        <v>6280</v>
      </c>
      <c r="D183" s="255">
        <v>41990</v>
      </c>
      <c r="E183" t="s">
        <v>26560</v>
      </c>
      <c r="F183" t="s">
        <v>26708</v>
      </c>
      <c r="G183" t="s">
        <v>26905</v>
      </c>
    </row>
    <row r="184" spans="1:7">
      <c r="A184" t="s">
        <v>6067</v>
      </c>
      <c r="B184" t="s">
        <v>6179</v>
      </c>
      <c r="C184" t="s">
        <v>6313</v>
      </c>
      <c r="D184" s="255">
        <v>41990</v>
      </c>
      <c r="E184" t="s">
        <v>26561</v>
      </c>
      <c r="F184" t="s">
        <v>26709</v>
      </c>
      <c r="G184" t="s">
        <v>26906</v>
      </c>
    </row>
    <row r="185" spans="1:7">
      <c r="A185" t="s">
        <v>1088</v>
      </c>
      <c r="B185" t="s">
        <v>6193</v>
      </c>
      <c r="C185" t="s">
        <v>6334</v>
      </c>
      <c r="D185" s="255">
        <v>41990</v>
      </c>
      <c r="E185" t="s">
        <v>26561</v>
      </c>
      <c r="F185" t="s">
        <v>26710</v>
      </c>
      <c r="G185" t="s">
        <v>26907</v>
      </c>
    </row>
    <row r="186" spans="1:7">
      <c r="A186" t="s">
        <v>5999</v>
      </c>
      <c r="B186" t="s">
        <v>6118</v>
      </c>
      <c r="C186" t="s">
        <v>6243</v>
      </c>
      <c r="D186" s="255">
        <v>41990</v>
      </c>
      <c r="E186" t="s">
        <v>26561</v>
      </c>
      <c r="F186" t="s">
        <v>26711</v>
      </c>
      <c r="G186" t="s">
        <v>26908</v>
      </c>
    </row>
    <row r="187" spans="1:7">
      <c r="A187" t="s">
        <v>5998</v>
      </c>
      <c r="B187" t="s">
        <v>6117</v>
      </c>
      <c r="C187" t="s">
        <v>6242</v>
      </c>
      <c r="D187" s="255">
        <v>41990</v>
      </c>
      <c r="E187" t="s">
        <v>26561</v>
      </c>
      <c r="F187" t="s">
        <v>26712</v>
      </c>
      <c r="G187" t="s">
        <v>26909</v>
      </c>
    </row>
    <row r="188" spans="1:7">
      <c r="A188" t="s">
        <v>6094</v>
      </c>
      <c r="B188" t="s">
        <v>6211</v>
      </c>
      <c r="C188" t="s">
        <v>6348</v>
      </c>
      <c r="D188" s="255">
        <v>41990</v>
      </c>
      <c r="E188" t="s">
        <v>26562</v>
      </c>
      <c r="F188" t="s">
        <v>26713</v>
      </c>
      <c r="G188" t="s">
        <v>26910</v>
      </c>
    </row>
    <row r="189" spans="1:7">
      <c r="A189" t="s">
        <v>1090</v>
      </c>
      <c r="B189" t="s">
        <v>6112</v>
      </c>
      <c r="C189" t="s">
        <v>1090</v>
      </c>
      <c r="D189" s="255">
        <v>41990</v>
      </c>
      <c r="E189" t="s">
        <v>26399</v>
      </c>
      <c r="F189" t="s">
        <v>26714</v>
      </c>
      <c r="G189" t="s">
        <v>26911</v>
      </c>
    </row>
    <row r="190" spans="1:7">
      <c r="A190" t="s">
        <v>6006</v>
      </c>
      <c r="B190" t="s">
        <v>26543</v>
      </c>
      <c r="C190" t="s">
        <v>6250</v>
      </c>
      <c r="D190" s="255">
        <v>41990</v>
      </c>
      <c r="E190" t="s">
        <v>26399</v>
      </c>
      <c r="F190" t="s">
        <v>26714</v>
      </c>
      <c r="G190" t="s">
        <v>26911</v>
      </c>
    </row>
    <row r="191" spans="1:7">
      <c r="A191" t="s">
        <v>1295</v>
      </c>
      <c r="B191" t="s">
        <v>6112</v>
      </c>
      <c r="C191" t="s">
        <v>1296</v>
      </c>
      <c r="D191" s="255">
        <v>42170</v>
      </c>
      <c r="E191" t="s">
        <v>26399</v>
      </c>
      <c r="F191" t="s">
        <v>26714</v>
      </c>
      <c r="G191" t="s">
        <v>26911</v>
      </c>
    </row>
    <row r="192" spans="1:7">
      <c r="A192" t="s">
        <v>26488</v>
      </c>
      <c r="B192" t="s">
        <v>6136</v>
      </c>
      <c r="C192" t="s">
        <v>6274</v>
      </c>
      <c r="D192" s="255">
        <v>42170</v>
      </c>
      <c r="E192" t="s">
        <v>26399</v>
      </c>
      <c r="F192" t="s">
        <v>26715</v>
      </c>
      <c r="G192" t="s">
        <v>26912</v>
      </c>
    </row>
    <row r="193" spans="1:7">
      <c r="A193" t="s">
        <v>6093</v>
      </c>
      <c r="B193" t="s">
        <v>6209</v>
      </c>
      <c r="C193" t="s">
        <v>6346</v>
      </c>
      <c r="D193" s="255">
        <v>42170</v>
      </c>
      <c r="E193" t="s">
        <v>26560</v>
      </c>
      <c r="F193" t="s">
        <v>26716</v>
      </c>
      <c r="G193" t="s">
        <v>26913</v>
      </c>
    </row>
    <row r="194" spans="1:7">
      <c r="A194" t="s">
        <v>6092</v>
      </c>
      <c r="B194" t="s">
        <v>6207</v>
      </c>
      <c r="C194" t="s">
        <v>6345</v>
      </c>
      <c r="D194" s="255">
        <v>42170</v>
      </c>
      <c r="E194" t="s">
        <v>26562</v>
      </c>
      <c r="F194" t="s">
        <v>26717</v>
      </c>
      <c r="G194" t="s">
        <v>26914</v>
      </c>
    </row>
    <row r="195" spans="1:7">
      <c r="A195" t="s">
        <v>9875</v>
      </c>
      <c r="B195" t="s">
        <v>6111</v>
      </c>
      <c r="C195" t="s">
        <v>6239</v>
      </c>
      <c r="D195" s="255">
        <v>42170</v>
      </c>
      <c r="E195" t="s">
        <v>26562</v>
      </c>
      <c r="F195" t="s">
        <v>26718</v>
      </c>
      <c r="G195" t="s">
        <v>26915</v>
      </c>
    </row>
    <row r="196" spans="1:7">
      <c r="A196" t="s">
        <v>6022</v>
      </c>
      <c r="B196" t="s">
        <v>6138</v>
      </c>
      <c r="C196" t="s">
        <v>6267</v>
      </c>
      <c r="D196" s="255">
        <v>42170</v>
      </c>
      <c r="E196" t="s">
        <v>26399</v>
      </c>
      <c r="F196" t="s">
        <v>26719</v>
      </c>
      <c r="G196" t="s">
        <v>26916</v>
      </c>
    </row>
    <row r="197" spans="1:7">
      <c r="A197" t="s">
        <v>2632</v>
      </c>
      <c r="B197" t="s">
        <v>6214</v>
      </c>
      <c r="C197" t="s">
        <v>6350</v>
      </c>
      <c r="D197" s="255">
        <v>42170</v>
      </c>
      <c r="E197" t="s">
        <v>6371</v>
      </c>
      <c r="F197" t="s">
        <v>26720</v>
      </c>
      <c r="G197" t="s">
        <v>26917</v>
      </c>
    </row>
    <row r="198" spans="1:7">
      <c r="A198" t="s">
        <v>2637</v>
      </c>
      <c r="B198" t="s">
        <v>6215</v>
      </c>
      <c r="C198" t="s">
        <v>6351</v>
      </c>
      <c r="D198" s="255">
        <v>42170</v>
      </c>
      <c r="E198" t="s">
        <v>26560</v>
      </c>
      <c r="F198" t="s">
        <v>26721</v>
      </c>
      <c r="G198" t="s">
        <v>26918</v>
      </c>
    </row>
    <row r="199" spans="1:7">
      <c r="A199" t="s">
        <v>6018</v>
      </c>
      <c r="B199" t="s">
        <v>26544</v>
      </c>
      <c r="C199" t="s">
        <v>6264</v>
      </c>
      <c r="D199" s="255">
        <v>42170</v>
      </c>
      <c r="E199" t="s">
        <v>6371</v>
      </c>
      <c r="F199" t="s">
        <v>26722</v>
      </c>
      <c r="G199" t="s">
        <v>26919</v>
      </c>
    </row>
    <row r="200" spans="1:7">
      <c r="A200" t="s">
        <v>5568</v>
      </c>
      <c r="B200" t="s">
        <v>6227</v>
      </c>
      <c r="C200" t="s">
        <v>5570</v>
      </c>
      <c r="D200" s="255">
        <v>42170</v>
      </c>
      <c r="E200" t="s">
        <v>26439</v>
      </c>
      <c r="F200" t="s">
        <v>26723</v>
      </c>
      <c r="G200" t="s">
        <v>26920</v>
      </c>
    </row>
    <row r="201" spans="1:7">
      <c r="A201" t="s">
        <v>6102</v>
      </c>
      <c r="B201" t="s">
        <v>6228</v>
      </c>
      <c r="C201" t="s">
        <v>6361</v>
      </c>
      <c r="D201" t="s">
        <v>6375</v>
      </c>
      <c r="E201" t="s">
        <v>26563</v>
      </c>
      <c r="F201" t="s">
        <v>26724</v>
      </c>
      <c r="G201" t="s">
        <v>26921</v>
      </c>
    </row>
    <row r="202" spans="1:7">
      <c r="A202" t="s">
        <v>6106</v>
      </c>
      <c r="B202" t="s">
        <v>6232</v>
      </c>
      <c r="C202" t="s">
        <v>6365</v>
      </c>
      <c r="D202" t="s">
        <v>6372</v>
      </c>
      <c r="E202" t="s">
        <v>26563</v>
      </c>
      <c r="F202" t="s">
        <v>26725</v>
      </c>
      <c r="G202" t="s">
        <v>26922</v>
      </c>
    </row>
    <row r="203" spans="1:7">
      <c r="A203" t="s">
        <v>6107</v>
      </c>
      <c r="B203" t="s">
        <v>6233</v>
      </c>
      <c r="C203" t="s">
        <v>6366</v>
      </c>
      <c r="E203" t="s">
        <v>26563</v>
      </c>
      <c r="F203" t="s">
        <v>26726</v>
      </c>
      <c r="G203" t="s">
        <v>26923</v>
      </c>
    </row>
    <row r="204" spans="1:7">
      <c r="A204" t="s">
        <v>6103</v>
      </c>
      <c r="B204" t="s">
        <v>6229</v>
      </c>
      <c r="C204" t="s">
        <v>6362</v>
      </c>
      <c r="D204" t="s">
        <v>26454</v>
      </c>
      <c r="E204" t="s">
        <v>26563</v>
      </c>
      <c r="F204" t="s">
        <v>26727</v>
      </c>
      <c r="G204" t="s">
        <v>26924</v>
      </c>
    </row>
    <row r="205" spans="1:7">
      <c r="A205" t="s">
        <v>947</v>
      </c>
      <c r="B205" t="s">
        <v>6220</v>
      </c>
      <c r="C205" t="s">
        <v>948</v>
      </c>
      <c r="D205" t="s">
        <v>26450</v>
      </c>
      <c r="E205" t="s">
        <v>26463</v>
      </c>
      <c r="F205" t="s">
        <v>26728</v>
      </c>
      <c r="G205" t="s">
        <v>26925</v>
      </c>
    </row>
    <row r="206" spans="1:7">
      <c r="A206" t="s">
        <v>6091</v>
      </c>
      <c r="B206" t="s">
        <v>6202</v>
      </c>
      <c r="C206" t="s">
        <v>6343</v>
      </c>
      <c r="D206" t="s">
        <v>26450</v>
      </c>
      <c r="E206" t="s">
        <v>26561</v>
      </c>
      <c r="F206" t="s">
        <v>26729</v>
      </c>
      <c r="G206" t="s">
        <v>26926</v>
      </c>
    </row>
    <row r="207" spans="1:7">
      <c r="A207" t="s">
        <v>6026</v>
      </c>
      <c r="B207" t="s">
        <v>6141</v>
      </c>
      <c r="C207" t="s">
        <v>6271</v>
      </c>
      <c r="D207" t="s">
        <v>26463</v>
      </c>
      <c r="E207" t="s">
        <v>26561</v>
      </c>
      <c r="F207" t="s">
        <v>26730</v>
      </c>
      <c r="G207" t="s">
        <v>26927</v>
      </c>
    </row>
    <row r="208" spans="1:7">
      <c r="A208" t="s">
        <v>6037</v>
      </c>
      <c r="B208" t="s">
        <v>6154</v>
      </c>
      <c r="C208" t="s">
        <v>6282</v>
      </c>
      <c r="D208" t="s">
        <v>26399</v>
      </c>
      <c r="E208" t="s">
        <v>26561</v>
      </c>
      <c r="F208" t="s">
        <v>26731</v>
      </c>
      <c r="G208" t="s">
        <v>26928</v>
      </c>
    </row>
    <row r="209" spans="1:7">
      <c r="A209" t="s">
        <v>6079</v>
      </c>
      <c r="B209" t="s">
        <v>26545</v>
      </c>
      <c r="C209" t="s">
        <v>6325</v>
      </c>
      <c r="D209" t="s">
        <v>26450</v>
      </c>
      <c r="E209" t="s">
        <v>26439</v>
      </c>
      <c r="F209" t="s">
        <v>26732</v>
      </c>
      <c r="G209" t="s">
        <v>26929</v>
      </c>
    </row>
    <row r="210" spans="1:7">
      <c r="A210" t="s">
        <v>1069</v>
      </c>
      <c r="B210" t="s">
        <v>26546</v>
      </c>
      <c r="C210" t="s">
        <v>1071</v>
      </c>
      <c r="D210" t="s">
        <v>26454</v>
      </c>
      <c r="E210" t="s">
        <v>26399</v>
      </c>
      <c r="F210" t="s">
        <v>26733</v>
      </c>
      <c r="G210" t="s">
        <v>26930</v>
      </c>
    </row>
    <row r="211" spans="1:7">
      <c r="A211" t="s">
        <v>1567</v>
      </c>
      <c r="B211" t="s">
        <v>6120</v>
      </c>
      <c r="C211" t="s">
        <v>6245</v>
      </c>
      <c r="D211" t="s">
        <v>26399</v>
      </c>
      <c r="E211" t="s">
        <v>6371</v>
      </c>
      <c r="F211" t="s">
        <v>26734</v>
      </c>
      <c r="G211" t="s">
        <v>26931</v>
      </c>
    </row>
    <row r="212" spans="1:7">
      <c r="A212" t="s">
        <v>6098</v>
      </c>
      <c r="B212" t="s">
        <v>6218</v>
      </c>
      <c r="C212" t="s">
        <v>6354</v>
      </c>
      <c r="D212" t="s">
        <v>26450</v>
      </c>
      <c r="E212" t="s">
        <v>6373</v>
      </c>
      <c r="F212" t="s">
        <v>26735</v>
      </c>
      <c r="G212" t="s">
        <v>26932</v>
      </c>
    </row>
    <row r="213" spans="1:7">
      <c r="A213" t="s">
        <v>6101</v>
      </c>
      <c r="B213" t="s">
        <v>6223</v>
      </c>
      <c r="C213" t="s">
        <v>6358</v>
      </c>
      <c r="D213" t="s">
        <v>6373</v>
      </c>
      <c r="E213" t="s">
        <v>26450</v>
      </c>
      <c r="F213" t="s">
        <v>26736</v>
      </c>
      <c r="G213" t="s">
        <v>26933</v>
      </c>
    </row>
    <row r="214" spans="1:7">
      <c r="A214" t="s">
        <v>6013</v>
      </c>
      <c r="B214" t="s">
        <v>6130</v>
      </c>
      <c r="C214" t="s">
        <v>6259</v>
      </c>
      <c r="D214" t="s">
        <v>6373</v>
      </c>
      <c r="E214" t="s">
        <v>26564</v>
      </c>
      <c r="F214" t="s">
        <v>26737</v>
      </c>
      <c r="G214" t="s">
        <v>26934</v>
      </c>
    </row>
    <row r="215" spans="1:7">
      <c r="A215" t="s">
        <v>954</v>
      </c>
      <c r="B215" t="s">
        <v>6224</v>
      </c>
      <c r="C215" t="s">
        <v>955</v>
      </c>
      <c r="D215" t="s">
        <v>26439</v>
      </c>
      <c r="E215" t="s">
        <v>26463</v>
      </c>
      <c r="F215" t="s">
        <v>26738</v>
      </c>
      <c r="G215" t="s">
        <v>26935</v>
      </c>
    </row>
    <row r="216" spans="1:7">
      <c r="A216" t="s">
        <v>970</v>
      </c>
      <c r="B216" t="s">
        <v>6129</v>
      </c>
      <c r="C216" t="s">
        <v>6257</v>
      </c>
      <c r="D216" t="s">
        <v>26441</v>
      </c>
      <c r="E216" t="s">
        <v>26434</v>
      </c>
      <c r="F216" t="s">
        <v>26739</v>
      </c>
      <c r="G216" t="s">
        <v>26936</v>
      </c>
    </row>
    <row r="217" spans="1:7">
      <c r="A217" t="s">
        <v>4705</v>
      </c>
      <c r="B217" t="s">
        <v>6181</v>
      </c>
      <c r="C217" t="s">
        <v>4707</v>
      </c>
      <c r="D217" t="s">
        <v>26441</v>
      </c>
      <c r="E217" t="s">
        <v>26564</v>
      </c>
      <c r="F217" t="s">
        <v>26740</v>
      </c>
      <c r="G217" t="s">
        <v>26937</v>
      </c>
    </row>
    <row r="218" spans="1:7">
      <c r="A218" t="s">
        <v>6088</v>
      </c>
      <c r="B218" t="s">
        <v>6200</v>
      </c>
      <c r="C218" t="s">
        <v>6340</v>
      </c>
      <c r="D218" t="s">
        <v>26441</v>
      </c>
      <c r="E218" t="s">
        <v>26561</v>
      </c>
      <c r="F218" t="s">
        <v>26741</v>
      </c>
      <c r="G218" t="s">
        <v>26938</v>
      </c>
    </row>
    <row r="219" spans="1:7">
      <c r="A219" t="s">
        <v>1887</v>
      </c>
      <c r="B219" t="s">
        <v>6143</v>
      </c>
      <c r="C219" t="s">
        <v>3454</v>
      </c>
      <c r="D219" t="s">
        <v>26439</v>
      </c>
      <c r="E219" t="s">
        <v>6371</v>
      </c>
      <c r="F219" t="s">
        <v>26742</v>
      </c>
      <c r="G219" t="s">
        <v>26939</v>
      </c>
    </row>
    <row r="220" spans="1:7">
      <c r="A220" t="s">
        <v>1970</v>
      </c>
      <c r="B220" t="s">
        <v>6151</v>
      </c>
      <c r="C220" t="s">
        <v>3513</v>
      </c>
      <c r="D220" t="s">
        <v>26417</v>
      </c>
      <c r="E220" t="s">
        <v>6371</v>
      </c>
      <c r="F220" t="s">
        <v>26743</v>
      </c>
      <c r="G220" t="s">
        <v>26940</v>
      </c>
    </row>
    <row r="221" spans="1:7">
      <c r="A221" t="s">
        <v>950</v>
      </c>
      <c r="B221" t="s">
        <v>6221</v>
      </c>
      <c r="C221" t="s">
        <v>951</v>
      </c>
      <c r="D221" t="s">
        <v>6373</v>
      </c>
      <c r="E221" t="s">
        <v>26463</v>
      </c>
      <c r="F221" t="s">
        <v>26744</v>
      </c>
      <c r="G221" t="s">
        <v>26941</v>
      </c>
    </row>
    <row r="222" spans="1:7">
      <c r="A222" t="s">
        <v>1090</v>
      </c>
      <c r="B222" t="s">
        <v>26547</v>
      </c>
      <c r="C222" t="s">
        <v>1090</v>
      </c>
      <c r="D222" t="s">
        <v>26434</v>
      </c>
      <c r="E222" t="s">
        <v>26564</v>
      </c>
      <c r="F222" t="s">
        <v>26745</v>
      </c>
      <c r="G222" t="s">
        <v>26942</v>
      </c>
    </row>
    <row r="223" spans="1:7">
      <c r="A223" t="s">
        <v>6035</v>
      </c>
      <c r="B223" t="s">
        <v>26548</v>
      </c>
      <c r="C223" t="s">
        <v>1090</v>
      </c>
      <c r="D223" t="s">
        <v>26417</v>
      </c>
      <c r="E223" t="s">
        <v>26564</v>
      </c>
      <c r="F223" t="s">
        <v>26745</v>
      </c>
      <c r="G223" t="s">
        <v>26942</v>
      </c>
    </row>
    <row r="224" spans="1:7">
      <c r="A224" t="s">
        <v>6034</v>
      </c>
      <c r="B224" t="s">
        <v>26549</v>
      </c>
      <c r="C224" t="s">
        <v>1090</v>
      </c>
      <c r="D224" t="s">
        <v>26390</v>
      </c>
      <c r="E224" t="s">
        <v>26564</v>
      </c>
      <c r="F224" t="s">
        <v>26745</v>
      </c>
      <c r="G224" t="s">
        <v>26942</v>
      </c>
    </row>
    <row r="225" spans="1:7">
      <c r="A225" t="s">
        <v>6055</v>
      </c>
      <c r="B225" t="s">
        <v>26550</v>
      </c>
      <c r="C225" t="s">
        <v>6301</v>
      </c>
      <c r="D225" t="s">
        <v>26390</v>
      </c>
      <c r="E225" t="s">
        <v>26564</v>
      </c>
      <c r="F225" t="s">
        <v>26745</v>
      </c>
      <c r="G225" t="s">
        <v>26942</v>
      </c>
    </row>
    <row r="226" spans="1:7">
      <c r="A226" t="s">
        <v>6060</v>
      </c>
      <c r="B226" t="s">
        <v>26551</v>
      </c>
      <c r="C226" t="s">
        <v>6306</v>
      </c>
      <c r="D226" t="s">
        <v>26390</v>
      </c>
      <c r="E226" t="s">
        <v>26564</v>
      </c>
      <c r="F226" t="s">
        <v>26745</v>
      </c>
      <c r="G226" t="s">
        <v>26942</v>
      </c>
    </row>
    <row r="227" spans="1:7">
      <c r="A227" t="s">
        <v>6033</v>
      </c>
      <c r="B227" t="s">
        <v>26552</v>
      </c>
      <c r="C227" t="s">
        <v>1090</v>
      </c>
      <c r="D227" t="s">
        <v>26390</v>
      </c>
      <c r="E227" t="s">
        <v>26564</v>
      </c>
      <c r="F227" t="s">
        <v>26745</v>
      </c>
      <c r="G227" t="s">
        <v>26942</v>
      </c>
    </row>
    <row r="228" spans="1:7">
      <c r="A228" t="s">
        <v>5339</v>
      </c>
      <c r="B228" t="s">
        <v>6208</v>
      </c>
      <c r="C228" t="s">
        <v>5341</v>
      </c>
      <c r="D228" t="s">
        <v>26417</v>
      </c>
      <c r="E228" t="s">
        <v>26561</v>
      </c>
      <c r="F228" t="s">
        <v>26746</v>
      </c>
      <c r="G228" t="s">
        <v>26943</v>
      </c>
    </row>
    <row r="229" spans="1:7">
      <c r="A229" t="s">
        <v>26489</v>
      </c>
      <c r="B229" t="s">
        <v>6122</v>
      </c>
      <c r="C229" t="s">
        <v>6349</v>
      </c>
      <c r="D229" t="s">
        <v>26414</v>
      </c>
      <c r="E229" t="s">
        <v>26562</v>
      </c>
      <c r="F229" t="s">
        <v>26747</v>
      </c>
      <c r="G229" t="s">
        <v>26944</v>
      </c>
    </row>
    <row r="230" spans="1:7">
      <c r="A230" t="s">
        <v>6046</v>
      </c>
      <c r="B230" t="s">
        <v>6160</v>
      </c>
      <c r="C230" t="s">
        <v>6291</v>
      </c>
      <c r="D230" t="s">
        <v>6371</v>
      </c>
      <c r="E230" t="s">
        <v>6371</v>
      </c>
      <c r="F230" t="s">
        <v>26748</v>
      </c>
      <c r="G230" t="s">
        <v>26945</v>
      </c>
    </row>
    <row r="231" spans="1:7">
      <c r="A231" t="s">
        <v>26410</v>
      </c>
      <c r="B231" t="s">
        <v>26409</v>
      </c>
      <c r="C231" t="s">
        <v>26408</v>
      </c>
      <c r="D231" t="s">
        <v>6373</v>
      </c>
      <c r="E231" t="s">
        <v>26389</v>
      </c>
      <c r="F231" t="s">
        <v>26407</v>
      </c>
      <c r="G231" t="s">
        <v>26406</v>
      </c>
    </row>
    <row r="232" spans="1:7">
      <c r="A232" t="s">
        <v>26405</v>
      </c>
      <c r="B232" t="s">
        <v>26404</v>
      </c>
      <c r="C232" t="s">
        <v>26403</v>
      </c>
      <c r="D232" t="s">
        <v>6373</v>
      </c>
      <c r="E232" t="s">
        <v>26389</v>
      </c>
      <c r="F232" t="s">
        <v>26402</v>
      </c>
      <c r="G232" t="s">
        <v>26401</v>
      </c>
    </row>
    <row r="233" spans="1:7">
      <c r="A233" t="s">
        <v>2783</v>
      </c>
      <c r="B233" t="s">
        <v>26400</v>
      </c>
      <c r="C233" t="s">
        <v>17483</v>
      </c>
      <c r="D233" t="s">
        <v>26399</v>
      </c>
      <c r="E233" t="s">
        <v>26389</v>
      </c>
      <c r="F233" t="s">
        <v>26398</v>
      </c>
      <c r="G233" t="s">
        <v>26397</v>
      </c>
    </row>
    <row r="234" spans="1:7">
      <c r="A234" t="s">
        <v>1090</v>
      </c>
      <c r="B234" t="s">
        <v>26396</v>
      </c>
      <c r="C234" t="s">
        <v>1090</v>
      </c>
      <c r="D234" t="s">
        <v>26390</v>
      </c>
      <c r="E234" t="s">
        <v>26389</v>
      </c>
      <c r="F234" t="s">
        <v>26388</v>
      </c>
      <c r="G234" t="s">
        <v>26387</v>
      </c>
    </row>
    <row r="235" spans="1:7">
      <c r="A235" t="s">
        <v>26395</v>
      </c>
      <c r="B235" t="s">
        <v>26394</v>
      </c>
      <c r="C235" t="s">
        <v>1090</v>
      </c>
      <c r="D235" t="s">
        <v>26390</v>
      </c>
      <c r="E235" t="s">
        <v>26389</v>
      </c>
      <c r="F235" t="s">
        <v>26388</v>
      </c>
      <c r="G235" t="s">
        <v>26387</v>
      </c>
    </row>
    <row r="236" spans="1:7">
      <c r="A236" t="s">
        <v>26393</v>
      </c>
      <c r="B236" t="s">
        <v>26392</v>
      </c>
      <c r="C236" t="s">
        <v>26391</v>
      </c>
      <c r="D236" t="s">
        <v>26390</v>
      </c>
      <c r="E236" t="s">
        <v>26389</v>
      </c>
      <c r="F236" t="s">
        <v>26388</v>
      </c>
      <c r="G236" t="s">
        <v>26387</v>
      </c>
    </row>
    <row r="239" spans="1:7">
      <c r="D239" s="255"/>
    </row>
    <row r="240" spans="1:7">
      <c r="D240" s="255"/>
    </row>
    <row r="241" spans="4:4">
      <c r="D241" s="255"/>
    </row>
    <row r="242" spans="4:4">
      <c r="D242" s="255"/>
    </row>
    <row r="243" spans="4:4">
      <c r="D243" s="255"/>
    </row>
    <row r="244" spans="4:4">
      <c r="D244" s="255"/>
    </row>
    <row r="328" spans="4:4">
      <c r="D328" s="255"/>
    </row>
  </sheetData>
  <sortState xmlns:xlrd2="http://schemas.microsoft.com/office/spreadsheetml/2017/richdata2" ref="A1:F328">
    <sortCondition ref="D1:D328"/>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4216"/>
  <sheetViews>
    <sheetView workbookViewId="0">
      <selection activeCell="J20" sqref="J20"/>
    </sheetView>
  </sheetViews>
  <sheetFormatPr defaultColWidth="16" defaultRowHeight="15"/>
  <cols>
    <col min="5" max="5" width="16" style="2"/>
  </cols>
  <sheetData>
    <row r="1" spans="1:12" ht="32.25" customHeight="1">
      <c r="A1" s="317" t="s">
        <v>6865</v>
      </c>
      <c r="B1" s="317" t="s">
        <v>6862</v>
      </c>
      <c r="C1" s="317" t="s">
        <v>6863</v>
      </c>
      <c r="D1" s="317" t="s">
        <v>6864</v>
      </c>
      <c r="E1" s="317" t="s">
        <v>6866</v>
      </c>
      <c r="G1" s="317" t="s">
        <v>6867</v>
      </c>
      <c r="J1" s="317" t="s">
        <v>6868</v>
      </c>
      <c r="K1" s="317" t="s">
        <v>6869</v>
      </c>
      <c r="L1" s="317" t="s">
        <v>6870</v>
      </c>
    </row>
    <row r="2" spans="1:12" ht="21">
      <c r="A2" s="317"/>
      <c r="B2" s="317"/>
      <c r="C2" s="317"/>
      <c r="D2" s="317"/>
      <c r="E2" s="317" t="s">
        <v>6468</v>
      </c>
      <c r="F2" s="317" t="s">
        <v>6871</v>
      </c>
      <c r="G2" s="317" t="s">
        <v>6872</v>
      </c>
      <c r="H2" s="317" t="s">
        <v>6873</v>
      </c>
      <c r="I2" s="317" t="s">
        <v>6874</v>
      </c>
      <c r="J2" s="317"/>
      <c r="K2" s="317"/>
      <c r="L2" s="317"/>
    </row>
    <row r="3" spans="1:12" ht="33.75">
      <c r="A3" s="318" t="s">
        <v>6878</v>
      </c>
      <c r="B3" s="318" t="s">
        <v>6875</v>
      </c>
      <c r="C3" s="318" t="s">
        <v>6876</v>
      </c>
      <c r="D3" s="318" t="s">
        <v>6877</v>
      </c>
      <c r="E3" s="318" t="s">
        <v>6879</v>
      </c>
      <c r="F3" s="318" t="s">
        <v>6880</v>
      </c>
      <c r="G3" s="318" t="s">
        <v>6881</v>
      </c>
      <c r="H3" s="318" t="s">
        <v>6882</v>
      </c>
      <c r="I3" s="318" t="s">
        <v>6883</v>
      </c>
      <c r="J3" s="318" t="s">
        <v>6884</v>
      </c>
      <c r="K3" s="318" t="s">
        <v>6885</v>
      </c>
      <c r="L3" s="318" t="s">
        <v>862</v>
      </c>
    </row>
    <row r="4" spans="1:12" ht="33.75">
      <c r="A4" s="319" t="s">
        <v>6889</v>
      </c>
      <c r="B4" s="319" t="s">
        <v>6886</v>
      </c>
      <c r="C4" s="319" t="s">
        <v>6887</v>
      </c>
      <c r="D4" s="319" t="s">
        <v>6888</v>
      </c>
      <c r="E4" s="319" t="s">
        <v>6890</v>
      </c>
      <c r="F4" s="319" t="s">
        <v>6891</v>
      </c>
      <c r="G4" s="319" t="s">
        <v>6892</v>
      </c>
      <c r="H4" s="319" t="s">
        <v>6891</v>
      </c>
      <c r="I4" s="319" t="s">
        <v>6884</v>
      </c>
      <c r="J4" s="319" t="s">
        <v>6884</v>
      </c>
      <c r="K4" s="319" t="s">
        <v>6884</v>
      </c>
      <c r="L4" s="319" t="s">
        <v>6893</v>
      </c>
    </row>
    <row r="5" spans="1:12" ht="22.5">
      <c r="A5" s="318" t="s">
        <v>6897</v>
      </c>
      <c r="B5" s="318" t="s">
        <v>6894</v>
      </c>
      <c r="C5" s="318" t="s">
        <v>6895</v>
      </c>
      <c r="D5" s="318" t="s">
        <v>6896</v>
      </c>
      <c r="E5" s="318" t="s">
        <v>6898</v>
      </c>
      <c r="F5" s="318" t="s">
        <v>6899</v>
      </c>
      <c r="G5" s="318" t="s">
        <v>6900</v>
      </c>
      <c r="H5" s="318" t="s">
        <v>6899</v>
      </c>
      <c r="I5" s="318" t="s">
        <v>6884</v>
      </c>
      <c r="J5" s="318" t="s">
        <v>6884</v>
      </c>
      <c r="K5" s="318" t="s">
        <v>6884</v>
      </c>
      <c r="L5" s="318" t="s">
        <v>862</v>
      </c>
    </row>
    <row r="6" spans="1:12" ht="22.5">
      <c r="A6" s="319" t="s">
        <v>6904</v>
      </c>
      <c r="B6" s="319" t="s">
        <v>6901</v>
      </c>
      <c r="C6" s="319" t="s">
        <v>6902</v>
      </c>
      <c r="D6" s="319" t="s">
        <v>6903</v>
      </c>
      <c r="E6" s="319" t="s">
        <v>6898</v>
      </c>
      <c r="F6" s="319" t="s">
        <v>6899</v>
      </c>
      <c r="G6" s="319" t="s">
        <v>6900</v>
      </c>
      <c r="H6" s="319" t="s">
        <v>6899</v>
      </c>
      <c r="I6" s="319" t="s">
        <v>6884</v>
      </c>
      <c r="J6" s="319" t="s">
        <v>6884</v>
      </c>
      <c r="K6" s="319" t="s">
        <v>6884</v>
      </c>
      <c r="L6" s="319" t="s">
        <v>862</v>
      </c>
    </row>
    <row r="7" spans="1:12" ht="33.75">
      <c r="A7" s="318" t="s">
        <v>6908</v>
      </c>
      <c r="B7" s="318" t="s">
        <v>6905</v>
      </c>
      <c r="C7" s="318" t="s">
        <v>6906</v>
      </c>
      <c r="D7" s="318" t="s">
        <v>6907</v>
      </c>
      <c r="E7" s="318" t="s">
        <v>6909</v>
      </c>
      <c r="F7" s="318" t="s">
        <v>6891</v>
      </c>
      <c r="G7" s="318" t="s">
        <v>6892</v>
      </c>
      <c r="H7" s="318" t="s">
        <v>6891</v>
      </c>
      <c r="I7" s="318" t="s">
        <v>6910</v>
      </c>
      <c r="J7" s="318" t="s">
        <v>6884</v>
      </c>
      <c r="K7" s="318" t="s">
        <v>6884</v>
      </c>
      <c r="L7" s="318" t="s">
        <v>862</v>
      </c>
    </row>
    <row r="8" spans="1:12" ht="45">
      <c r="A8" s="319" t="s">
        <v>6914</v>
      </c>
      <c r="B8" s="319" t="s">
        <v>6911</v>
      </c>
      <c r="C8" s="319" t="s">
        <v>6912</v>
      </c>
      <c r="D8" s="319" t="s">
        <v>6913</v>
      </c>
      <c r="E8" s="319" t="s">
        <v>6915</v>
      </c>
      <c r="F8" s="319" t="s">
        <v>6916</v>
      </c>
      <c r="G8" s="319" t="s">
        <v>6892</v>
      </c>
      <c r="H8" s="319" t="s">
        <v>6917</v>
      </c>
      <c r="I8" s="319" t="s">
        <v>6910</v>
      </c>
      <c r="J8" s="319" t="s">
        <v>6884</v>
      </c>
      <c r="K8" s="319" t="s">
        <v>6884</v>
      </c>
      <c r="L8" s="319" t="s">
        <v>862</v>
      </c>
    </row>
    <row r="9" spans="1:12" ht="78.75">
      <c r="A9" s="318" t="s">
        <v>6921</v>
      </c>
      <c r="B9" s="318" t="s">
        <v>6918</v>
      </c>
      <c r="C9" s="318" t="s">
        <v>6919</v>
      </c>
      <c r="D9" s="318" t="s">
        <v>6920</v>
      </c>
      <c r="E9" s="318" t="s">
        <v>6922</v>
      </c>
      <c r="F9" s="318" t="s">
        <v>6923</v>
      </c>
      <c r="G9" s="318" t="s">
        <v>6924</v>
      </c>
      <c r="H9" s="318" t="s">
        <v>6925</v>
      </c>
      <c r="I9" s="318" t="s">
        <v>6910</v>
      </c>
      <c r="J9" s="318" t="s">
        <v>6884</v>
      </c>
      <c r="K9" s="318" t="s">
        <v>6884</v>
      </c>
      <c r="L9" s="318" t="s">
        <v>6926</v>
      </c>
    </row>
    <row r="10" spans="1:12" ht="101.25">
      <c r="A10" s="319" t="s">
        <v>2372</v>
      </c>
      <c r="B10" s="319" t="s">
        <v>6927</v>
      </c>
      <c r="C10" s="319" t="s">
        <v>6928</v>
      </c>
      <c r="D10" s="319" t="s">
        <v>6929</v>
      </c>
      <c r="E10" s="319" t="s">
        <v>6930</v>
      </c>
      <c r="F10" s="319" t="s">
        <v>6931</v>
      </c>
      <c r="G10" s="319" t="s">
        <v>6932</v>
      </c>
      <c r="H10" s="319" t="s">
        <v>6933</v>
      </c>
      <c r="I10" s="319" t="s">
        <v>6884</v>
      </c>
      <c r="J10" s="319" t="s">
        <v>6884</v>
      </c>
      <c r="K10" s="319" t="s">
        <v>6884</v>
      </c>
      <c r="L10" s="319" t="s">
        <v>862</v>
      </c>
    </row>
    <row r="11" spans="1:12" ht="112.5">
      <c r="A11" s="318" t="s">
        <v>6884</v>
      </c>
      <c r="B11" s="318" t="s">
        <v>6934</v>
      </c>
      <c r="C11" s="318" t="s">
        <v>6935</v>
      </c>
      <c r="D11" s="318" t="s">
        <v>6884</v>
      </c>
      <c r="E11" s="318" t="s">
        <v>6936</v>
      </c>
      <c r="F11" s="318" t="s">
        <v>6937</v>
      </c>
      <c r="G11" s="318" t="s">
        <v>6938</v>
      </c>
      <c r="H11" s="318" t="s">
        <v>6939</v>
      </c>
      <c r="I11" s="318" t="s">
        <v>6884</v>
      </c>
      <c r="J11" s="318" t="s">
        <v>6884</v>
      </c>
      <c r="K11" s="318" t="s">
        <v>6940</v>
      </c>
      <c r="L11" s="318" t="s">
        <v>862</v>
      </c>
    </row>
    <row r="12" spans="1:12" ht="101.25">
      <c r="A12" s="319" t="s">
        <v>6944</v>
      </c>
      <c r="B12" s="319" t="s">
        <v>6941</v>
      </c>
      <c r="C12" s="319" t="s">
        <v>6942</v>
      </c>
      <c r="D12" s="319" t="s">
        <v>6943</v>
      </c>
      <c r="E12" s="319" t="s">
        <v>6930</v>
      </c>
      <c r="F12" s="319" t="s">
        <v>6931</v>
      </c>
      <c r="G12" s="319" t="s">
        <v>6932</v>
      </c>
      <c r="H12" s="319" t="s">
        <v>6933</v>
      </c>
      <c r="I12" s="319" t="s">
        <v>6884</v>
      </c>
      <c r="J12" s="319" t="s">
        <v>6884</v>
      </c>
      <c r="K12" s="319" t="s">
        <v>6884</v>
      </c>
      <c r="L12" s="319" t="s">
        <v>862</v>
      </c>
    </row>
    <row r="13" spans="1:12" ht="45">
      <c r="A13" s="318" t="s">
        <v>6948</v>
      </c>
      <c r="B13" s="318" t="s">
        <v>6945</v>
      </c>
      <c r="C13" s="318" t="s">
        <v>6946</v>
      </c>
      <c r="D13" s="318" t="s">
        <v>6947</v>
      </c>
      <c r="E13" s="318" t="s">
        <v>6949</v>
      </c>
      <c r="F13" s="318" t="s">
        <v>6950</v>
      </c>
      <c r="G13" s="318" t="s">
        <v>6951</v>
      </c>
      <c r="H13" s="318" t="s">
        <v>6952</v>
      </c>
      <c r="I13" s="318" t="s">
        <v>6910</v>
      </c>
      <c r="J13" s="318" t="s">
        <v>6884</v>
      </c>
      <c r="K13" s="318" t="s">
        <v>6885</v>
      </c>
      <c r="L13" s="318" t="s">
        <v>862</v>
      </c>
    </row>
    <row r="14" spans="1:12" ht="56.25">
      <c r="A14" s="319" t="s">
        <v>6956</v>
      </c>
      <c r="B14" s="319" t="s">
        <v>6953</v>
      </c>
      <c r="C14" s="319" t="s">
        <v>6954</v>
      </c>
      <c r="D14" s="319" t="s">
        <v>6955</v>
      </c>
      <c r="E14" s="319" t="s">
        <v>6957</v>
      </c>
      <c r="F14" s="319" t="s">
        <v>6958</v>
      </c>
      <c r="G14" s="319" t="s">
        <v>6951</v>
      </c>
      <c r="H14" s="319" t="s">
        <v>6959</v>
      </c>
      <c r="I14" s="319" t="s">
        <v>6910</v>
      </c>
      <c r="J14" s="319" t="s">
        <v>6884</v>
      </c>
      <c r="K14" s="319" t="s">
        <v>6885</v>
      </c>
      <c r="L14" s="319" t="s">
        <v>862</v>
      </c>
    </row>
    <row r="15" spans="1:12" ht="45">
      <c r="A15" s="318" t="s">
        <v>6963</v>
      </c>
      <c r="B15" s="318" t="s">
        <v>6960</v>
      </c>
      <c r="C15" s="318" t="s">
        <v>6961</v>
      </c>
      <c r="D15" s="318" t="s">
        <v>6962</v>
      </c>
      <c r="E15" s="318" t="s">
        <v>6964</v>
      </c>
      <c r="F15" s="318" t="s">
        <v>6959</v>
      </c>
      <c r="G15" s="318" t="s">
        <v>6965</v>
      </c>
      <c r="H15" s="318" t="s">
        <v>6959</v>
      </c>
      <c r="I15" s="318" t="s">
        <v>6910</v>
      </c>
      <c r="J15" s="318" t="s">
        <v>6884</v>
      </c>
      <c r="K15" s="318" t="s">
        <v>6884</v>
      </c>
      <c r="L15" s="318" t="s">
        <v>862</v>
      </c>
    </row>
    <row r="16" spans="1:12" ht="33.75">
      <c r="A16" s="319" t="s">
        <v>6884</v>
      </c>
      <c r="B16" s="319" t="s">
        <v>6966</v>
      </c>
      <c r="C16" s="319" t="s">
        <v>6967</v>
      </c>
      <c r="D16" s="319" t="s">
        <v>6884</v>
      </c>
      <c r="E16" s="319" t="s">
        <v>6968</v>
      </c>
      <c r="F16" s="319" t="s">
        <v>6969</v>
      </c>
      <c r="G16" s="319" t="s">
        <v>6892</v>
      </c>
      <c r="H16" s="319" t="s">
        <v>6969</v>
      </c>
      <c r="I16" s="319" t="s">
        <v>6884</v>
      </c>
      <c r="J16" s="319" t="s">
        <v>6884</v>
      </c>
      <c r="K16" s="319" t="s">
        <v>6940</v>
      </c>
      <c r="L16" s="319" t="s">
        <v>862</v>
      </c>
    </row>
    <row r="17" spans="1:12" ht="33.75">
      <c r="A17" s="318" t="s">
        <v>6884</v>
      </c>
      <c r="B17" s="318" t="s">
        <v>6970</v>
      </c>
      <c r="C17" s="318" t="s">
        <v>6971</v>
      </c>
      <c r="D17" s="318" t="s">
        <v>6884</v>
      </c>
      <c r="E17" s="318" t="s">
        <v>6972</v>
      </c>
      <c r="F17" s="318" t="s">
        <v>6969</v>
      </c>
      <c r="G17" s="318" t="s">
        <v>6892</v>
      </c>
      <c r="H17" s="318" t="s">
        <v>6969</v>
      </c>
      <c r="I17" s="318" t="s">
        <v>6884</v>
      </c>
      <c r="J17" s="318" t="s">
        <v>6884</v>
      </c>
      <c r="K17" s="318" t="s">
        <v>6940</v>
      </c>
      <c r="L17" s="318" t="s">
        <v>862</v>
      </c>
    </row>
    <row r="18" spans="1:12" ht="33.75">
      <c r="A18" s="319" t="s">
        <v>6976</v>
      </c>
      <c r="B18" s="319" t="s">
        <v>6973</v>
      </c>
      <c r="C18" s="319" t="s">
        <v>6974</v>
      </c>
      <c r="D18" s="319" t="s">
        <v>6975</v>
      </c>
      <c r="E18" s="319" t="s">
        <v>6977</v>
      </c>
      <c r="F18" s="319" t="s">
        <v>6978</v>
      </c>
      <c r="G18" s="319" t="s">
        <v>6979</v>
      </c>
      <c r="H18" s="319" t="s">
        <v>6978</v>
      </c>
      <c r="I18" s="319" t="s">
        <v>6884</v>
      </c>
      <c r="J18" s="319" t="s">
        <v>6884</v>
      </c>
      <c r="K18" s="319" t="s">
        <v>6884</v>
      </c>
      <c r="L18" s="319" t="s">
        <v>862</v>
      </c>
    </row>
    <row r="19" spans="1:12" ht="112.5">
      <c r="A19" s="318" t="s">
        <v>5226</v>
      </c>
      <c r="B19" s="318" t="s">
        <v>6980</v>
      </c>
      <c r="C19" s="318" t="s">
        <v>6981</v>
      </c>
      <c r="D19" s="318" t="s">
        <v>5228</v>
      </c>
      <c r="E19" s="318" t="s">
        <v>6982</v>
      </c>
      <c r="F19" s="318" t="s">
        <v>6983</v>
      </c>
      <c r="G19" s="318" t="s">
        <v>6984</v>
      </c>
      <c r="H19" s="318" t="s">
        <v>6985</v>
      </c>
      <c r="I19" s="318" t="s">
        <v>6884</v>
      </c>
      <c r="J19" s="318" t="s">
        <v>6884</v>
      </c>
      <c r="K19" s="318" t="s">
        <v>6884</v>
      </c>
      <c r="L19" s="318" t="s">
        <v>6986</v>
      </c>
    </row>
    <row r="20" spans="1:12" ht="33.75">
      <c r="A20" s="319" t="s">
        <v>1295</v>
      </c>
      <c r="B20" s="319" t="s">
        <v>6987</v>
      </c>
      <c r="C20" s="319" t="s">
        <v>25495</v>
      </c>
      <c r="D20" s="319" t="s">
        <v>25437</v>
      </c>
      <c r="E20" s="319" t="s">
        <v>6988</v>
      </c>
      <c r="F20" s="319" t="s">
        <v>6989</v>
      </c>
      <c r="G20" s="319" t="s">
        <v>6990</v>
      </c>
      <c r="H20" s="319" t="s">
        <v>6991</v>
      </c>
      <c r="I20" s="319" t="s">
        <v>6884</v>
      </c>
      <c r="J20" s="319" t="s">
        <v>6992</v>
      </c>
      <c r="K20" s="319" t="s">
        <v>6884</v>
      </c>
      <c r="L20" s="319" t="s">
        <v>6993</v>
      </c>
    </row>
    <row r="21" spans="1:12" ht="33.75">
      <c r="A21" s="319" t="s">
        <v>25436</v>
      </c>
      <c r="B21" s="319" t="s">
        <v>6987</v>
      </c>
      <c r="C21" s="319" t="s">
        <v>25495</v>
      </c>
      <c r="D21" s="319" t="s">
        <v>25437</v>
      </c>
      <c r="E21" s="319" t="s">
        <v>6988</v>
      </c>
      <c r="F21" s="319" t="s">
        <v>6989</v>
      </c>
      <c r="G21" s="319" t="s">
        <v>6990</v>
      </c>
      <c r="H21" s="319" t="s">
        <v>6991</v>
      </c>
      <c r="I21" s="319" t="s">
        <v>6884</v>
      </c>
      <c r="J21" s="319" t="s">
        <v>6992</v>
      </c>
      <c r="K21" s="319" t="s">
        <v>6884</v>
      </c>
      <c r="L21" s="319" t="s">
        <v>6993</v>
      </c>
    </row>
    <row r="22" spans="1:12" ht="33.75">
      <c r="A22" s="318" t="s">
        <v>6027</v>
      </c>
      <c r="B22" s="318" t="s">
        <v>6994</v>
      </c>
      <c r="C22" s="318" t="s">
        <v>6995</v>
      </c>
      <c r="D22" s="318" t="s">
        <v>6273</v>
      </c>
      <c r="E22" s="318" t="s">
        <v>6988</v>
      </c>
      <c r="F22" s="318" t="s">
        <v>6989</v>
      </c>
      <c r="G22" s="318" t="s">
        <v>6990</v>
      </c>
      <c r="H22" s="318" t="s">
        <v>6991</v>
      </c>
      <c r="I22" s="318" t="s">
        <v>6884</v>
      </c>
      <c r="J22" s="318" t="s">
        <v>6996</v>
      </c>
      <c r="K22" s="318" t="s">
        <v>6884</v>
      </c>
      <c r="L22" s="318" t="s">
        <v>6926</v>
      </c>
    </row>
    <row r="23" spans="1:12" ht="45">
      <c r="A23" s="319" t="s">
        <v>7000</v>
      </c>
      <c r="B23" s="319" t="s">
        <v>6997</v>
      </c>
      <c r="C23" s="319" t="s">
        <v>6998</v>
      </c>
      <c r="D23" s="319" t="s">
        <v>6999</v>
      </c>
      <c r="E23" s="319" t="s">
        <v>7001</v>
      </c>
      <c r="F23" s="319" t="s">
        <v>7002</v>
      </c>
      <c r="G23" s="319" t="s">
        <v>7003</v>
      </c>
      <c r="H23" s="319" t="s">
        <v>7004</v>
      </c>
      <c r="I23" s="319" t="s">
        <v>6884</v>
      </c>
      <c r="J23" s="319" t="s">
        <v>6884</v>
      </c>
      <c r="K23" s="319" t="s">
        <v>6884</v>
      </c>
      <c r="L23" s="319" t="s">
        <v>862</v>
      </c>
    </row>
    <row r="24" spans="1:12" ht="56.25">
      <c r="A24" s="318" t="s">
        <v>7008</v>
      </c>
      <c r="B24" s="318" t="s">
        <v>7005</v>
      </c>
      <c r="C24" s="318" t="s">
        <v>7006</v>
      </c>
      <c r="D24" s="318" t="s">
        <v>7007</v>
      </c>
      <c r="E24" s="318" t="s">
        <v>7009</v>
      </c>
      <c r="F24" s="318" t="s">
        <v>7010</v>
      </c>
      <c r="G24" s="318" t="s">
        <v>7011</v>
      </c>
      <c r="H24" s="318" t="s">
        <v>7010</v>
      </c>
      <c r="I24" s="318" t="s">
        <v>6884</v>
      </c>
      <c r="J24" s="318" t="s">
        <v>6884</v>
      </c>
      <c r="K24" s="318" t="s">
        <v>6884</v>
      </c>
      <c r="L24" s="318" t="s">
        <v>862</v>
      </c>
    </row>
    <row r="25" spans="1:12" ht="45">
      <c r="A25" s="319" t="s">
        <v>25444</v>
      </c>
      <c r="B25" s="319" t="s">
        <v>7012</v>
      </c>
      <c r="C25" s="319" t="s">
        <v>25443</v>
      </c>
      <c r="D25" s="319" t="s">
        <v>25438</v>
      </c>
      <c r="E25" s="319" t="s">
        <v>6988</v>
      </c>
      <c r="F25" s="319" t="s">
        <v>6989</v>
      </c>
      <c r="G25" s="319" t="s">
        <v>6990</v>
      </c>
      <c r="H25" s="319" t="s">
        <v>6991</v>
      </c>
      <c r="I25" s="319" t="s">
        <v>6884</v>
      </c>
      <c r="J25" s="319" t="s">
        <v>7013</v>
      </c>
      <c r="K25" s="319" t="s">
        <v>6884</v>
      </c>
      <c r="L25" s="319" t="s">
        <v>6926</v>
      </c>
    </row>
    <row r="26" spans="1:12" ht="33.75">
      <c r="A26" s="319" t="s">
        <v>25439</v>
      </c>
      <c r="B26" s="319" t="s">
        <v>7012</v>
      </c>
      <c r="C26" s="319" t="s">
        <v>25445</v>
      </c>
      <c r="D26" s="319" t="s">
        <v>25440</v>
      </c>
      <c r="E26" s="319" t="s">
        <v>6988</v>
      </c>
      <c r="F26" s="319" t="s">
        <v>6989</v>
      </c>
      <c r="G26" s="319" t="s">
        <v>6990</v>
      </c>
      <c r="H26" s="319" t="s">
        <v>6991</v>
      </c>
      <c r="I26" s="319" t="s">
        <v>6884</v>
      </c>
      <c r="J26" s="319" t="s">
        <v>7013</v>
      </c>
      <c r="K26" s="319" t="s">
        <v>6884</v>
      </c>
      <c r="L26" s="319" t="s">
        <v>6926</v>
      </c>
    </row>
    <row r="27" spans="1:12" ht="33.75">
      <c r="A27" s="319" t="s">
        <v>25441</v>
      </c>
      <c r="B27" s="319" t="s">
        <v>7012</v>
      </c>
      <c r="C27" s="319" t="s">
        <v>25446</v>
      </c>
      <c r="D27" s="319" t="s">
        <v>25442</v>
      </c>
      <c r="E27" s="319" t="s">
        <v>6988</v>
      </c>
      <c r="F27" s="319" t="s">
        <v>6989</v>
      </c>
      <c r="G27" s="319" t="s">
        <v>6990</v>
      </c>
      <c r="H27" s="319" t="s">
        <v>6991</v>
      </c>
      <c r="I27" s="319" t="s">
        <v>6884</v>
      </c>
      <c r="J27" s="319" t="s">
        <v>7013</v>
      </c>
      <c r="K27" s="319" t="s">
        <v>6884</v>
      </c>
      <c r="L27" s="319" t="s">
        <v>6926</v>
      </c>
    </row>
    <row r="28" spans="1:12" ht="33.75">
      <c r="A28" s="318" t="s">
        <v>6028</v>
      </c>
      <c r="B28" s="318" t="s">
        <v>7014</v>
      </c>
      <c r="C28" s="318" t="s">
        <v>7015</v>
      </c>
      <c r="D28" s="318" t="s">
        <v>6274</v>
      </c>
      <c r="E28" s="318" t="s">
        <v>6988</v>
      </c>
      <c r="F28" s="318" t="s">
        <v>6989</v>
      </c>
      <c r="G28" s="318" t="s">
        <v>6990</v>
      </c>
      <c r="H28" s="318" t="s">
        <v>6991</v>
      </c>
      <c r="I28" s="318" t="s">
        <v>6884</v>
      </c>
      <c r="J28" s="318" t="s">
        <v>7016</v>
      </c>
      <c r="K28" s="318" t="s">
        <v>6884</v>
      </c>
      <c r="L28" s="318" t="s">
        <v>6926</v>
      </c>
    </row>
    <row r="29" spans="1:12" ht="33.75">
      <c r="A29" s="319" t="s">
        <v>6020</v>
      </c>
      <c r="B29" s="319" t="s">
        <v>7017</v>
      </c>
      <c r="C29" s="319" t="s">
        <v>7018</v>
      </c>
      <c r="D29" s="319" t="s">
        <v>6274</v>
      </c>
      <c r="E29" s="319" t="s">
        <v>6988</v>
      </c>
      <c r="F29" s="319" t="s">
        <v>6989</v>
      </c>
      <c r="G29" s="319" t="s">
        <v>6990</v>
      </c>
      <c r="H29" s="319" t="s">
        <v>6991</v>
      </c>
      <c r="I29" s="319" t="s">
        <v>6884</v>
      </c>
      <c r="J29" s="319" t="s">
        <v>7019</v>
      </c>
      <c r="K29" s="319" t="s">
        <v>6884</v>
      </c>
      <c r="L29" s="319" t="s">
        <v>6926</v>
      </c>
    </row>
    <row r="30" spans="1:12" ht="101.25">
      <c r="A30" s="318" t="s">
        <v>7023</v>
      </c>
      <c r="B30" s="318" t="s">
        <v>7020</v>
      </c>
      <c r="C30" s="318" t="s">
        <v>7021</v>
      </c>
      <c r="D30" s="318" t="s">
        <v>7022</v>
      </c>
      <c r="E30" s="318" t="s">
        <v>7001</v>
      </c>
      <c r="F30" s="318" t="s">
        <v>7002</v>
      </c>
      <c r="G30" s="318" t="s">
        <v>7003</v>
      </c>
      <c r="H30" s="318" t="s">
        <v>7004</v>
      </c>
      <c r="I30" s="318" t="s">
        <v>6884</v>
      </c>
      <c r="J30" s="318" t="s">
        <v>6884</v>
      </c>
      <c r="K30" s="318" t="s">
        <v>6884</v>
      </c>
      <c r="L30" s="318" t="s">
        <v>862</v>
      </c>
    </row>
    <row r="31" spans="1:12" ht="101.25">
      <c r="A31" s="319" t="s">
        <v>7027</v>
      </c>
      <c r="B31" s="319" t="s">
        <v>7024</v>
      </c>
      <c r="C31" s="319" t="s">
        <v>7025</v>
      </c>
      <c r="D31" s="319" t="s">
        <v>7026</v>
      </c>
      <c r="E31" s="319" t="s">
        <v>7028</v>
      </c>
      <c r="F31" s="319" t="s">
        <v>7029</v>
      </c>
      <c r="G31" s="319" t="s">
        <v>7030</v>
      </c>
      <c r="H31" s="319" t="s">
        <v>7029</v>
      </c>
      <c r="I31" s="319" t="s">
        <v>6884</v>
      </c>
      <c r="J31" s="319" t="s">
        <v>6884</v>
      </c>
      <c r="K31" s="319" t="s">
        <v>6884</v>
      </c>
      <c r="L31" s="319" t="s">
        <v>6926</v>
      </c>
    </row>
    <row r="32" spans="1:12" ht="33.75">
      <c r="A32" s="318" t="s">
        <v>7034</v>
      </c>
      <c r="B32" s="318" t="s">
        <v>7031</v>
      </c>
      <c r="C32" s="318" t="s">
        <v>7032</v>
      </c>
      <c r="D32" s="318" t="s">
        <v>7033</v>
      </c>
      <c r="E32" s="318" t="s">
        <v>7035</v>
      </c>
      <c r="F32" s="318" t="s">
        <v>7036</v>
      </c>
      <c r="G32" s="318" t="s">
        <v>7037</v>
      </c>
      <c r="H32" s="318" t="s">
        <v>7036</v>
      </c>
      <c r="I32" s="318" t="s">
        <v>6884</v>
      </c>
      <c r="J32" s="318" t="s">
        <v>6884</v>
      </c>
      <c r="K32" s="318" t="s">
        <v>6884</v>
      </c>
      <c r="L32" s="318" t="s">
        <v>6926</v>
      </c>
    </row>
    <row r="33" spans="1:12" ht="56.25">
      <c r="A33" s="319" t="s">
        <v>7041</v>
      </c>
      <c r="B33" s="319" t="s">
        <v>7038</v>
      </c>
      <c r="C33" s="319" t="s">
        <v>7039</v>
      </c>
      <c r="D33" s="319" t="s">
        <v>7040</v>
      </c>
      <c r="E33" s="319" t="s">
        <v>7042</v>
      </c>
      <c r="F33" s="319" t="s">
        <v>7043</v>
      </c>
      <c r="G33" s="319" t="s">
        <v>7044</v>
      </c>
      <c r="H33" s="319" t="s">
        <v>7043</v>
      </c>
      <c r="I33" s="319" t="s">
        <v>6884</v>
      </c>
      <c r="J33" s="319" t="s">
        <v>6884</v>
      </c>
      <c r="K33" s="319" t="s">
        <v>6884</v>
      </c>
      <c r="L33" s="319" t="s">
        <v>6926</v>
      </c>
    </row>
    <row r="34" spans="1:12" ht="33.75">
      <c r="A34" s="318" t="s">
        <v>1090</v>
      </c>
      <c r="B34" s="318" t="s">
        <v>7045</v>
      </c>
      <c r="C34" s="318" t="s">
        <v>7046</v>
      </c>
      <c r="D34" s="318" t="s">
        <v>7047</v>
      </c>
      <c r="E34" s="318" t="s">
        <v>7048</v>
      </c>
      <c r="F34" s="318" t="s">
        <v>7049</v>
      </c>
      <c r="G34" s="318" t="s">
        <v>7050</v>
      </c>
      <c r="H34" s="318" t="s">
        <v>7049</v>
      </c>
      <c r="I34" s="318" t="s">
        <v>6884</v>
      </c>
      <c r="J34" s="318" t="s">
        <v>6884</v>
      </c>
      <c r="K34" s="318" t="s">
        <v>6884</v>
      </c>
      <c r="L34" s="318" t="s">
        <v>6926</v>
      </c>
    </row>
    <row r="35" spans="1:12" ht="101.25">
      <c r="A35" s="319" t="s">
        <v>25447</v>
      </c>
      <c r="B35" s="319" t="s">
        <v>7051</v>
      </c>
      <c r="C35" s="319" t="s">
        <v>25448</v>
      </c>
      <c r="D35" s="319" t="s">
        <v>6288</v>
      </c>
      <c r="E35" s="319" t="s">
        <v>7052</v>
      </c>
      <c r="F35" s="319" t="s">
        <v>7053</v>
      </c>
      <c r="G35" s="319" t="s">
        <v>7054</v>
      </c>
      <c r="H35" s="319" t="s">
        <v>7055</v>
      </c>
      <c r="I35" s="319" t="s">
        <v>6884</v>
      </c>
      <c r="J35" s="319" t="s">
        <v>7056</v>
      </c>
      <c r="K35" s="319" t="s">
        <v>6884</v>
      </c>
      <c r="L35" s="319" t="s">
        <v>6993</v>
      </c>
    </row>
    <row r="36" spans="1:12" ht="101.25">
      <c r="A36" s="319" t="s">
        <v>25449</v>
      </c>
      <c r="B36" s="319" t="s">
        <v>7051</v>
      </c>
      <c r="C36" s="319" t="s">
        <v>25450</v>
      </c>
      <c r="D36" s="319" t="s">
        <v>25451</v>
      </c>
      <c r="E36" s="319" t="s">
        <v>7052</v>
      </c>
      <c r="F36" s="319" t="s">
        <v>7053</v>
      </c>
      <c r="G36" s="319" t="s">
        <v>7054</v>
      </c>
      <c r="H36" s="319" t="s">
        <v>7055</v>
      </c>
      <c r="I36" s="319" t="s">
        <v>6884</v>
      </c>
      <c r="J36" s="319" t="s">
        <v>7056</v>
      </c>
      <c r="K36" s="319" t="s">
        <v>6884</v>
      </c>
      <c r="L36" s="319" t="s">
        <v>6993</v>
      </c>
    </row>
    <row r="37" spans="1:12" ht="101.25">
      <c r="A37" s="318" t="s">
        <v>6043</v>
      </c>
      <c r="B37" s="318" t="s">
        <v>7057</v>
      </c>
      <c r="C37" s="318" t="s">
        <v>25448</v>
      </c>
      <c r="D37" s="318" t="s">
        <v>6288</v>
      </c>
      <c r="E37" s="318" t="s">
        <v>7058</v>
      </c>
      <c r="F37" s="318" t="s">
        <v>7059</v>
      </c>
      <c r="G37" s="318" t="s">
        <v>7060</v>
      </c>
      <c r="H37" s="318" t="s">
        <v>7061</v>
      </c>
      <c r="I37" s="318" t="s">
        <v>6884</v>
      </c>
      <c r="J37" s="318" t="s">
        <v>7056</v>
      </c>
      <c r="K37" s="318" t="s">
        <v>6884</v>
      </c>
      <c r="L37" s="318" t="s">
        <v>6993</v>
      </c>
    </row>
    <row r="38" spans="1:12" ht="112.5">
      <c r="A38" s="318" t="s">
        <v>25449</v>
      </c>
      <c r="B38" s="318" t="s">
        <v>7057</v>
      </c>
      <c r="C38" s="318" t="s">
        <v>25452</v>
      </c>
      <c r="D38" s="318" t="s">
        <v>25451</v>
      </c>
      <c r="E38" s="318" t="s">
        <v>7058</v>
      </c>
      <c r="F38" s="318" t="s">
        <v>7059</v>
      </c>
      <c r="G38" s="318" t="s">
        <v>7060</v>
      </c>
      <c r="H38" s="318" t="s">
        <v>7061</v>
      </c>
      <c r="I38" s="318" t="s">
        <v>6884</v>
      </c>
      <c r="J38" s="318" t="s">
        <v>7056</v>
      </c>
      <c r="K38" s="318" t="s">
        <v>6884</v>
      </c>
      <c r="L38" s="318" t="s">
        <v>6993</v>
      </c>
    </row>
    <row r="39" spans="1:12" ht="101.25">
      <c r="A39" s="319" t="s">
        <v>25453</v>
      </c>
      <c r="B39" s="319" t="s">
        <v>7062</v>
      </c>
      <c r="C39" s="319" t="s">
        <v>25454</v>
      </c>
      <c r="D39" s="319" t="s">
        <v>25455</v>
      </c>
      <c r="E39" s="319" t="s">
        <v>7063</v>
      </c>
      <c r="F39" s="319" t="s">
        <v>7064</v>
      </c>
      <c r="G39" s="319" t="s">
        <v>7065</v>
      </c>
      <c r="H39" s="319" t="s">
        <v>7066</v>
      </c>
      <c r="I39" s="319" t="s">
        <v>6884</v>
      </c>
      <c r="J39" s="319" t="s">
        <v>7067</v>
      </c>
      <c r="K39" s="319" t="s">
        <v>6884</v>
      </c>
      <c r="L39" s="319" t="s">
        <v>6993</v>
      </c>
    </row>
    <row r="40" spans="1:12" ht="101.25">
      <c r="A40" s="318" t="s">
        <v>25456</v>
      </c>
      <c r="B40" s="318" t="s">
        <v>7068</v>
      </c>
      <c r="C40" s="318" t="s">
        <v>25457</v>
      </c>
      <c r="D40" s="318" t="s">
        <v>6253</v>
      </c>
      <c r="E40" s="318" t="s">
        <v>7069</v>
      </c>
      <c r="F40" s="318" t="s">
        <v>7070</v>
      </c>
      <c r="G40" s="318" t="s">
        <v>7065</v>
      </c>
      <c r="H40" s="318" t="s">
        <v>7071</v>
      </c>
      <c r="I40" s="318" t="s">
        <v>6884</v>
      </c>
      <c r="J40" s="318" t="s">
        <v>7072</v>
      </c>
      <c r="K40" s="318" t="s">
        <v>6884</v>
      </c>
      <c r="L40" s="318" t="s">
        <v>6926</v>
      </c>
    </row>
    <row r="41" spans="1:12" ht="101.25">
      <c r="A41" s="318" t="s">
        <v>25458</v>
      </c>
      <c r="B41" s="318" t="s">
        <v>7068</v>
      </c>
      <c r="C41" s="318" t="s">
        <v>25459</v>
      </c>
      <c r="D41" s="318" t="s">
        <v>25451</v>
      </c>
      <c r="E41" s="318" t="s">
        <v>7069</v>
      </c>
      <c r="F41" s="318" t="s">
        <v>7070</v>
      </c>
      <c r="G41" s="318" t="s">
        <v>7065</v>
      </c>
      <c r="H41" s="318" t="s">
        <v>7071</v>
      </c>
      <c r="I41" s="318" t="s">
        <v>6884</v>
      </c>
      <c r="J41" s="318" t="s">
        <v>7072</v>
      </c>
      <c r="K41" s="318" t="s">
        <v>6884</v>
      </c>
      <c r="L41" s="318" t="s">
        <v>6926</v>
      </c>
    </row>
    <row r="42" spans="1:12" ht="101.25">
      <c r="A42" s="318" t="s">
        <v>25453</v>
      </c>
      <c r="B42" s="318" t="s">
        <v>7068</v>
      </c>
      <c r="C42" s="318" t="s">
        <v>25460</v>
      </c>
      <c r="D42" s="318" t="s">
        <v>6288</v>
      </c>
      <c r="E42" s="318" t="s">
        <v>7069</v>
      </c>
      <c r="F42" s="318" t="s">
        <v>7070</v>
      </c>
      <c r="G42" s="318" t="s">
        <v>7065</v>
      </c>
      <c r="H42" s="318" t="s">
        <v>7071</v>
      </c>
      <c r="I42" s="318" t="s">
        <v>6884</v>
      </c>
      <c r="J42" s="318" t="s">
        <v>7072</v>
      </c>
      <c r="K42" s="318" t="s">
        <v>6884</v>
      </c>
      <c r="L42" s="318" t="s">
        <v>6926</v>
      </c>
    </row>
    <row r="43" spans="1:12" ht="271.5" customHeight="1">
      <c r="A43" s="319" t="s">
        <v>6008</v>
      </c>
      <c r="B43" s="319" t="s">
        <v>7073</v>
      </c>
      <c r="C43" s="319" t="s">
        <v>25461</v>
      </c>
      <c r="D43" s="319" t="s">
        <v>6253</v>
      </c>
      <c r="E43" s="319" t="s">
        <v>7074</v>
      </c>
      <c r="F43" s="319" t="s">
        <v>7053</v>
      </c>
      <c r="G43" s="319" t="s">
        <v>7054</v>
      </c>
      <c r="H43" s="319" t="s">
        <v>7055</v>
      </c>
      <c r="I43" s="319" t="s">
        <v>6884</v>
      </c>
      <c r="J43" s="319" t="s">
        <v>7056</v>
      </c>
      <c r="K43" s="319" t="s">
        <v>6884</v>
      </c>
      <c r="L43" s="319" t="s">
        <v>6993</v>
      </c>
    </row>
    <row r="44" spans="1:12" ht="101.25">
      <c r="A44" s="318" t="s">
        <v>25462</v>
      </c>
      <c r="B44" s="318" t="s">
        <v>7075</v>
      </c>
      <c r="C44" s="318" t="s">
        <v>25463</v>
      </c>
      <c r="D44" s="318" t="s">
        <v>6253</v>
      </c>
      <c r="E44" s="318" t="s">
        <v>7076</v>
      </c>
      <c r="F44" s="318" t="s">
        <v>7059</v>
      </c>
      <c r="G44" s="318" t="s">
        <v>7060</v>
      </c>
      <c r="H44" s="318" t="s">
        <v>7061</v>
      </c>
      <c r="I44" s="318" t="s">
        <v>6884</v>
      </c>
      <c r="J44" s="318" t="s">
        <v>7056</v>
      </c>
      <c r="K44" s="318" t="s">
        <v>6884</v>
      </c>
      <c r="L44" s="318" t="s">
        <v>6993</v>
      </c>
    </row>
    <row r="45" spans="1:12" ht="112.5">
      <c r="A45" s="318" t="s">
        <v>25464</v>
      </c>
      <c r="B45" s="318" t="s">
        <v>7075</v>
      </c>
      <c r="C45" s="318" t="s">
        <v>25465</v>
      </c>
      <c r="D45" s="318" t="s">
        <v>25451</v>
      </c>
      <c r="E45" s="318" t="s">
        <v>7076</v>
      </c>
      <c r="F45" s="318" t="s">
        <v>7059</v>
      </c>
      <c r="G45" s="318" t="s">
        <v>7060</v>
      </c>
      <c r="H45" s="318" t="s">
        <v>7061</v>
      </c>
      <c r="I45" s="318" t="s">
        <v>6884</v>
      </c>
      <c r="J45" s="318" t="s">
        <v>7056</v>
      </c>
      <c r="K45" s="318" t="s">
        <v>6884</v>
      </c>
      <c r="L45" s="318" t="s">
        <v>6993</v>
      </c>
    </row>
    <row r="46" spans="1:12" ht="67.5">
      <c r="A46" s="319" t="s">
        <v>2258</v>
      </c>
      <c r="B46" s="319" t="s">
        <v>7077</v>
      </c>
      <c r="C46" s="319" t="s">
        <v>7078</v>
      </c>
      <c r="D46" s="319" t="s">
        <v>7079</v>
      </c>
      <c r="E46" s="319" t="s">
        <v>7080</v>
      </c>
      <c r="F46" s="319" t="s">
        <v>7081</v>
      </c>
      <c r="G46" s="319" t="s">
        <v>7082</v>
      </c>
      <c r="H46" s="319" t="s">
        <v>7083</v>
      </c>
      <c r="I46" s="319" t="s">
        <v>6884</v>
      </c>
      <c r="J46" s="319" t="s">
        <v>6884</v>
      </c>
      <c r="K46" s="319" t="s">
        <v>6885</v>
      </c>
      <c r="L46" s="319" t="s">
        <v>862</v>
      </c>
    </row>
    <row r="47" spans="1:12" ht="45">
      <c r="A47" s="318" t="s">
        <v>2470</v>
      </c>
      <c r="B47" s="318" t="s">
        <v>7084</v>
      </c>
      <c r="C47" s="318" t="s">
        <v>7085</v>
      </c>
      <c r="D47" s="318" t="s">
        <v>7086</v>
      </c>
      <c r="E47" s="318" t="s">
        <v>7087</v>
      </c>
      <c r="F47" s="318" t="s">
        <v>6950</v>
      </c>
      <c r="G47" s="318" t="s">
        <v>6951</v>
      </c>
      <c r="H47" s="318" t="s">
        <v>7088</v>
      </c>
      <c r="I47" s="318" t="s">
        <v>6884</v>
      </c>
      <c r="J47" s="318" t="s">
        <v>6884</v>
      </c>
      <c r="K47" s="318" t="s">
        <v>6885</v>
      </c>
      <c r="L47" s="318" t="s">
        <v>862</v>
      </c>
    </row>
    <row r="48" spans="1:12" ht="78.75">
      <c r="A48" s="319" t="s">
        <v>2448</v>
      </c>
      <c r="B48" s="319" t="s">
        <v>7089</v>
      </c>
      <c r="C48" s="319" t="s">
        <v>7090</v>
      </c>
      <c r="D48" s="319" t="s">
        <v>7091</v>
      </c>
      <c r="E48" s="319" t="s">
        <v>7092</v>
      </c>
      <c r="F48" s="319" t="s">
        <v>7093</v>
      </c>
      <c r="G48" s="319" t="s">
        <v>7094</v>
      </c>
      <c r="H48" s="319" t="s">
        <v>7095</v>
      </c>
      <c r="I48" s="319" t="s">
        <v>6884</v>
      </c>
      <c r="J48" s="319" t="s">
        <v>7096</v>
      </c>
      <c r="K48" s="319" t="s">
        <v>6884</v>
      </c>
      <c r="L48" s="319" t="s">
        <v>862</v>
      </c>
    </row>
    <row r="49" spans="1:12" ht="22.5">
      <c r="A49" s="318" t="s">
        <v>7100</v>
      </c>
      <c r="B49" s="318" t="s">
        <v>7097</v>
      </c>
      <c r="C49" s="318" t="s">
        <v>7098</v>
      </c>
      <c r="D49" s="318" t="s">
        <v>7099</v>
      </c>
      <c r="E49" s="318" t="s">
        <v>6898</v>
      </c>
      <c r="F49" s="318" t="s">
        <v>6899</v>
      </c>
      <c r="G49" s="318" t="s">
        <v>6900</v>
      </c>
      <c r="H49" s="318" t="s">
        <v>6899</v>
      </c>
      <c r="I49" s="318" t="s">
        <v>6884</v>
      </c>
      <c r="J49" s="318" t="s">
        <v>6884</v>
      </c>
      <c r="K49" s="318" t="s">
        <v>7101</v>
      </c>
      <c r="L49" s="318" t="s">
        <v>862</v>
      </c>
    </row>
    <row r="50" spans="1:12" ht="101.25">
      <c r="A50" s="319" t="s">
        <v>1252</v>
      </c>
      <c r="B50" s="319" t="s">
        <v>7102</v>
      </c>
      <c r="C50" s="319" t="s">
        <v>7103</v>
      </c>
      <c r="D50" s="319" t="s">
        <v>5857</v>
      </c>
      <c r="E50" s="319" t="s">
        <v>7104</v>
      </c>
      <c r="F50" s="319" t="s">
        <v>7105</v>
      </c>
      <c r="G50" s="319" t="s">
        <v>7106</v>
      </c>
      <c r="H50" s="319" t="s">
        <v>7107</v>
      </c>
      <c r="I50" s="319" t="s">
        <v>6884</v>
      </c>
      <c r="J50" s="319" t="s">
        <v>7108</v>
      </c>
      <c r="K50" s="319" t="s">
        <v>6884</v>
      </c>
      <c r="L50" s="319" t="s">
        <v>862</v>
      </c>
    </row>
    <row r="51" spans="1:12" ht="56.25">
      <c r="A51" s="318" t="s">
        <v>2407</v>
      </c>
      <c r="B51" s="318" t="s">
        <v>7109</v>
      </c>
      <c r="C51" s="318" t="s">
        <v>7110</v>
      </c>
      <c r="D51" s="318" t="s">
        <v>7111</v>
      </c>
      <c r="E51" s="318" t="s">
        <v>7112</v>
      </c>
      <c r="F51" s="318" t="s">
        <v>7113</v>
      </c>
      <c r="G51" s="318" t="s">
        <v>7114</v>
      </c>
      <c r="H51" s="318" t="s">
        <v>7115</v>
      </c>
      <c r="I51" s="318" t="s">
        <v>6884</v>
      </c>
      <c r="J51" s="318" t="s">
        <v>6884</v>
      </c>
      <c r="K51" s="318" t="s">
        <v>6884</v>
      </c>
      <c r="L51" s="318" t="s">
        <v>862</v>
      </c>
    </row>
    <row r="52" spans="1:12" ht="67.5">
      <c r="A52" s="319" t="s">
        <v>2407</v>
      </c>
      <c r="B52" s="319" t="s">
        <v>7116</v>
      </c>
      <c r="C52" s="319" t="s">
        <v>7117</v>
      </c>
      <c r="D52" s="319" t="s">
        <v>7111</v>
      </c>
      <c r="E52" s="319" t="s">
        <v>7118</v>
      </c>
      <c r="F52" s="319" t="s">
        <v>7119</v>
      </c>
      <c r="G52" s="319" t="s">
        <v>7120</v>
      </c>
      <c r="H52" s="319" t="s">
        <v>7121</v>
      </c>
      <c r="I52" s="319" t="s">
        <v>6884</v>
      </c>
      <c r="J52" s="319" t="s">
        <v>6884</v>
      </c>
      <c r="K52" s="319" t="s">
        <v>7122</v>
      </c>
      <c r="L52" s="319" t="s">
        <v>862</v>
      </c>
    </row>
    <row r="53" spans="1:12" ht="112.5">
      <c r="A53" s="318" t="s">
        <v>1090</v>
      </c>
      <c r="B53" s="318" t="s">
        <v>7123</v>
      </c>
      <c r="C53" s="318" t="s">
        <v>7124</v>
      </c>
      <c r="D53" s="318" t="s">
        <v>1090</v>
      </c>
      <c r="E53" s="318" t="s">
        <v>7118</v>
      </c>
      <c r="F53" s="318" t="s">
        <v>7119</v>
      </c>
      <c r="G53" s="318" t="s">
        <v>7120</v>
      </c>
      <c r="H53" s="318" t="s">
        <v>7121</v>
      </c>
      <c r="I53" s="318" t="s">
        <v>7125</v>
      </c>
      <c r="J53" s="318" t="s">
        <v>6884</v>
      </c>
      <c r="K53" s="318" t="s">
        <v>6940</v>
      </c>
      <c r="L53" s="318" t="s">
        <v>6893</v>
      </c>
    </row>
    <row r="54" spans="1:12" ht="33.75">
      <c r="A54" s="319" t="s">
        <v>7129</v>
      </c>
      <c r="B54" s="319" t="s">
        <v>7126</v>
      </c>
      <c r="C54" s="319" t="s">
        <v>7127</v>
      </c>
      <c r="D54" s="319" t="s">
        <v>7128</v>
      </c>
      <c r="E54" s="319" t="s">
        <v>7130</v>
      </c>
      <c r="F54" s="319" t="s">
        <v>7131</v>
      </c>
      <c r="G54" s="319" t="s">
        <v>6932</v>
      </c>
      <c r="H54" s="319" t="s">
        <v>7132</v>
      </c>
      <c r="I54" s="319" t="s">
        <v>6884</v>
      </c>
      <c r="J54" s="319" t="s">
        <v>6884</v>
      </c>
      <c r="K54" s="319" t="s">
        <v>6884</v>
      </c>
      <c r="L54" s="319" t="s">
        <v>862</v>
      </c>
    </row>
    <row r="55" spans="1:12" ht="45">
      <c r="A55" s="318" t="s">
        <v>7136</v>
      </c>
      <c r="B55" s="318" t="s">
        <v>7133</v>
      </c>
      <c r="C55" s="318" t="s">
        <v>7134</v>
      </c>
      <c r="D55" s="318" t="s">
        <v>7135</v>
      </c>
      <c r="E55" s="318" t="s">
        <v>7137</v>
      </c>
      <c r="F55" s="318" t="s">
        <v>7138</v>
      </c>
      <c r="G55" s="318" t="s">
        <v>7139</v>
      </c>
      <c r="H55" s="318" t="s">
        <v>7138</v>
      </c>
      <c r="I55" s="318" t="s">
        <v>6884</v>
      </c>
      <c r="J55" s="318" t="s">
        <v>6884</v>
      </c>
      <c r="K55" s="318" t="s">
        <v>6884</v>
      </c>
      <c r="L55" s="318" t="s">
        <v>862</v>
      </c>
    </row>
    <row r="56" spans="1:12" ht="90">
      <c r="A56" s="319" t="s">
        <v>7143</v>
      </c>
      <c r="B56" s="319" t="s">
        <v>7140</v>
      </c>
      <c r="C56" s="319" t="s">
        <v>7141</v>
      </c>
      <c r="D56" s="319" t="s">
        <v>7142</v>
      </c>
      <c r="E56" s="319" t="s">
        <v>7144</v>
      </c>
      <c r="F56" s="319" t="s">
        <v>7145</v>
      </c>
      <c r="G56" s="319" t="s">
        <v>7139</v>
      </c>
      <c r="H56" s="319" t="s">
        <v>7145</v>
      </c>
      <c r="I56" s="319" t="s">
        <v>6884</v>
      </c>
      <c r="J56" s="319" t="s">
        <v>6884</v>
      </c>
      <c r="K56" s="319" t="s">
        <v>6884</v>
      </c>
      <c r="L56" s="319" t="s">
        <v>862</v>
      </c>
    </row>
    <row r="57" spans="1:12" ht="56.25">
      <c r="A57" s="318" t="s">
        <v>2263</v>
      </c>
      <c r="B57" s="318" t="s">
        <v>7146</v>
      </c>
      <c r="C57" s="318" t="s">
        <v>7147</v>
      </c>
      <c r="D57" s="318" t="s">
        <v>4894</v>
      </c>
      <c r="E57" s="318" t="s">
        <v>7148</v>
      </c>
      <c r="F57" s="318" t="s">
        <v>7149</v>
      </c>
      <c r="G57" s="318" t="s">
        <v>7106</v>
      </c>
      <c r="H57" s="318" t="s">
        <v>7149</v>
      </c>
      <c r="I57" s="318" t="s">
        <v>6884</v>
      </c>
      <c r="J57" s="318" t="s">
        <v>7150</v>
      </c>
      <c r="K57" s="318" t="s">
        <v>6884</v>
      </c>
      <c r="L57" s="318" t="s">
        <v>6893</v>
      </c>
    </row>
    <row r="58" spans="1:12" ht="101.25">
      <c r="A58" s="319" t="s">
        <v>5870</v>
      </c>
      <c r="B58" s="319" t="s">
        <v>7151</v>
      </c>
      <c r="C58" s="319" t="s">
        <v>7152</v>
      </c>
      <c r="D58" s="319" t="s">
        <v>5871</v>
      </c>
      <c r="E58" s="319" t="s">
        <v>7153</v>
      </c>
      <c r="F58" s="319" t="s">
        <v>7154</v>
      </c>
      <c r="G58" s="319" t="s">
        <v>7155</v>
      </c>
      <c r="H58" s="319" t="s">
        <v>7156</v>
      </c>
      <c r="I58" s="319" t="s">
        <v>6884</v>
      </c>
      <c r="J58" s="319" t="s">
        <v>7150</v>
      </c>
      <c r="K58" s="319" t="s">
        <v>6884</v>
      </c>
      <c r="L58" s="319" t="s">
        <v>862</v>
      </c>
    </row>
    <row r="59" spans="1:12" ht="67.5">
      <c r="A59" s="318" t="s">
        <v>7160</v>
      </c>
      <c r="B59" s="318" t="s">
        <v>7157</v>
      </c>
      <c r="C59" s="318" t="s">
        <v>7158</v>
      </c>
      <c r="D59" s="318" t="s">
        <v>7159</v>
      </c>
      <c r="E59" s="318" t="s">
        <v>7161</v>
      </c>
      <c r="F59" s="318" t="s">
        <v>7162</v>
      </c>
      <c r="G59" s="318" t="s">
        <v>7163</v>
      </c>
      <c r="H59" s="318" t="s">
        <v>7164</v>
      </c>
      <c r="I59" s="318" t="s">
        <v>7165</v>
      </c>
      <c r="J59" s="318" t="s">
        <v>6884</v>
      </c>
      <c r="K59" s="318" t="s">
        <v>6884</v>
      </c>
      <c r="L59" s="318" t="s">
        <v>862</v>
      </c>
    </row>
    <row r="60" spans="1:12" ht="67.5">
      <c r="A60" s="319" t="s">
        <v>7169</v>
      </c>
      <c r="B60" s="319" t="s">
        <v>7166</v>
      </c>
      <c r="C60" s="319" t="s">
        <v>7167</v>
      </c>
      <c r="D60" s="319" t="s">
        <v>7168</v>
      </c>
      <c r="E60" s="319" t="s">
        <v>7170</v>
      </c>
      <c r="F60" s="319" t="s">
        <v>7171</v>
      </c>
      <c r="G60" s="319" t="s">
        <v>7003</v>
      </c>
      <c r="H60" s="319" t="s">
        <v>7172</v>
      </c>
      <c r="I60" s="319" t="s">
        <v>6884</v>
      </c>
      <c r="J60" s="319" t="s">
        <v>6884</v>
      </c>
      <c r="K60" s="319" t="s">
        <v>6884</v>
      </c>
      <c r="L60" s="319" t="s">
        <v>862</v>
      </c>
    </row>
    <row r="61" spans="1:12" ht="67.5">
      <c r="A61" s="318" t="s">
        <v>7176</v>
      </c>
      <c r="B61" s="318" t="s">
        <v>7173</v>
      </c>
      <c r="C61" s="318" t="s">
        <v>7174</v>
      </c>
      <c r="D61" s="318" t="s">
        <v>7175</v>
      </c>
      <c r="E61" s="318" t="s">
        <v>7177</v>
      </c>
      <c r="F61" s="318" t="s">
        <v>7178</v>
      </c>
      <c r="G61" s="318" t="s">
        <v>7106</v>
      </c>
      <c r="H61" s="318" t="s">
        <v>7179</v>
      </c>
      <c r="I61" s="318" t="s">
        <v>6884</v>
      </c>
      <c r="J61" s="318" t="s">
        <v>7108</v>
      </c>
      <c r="K61" s="318" t="s">
        <v>6884</v>
      </c>
      <c r="L61" s="318" t="s">
        <v>6986</v>
      </c>
    </row>
    <row r="62" spans="1:12" ht="56.25">
      <c r="A62" s="319" t="s">
        <v>7183</v>
      </c>
      <c r="B62" s="319" t="s">
        <v>7180</v>
      </c>
      <c r="C62" s="319" t="s">
        <v>7181</v>
      </c>
      <c r="D62" s="319" t="s">
        <v>7182</v>
      </c>
      <c r="E62" s="319" t="s">
        <v>7184</v>
      </c>
      <c r="F62" s="319" t="s">
        <v>7185</v>
      </c>
      <c r="G62" s="319" t="s">
        <v>7120</v>
      </c>
      <c r="H62" s="319" t="s">
        <v>7186</v>
      </c>
      <c r="I62" s="319" t="s">
        <v>6884</v>
      </c>
      <c r="J62" s="319" t="s">
        <v>6884</v>
      </c>
      <c r="K62" s="319" t="s">
        <v>6884</v>
      </c>
      <c r="L62" s="319" t="s">
        <v>862</v>
      </c>
    </row>
    <row r="63" spans="1:12" ht="67.5">
      <c r="A63" s="318" t="s">
        <v>3196</v>
      </c>
      <c r="B63" s="318" t="s">
        <v>7187</v>
      </c>
      <c r="C63" s="318" t="s">
        <v>7188</v>
      </c>
      <c r="D63" s="318" t="s">
        <v>3198</v>
      </c>
      <c r="E63" s="318" t="s">
        <v>7189</v>
      </c>
      <c r="F63" s="318" t="s">
        <v>7190</v>
      </c>
      <c r="G63" s="318" t="s">
        <v>7120</v>
      </c>
      <c r="H63" s="318" t="s">
        <v>7191</v>
      </c>
      <c r="I63" s="318" t="s">
        <v>6884</v>
      </c>
      <c r="J63" s="318" t="s">
        <v>6884</v>
      </c>
      <c r="K63" s="318" t="s">
        <v>6884</v>
      </c>
      <c r="L63" s="318" t="s">
        <v>862</v>
      </c>
    </row>
    <row r="64" spans="1:12" ht="56.25">
      <c r="A64" s="319" t="s">
        <v>7195</v>
      </c>
      <c r="B64" s="319" t="s">
        <v>7192</v>
      </c>
      <c r="C64" s="319" t="s">
        <v>7193</v>
      </c>
      <c r="D64" s="319" t="s">
        <v>7194</v>
      </c>
      <c r="E64" s="319" t="s">
        <v>7196</v>
      </c>
      <c r="F64" s="319" t="s">
        <v>7197</v>
      </c>
      <c r="G64" s="319" t="s">
        <v>7120</v>
      </c>
      <c r="H64" s="319" t="s">
        <v>7198</v>
      </c>
      <c r="I64" s="319" t="s">
        <v>6884</v>
      </c>
      <c r="J64" s="319" t="s">
        <v>6884</v>
      </c>
      <c r="K64" s="319" t="s">
        <v>6884</v>
      </c>
      <c r="L64" s="319" t="s">
        <v>862</v>
      </c>
    </row>
    <row r="65" spans="1:12" ht="56.25">
      <c r="A65" s="318" t="s">
        <v>7202</v>
      </c>
      <c r="B65" s="318" t="s">
        <v>7199</v>
      </c>
      <c r="C65" s="318" t="s">
        <v>7200</v>
      </c>
      <c r="D65" s="318" t="s">
        <v>7201</v>
      </c>
      <c r="E65" s="318" t="s">
        <v>7203</v>
      </c>
      <c r="F65" s="318" t="s">
        <v>7204</v>
      </c>
      <c r="G65" s="318" t="s">
        <v>7106</v>
      </c>
      <c r="H65" s="318" t="s">
        <v>7205</v>
      </c>
      <c r="I65" s="318" t="s">
        <v>6884</v>
      </c>
      <c r="J65" s="318" t="s">
        <v>6884</v>
      </c>
      <c r="K65" s="318" t="s">
        <v>6884</v>
      </c>
      <c r="L65" s="318" t="s">
        <v>862</v>
      </c>
    </row>
    <row r="66" spans="1:12" ht="56.25">
      <c r="A66" s="319" t="s">
        <v>7209</v>
      </c>
      <c r="B66" s="319" t="s">
        <v>7206</v>
      </c>
      <c r="C66" s="319" t="s">
        <v>7207</v>
      </c>
      <c r="D66" s="319" t="s">
        <v>7208</v>
      </c>
      <c r="E66" s="319" t="s">
        <v>7210</v>
      </c>
      <c r="F66" s="319" t="s">
        <v>7211</v>
      </c>
      <c r="G66" s="319" t="s">
        <v>7003</v>
      </c>
      <c r="H66" s="319" t="s">
        <v>7212</v>
      </c>
      <c r="I66" s="319" t="s">
        <v>6884</v>
      </c>
      <c r="J66" s="319" t="s">
        <v>6884</v>
      </c>
      <c r="K66" s="319" t="s">
        <v>6884</v>
      </c>
      <c r="L66" s="319" t="s">
        <v>862</v>
      </c>
    </row>
    <row r="67" spans="1:12" ht="78.75">
      <c r="A67" s="318" t="s">
        <v>7216</v>
      </c>
      <c r="B67" s="318" t="s">
        <v>7213</v>
      </c>
      <c r="C67" s="318" t="s">
        <v>7214</v>
      </c>
      <c r="D67" s="318" t="s">
        <v>7215</v>
      </c>
      <c r="E67" s="318" t="s">
        <v>7217</v>
      </c>
      <c r="F67" s="318" t="s">
        <v>7218</v>
      </c>
      <c r="G67" s="318" t="s">
        <v>7219</v>
      </c>
      <c r="H67" s="318" t="s">
        <v>7220</v>
      </c>
      <c r="I67" s="318" t="s">
        <v>6884</v>
      </c>
      <c r="J67" s="318" t="s">
        <v>6884</v>
      </c>
      <c r="K67" s="318" t="s">
        <v>6884</v>
      </c>
      <c r="L67" s="318" t="s">
        <v>862</v>
      </c>
    </row>
    <row r="68" spans="1:12" ht="45">
      <c r="A68" s="319" t="s">
        <v>7223</v>
      </c>
      <c r="B68" s="319" t="s">
        <v>7221</v>
      </c>
      <c r="C68" s="319" t="s">
        <v>7222</v>
      </c>
      <c r="D68" s="319" t="s">
        <v>6884</v>
      </c>
      <c r="E68" s="319" t="s">
        <v>7224</v>
      </c>
      <c r="F68" s="319" t="s">
        <v>7225</v>
      </c>
      <c r="G68" s="319" t="s">
        <v>7139</v>
      </c>
      <c r="H68" s="319" t="s">
        <v>7225</v>
      </c>
      <c r="I68" s="319" t="s">
        <v>6884</v>
      </c>
      <c r="J68" s="319" t="s">
        <v>6884</v>
      </c>
      <c r="K68" s="319" t="s">
        <v>6884</v>
      </c>
      <c r="L68" s="319" t="s">
        <v>862</v>
      </c>
    </row>
    <row r="69" spans="1:12" ht="56.25">
      <c r="A69" s="318" t="s">
        <v>7229</v>
      </c>
      <c r="B69" s="318" t="s">
        <v>7226</v>
      </c>
      <c r="C69" s="318" t="s">
        <v>7227</v>
      </c>
      <c r="D69" s="318" t="s">
        <v>7228</v>
      </c>
      <c r="E69" s="318" t="s">
        <v>7184</v>
      </c>
      <c r="F69" s="318" t="s">
        <v>7185</v>
      </c>
      <c r="G69" s="318" t="s">
        <v>7120</v>
      </c>
      <c r="H69" s="318" t="s">
        <v>7186</v>
      </c>
      <c r="I69" s="318" t="s">
        <v>6884</v>
      </c>
      <c r="J69" s="318" t="s">
        <v>6884</v>
      </c>
      <c r="K69" s="318" t="s">
        <v>6884</v>
      </c>
      <c r="L69" s="318" t="s">
        <v>862</v>
      </c>
    </row>
    <row r="70" spans="1:12" ht="45">
      <c r="A70" s="319" t="s">
        <v>7233</v>
      </c>
      <c r="B70" s="319" t="s">
        <v>7230</v>
      </c>
      <c r="C70" s="319" t="s">
        <v>7231</v>
      </c>
      <c r="D70" s="319" t="s">
        <v>7232</v>
      </c>
      <c r="E70" s="319" t="s">
        <v>7234</v>
      </c>
      <c r="F70" s="319" t="s">
        <v>7235</v>
      </c>
      <c r="G70" s="319" t="s">
        <v>7003</v>
      </c>
      <c r="H70" s="319" t="s">
        <v>7235</v>
      </c>
      <c r="I70" s="319" t="s">
        <v>6884</v>
      </c>
      <c r="J70" s="319" t="s">
        <v>6884</v>
      </c>
      <c r="K70" s="319" t="s">
        <v>6884</v>
      </c>
      <c r="L70" s="319" t="s">
        <v>862</v>
      </c>
    </row>
    <row r="71" spans="1:12" ht="168.75">
      <c r="A71" s="318" t="s">
        <v>25466</v>
      </c>
      <c r="B71" s="318" t="s">
        <v>7236</v>
      </c>
      <c r="C71" s="318" t="s">
        <v>25467</v>
      </c>
      <c r="D71" s="318" t="s">
        <v>25468</v>
      </c>
      <c r="E71" s="318" t="s">
        <v>7237</v>
      </c>
      <c r="F71" s="318" t="s">
        <v>7238</v>
      </c>
      <c r="G71" s="318" t="s">
        <v>7003</v>
      </c>
      <c r="H71" s="318" t="s">
        <v>7239</v>
      </c>
      <c r="I71" s="318" t="s">
        <v>6884</v>
      </c>
      <c r="J71" s="318" t="s">
        <v>6884</v>
      </c>
      <c r="K71" s="318" t="s">
        <v>7240</v>
      </c>
      <c r="L71" s="318" t="s">
        <v>862</v>
      </c>
    </row>
    <row r="72" spans="1:12" ht="78.75">
      <c r="A72" s="318" t="s">
        <v>25469</v>
      </c>
      <c r="B72" s="318" t="s">
        <v>7236</v>
      </c>
      <c r="C72" s="318" t="s">
        <v>25470</v>
      </c>
      <c r="D72" s="318" t="s">
        <v>25471</v>
      </c>
      <c r="E72" s="318" t="s">
        <v>7237</v>
      </c>
      <c r="F72" s="318" t="s">
        <v>7238</v>
      </c>
      <c r="G72" s="318" t="s">
        <v>7003</v>
      </c>
      <c r="H72" s="318" t="s">
        <v>7239</v>
      </c>
      <c r="I72" s="318" t="s">
        <v>6884</v>
      </c>
      <c r="J72" s="318" t="s">
        <v>6884</v>
      </c>
      <c r="K72" s="318" t="s">
        <v>7240</v>
      </c>
      <c r="L72" s="318" t="s">
        <v>862</v>
      </c>
    </row>
    <row r="73" spans="1:12" ht="90">
      <c r="A73" s="318" t="s">
        <v>25472</v>
      </c>
      <c r="B73" s="318" t="s">
        <v>7236</v>
      </c>
      <c r="C73" s="318" t="s">
        <v>25473</v>
      </c>
      <c r="D73" s="318" t="s">
        <v>25474</v>
      </c>
      <c r="E73" s="318" t="s">
        <v>7237</v>
      </c>
      <c r="F73" s="318" t="s">
        <v>7238</v>
      </c>
      <c r="G73" s="318" t="s">
        <v>7003</v>
      </c>
      <c r="H73" s="318" t="s">
        <v>7239</v>
      </c>
      <c r="I73" s="318" t="s">
        <v>6884</v>
      </c>
      <c r="J73" s="318" t="s">
        <v>6884</v>
      </c>
      <c r="K73" s="318" t="s">
        <v>7240</v>
      </c>
      <c r="L73" s="318" t="s">
        <v>862</v>
      </c>
    </row>
    <row r="74" spans="1:12" ht="56.25">
      <c r="A74" s="319" t="s">
        <v>3771</v>
      </c>
      <c r="B74" s="319" t="s">
        <v>7241</v>
      </c>
      <c r="C74" s="319" t="s">
        <v>7242</v>
      </c>
      <c r="D74" s="319" t="s">
        <v>3773</v>
      </c>
      <c r="E74" s="319" t="s">
        <v>7243</v>
      </c>
      <c r="F74" s="319" t="s">
        <v>7244</v>
      </c>
      <c r="G74" s="319" t="s">
        <v>7120</v>
      </c>
      <c r="H74" s="319" t="s">
        <v>7245</v>
      </c>
      <c r="I74" s="319" t="s">
        <v>6884</v>
      </c>
      <c r="J74" s="319" t="s">
        <v>6884</v>
      </c>
      <c r="K74" s="319" t="s">
        <v>6884</v>
      </c>
      <c r="L74" s="319" t="s">
        <v>862</v>
      </c>
    </row>
    <row r="75" spans="1:12" ht="45">
      <c r="A75" s="318" t="s">
        <v>5766</v>
      </c>
      <c r="B75" s="318" t="s">
        <v>7246</v>
      </c>
      <c r="C75" s="318" t="s">
        <v>7247</v>
      </c>
      <c r="D75" s="318" t="s">
        <v>5768</v>
      </c>
      <c r="E75" s="318" t="s">
        <v>7184</v>
      </c>
      <c r="F75" s="318" t="s">
        <v>7185</v>
      </c>
      <c r="G75" s="318" t="s">
        <v>7120</v>
      </c>
      <c r="H75" s="318" t="s">
        <v>7186</v>
      </c>
      <c r="I75" s="318" t="s">
        <v>6884</v>
      </c>
      <c r="J75" s="318" t="s">
        <v>6884</v>
      </c>
      <c r="K75" s="318" t="s">
        <v>6884</v>
      </c>
      <c r="L75" s="318" t="s">
        <v>862</v>
      </c>
    </row>
    <row r="76" spans="1:12" ht="45">
      <c r="A76" s="319" t="s">
        <v>7251</v>
      </c>
      <c r="B76" s="319" t="s">
        <v>7248</v>
      </c>
      <c r="C76" s="319" t="s">
        <v>7249</v>
      </c>
      <c r="D76" s="319" t="s">
        <v>7250</v>
      </c>
      <c r="E76" s="319" t="s">
        <v>7252</v>
      </c>
      <c r="F76" s="319" t="s">
        <v>7253</v>
      </c>
      <c r="G76" s="319" t="s">
        <v>7120</v>
      </c>
      <c r="H76" s="319" t="s">
        <v>7253</v>
      </c>
      <c r="I76" s="319" t="s">
        <v>6884</v>
      </c>
      <c r="J76" s="319" t="s">
        <v>6884</v>
      </c>
      <c r="K76" s="319" t="s">
        <v>6884</v>
      </c>
      <c r="L76" s="319" t="s">
        <v>862</v>
      </c>
    </row>
    <row r="77" spans="1:12" ht="33.75">
      <c r="A77" s="318" t="s">
        <v>7257</v>
      </c>
      <c r="B77" s="318" t="s">
        <v>7254</v>
      </c>
      <c r="C77" s="318" t="s">
        <v>7255</v>
      </c>
      <c r="D77" s="318" t="s">
        <v>7256</v>
      </c>
      <c r="E77" s="318" t="s">
        <v>7258</v>
      </c>
      <c r="F77" s="318" t="s">
        <v>7259</v>
      </c>
      <c r="G77" s="318" t="s">
        <v>7037</v>
      </c>
      <c r="H77" s="318" t="s">
        <v>7259</v>
      </c>
      <c r="I77" s="318" t="s">
        <v>6884</v>
      </c>
      <c r="J77" s="318" t="s">
        <v>6884</v>
      </c>
      <c r="K77" s="318" t="s">
        <v>6884</v>
      </c>
      <c r="L77" s="318" t="s">
        <v>862</v>
      </c>
    </row>
    <row r="78" spans="1:12" ht="67.5">
      <c r="A78" s="319" t="s">
        <v>7263</v>
      </c>
      <c r="B78" s="319" t="s">
        <v>7260</v>
      </c>
      <c r="C78" s="319" t="s">
        <v>7261</v>
      </c>
      <c r="D78" s="319" t="s">
        <v>7262</v>
      </c>
      <c r="E78" s="319" t="s">
        <v>7264</v>
      </c>
      <c r="F78" s="319" t="s">
        <v>7265</v>
      </c>
      <c r="G78" s="319" t="s">
        <v>7120</v>
      </c>
      <c r="H78" s="319" t="s">
        <v>7266</v>
      </c>
      <c r="I78" s="319" t="s">
        <v>6884</v>
      </c>
      <c r="J78" s="319" t="s">
        <v>6884</v>
      </c>
      <c r="K78" s="319" t="s">
        <v>6884</v>
      </c>
      <c r="L78" s="319" t="s">
        <v>862</v>
      </c>
    </row>
    <row r="79" spans="1:12" ht="56.25">
      <c r="A79" s="318" t="s">
        <v>3843</v>
      </c>
      <c r="B79" s="318" t="s">
        <v>7267</v>
      </c>
      <c r="C79" s="318" t="s">
        <v>7268</v>
      </c>
      <c r="D79" s="318" t="s">
        <v>3845</v>
      </c>
      <c r="E79" s="318" t="s">
        <v>7269</v>
      </c>
      <c r="F79" s="318" t="s">
        <v>7270</v>
      </c>
      <c r="G79" s="318" t="s">
        <v>7106</v>
      </c>
      <c r="H79" s="318" t="s">
        <v>7271</v>
      </c>
      <c r="I79" s="318" t="s">
        <v>6884</v>
      </c>
      <c r="J79" s="318" t="s">
        <v>6884</v>
      </c>
      <c r="K79" s="318" t="s">
        <v>6884</v>
      </c>
      <c r="L79" s="318" t="s">
        <v>862</v>
      </c>
    </row>
    <row r="80" spans="1:12" ht="45">
      <c r="A80" s="319" t="s">
        <v>3915</v>
      </c>
      <c r="B80" s="319" t="s">
        <v>7272</v>
      </c>
      <c r="C80" s="319" t="s">
        <v>7273</v>
      </c>
      <c r="D80" s="319" t="s">
        <v>3917</v>
      </c>
      <c r="E80" s="319" t="s">
        <v>7274</v>
      </c>
      <c r="F80" s="319" t="s">
        <v>7275</v>
      </c>
      <c r="G80" s="319" t="s">
        <v>7276</v>
      </c>
      <c r="H80" s="319" t="s">
        <v>7277</v>
      </c>
      <c r="I80" s="319" t="s">
        <v>6884</v>
      </c>
      <c r="J80" s="319" t="s">
        <v>6884</v>
      </c>
      <c r="K80" s="319" t="s">
        <v>6884</v>
      </c>
      <c r="L80" s="319" t="s">
        <v>862</v>
      </c>
    </row>
    <row r="81" spans="1:12" ht="33.75">
      <c r="A81" s="318" t="s">
        <v>3178</v>
      </c>
      <c r="B81" s="318" t="s">
        <v>7278</v>
      </c>
      <c r="C81" s="318" t="s">
        <v>7279</v>
      </c>
      <c r="D81" s="318" t="s">
        <v>3180</v>
      </c>
      <c r="E81" s="318" t="s">
        <v>7280</v>
      </c>
      <c r="F81" s="318" t="s">
        <v>7281</v>
      </c>
      <c r="G81" s="318" t="s">
        <v>7003</v>
      </c>
      <c r="H81" s="318" t="s">
        <v>7281</v>
      </c>
      <c r="I81" s="318" t="s">
        <v>6884</v>
      </c>
      <c r="J81" s="318" t="s">
        <v>6884</v>
      </c>
      <c r="K81" s="318" t="s">
        <v>6884</v>
      </c>
      <c r="L81" s="318" t="s">
        <v>862</v>
      </c>
    </row>
    <row r="82" spans="1:12" ht="56.25">
      <c r="A82" s="319" t="s">
        <v>7285</v>
      </c>
      <c r="B82" s="319" t="s">
        <v>7282</v>
      </c>
      <c r="C82" s="319" t="s">
        <v>7283</v>
      </c>
      <c r="D82" s="319" t="s">
        <v>7284</v>
      </c>
      <c r="E82" s="319" t="s">
        <v>7184</v>
      </c>
      <c r="F82" s="319" t="s">
        <v>7185</v>
      </c>
      <c r="G82" s="319" t="s">
        <v>7120</v>
      </c>
      <c r="H82" s="319" t="s">
        <v>7186</v>
      </c>
      <c r="I82" s="319" t="s">
        <v>6884</v>
      </c>
      <c r="J82" s="319" t="s">
        <v>6884</v>
      </c>
      <c r="K82" s="319" t="s">
        <v>6884</v>
      </c>
      <c r="L82" s="319" t="s">
        <v>862</v>
      </c>
    </row>
    <row r="83" spans="1:12" ht="33.75">
      <c r="A83" s="318" t="s">
        <v>7289</v>
      </c>
      <c r="B83" s="318" t="s">
        <v>7286</v>
      </c>
      <c r="C83" s="318" t="s">
        <v>7287</v>
      </c>
      <c r="D83" s="318" t="s">
        <v>7288</v>
      </c>
      <c r="E83" s="318" t="s">
        <v>7258</v>
      </c>
      <c r="F83" s="318" t="s">
        <v>7259</v>
      </c>
      <c r="G83" s="318" t="s">
        <v>7037</v>
      </c>
      <c r="H83" s="318" t="s">
        <v>7259</v>
      </c>
      <c r="I83" s="318" t="s">
        <v>6884</v>
      </c>
      <c r="J83" s="318" t="s">
        <v>6884</v>
      </c>
      <c r="K83" s="318" t="s">
        <v>6884</v>
      </c>
      <c r="L83" s="318" t="s">
        <v>862</v>
      </c>
    </row>
    <row r="84" spans="1:12" ht="45">
      <c r="A84" s="319" t="s">
        <v>7293</v>
      </c>
      <c r="B84" s="319" t="s">
        <v>7290</v>
      </c>
      <c r="C84" s="319" t="s">
        <v>7291</v>
      </c>
      <c r="D84" s="319" t="s">
        <v>7292</v>
      </c>
      <c r="E84" s="319" t="s">
        <v>7184</v>
      </c>
      <c r="F84" s="319" t="s">
        <v>7185</v>
      </c>
      <c r="G84" s="319" t="s">
        <v>7120</v>
      </c>
      <c r="H84" s="319" t="s">
        <v>7186</v>
      </c>
      <c r="I84" s="319" t="s">
        <v>6884</v>
      </c>
      <c r="J84" s="319" t="s">
        <v>6884</v>
      </c>
      <c r="K84" s="319" t="s">
        <v>6884</v>
      </c>
      <c r="L84" s="319" t="s">
        <v>862</v>
      </c>
    </row>
    <row r="85" spans="1:12" ht="56.25">
      <c r="A85" s="318" t="s">
        <v>7297</v>
      </c>
      <c r="B85" s="318" t="s">
        <v>7294</v>
      </c>
      <c r="C85" s="318" t="s">
        <v>7295</v>
      </c>
      <c r="D85" s="318" t="s">
        <v>7296</v>
      </c>
      <c r="E85" s="318" t="s">
        <v>7298</v>
      </c>
      <c r="F85" s="318" t="s">
        <v>7299</v>
      </c>
      <c r="G85" s="318" t="s">
        <v>7219</v>
      </c>
      <c r="H85" s="318" t="s">
        <v>7300</v>
      </c>
      <c r="I85" s="318" t="s">
        <v>6884</v>
      </c>
      <c r="J85" s="318" t="s">
        <v>6884</v>
      </c>
      <c r="K85" s="318" t="s">
        <v>6884</v>
      </c>
      <c r="L85" s="318" t="s">
        <v>862</v>
      </c>
    </row>
    <row r="86" spans="1:12" ht="67.5">
      <c r="A86" s="319" t="s">
        <v>7304</v>
      </c>
      <c r="B86" s="319" t="s">
        <v>7301</v>
      </c>
      <c r="C86" s="319" t="s">
        <v>7302</v>
      </c>
      <c r="D86" s="319" t="s">
        <v>7303</v>
      </c>
      <c r="E86" s="319" t="s">
        <v>7305</v>
      </c>
      <c r="F86" s="319" t="s">
        <v>7306</v>
      </c>
      <c r="G86" s="319" t="s">
        <v>7106</v>
      </c>
      <c r="H86" s="319" t="s">
        <v>7307</v>
      </c>
      <c r="I86" s="319" t="s">
        <v>6884</v>
      </c>
      <c r="J86" s="319" t="s">
        <v>6884</v>
      </c>
      <c r="K86" s="319" t="s">
        <v>6884</v>
      </c>
      <c r="L86" s="319" t="s">
        <v>862</v>
      </c>
    </row>
    <row r="87" spans="1:12" ht="45">
      <c r="A87" s="318" t="s">
        <v>7310</v>
      </c>
      <c r="B87" s="318" t="s">
        <v>7308</v>
      </c>
      <c r="C87" s="318" t="s">
        <v>7309</v>
      </c>
      <c r="D87" s="318" t="s">
        <v>6884</v>
      </c>
      <c r="E87" s="318" t="s">
        <v>7224</v>
      </c>
      <c r="F87" s="318" t="s">
        <v>7225</v>
      </c>
      <c r="G87" s="318" t="s">
        <v>7139</v>
      </c>
      <c r="H87" s="318" t="s">
        <v>7225</v>
      </c>
      <c r="I87" s="318" t="s">
        <v>6884</v>
      </c>
      <c r="J87" s="318" t="s">
        <v>6884</v>
      </c>
      <c r="K87" s="318" t="s">
        <v>6884</v>
      </c>
      <c r="L87" s="318" t="s">
        <v>862</v>
      </c>
    </row>
    <row r="88" spans="1:12" ht="78.75">
      <c r="A88" s="319" t="s">
        <v>7314</v>
      </c>
      <c r="B88" s="319" t="s">
        <v>7311</v>
      </c>
      <c r="C88" s="319" t="s">
        <v>7312</v>
      </c>
      <c r="D88" s="319" t="s">
        <v>7313</v>
      </c>
      <c r="E88" s="319" t="s">
        <v>7315</v>
      </c>
      <c r="F88" s="319" t="s">
        <v>7316</v>
      </c>
      <c r="G88" s="319" t="s">
        <v>6932</v>
      </c>
      <c r="H88" s="319" t="s">
        <v>7317</v>
      </c>
      <c r="I88" s="319" t="s">
        <v>6884</v>
      </c>
      <c r="J88" s="319" t="s">
        <v>7318</v>
      </c>
      <c r="K88" s="319" t="s">
        <v>6884</v>
      </c>
      <c r="L88" s="319" t="s">
        <v>862</v>
      </c>
    </row>
    <row r="89" spans="1:12" ht="56.25">
      <c r="A89" s="318" t="s">
        <v>3743</v>
      </c>
      <c r="B89" s="318" t="s">
        <v>7319</v>
      </c>
      <c r="C89" s="318" t="s">
        <v>7320</v>
      </c>
      <c r="D89" s="318" t="s">
        <v>3745</v>
      </c>
      <c r="E89" s="318" t="s">
        <v>7203</v>
      </c>
      <c r="F89" s="318" t="s">
        <v>7204</v>
      </c>
      <c r="G89" s="318" t="s">
        <v>7106</v>
      </c>
      <c r="H89" s="318" t="s">
        <v>7205</v>
      </c>
      <c r="I89" s="318" t="s">
        <v>6884</v>
      </c>
      <c r="J89" s="318" t="s">
        <v>6884</v>
      </c>
      <c r="K89" s="318" t="s">
        <v>6884</v>
      </c>
      <c r="L89" s="318" t="s">
        <v>862</v>
      </c>
    </row>
    <row r="90" spans="1:12" ht="67.5">
      <c r="A90" s="319" t="s">
        <v>7323</v>
      </c>
      <c r="B90" s="319" t="s">
        <v>7321</v>
      </c>
      <c r="C90" s="319" t="s">
        <v>7322</v>
      </c>
      <c r="D90" s="319" t="s">
        <v>6884</v>
      </c>
      <c r="E90" s="319" t="s">
        <v>7324</v>
      </c>
      <c r="F90" s="319" t="s">
        <v>7325</v>
      </c>
      <c r="G90" s="319" t="s">
        <v>7106</v>
      </c>
      <c r="H90" s="319" t="s">
        <v>7326</v>
      </c>
      <c r="I90" s="319" t="s">
        <v>6884</v>
      </c>
      <c r="J90" s="319" t="s">
        <v>6884</v>
      </c>
      <c r="K90" s="319" t="s">
        <v>6884</v>
      </c>
      <c r="L90" s="319" t="s">
        <v>862</v>
      </c>
    </row>
    <row r="91" spans="1:12" ht="45">
      <c r="A91" s="318" t="s">
        <v>7330</v>
      </c>
      <c r="B91" s="318" t="s">
        <v>7327</v>
      </c>
      <c r="C91" s="318" t="s">
        <v>7328</v>
      </c>
      <c r="D91" s="318" t="s">
        <v>7329</v>
      </c>
      <c r="E91" s="318" t="s">
        <v>7331</v>
      </c>
      <c r="F91" s="318" t="s">
        <v>7332</v>
      </c>
      <c r="G91" s="318" t="s">
        <v>7333</v>
      </c>
      <c r="H91" s="318" t="s">
        <v>7334</v>
      </c>
      <c r="I91" s="318" t="s">
        <v>6884</v>
      </c>
      <c r="J91" s="318" t="s">
        <v>7108</v>
      </c>
      <c r="K91" s="318" t="s">
        <v>6884</v>
      </c>
      <c r="L91" s="318" t="s">
        <v>862</v>
      </c>
    </row>
    <row r="92" spans="1:12" ht="45">
      <c r="A92" s="319" t="s">
        <v>3821</v>
      </c>
      <c r="B92" s="319" t="s">
        <v>7335</v>
      </c>
      <c r="C92" s="319" t="s">
        <v>7336</v>
      </c>
      <c r="D92" s="319" t="s">
        <v>3823</v>
      </c>
      <c r="E92" s="319" t="s">
        <v>7337</v>
      </c>
      <c r="F92" s="319" t="s">
        <v>7338</v>
      </c>
      <c r="G92" s="319" t="s">
        <v>7120</v>
      </c>
      <c r="H92" s="319" t="s">
        <v>7339</v>
      </c>
      <c r="I92" s="319" t="s">
        <v>6884</v>
      </c>
      <c r="J92" s="319" t="s">
        <v>7150</v>
      </c>
      <c r="K92" s="319" t="s">
        <v>6884</v>
      </c>
      <c r="L92" s="319" t="s">
        <v>6893</v>
      </c>
    </row>
    <row r="93" spans="1:12" ht="67.5">
      <c r="A93" s="318" t="s">
        <v>7343</v>
      </c>
      <c r="B93" s="318" t="s">
        <v>7340</v>
      </c>
      <c r="C93" s="318" t="s">
        <v>7341</v>
      </c>
      <c r="D93" s="318" t="s">
        <v>7342</v>
      </c>
      <c r="E93" s="318" t="s">
        <v>7344</v>
      </c>
      <c r="F93" s="318" t="s">
        <v>7345</v>
      </c>
      <c r="G93" s="318" t="s">
        <v>7120</v>
      </c>
      <c r="H93" s="318" t="s">
        <v>7346</v>
      </c>
      <c r="I93" s="318" t="s">
        <v>6884</v>
      </c>
      <c r="J93" s="318" t="s">
        <v>6884</v>
      </c>
      <c r="K93" s="318" t="s">
        <v>6884</v>
      </c>
      <c r="L93" s="318" t="s">
        <v>862</v>
      </c>
    </row>
    <row r="94" spans="1:12" ht="78.75">
      <c r="A94" s="319" t="s">
        <v>7349</v>
      </c>
      <c r="B94" s="319" t="s">
        <v>7347</v>
      </c>
      <c r="C94" s="319" t="s">
        <v>7348</v>
      </c>
      <c r="D94" s="319" t="s">
        <v>6884</v>
      </c>
      <c r="E94" s="319" t="s">
        <v>7196</v>
      </c>
      <c r="F94" s="319" t="s">
        <v>7197</v>
      </c>
      <c r="G94" s="319" t="s">
        <v>7120</v>
      </c>
      <c r="H94" s="319" t="s">
        <v>7198</v>
      </c>
      <c r="I94" s="319" t="s">
        <v>6884</v>
      </c>
      <c r="J94" s="319" t="s">
        <v>6884</v>
      </c>
      <c r="K94" s="319" t="s">
        <v>6884</v>
      </c>
      <c r="L94" s="319" t="s">
        <v>862</v>
      </c>
    </row>
    <row r="95" spans="1:12" ht="45">
      <c r="A95" s="318" t="s">
        <v>7353</v>
      </c>
      <c r="B95" s="318" t="s">
        <v>7350</v>
      </c>
      <c r="C95" s="318" t="s">
        <v>7351</v>
      </c>
      <c r="D95" s="318" t="s">
        <v>7352</v>
      </c>
      <c r="E95" s="318" t="s">
        <v>7354</v>
      </c>
      <c r="F95" s="318" t="s">
        <v>7355</v>
      </c>
      <c r="G95" s="318" t="s">
        <v>7003</v>
      </c>
      <c r="H95" s="318" t="s">
        <v>7356</v>
      </c>
      <c r="I95" s="318" t="s">
        <v>6884</v>
      </c>
      <c r="J95" s="318" t="s">
        <v>6884</v>
      </c>
      <c r="K95" s="318" t="s">
        <v>6884</v>
      </c>
      <c r="L95" s="318" t="s">
        <v>862</v>
      </c>
    </row>
    <row r="96" spans="1:12" ht="33.75">
      <c r="A96" s="319" t="s">
        <v>7360</v>
      </c>
      <c r="B96" s="319" t="s">
        <v>7357</v>
      </c>
      <c r="C96" s="319" t="s">
        <v>7358</v>
      </c>
      <c r="D96" s="319" t="s">
        <v>7359</v>
      </c>
      <c r="E96" s="319" t="s">
        <v>7258</v>
      </c>
      <c r="F96" s="319" t="s">
        <v>7259</v>
      </c>
      <c r="G96" s="319" t="s">
        <v>7037</v>
      </c>
      <c r="H96" s="319" t="s">
        <v>7259</v>
      </c>
      <c r="I96" s="319" t="s">
        <v>6884</v>
      </c>
      <c r="J96" s="319" t="s">
        <v>6884</v>
      </c>
      <c r="K96" s="319" t="s">
        <v>6884</v>
      </c>
      <c r="L96" s="319" t="s">
        <v>862</v>
      </c>
    </row>
    <row r="97" spans="1:12" ht="45">
      <c r="A97" s="318" t="s">
        <v>7363</v>
      </c>
      <c r="B97" s="318" t="s">
        <v>7361</v>
      </c>
      <c r="C97" s="318" t="s">
        <v>7362</v>
      </c>
      <c r="D97" s="318" t="s">
        <v>6884</v>
      </c>
      <c r="E97" s="318" t="s">
        <v>7364</v>
      </c>
      <c r="F97" s="318" t="s">
        <v>7365</v>
      </c>
      <c r="G97" s="318" t="s">
        <v>7003</v>
      </c>
      <c r="H97" s="318" t="s">
        <v>7366</v>
      </c>
      <c r="I97" s="318" t="s">
        <v>6884</v>
      </c>
      <c r="J97" s="318" t="s">
        <v>6884</v>
      </c>
      <c r="K97" s="318" t="s">
        <v>6884</v>
      </c>
      <c r="L97" s="318" t="s">
        <v>862</v>
      </c>
    </row>
    <row r="98" spans="1:12" ht="67.5">
      <c r="A98" s="319" t="s">
        <v>3701</v>
      </c>
      <c r="B98" s="319" t="s">
        <v>7367</v>
      </c>
      <c r="C98" s="319" t="s">
        <v>7368</v>
      </c>
      <c r="D98" s="319" t="s">
        <v>3703</v>
      </c>
      <c r="E98" s="319" t="s">
        <v>7369</v>
      </c>
      <c r="F98" s="319" t="s">
        <v>7370</v>
      </c>
      <c r="G98" s="319" t="s">
        <v>7003</v>
      </c>
      <c r="H98" s="319" t="s">
        <v>7371</v>
      </c>
      <c r="I98" s="319" t="s">
        <v>6884</v>
      </c>
      <c r="J98" s="319" t="s">
        <v>6884</v>
      </c>
      <c r="K98" s="319" t="s">
        <v>6884</v>
      </c>
      <c r="L98" s="319" t="s">
        <v>862</v>
      </c>
    </row>
    <row r="99" spans="1:12" ht="67.5">
      <c r="A99" s="318" t="s">
        <v>7375</v>
      </c>
      <c r="B99" s="318" t="s">
        <v>7372</v>
      </c>
      <c r="C99" s="318" t="s">
        <v>7373</v>
      </c>
      <c r="D99" s="318" t="s">
        <v>7374</v>
      </c>
      <c r="E99" s="318" t="s">
        <v>7264</v>
      </c>
      <c r="F99" s="318" t="s">
        <v>7265</v>
      </c>
      <c r="G99" s="318" t="s">
        <v>7120</v>
      </c>
      <c r="H99" s="318" t="s">
        <v>7266</v>
      </c>
      <c r="I99" s="318" t="s">
        <v>6884</v>
      </c>
      <c r="J99" s="318" t="s">
        <v>6884</v>
      </c>
      <c r="K99" s="318" t="s">
        <v>6884</v>
      </c>
      <c r="L99" s="318" t="s">
        <v>862</v>
      </c>
    </row>
    <row r="100" spans="1:12" ht="45">
      <c r="A100" s="319" t="s">
        <v>7379</v>
      </c>
      <c r="B100" s="319" t="s">
        <v>7376</v>
      </c>
      <c r="C100" s="319" t="s">
        <v>7377</v>
      </c>
      <c r="D100" s="319" t="s">
        <v>7378</v>
      </c>
      <c r="E100" s="319" t="s">
        <v>7354</v>
      </c>
      <c r="F100" s="319" t="s">
        <v>7355</v>
      </c>
      <c r="G100" s="319" t="s">
        <v>7003</v>
      </c>
      <c r="H100" s="319" t="s">
        <v>7356</v>
      </c>
      <c r="I100" s="319" t="s">
        <v>6884</v>
      </c>
      <c r="J100" s="319" t="s">
        <v>6884</v>
      </c>
      <c r="K100" s="319" t="s">
        <v>6884</v>
      </c>
      <c r="L100" s="319" t="s">
        <v>862</v>
      </c>
    </row>
    <row r="101" spans="1:12" ht="56.25">
      <c r="A101" s="318" t="s">
        <v>7383</v>
      </c>
      <c r="B101" s="318" t="s">
        <v>7380</v>
      </c>
      <c r="C101" s="318" t="s">
        <v>7381</v>
      </c>
      <c r="D101" s="318" t="s">
        <v>7382</v>
      </c>
      <c r="E101" s="318" t="s">
        <v>7384</v>
      </c>
      <c r="F101" s="318" t="s">
        <v>7385</v>
      </c>
      <c r="G101" s="318" t="s">
        <v>7120</v>
      </c>
      <c r="H101" s="318" t="s">
        <v>7386</v>
      </c>
      <c r="I101" s="318" t="s">
        <v>6884</v>
      </c>
      <c r="J101" s="318" t="s">
        <v>6884</v>
      </c>
      <c r="K101" s="318" t="s">
        <v>6884</v>
      </c>
      <c r="L101" s="318" t="s">
        <v>862</v>
      </c>
    </row>
    <row r="102" spans="1:12" ht="67.5">
      <c r="A102" s="319" t="s">
        <v>7390</v>
      </c>
      <c r="B102" s="319" t="s">
        <v>7387</v>
      </c>
      <c r="C102" s="319" t="s">
        <v>7388</v>
      </c>
      <c r="D102" s="319" t="s">
        <v>7389</v>
      </c>
      <c r="E102" s="319" t="s">
        <v>7354</v>
      </c>
      <c r="F102" s="319" t="s">
        <v>7355</v>
      </c>
      <c r="G102" s="319" t="s">
        <v>7003</v>
      </c>
      <c r="H102" s="319" t="s">
        <v>7356</v>
      </c>
      <c r="I102" s="319" t="s">
        <v>6884</v>
      </c>
      <c r="J102" s="319" t="s">
        <v>6884</v>
      </c>
      <c r="K102" s="319" t="s">
        <v>6884</v>
      </c>
      <c r="L102" s="319" t="s">
        <v>862</v>
      </c>
    </row>
    <row r="103" spans="1:12" ht="45">
      <c r="A103" s="318" t="s">
        <v>7394</v>
      </c>
      <c r="B103" s="318" t="s">
        <v>7391</v>
      </c>
      <c r="C103" s="318" t="s">
        <v>7392</v>
      </c>
      <c r="D103" s="318" t="s">
        <v>7393</v>
      </c>
      <c r="E103" s="318" t="s">
        <v>7280</v>
      </c>
      <c r="F103" s="318" t="s">
        <v>7281</v>
      </c>
      <c r="G103" s="318" t="s">
        <v>7003</v>
      </c>
      <c r="H103" s="318" t="s">
        <v>7281</v>
      </c>
      <c r="I103" s="318" t="s">
        <v>6884</v>
      </c>
      <c r="J103" s="318" t="s">
        <v>6884</v>
      </c>
      <c r="K103" s="318" t="s">
        <v>6884</v>
      </c>
      <c r="L103" s="318" t="s">
        <v>862</v>
      </c>
    </row>
    <row r="104" spans="1:12" ht="45">
      <c r="A104" s="319" t="s">
        <v>7398</v>
      </c>
      <c r="B104" s="319" t="s">
        <v>7395</v>
      </c>
      <c r="C104" s="319" t="s">
        <v>7396</v>
      </c>
      <c r="D104" s="319" t="s">
        <v>7397</v>
      </c>
      <c r="E104" s="319" t="s">
        <v>7280</v>
      </c>
      <c r="F104" s="319" t="s">
        <v>7281</v>
      </c>
      <c r="G104" s="319" t="s">
        <v>7003</v>
      </c>
      <c r="H104" s="319" t="s">
        <v>7281</v>
      </c>
      <c r="I104" s="319" t="s">
        <v>6884</v>
      </c>
      <c r="J104" s="319" t="s">
        <v>6884</v>
      </c>
      <c r="K104" s="319" t="s">
        <v>6884</v>
      </c>
      <c r="L104" s="319" t="s">
        <v>862</v>
      </c>
    </row>
    <row r="105" spans="1:12" ht="45">
      <c r="A105" s="318" t="s">
        <v>7401</v>
      </c>
      <c r="B105" s="318" t="s">
        <v>7399</v>
      </c>
      <c r="C105" s="318" t="s">
        <v>7400</v>
      </c>
      <c r="D105" s="318" t="s">
        <v>6884</v>
      </c>
      <c r="E105" s="318" t="s">
        <v>7258</v>
      </c>
      <c r="F105" s="318" t="s">
        <v>7259</v>
      </c>
      <c r="G105" s="318" t="s">
        <v>7037</v>
      </c>
      <c r="H105" s="318" t="s">
        <v>7259</v>
      </c>
      <c r="I105" s="318" t="s">
        <v>6884</v>
      </c>
      <c r="J105" s="318" t="s">
        <v>6884</v>
      </c>
      <c r="K105" s="318" t="s">
        <v>6884</v>
      </c>
      <c r="L105" s="318" t="s">
        <v>862</v>
      </c>
    </row>
    <row r="106" spans="1:12" ht="56.25">
      <c r="A106" s="319" t="s">
        <v>7405</v>
      </c>
      <c r="B106" s="319" t="s">
        <v>7402</v>
      </c>
      <c r="C106" s="319" t="s">
        <v>7403</v>
      </c>
      <c r="D106" s="319" t="s">
        <v>7404</v>
      </c>
      <c r="E106" s="319" t="s">
        <v>7406</v>
      </c>
      <c r="F106" s="319" t="s">
        <v>7407</v>
      </c>
      <c r="G106" s="319" t="s">
        <v>7120</v>
      </c>
      <c r="H106" s="319" t="s">
        <v>7407</v>
      </c>
      <c r="I106" s="319" t="s">
        <v>6884</v>
      </c>
      <c r="J106" s="319" t="s">
        <v>6884</v>
      </c>
      <c r="K106" s="319" t="s">
        <v>6884</v>
      </c>
      <c r="L106" s="319" t="s">
        <v>862</v>
      </c>
    </row>
    <row r="107" spans="1:12" ht="56.25">
      <c r="A107" s="318" t="s">
        <v>7411</v>
      </c>
      <c r="B107" s="318" t="s">
        <v>7408</v>
      </c>
      <c r="C107" s="318" t="s">
        <v>7409</v>
      </c>
      <c r="D107" s="318" t="s">
        <v>7410</v>
      </c>
      <c r="E107" s="318" t="s">
        <v>7412</v>
      </c>
      <c r="F107" s="318" t="s">
        <v>7413</v>
      </c>
      <c r="G107" s="318" t="s">
        <v>7037</v>
      </c>
      <c r="H107" s="318" t="s">
        <v>7413</v>
      </c>
      <c r="I107" s="318" t="s">
        <v>6884</v>
      </c>
      <c r="J107" s="318" t="s">
        <v>6884</v>
      </c>
      <c r="K107" s="318" t="s">
        <v>6884</v>
      </c>
      <c r="L107" s="318" t="s">
        <v>862</v>
      </c>
    </row>
    <row r="108" spans="1:12" ht="56.25">
      <c r="A108" s="319" t="s">
        <v>7417</v>
      </c>
      <c r="B108" s="319" t="s">
        <v>7414</v>
      </c>
      <c r="C108" s="319" t="s">
        <v>7415</v>
      </c>
      <c r="D108" s="319" t="s">
        <v>7416</v>
      </c>
      <c r="E108" s="319" t="s">
        <v>7280</v>
      </c>
      <c r="F108" s="319" t="s">
        <v>7281</v>
      </c>
      <c r="G108" s="319" t="s">
        <v>7003</v>
      </c>
      <c r="H108" s="319" t="s">
        <v>7281</v>
      </c>
      <c r="I108" s="319" t="s">
        <v>6884</v>
      </c>
      <c r="J108" s="319" t="s">
        <v>6884</v>
      </c>
      <c r="K108" s="319" t="s">
        <v>6884</v>
      </c>
      <c r="L108" s="319" t="s">
        <v>862</v>
      </c>
    </row>
    <row r="109" spans="1:12" ht="33.75">
      <c r="A109" s="318" t="s">
        <v>7420</v>
      </c>
      <c r="B109" s="318" t="s">
        <v>7418</v>
      </c>
      <c r="C109" s="318" t="s">
        <v>7419</v>
      </c>
      <c r="D109" s="318" t="s">
        <v>6884</v>
      </c>
      <c r="E109" s="318" t="s">
        <v>7258</v>
      </c>
      <c r="F109" s="318" t="s">
        <v>7259</v>
      </c>
      <c r="G109" s="318" t="s">
        <v>7037</v>
      </c>
      <c r="H109" s="318" t="s">
        <v>7259</v>
      </c>
      <c r="I109" s="318" t="s">
        <v>6884</v>
      </c>
      <c r="J109" s="318" t="s">
        <v>6884</v>
      </c>
      <c r="K109" s="318" t="s">
        <v>6884</v>
      </c>
      <c r="L109" s="318" t="s">
        <v>862</v>
      </c>
    </row>
    <row r="110" spans="1:12" ht="45">
      <c r="A110" s="319" t="s">
        <v>4194</v>
      </c>
      <c r="B110" s="319" t="s">
        <v>7421</v>
      </c>
      <c r="C110" s="319" t="s">
        <v>7422</v>
      </c>
      <c r="D110" s="319" t="s">
        <v>4196</v>
      </c>
      <c r="E110" s="319" t="s">
        <v>7354</v>
      </c>
      <c r="F110" s="319" t="s">
        <v>7355</v>
      </c>
      <c r="G110" s="319" t="s">
        <v>7003</v>
      </c>
      <c r="H110" s="319" t="s">
        <v>7356</v>
      </c>
      <c r="I110" s="319" t="s">
        <v>6884</v>
      </c>
      <c r="J110" s="319" t="s">
        <v>6884</v>
      </c>
      <c r="K110" s="319" t="s">
        <v>6884</v>
      </c>
      <c r="L110" s="319" t="s">
        <v>862</v>
      </c>
    </row>
    <row r="111" spans="1:12" ht="67.5">
      <c r="A111" s="318" t="s">
        <v>7426</v>
      </c>
      <c r="B111" s="318" t="s">
        <v>7423</v>
      </c>
      <c r="C111" s="318" t="s">
        <v>7424</v>
      </c>
      <c r="D111" s="318" t="s">
        <v>7425</v>
      </c>
      <c r="E111" s="318" t="s">
        <v>7427</v>
      </c>
      <c r="F111" s="318" t="s">
        <v>7428</v>
      </c>
      <c r="G111" s="318" t="s">
        <v>7120</v>
      </c>
      <c r="H111" s="318" t="s">
        <v>7429</v>
      </c>
      <c r="I111" s="318" t="s">
        <v>6884</v>
      </c>
      <c r="J111" s="318" t="s">
        <v>6884</v>
      </c>
      <c r="K111" s="318" t="s">
        <v>6884</v>
      </c>
      <c r="L111" s="318" t="s">
        <v>862</v>
      </c>
    </row>
    <row r="112" spans="1:12" ht="56.25">
      <c r="A112" s="319" t="s">
        <v>7432</v>
      </c>
      <c r="B112" s="319" t="s">
        <v>7430</v>
      </c>
      <c r="C112" s="319" t="s">
        <v>7431</v>
      </c>
      <c r="D112" s="319" t="s">
        <v>6884</v>
      </c>
      <c r="E112" s="319" t="s">
        <v>7433</v>
      </c>
      <c r="F112" s="319" t="s">
        <v>7434</v>
      </c>
      <c r="G112" s="319" t="s">
        <v>7120</v>
      </c>
      <c r="H112" s="319" t="s">
        <v>7434</v>
      </c>
      <c r="I112" s="319" t="s">
        <v>6884</v>
      </c>
      <c r="J112" s="319" t="s">
        <v>6884</v>
      </c>
      <c r="K112" s="319" t="s">
        <v>6884</v>
      </c>
      <c r="L112" s="319" t="s">
        <v>862</v>
      </c>
    </row>
    <row r="113" spans="1:12" ht="45">
      <c r="A113" s="318" t="s">
        <v>7438</v>
      </c>
      <c r="B113" s="318" t="s">
        <v>7435</v>
      </c>
      <c r="C113" s="318" t="s">
        <v>7436</v>
      </c>
      <c r="D113" s="318" t="s">
        <v>7437</v>
      </c>
      <c r="E113" s="318" t="s">
        <v>7280</v>
      </c>
      <c r="F113" s="318" t="s">
        <v>7281</v>
      </c>
      <c r="G113" s="318" t="s">
        <v>7003</v>
      </c>
      <c r="H113" s="318" t="s">
        <v>7281</v>
      </c>
      <c r="I113" s="318" t="s">
        <v>6884</v>
      </c>
      <c r="J113" s="318" t="s">
        <v>6884</v>
      </c>
      <c r="K113" s="318" t="s">
        <v>6884</v>
      </c>
      <c r="L113" s="318" t="s">
        <v>862</v>
      </c>
    </row>
    <row r="114" spans="1:12" ht="22.5">
      <c r="A114" s="319" t="s">
        <v>7441</v>
      </c>
      <c r="B114" s="319" t="s">
        <v>7439</v>
      </c>
      <c r="C114" s="319" t="s">
        <v>7440</v>
      </c>
      <c r="D114" s="319" t="s">
        <v>6884</v>
      </c>
      <c r="E114" s="319" t="s">
        <v>7258</v>
      </c>
      <c r="F114" s="319" t="s">
        <v>7259</v>
      </c>
      <c r="G114" s="319" t="s">
        <v>7037</v>
      </c>
      <c r="H114" s="319" t="s">
        <v>7259</v>
      </c>
      <c r="I114" s="319" t="s">
        <v>6884</v>
      </c>
      <c r="J114" s="319" t="s">
        <v>6884</v>
      </c>
      <c r="K114" s="319" t="s">
        <v>6884</v>
      </c>
      <c r="L114" s="319" t="s">
        <v>862</v>
      </c>
    </row>
    <row r="115" spans="1:12" ht="22.5">
      <c r="A115" s="318" t="s">
        <v>2091</v>
      </c>
      <c r="B115" s="318" t="s">
        <v>7442</v>
      </c>
      <c r="C115" s="318" t="s">
        <v>7443</v>
      </c>
      <c r="D115" s="318" t="s">
        <v>7444</v>
      </c>
      <c r="E115" s="318" t="s">
        <v>7445</v>
      </c>
      <c r="F115" s="318" t="s">
        <v>7446</v>
      </c>
      <c r="G115" s="318" t="s">
        <v>6990</v>
      </c>
      <c r="H115" s="318" t="s">
        <v>7446</v>
      </c>
      <c r="I115" s="318" t="s">
        <v>6884</v>
      </c>
      <c r="J115" s="318" t="s">
        <v>6884</v>
      </c>
      <c r="K115" s="318" t="s">
        <v>6884</v>
      </c>
      <c r="L115" s="318" t="s">
        <v>862</v>
      </c>
    </row>
    <row r="116" spans="1:12" ht="67.5">
      <c r="A116" s="319" t="s">
        <v>7450</v>
      </c>
      <c r="B116" s="319" t="s">
        <v>7447</v>
      </c>
      <c r="C116" s="319" t="s">
        <v>7448</v>
      </c>
      <c r="D116" s="319" t="s">
        <v>7449</v>
      </c>
      <c r="E116" s="319" t="s">
        <v>7451</v>
      </c>
      <c r="F116" s="319" t="s">
        <v>7452</v>
      </c>
      <c r="G116" s="319" t="s">
        <v>7106</v>
      </c>
      <c r="H116" s="319" t="s">
        <v>7453</v>
      </c>
      <c r="I116" s="319" t="s">
        <v>6884</v>
      </c>
      <c r="J116" s="319" t="s">
        <v>6884</v>
      </c>
      <c r="K116" s="319" t="s">
        <v>6884</v>
      </c>
      <c r="L116" s="319" t="s">
        <v>862</v>
      </c>
    </row>
    <row r="117" spans="1:12" ht="45">
      <c r="A117" s="318" t="s">
        <v>7457</v>
      </c>
      <c r="B117" s="318" t="s">
        <v>7454</v>
      </c>
      <c r="C117" s="318" t="s">
        <v>7455</v>
      </c>
      <c r="D117" s="318" t="s">
        <v>7456</v>
      </c>
      <c r="E117" s="318" t="s">
        <v>7331</v>
      </c>
      <c r="F117" s="318" t="s">
        <v>7332</v>
      </c>
      <c r="G117" s="318" t="s">
        <v>7333</v>
      </c>
      <c r="H117" s="318" t="s">
        <v>7334</v>
      </c>
      <c r="I117" s="318" t="s">
        <v>6884</v>
      </c>
      <c r="J117" s="318" t="s">
        <v>6884</v>
      </c>
      <c r="K117" s="318" t="s">
        <v>6884</v>
      </c>
      <c r="L117" s="318" t="s">
        <v>862</v>
      </c>
    </row>
    <row r="118" spans="1:12" ht="22.5">
      <c r="A118" s="319" t="s">
        <v>7461</v>
      </c>
      <c r="B118" s="319" t="s">
        <v>7458</v>
      </c>
      <c r="C118" s="319" t="s">
        <v>7459</v>
      </c>
      <c r="D118" s="319" t="s">
        <v>7460</v>
      </c>
      <c r="E118" s="319" t="s">
        <v>7035</v>
      </c>
      <c r="F118" s="319" t="s">
        <v>7036</v>
      </c>
      <c r="G118" s="319" t="s">
        <v>7037</v>
      </c>
      <c r="H118" s="319" t="s">
        <v>7036</v>
      </c>
      <c r="I118" s="319" t="s">
        <v>6884</v>
      </c>
      <c r="J118" s="319" t="s">
        <v>6884</v>
      </c>
      <c r="K118" s="319" t="s">
        <v>6884</v>
      </c>
      <c r="L118" s="319" t="s">
        <v>862</v>
      </c>
    </row>
    <row r="119" spans="1:12" ht="45">
      <c r="A119" s="318" t="s">
        <v>7465</v>
      </c>
      <c r="B119" s="318" t="s">
        <v>7462</v>
      </c>
      <c r="C119" s="318" t="s">
        <v>7463</v>
      </c>
      <c r="D119" s="318" t="s">
        <v>7464</v>
      </c>
      <c r="E119" s="318" t="s">
        <v>7466</v>
      </c>
      <c r="F119" s="318" t="s">
        <v>7467</v>
      </c>
      <c r="G119" s="318" t="s">
        <v>7003</v>
      </c>
      <c r="H119" s="318" t="s">
        <v>7467</v>
      </c>
      <c r="I119" s="318" t="s">
        <v>6884</v>
      </c>
      <c r="J119" s="318" t="s">
        <v>6884</v>
      </c>
      <c r="K119" s="318" t="s">
        <v>6884</v>
      </c>
      <c r="L119" s="318" t="s">
        <v>862</v>
      </c>
    </row>
    <row r="120" spans="1:12" ht="33.75">
      <c r="A120" s="319" t="s">
        <v>7471</v>
      </c>
      <c r="B120" s="319" t="s">
        <v>7468</v>
      </c>
      <c r="C120" s="319" t="s">
        <v>7469</v>
      </c>
      <c r="D120" s="319" t="s">
        <v>7470</v>
      </c>
      <c r="E120" s="319" t="s">
        <v>7472</v>
      </c>
      <c r="F120" s="319" t="s">
        <v>7473</v>
      </c>
      <c r="G120" s="319" t="s">
        <v>7474</v>
      </c>
      <c r="H120" s="319" t="s">
        <v>7473</v>
      </c>
      <c r="I120" s="319" t="s">
        <v>6884</v>
      </c>
      <c r="J120" s="319" t="s">
        <v>6884</v>
      </c>
      <c r="K120" s="319" t="s">
        <v>6884</v>
      </c>
      <c r="L120" s="319" t="s">
        <v>862</v>
      </c>
    </row>
    <row r="121" spans="1:12" ht="90">
      <c r="A121" s="318" t="s">
        <v>7478</v>
      </c>
      <c r="B121" s="318" t="s">
        <v>7475</v>
      </c>
      <c r="C121" s="318" t="s">
        <v>7476</v>
      </c>
      <c r="D121" s="318" t="s">
        <v>7477</v>
      </c>
      <c r="E121" s="318" t="s">
        <v>7479</v>
      </c>
      <c r="F121" s="318" t="s">
        <v>7480</v>
      </c>
      <c r="G121" s="318" t="s">
        <v>7155</v>
      </c>
      <c r="H121" s="318" t="s">
        <v>7481</v>
      </c>
      <c r="I121" s="318" t="s">
        <v>6884</v>
      </c>
      <c r="J121" s="318" t="s">
        <v>6884</v>
      </c>
      <c r="K121" s="318" t="s">
        <v>6884</v>
      </c>
      <c r="L121" s="318" t="s">
        <v>862</v>
      </c>
    </row>
    <row r="122" spans="1:12" ht="56.25">
      <c r="A122" s="319" t="s">
        <v>7484</v>
      </c>
      <c r="B122" s="319" t="s">
        <v>7482</v>
      </c>
      <c r="C122" s="319" t="s">
        <v>7483</v>
      </c>
      <c r="D122" s="319" t="s">
        <v>1090</v>
      </c>
      <c r="E122" s="319" t="s">
        <v>7485</v>
      </c>
      <c r="F122" s="319" t="s">
        <v>7486</v>
      </c>
      <c r="G122" s="319" t="s">
        <v>7106</v>
      </c>
      <c r="H122" s="319" t="s">
        <v>7486</v>
      </c>
      <c r="I122" s="319" t="s">
        <v>6884</v>
      </c>
      <c r="J122" s="319" t="s">
        <v>7108</v>
      </c>
      <c r="K122" s="319" t="s">
        <v>6884</v>
      </c>
      <c r="L122" s="319" t="s">
        <v>6893</v>
      </c>
    </row>
    <row r="123" spans="1:12" ht="78.75">
      <c r="A123" s="318" t="s">
        <v>7490</v>
      </c>
      <c r="B123" s="318" t="s">
        <v>7487</v>
      </c>
      <c r="C123" s="318" t="s">
        <v>7488</v>
      </c>
      <c r="D123" s="318" t="s">
        <v>7489</v>
      </c>
      <c r="E123" s="318" t="s">
        <v>7491</v>
      </c>
      <c r="F123" s="318" t="s">
        <v>7492</v>
      </c>
      <c r="G123" s="318" t="s">
        <v>7106</v>
      </c>
      <c r="H123" s="318" t="s">
        <v>7493</v>
      </c>
      <c r="I123" s="318" t="s">
        <v>6884</v>
      </c>
      <c r="J123" s="318" t="s">
        <v>7108</v>
      </c>
      <c r="K123" s="318" t="s">
        <v>6884</v>
      </c>
      <c r="L123" s="318" t="s">
        <v>6893</v>
      </c>
    </row>
    <row r="124" spans="1:12" ht="33.75">
      <c r="A124" s="319" t="s">
        <v>3322</v>
      </c>
      <c r="B124" s="319" t="s">
        <v>7494</v>
      </c>
      <c r="C124" s="319" t="s">
        <v>7495</v>
      </c>
      <c r="D124" s="319" t="s">
        <v>3324</v>
      </c>
      <c r="E124" s="319" t="s">
        <v>7496</v>
      </c>
      <c r="F124" s="319" t="s">
        <v>7497</v>
      </c>
      <c r="G124" s="319" t="s">
        <v>7037</v>
      </c>
      <c r="H124" s="319" t="s">
        <v>7497</v>
      </c>
      <c r="I124" s="319" t="s">
        <v>6884</v>
      </c>
      <c r="J124" s="319" t="s">
        <v>6884</v>
      </c>
      <c r="K124" s="319" t="s">
        <v>6884</v>
      </c>
      <c r="L124" s="319" t="s">
        <v>862</v>
      </c>
    </row>
    <row r="125" spans="1:12" ht="67.5">
      <c r="A125" s="318" t="s">
        <v>5853</v>
      </c>
      <c r="B125" s="318" t="s">
        <v>7498</v>
      </c>
      <c r="C125" s="318" t="s">
        <v>7499</v>
      </c>
      <c r="D125" s="318" t="s">
        <v>5854</v>
      </c>
      <c r="E125" s="318" t="s">
        <v>7305</v>
      </c>
      <c r="F125" s="318" t="s">
        <v>7306</v>
      </c>
      <c r="G125" s="318" t="s">
        <v>7106</v>
      </c>
      <c r="H125" s="318" t="s">
        <v>7307</v>
      </c>
      <c r="I125" s="318" t="s">
        <v>6884</v>
      </c>
      <c r="J125" s="318" t="s">
        <v>6884</v>
      </c>
      <c r="K125" s="318" t="s">
        <v>6884</v>
      </c>
      <c r="L125" s="318" t="s">
        <v>862</v>
      </c>
    </row>
    <row r="126" spans="1:12" ht="45">
      <c r="A126" s="319" t="s">
        <v>5860</v>
      </c>
      <c r="B126" s="319" t="s">
        <v>7500</v>
      </c>
      <c r="C126" s="319" t="s">
        <v>7501</v>
      </c>
      <c r="D126" s="319" t="s">
        <v>5862</v>
      </c>
      <c r="E126" s="319" t="s">
        <v>7466</v>
      </c>
      <c r="F126" s="319" t="s">
        <v>7467</v>
      </c>
      <c r="G126" s="319" t="s">
        <v>7003</v>
      </c>
      <c r="H126" s="319" t="s">
        <v>7467</v>
      </c>
      <c r="I126" s="319" t="s">
        <v>6884</v>
      </c>
      <c r="J126" s="319" t="s">
        <v>6884</v>
      </c>
      <c r="K126" s="319" t="s">
        <v>6884</v>
      </c>
      <c r="L126" s="319" t="s">
        <v>862</v>
      </c>
    </row>
    <row r="127" spans="1:12" ht="78.75">
      <c r="A127" s="318" t="s">
        <v>5914</v>
      </c>
      <c r="B127" s="318" t="s">
        <v>7502</v>
      </c>
      <c r="C127" s="318" t="s">
        <v>7503</v>
      </c>
      <c r="D127" s="318" t="s">
        <v>7504</v>
      </c>
      <c r="E127" s="318" t="s">
        <v>7505</v>
      </c>
      <c r="F127" s="318" t="s">
        <v>7506</v>
      </c>
      <c r="G127" s="318" t="s">
        <v>7003</v>
      </c>
      <c r="H127" s="318" t="s">
        <v>7507</v>
      </c>
      <c r="I127" s="318" t="s">
        <v>6884</v>
      </c>
      <c r="J127" s="318" t="s">
        <v>6884</v>
      </c>
      <c r="K127" s="318" t="s">
        <v>6884</v>
      </c>
      <c r="L127" s="318" t="s">
        <v>862</v>
      </c>
    </row>
    <row r="128" spans="1:12" ht="90">
      <c r="A128" s="319" t="s">
        <v>5865</v>
      </c>
      <c r="B128" s="319" t="s">
        <v>7508</v>
      </c>
      <c r="C128" s="319" t="s">
        <v>7509</v>
      </c>
      <c r="D128" s="319" t="s">
        <v>5867</v>
      </c>
      <c r="E128" s="319" t="s">
        <v>7510</v>
      </c>
      <c r="F128" s="319" t="s">
        <v>7511</v>
      </c>
      <c r="G128" s="319" t="s">
        <v>7003</v>
      </c>
      <c r="H128" s="319" t="s">
        <v>7512</v>
      </c>
      <c r="I128" s="319" t="s">
        <v>6884</v>
      </c>
      <c r="J128" s="319" t="s">
        <v>6884</v>
      </c>
      <c r="K128" s="319" t="s">
        <v>6884</v>
      </c>
      <c r="L128" s="319" t="s">
        <v>862</v>
      </c>
    </row>
    <row r="129" spans="1:12" ht="90">
      <c r="A129" s="318" t="s">
        <v>7516</v>
      </c>
      <c r="B129" s="318" t="s">
        <v>7513</v>
      </c>
      <c r="C129" s="318" t="s">
        <v>7514</v>
      </c>
      <c r="D129" s="318" t="s">
        <v>7515</v>
      </c>
      <c r="E129" s="318" t="s">
        <v>7517</v>
      </c>
      <c r="F129" s="318" t="s">
        <v>7518</v>
      </c>
      <c r="G129" s="318" t="s">
        <v>7114</v>
      </c>
      <c r="H129" s="318" t="s">
        <v>7519</v>
      </c>
      <c r="I129" s="318" t="s">
        <v>6884</v>
      </c>
      <c r="J129" s="318" t="s">
        <v>6884</v>
      </c>
      <c r="K129" s="318" t="s">
        <v>6884</v>
      </c>
      <c r="L129" s="318" t="s">
        <v>862</v>
      </c>
    </row>
    <row r="130" spans="1:12" ht="67.5">
      <c r="A130" s="319" t="s">
        <v>4680</v>
      </c>
      <c r="B130" s="319" t="s">
        <v>7520</v>
      </c>
      <c r="C130" s="319" t="s">
        <v>7521</v>
      </c>
      <c r="D130" s="319" t="s">
        <v>4682</v>
      </c>
      <c r="E130" s="319" t="s">
        <v>7522</v>
      </c>
      <c r="F130" s="319" t="s">
        <v>7523</v>
      </c>
      <c r="G130" s="319" t="s">
        <v>7120</v>
      </c>
      <c r="H130" s="319" t="s">
        <v>7524</v>
      </c>
      <c r="I130" s="319" t="s">
        <v>6884</v>
      </c>
      <c r="J130" s="319" t="s">
        <v>6884</v>
      </c>
      <c r="K130" s="319" t="s">
        <v>6884</v>
      </c>
      <c r="L130" s="319" t="s">
        <v>6893</v>
      </c>
    </row>
    <row r="131" spans="1:12" ht="45">
      <c r="A131" s="318" t="s">
        <v>7528</v>
      </c>
      <c r="B131" s="318" t="s">
        <v>7525</v>
      </c>
      <c r="C131" s="318" t="s">
        <v>7526</v>
      </c>
      <c r="D131" s="318" t="s">
        <v>7527</v>
      </c>
      <c r="E131" s="318" t="s">
        <v>7354</v>
      </c>
      <c r="F131" s="318" t="s">
        <v>7355</v>
      </c>
      <c r="G131" s="318" t="s">
        <v>7003</v>
      </c>
      <c r="H131" s="318" t="s">
        <v>7356</v>
      </c>
      <c r="I131" s="318" t="s">
        <v>6884</v>
      </c>
      <c r="J131" s="318" t="s">
        <v>6884</v>
      </c>
      <c r="K131" s="318" t="s">
        <v>6884</v>
      </c>
      <c r="L131" s="318" t="s">
        <v>862</v>
      </c>
    </row>
    <row r="132" spans="1:12" ht="45">
      <c r="A132" s="319" t="s">
        <v>7532</v>
      </c>
      <c r="B132" s="319" t="s">
        <v>7529</v>
      </c>
      <c r="C132" s="319" t="s">
        <v>7530</v>
      </c>
      <c r="D132" s="319" t="s">
        <v>7531</v>
      </c>
      <c r="E132" s="319" t="s">
        <v>7331</v>
      </c>
      <c r="F132" s="319" t="s">
        <v>7332</v>
      </c>
      <c r="G132" s="319" t="s">
        <v>7333</v>
      </c>
      <c r="H132" s="319" t="s">
        <v>7334</v>
      </c>
      <c r="I132" s="319" t="s">
        <v>6884</v>
      </c>
      <c r="J132" s="319" t="s">
        <v>7533</v>
      </c>
      <c r="K132" s="319" t="s">
        <v>6884</v>
      </c>
      <c r="L132" s="319" t="s">
        <v>7534</v>
      </c>
    </row>
    <row r="133" spans="1:12" ht="101.25">
      <c r="A133" s="318" t="s">
        <v>4955</v>
      </c>
      <c r="B133" s="318" t="s">
        <v>7535</v>
      </c>
      <c r="C133" s="318" t="s">
        <v>7536</v>
      </c>
      <c r="D133" s="318" t="s">
        <v>4957</v>
      </c>
      <c r="E133" s="318" t="s">
        <v>7537</v>
      </c>
      <c r="F133" s="318" t="s">
        <v>7538</v>
      </c>
      <c r="G133" s="318" t="s">
        <v>6938</v>
      </c>
      <c r="H133" s="318" t="s">
        <v>7539</v>
      </c>
      <c r="I133" s="318" t="s">
        <v>6884</v>
      </c>
      <c r="J133" s="318" t="s">
        <v>7150</v>
      </c>
      <c r="K133" s="318" t="s">
        <v>6884</v>
      </c>
      <c r="L133" s="318" t="s">
        <v>6986</v>
      </c>
    </row>
    <row r="134" spans="1:12" ht="78.75">
      <c r="A134" s="319" t="s">
        <v>5411</v>
      </c>
      <c r="B134" s="319" t="s">
        <v>7540</v>
      </c>
      <c r="C134" s="319" t="s">
        <v>7541</v>
      </c>
      <c r="D134" s="319" t="s">
        <v>1090</v>
      </c>
      <c r="E134" s="319" t="s">
        <v>7542</v>
      </c>
      <c r="F134" s="319" t="s">
        <v>7543</v>
      </c>
      <c r="G134" s="319" t="s">
        <v>6938</v>
      </c>
      <c r="H134" s="319" t="s">
        <v>7544</v>
      </c>
      <c r="I134" s="319" t="s">
        <v>6884</v>
      </c>
      <c r="J134" s="319" t="s">
        <v>6884</v>
      </c>
      <c r="K134" s="319" t="s">
        <v>6884</v>
      </c>
      <c r="L134" s="319" t="s">
        <v>6893</v>
      </c>
    </row>
    <row r="135" spans="1:12" ht="45">
      <c r="A135" s="318" t="s">
        <v>7548</v>
      </c>
      <c r="B135" s="318" t="s">
        <v>7545</v>
      </c>
      <c r="C135" s="318" t="s">
        <v>7546</v>
      </c>
      <c r="D135" s="318" t="s">
        <v>7547</v>
      </c>
      <c r="E135" s="318" t="s">
        <v>7549</v>
      </c>
      <c r="F135" s="318" t="s">
        <v>7550</v>
      </c>
      <c r="G135" s="318" t="s">
        <v>7044</v>
      </c>
      <c r="H135" s="318" t="s">
        <v>7550</v>
      </c>
      <c r="I135" s="318" t="s">
        <v>6884</v>
      </c>
      <c r="J135" s="318" t="s">
        <v>6884</v>
      </c>
      <c r="K135" s="318" t="s">
        <v>6884</v>
      </c>
      <c r="L135" s="318" t="s">
        <v>862</v>
      </c>
    </row>
    <row r="136" spans="1:12" ht="56.25">
      <c r="A136" s="319" t="s">
        <v>7553</v>
      </c>
      <c r="B136" s="319" t="s">
        <v>7551</v>
      </c>
      <c r="C136" s="319" t="s">
        <v>7552</v>
      </c>
      <c r="D136" s="319" t="s">
        <v>1090</v>
      </c>
      <c r="E136" s="319" t="s">
        <v>7554</v>
      </c>
      <c r="F136" s="319" t="s">
        <v>7555</v>
      </c>
      <c r="G136" s="319" t="s">
        <v>7106</v>
      </c>
      <c r="H136" s="319" t="s">
        <v>7555</v>
      </c>
      <c r="I136" s="319" t="s">
        <v>6884</v>
      </c>
      <c r="J136" s="319" t="s">
        <v>6884</v>
      </c>
      <c r="K136" s="319" t="s">
        <v>6884</v>
      </c>
      <c r="L136" s="319" t="s">
        <v>6926</v>
      </c>
    </row>
    <row r="137" spans="1:12" ht="45">
      <c r="A137" s="318" t="s">
        <v>7559</v>
      </c>
      <c r="B137" s="318" t="s">
        <v>7556</v>
      </c>
      <c r="C137" s="318" t="s">
        <v>7557</v>
      </c>
      <c r="D137" s="318" t="s">
        <v>7558</v>
      </c>
      <c r="E137" s="318" t="s">
        <v>7274</v>
      </c>
      <c r="F137" s="318" t="s">
        <v>7275</v>
      </c>
      <c r="G137" s="318" t="s">
        <v>7276</v>
      </c>
      <c r="H137" s="318" t="s">
        <v>7277</v>
      </c>
      <c r="I137" s="318" t="s">
        <v>6884</v>
      </c>
      <c r="J137" s="318" t="s">
        <v>6884</v>
      </c>
      <c r="K137" s="318" t="s">
        <v>6884</v>
      </c>
      <c r="L137" s="318" t="s">
        <v>6926</v>
      </c>
    </row>
    <row r="138" spans="1:12" ht="56.25">
      <c r="A138" s="319" t="s">
        <v>1090</v>
      </c>
      <c r="B138" s="319" t="s">
        <v>7560</v>
      </c>
      <c r="C138" s="319" t="s">
        <v>7561</v>
      </c>
      <c r="D138" s="319" t="s">
        <v>7562</v>
      </c>
      <c r="E138" s="319" t="s">
        <v>7210</v>
      </c>
      <c r="F138" s="319" t="s">
        <v>7211</v>
      </c>
      <c r="G138" s="319" t="s">
        <v>7003</v>
      </c>
      <c r="H138" s="319" t="s">
        <v>7212</v>
      </c>
      <c r="I138" s="319" t="s">
        <v>6884</v>
      </c>
      <c r="J138" s="319" t="s">
        <v>6884</v>
      </c>
      <c r="K138" s="319" t="s">
        <v>6884</v>
      </c>
      <c r="L138" s="319" t="s">
        <v>6926</v>
      </c>
    </row>
    <row r="139" spans="1:12" ht="90">
      <c r="A139" s="318" t="s">
        <v>7566</v>
      </c>
      <c r="B139" s="318" t="s">
        <v>7563</v>
      </c>
      <c r="C139" s="318" t="s">
        <v>7564</v>
      </c>
      <c r="D139" s="318" t="s">
        <v>7565</v>
      </c>
      <c r="E139" s="318" t="s">
        <v>7567</v>
      </c>
      <c r="F139" s="318" t="s">
        <v>7568</v>
      </c>
      <c r="G139" s="318" t="s">
        <v>7569</v>
      </c>
      <c r="H139" s="318" t="s">
        <v>7568</v>
      </c>
      <c r="I139" s="318" t="s">
        <v>6884</v>
      </c>
      <c r="J139" s="318" t="s">
        <v>6884</v>
      </c>
      <c r="K139" s="318" t="s">
        <v>6884</v>
      </c>
      <c r="L139" s="318" t="s">
        <v>6926</v>
      </c>
    </row>
    <row r="140" spans="1:12" ht="45">
      <c r="A140" s="319" t="s">
        <v>7573</v>
      </c>
      <c r="B140" s="319" t="s">
        <v>7570</v>
      </c>
      <c r="C140" s="319" t="s">
        <v>7571</v>
      </c>
      <c r="D140" s="319" t="s">
        <v>7572</v>
      </c>
      <c r="E140" s="319" t="s">
        <v>7472</v>
      </c>
      <c r="F140" s="319" t="s">
        <v>7473</v>
      </c>
      <c r="G140" s="319" t="s">
        <v>7474</v>
      </c>
      <c r="H140" s="319" t="s">
        <v>7473</v>
      </c>
      <c r="I140" s="319" t="s">
        <v>6884</v>
      </c>
      <c r="J140" s="319" t="s">
        <v>6884</v>
      </c>
      <c r="K140" s="319" t="s">
        <v>6884</v>
      </c>
      <c r="L140" s="319" t="s">
        <v>6926</v>
      </c>
    </row>
    <row r="141" spans="1:12" ht="45">
      <c r="A141" s="318" t="s">
        <v>7577</v>
      </c>
      <c r="B141" s="318" t="s">
        <v>7574</v>
      </c>
      <c r="C141" s="318" t="s">
        <v>7575</v>
      </c>
      <c r="D141" s="318" t="s">
        <v>7576</v>
      </c>
      <c r="E141" s="318" t="s">
        <v>7578</v>
      </c>
      <c r="F141" s="318" t="s">
        <v>7579</v>
      </c>
      <c r="G141" s="318" t="s">
        <v>7333</v>
      </c>
      <c r="H141" s="318" t="s">
        <v>7579</v>
      </c>
      <c r="I141" s="318" t="s">
        <v>6884</v>
      </c>
      <c r="J141" s="318" t="s">
        <v>6884</v>
      </c>
      <c r="K141" s="318" t="s">
        <v>6884</v>
      </c>
      <c r="L141" s="318" t="s">
        <v>6926</v>
      </c>
    </row>
    <row r="142" spans="1:12" ht="45">
      <c r="A142" s="319" t="s">
        <v>7583</v>
      </c>
      <c r="B142" s="319" t="s">
        <v>7580</v>
      </c>
      <c r="C142" s="319" t="s">
        <v>7581</v>
      </c>
      <c r="D142" s="319" t="s">
        <v>7582</v>
      </c>
      <c r="E142" s="319" t="s">
        <v>7584</v>
      </c>
      <c r="F142" s="319" t="s">
        <v>7585</v>
      </c>
      <c r="G142" s="319" t="s">
        <v>7586</v>
      </c>
      <c r="H142" s="319" t="s">
        <v>7585</v>
      </c>
      <c r="I142" s="319" t="s">
        <v>6884</v>
      </c>
      <c r="J142" s="319" t="s">
        <v>6884</v>
      </c>
      <c r="K142" s="319" t="s">
        <v>6884</v>
      </c>
      <c r="L142" s="319" t="s">
        <v>6926</v>
      </c>
    </row>
    <row r="143" spans="1:12" ht="56.25">
      <c r="A143" s="318" t="s">
        <v>7590</v>
      </c>
      <c r="B143" s="318" t="s">
        <v>7587</v>
      </c>
      <c r="C143" s="318" t="s">
        <v>7588</v>
      </c>
      <c r="D143" s="318" t="s">
        <v>7589</v>
      </c>
      <c r="E143" s="318" t="s">
        <v>7591</v>
      </c>
      <c r="F143" s="318" t="s">
        <v>7592</v>
      </c>
      <c r="G143" s="318" t="s">
        <v>7065</v>
      </c>
      <c r="H143" s="318" t="s">
        <v>7593</v>
      </c>
      <c r="I143" s="318" t="s">
        <v>6884</v>
      </c>
      <c r="J143" s="318" t="s">
        <v>6884</v>
      </c>
      <c r="K143" s="318" t="s">
        <v>6884</v>
      </c>
      <c r="L143" s="318" t="s">
        <v>6993</v>
      </c>
    </row>
    <row r="144" spans="1:12" ht="101.25">
      <c r="A144" s="319" t="s">
        <v>7597</v>
      </c>
      <c r="B144" s="319" t="s">
        <v>7594</v>
      </c>
      <c r="C144" s="319" t="s">
        <v>7595</v>
      </c>
      <c r="D144" s="319" t="s">
        <v>7596</v>
      </c>
      <c r="E144" s="319" t="s">
        <v>7598</v>
      </c>
      <c r="F144" s="319" t="s">
        <v>7599</v>
      </c>
      <c r="G144" s="319" t="s">
        <v>7600</v>
      </c>
      <c r="H144" s="319" t="s">
        <v>7599</v>
      </c>
      <c r="I144" s="319" t="s">
        <v>6884</v>
      </c>
      <c r="J144" s="319" t="s">
        <v>6884</v>
      </c>
      <c r="K144" s="319" t="s">
        <v>6884</v>
      </c>
      <c r="L144" s="319" t="s">
        <v>6926</v>
      </c>
    </row>
    <row r="145" spans="1:12" ht="123.75">
      <c r="A145" s="318" t="s">
        <v>1090</v>
      </c>
      <c r="B145" s="318" t="s">
        <v>7601</v>
      </c>
      <c r="C145" s="318" t="s">
        <v>7602</v>
      </c>
      <c r="D145" s="318" t="s">
        <v>7603</v>
      </c>
      <c r="E145" s="318" t="s">
        <v>7048</v>
      </c>
      <c r="F145" s="318" t="s">
        <v>7049</v>
      </c>
      <c r="G145" s="318" t="s">
        <v>7050</v>
      </c>
      <c r="H145" s="318" t="s">
        <v>7049</v>
      </c>
      <c r="I145" s="318" t="s">
        <v>6884</v>
      </c>
      <c r="J145" s="318" t="s">
        <v>6884</v>
      </c>
      <c r="K145" s="318" t="s">
        <v>6884</v>
      </c>
      <c r="L145" s="318" t="s">
        <v>6926</v>
      </c>
    </row>
    <row r="146" spans="1:12" ht="78.75">
      <c r="A146" s="319" t="s">
        <v>1090</v>
      </c>
      <c r="B146" s="319" t="s">
        <v>7604</v>
      </c>
      <c r="C146" s="319" t="s">
        <v>7605</v>
      </c>
      <c r="D146" s="319" t="s">
        <v>7606</v>
      </c>
      <c r="E146" s="319" t="s">
        <v>7607</v>
      </c>
      <c r="F146" s="319" t="s">
        <v>7608</v>
      </c>
      <c r="G146" s="319" t="s">
        <v>7219</v>
      </c>
      <c r="H146" s="319" t="s">
        <v>7608</v>
      </c>
      <c r="I146" s="319" t="s">
        <v>6884</v>
      </c>
      <c r="J146" s="319" t="s">
        <v>6884</v>
      </c>
      <c r="K146" s="319" t="s">
        <v>6884</v>
      </c>
      <c r="L146" s="319" t="s">
        <v>6926</v>
      </c>
    </row>
    <row r="147" spans="1:12" ht="56.25">
      <c r="A147" s="318" t="s">
        <v>1090</v>
      </c>
      <c r="B147" s="318" t="s">
        <v>7609</v>
      </c>
      <c r="C147" s="318" t="s">
        <v>7610</v>
      </c>
      <c r="D147" s="318" t="s">
        <v>7611</v>
      </c>
      <c r="E147" s="318" t="s">
        <v>7612</v>
      </c>
      <c r="F147" s="318" t="s">
        <v>7613</v>
      </c>
      <c r="G147" s="318" t="s">
        <v>7614</v>
      </c>
      <c r="H147" s="318" t="s">
        <v>7615</v>
      </c>
      <c r="I147" s="318" t="s">
        <v>6884</v>
      </c>
      <c r="J147" s="318" t="s">
        <v>7150</v>
      </c>
      <c r="K147" s="318" t="s">
        <v>6884</v>
      </c>
      <c r="L147" s="318" t="s">
        <v>6926</v>
      </c>
    </row>
    <row r="148" spans="1:12" ht="67.5">
      <c r="A148" s="319" t="s">
        <v>59</v>
      </c>
      <c r="B148" s="319" t="s">
        <v>7616</v>
      </c>
      <c r="C148" s="319" t="s">
        <v>7617</v>
      </c>
      <c r="D148" s="319" t="s">
        <v>7618</v>
      </c>
      <c r="E148" s="319" t="s">
        <v>7619</v>
      </c>
      <c r="F148" s="319" t="s">
        <v>7620</v>
      </c>
      <c r="G148" s="319" t="s">
        <v>7621</v>
      </c>
      <c r="H148" s="319" t="s">
        <v>7622</v>
      </c>
      <c r="I148" s="319" t="s">
        <v>6884</v>
      </c>
      <c r="J148" s="319" t="s">
        <v>6884</v>
      </c>
      <c r="K148" s="319" t="s">
        <v>6885</v>
      </c>
      <c r="L148" s="319" t="s">
        <v>862</v>
      </c>
    </row>
    <row r="149" spans="1:12" ht="33.75">
      <c r="A149" s="318" t="s">
        <v>1099</v>
      </c>
      <c r="B149" s="318" t="s">
        <v>7623</v>
      </c>
      <c r="C149" s="318" t="s">
        <v>7624</v>
      </c>
      <c r="D149" s="318" t="s">
        <v>6855</v>
      </c>
      <c r="E149" s="318" t="s">
        <v>7625</v>
      </c>
      <c r="F149" s="318" t="s">
        <v>7626</v>
      </c>
      <c r="G149" s="318" t="s">
        <v>7627</v>
      </c>
      <c r="H149" s="318" t="s">
        <v>7626</v>
      </c>
      <c r="I149" s="318" t="s">
        <v>6884</v>
      </c>
      <c r="J149" s="318" t="s">
        <v>7628</v>
      </c>
      <c r="K149" s="318" t="s">
        <v>7122</v>
      </c>
      <c r="L149" s="318" t="s">
        <v>862</v>
      </c>
    </row>
    <row r="150" spans="1:12" ht="56.25">
      <c r="A150" s="319" t="s">
        <v>7632</v>
      </c>
      <c r="B150" s="319" t="s">
        <v>7629</v>
      </c>
      <c r="C150" s="319" t="s">
        <v>7630</v>
      </c>
      <c r="D150" s="319" t="s">
        <v>7631</v>
      </c>
      <c r="E150" s="319" t="s">
        <v>7633</v>
      </c>
      <c r="F150" s="319" t="s">
        <v>7634</v>
      </c>
      <c r="G150" s="319" t="s">
        <v>7635</v>
      </c>
      <c r="H150" s="319" t="s">
        <v>7636</v>
      </c>
      <c r="I150" s="319" t="s">
        <v>6884</v>
      </c>
      <c r="J150" s="319" t="s">
        <v>7637</v>
      </c>
      <c r="K150" s="319" t="s">
        <v>7638</v>
      </c>
      <c r="L150" s="319" t="s">
        <v>6893</v>
      </c>
    </row>
    <row r="151" spans="1:12" ht="45">
      <c r="A151" s="318" t="s">
        <v>7642</v>
      </c>
      <c r="B151" s="318" t="s">
        <v>7639</v>
      </c>
      <c r="C151" s="318" t="s">
        <v>7640</v>
      </c>
      <c r="D151" s="318" t="s">
        <v>7641</v>
      </c>
      <c r="E151" s="318" t="s">
        <v>7643</v>
      </c>
      <c r="F151" s="318" t="s">
        <v>7644</v>
      </c>
      <c r="G151" s="318" t="s">
        <v>7037</v>
      </c>
      <c r="H151" s="318" t="s">
        <v>7644</v>
      </c>
      <c r="I151" s="318" t="s">
        <v>6884</v>
      </c>
      <c r="J151" s="318" t="s">
        <v>6884</v>
      </c>
      <c r="K151" s="318" t="s">
        <v>6884</v>
      </c>
      <c r="L151" s="318" t="s">
        <v>862</v>
      </c>
    </row>
    <row r="152" spans="1:12" ht="101.25">
      <c r="A152" s="319" t="s">
        <v>1442</v>
      </c>
      <c r="B152" s="319" t="s">
        <v>7645</v>
      </c>
      <c r="C152" s="319" t="s">
        <v>7646</v>
      </c>
      <c r="D152" s="319" t="s">
        <v>1443</v>
      </c>
      <c r="E152" s="319" t="s">
        <v>7647</v>
      </c>
      <c r="F152" s="319" t="s">
        <v>7648</v>
      </c>
      <c r="G152" s="319" t="s">
        <v>7649</v>
      </c>
      <c r="H152" s="319" t="s">
        <v>7648</v>
      </c>
      <c r="I152" s="319" t="s">
        <v>7650</v>
      </c>
      <c r="J152" s="319" t="s">
        <v>7651</v>
      </c>
      <c r="K152" s="319" t="s">
        <v>7122</v>
      </c>
      <c r="L152" s="319" t="s">
        <v>7652</v>
      </c>
    </row>
    <row r="153" spans="1:12" ht="67.5">
      <c r="A153" s="318" t="s">
        <v>7656</v>
      </c>
      <c r="B153" s="318" t="s">
        <v>7653</v>
      </c>
      <c r="C153" s="318" t="s">
        <v>7654</v>
      </c>
      <c r="D153" s="318" t="s">
        <v>7655</v>
      </c>
      <c r="E153" s="318" t="s">
        <v>7657</v>
      </c>
      <c r="F153" s="318" t="s">
        <v>7658</v>
      </c>
      <c r="G153" s="318" t="s">
        <v>7659</v>
      </c>
      <c r="H153" s="318" t="s">
        <v>7660</v>
      </c>
      <c r="I153" s="318" t="s">
        <v>6884</v>
      </c>
      <c r="J153" s="318" t="s">
        <v>6884</v>
      </c>
      <c r="K153" s="318" t="s">
        <v>6885</v>
      </c>
      <c r="L153" s="318" t="s">
        <v>862</v>
      </c>
    </row>
    <row r="154" spans="1:12" ht="22.5">
      <c r="A154" s="319" t="s">
        <v>7664</v>
      </c>
      <c r="B154" s="319" t="s">
        <v>7661</v>
      </c>
      <c r="C154" s="319" t="s">
        <v>7662</v>
      </c>
      <c r="D154" s="319" t="s">
        <v>7663</v>
      </c>
      <c r="E154" s="319" t="s">
        <v>7665</v>
      </c>
      <c r="F154" s="319" t="s">
        <v>7666</v>
      </c>
      <c r="G154" s="319" t="s">
        <v>7667</v>
      </c>
      <c r="H154" s="319" t="s">
        <v>7666</v>
      </c>
      <c r="I154" s="319" t="s">
        <v>6884</v>
      </c>
      <c r="J154" s="319" t="s">
        <v>6884</v>
      </c>
      <c r="K154" s="319" t="s">
        <v>6884</v>
      </c>
      <c r="L154" s="319" t="s">
        <v>6986</v>
      </c>
    </row>
    <row r="155" spans="1:12" ht="112.5">
      <c r="A155" s="318" t="s">
        <v>1446</v>
      </c>
      <c r="B155" s="318" t="s">
        <v>7668</v>
      </c>
      <c r="C155" s="318" t="s">
        <v>7669</v>
      </c>
      <c r="D155" s="318" t="s">
        <v>1447</v>
      </c>
      <c r="E155" s="318" t="s">
        <v>7670</v>
      </c>
      <c r="F155" s="318" t="s">
        <v>7671</v>
      </c>
      <c r="G155" s="318" t="s">
        <v>7672</v>
      </c>
      <c r="H155" s="318" t="s">
        <v>7673</v>
      </c>
      <c r="I155" s="318" t="s">
        <v>6884</v>
      </c>
      <c r="J155" s="318" t="s">
        <v>7674</v>
      </c>
      <c r="K155" s="318" t="s">
        <v>6884</v>
      </c>
      <c r="L155" s="318" t="s">
        <v>862</v>
      </c>
    </row>
    <row r="156" spans="1:12" ht="33.75">
      <c r="A156" s="319" t="s">
        <v>7678</v>
      </c>
      <c r="B156" s="319" t="s">
        <v>7675</v>
      </c>
      <c r="C156" s="319" t="s">
        <v>7676</v>
      </c>
      <c r="D156" s="319" t="s">
        <v>7677</v>
      </c>
      <c r="E156" s="319" t="s">
        <v>7643</v>
      </c>
      <c r="F156" s="319" t="s">
        <v>7679</v>
      </c>
      <c r="G156" s="319" t="s">
        <v>7037</v>
      </c>
      <c r="H156" s="319" t="s">
        <v>7679</v>
      </c>
      <c r="I156" s="319" t="s">
        <v>6884</v>
      </c>
      <c r="J156" s="319" t="s">
        <v>7680</v>
      </c>
      <c r="K156" s="319" t="s">
        <v>6884</v>
      </c>
      <c r="L156" s="319" t="s">
        <v>862</v>
      </c>
    </row>
    <row r="157" spans="1:12" ht="45">
      <c r="A157" s="318" t="s">
        <v>1109</v>
      </c>
      <c r="B157" s="318" t="s">
        <v>7681</v>
      </c>
      <c r="C157" s="318" t="s">
        <v>7682</v>
      </c>
      <c r="D157" s="318" t="s">
        <v>1110</v>
      </c>
      <c r="E157" s="318" t="s">
        <v>7683</v>
      </c>
      <c r="F157" s="318" t="s">
        <v>7684</v>
      </c>
      <c r="G157" s="318" t="s">
        <v>7685</v>
      </c>
      <c r="H157" s="318" t="s">
        <v>7684</v>
      </c>
      <c r="I157" s="318" t="s">
        <v>6884</v>
      </c>
      <c r="J157" s="318" t="s">
        <v>7680</v>
      </c>
      <c r="K157" s="318" t="s">
        <v>6884</v>
      </c>
      <c r="L157" s="318" t="s">
        <v>862</v>
      </c>
    </row>
    <row r="158" spans="1:12" ht="45">
      <c r="A158" s="319" t="s">
        <v>1107</v>
      </c>
      <c r="B158" s="319" t="s">
        <v>7686</v>
      </c>
      <c r="C158" s="319" t="s">
        <v>7687</v>
      </c>
      <c r="D158" s="319" t="s">
        <v>1108</v>
      </c>
      <c r="E158" s="319" t="s">
        <v>7688</v>
      </c>
      <c r="F158" s="319" t="s">
        <v>7684</v>
      </c>
      <c r="G158" s="319" t="s">
        <v>7685</v>
      </c>
      <c r="H158" s="319" t="s">
        <v>7684</v>
      </c>
      <c r="I158" s="319" t="s">
        <v>6884</v>
      </c>
      <c r="J158" s="319" t="s">
        <v>7680</v>
      </c>
      <c r="K158" s="319" t="s">
        <v>6884</v>
      </c>
      <c r="L158" s="319" t="s">
        <v>862</v>
      </c>
    </row>
    <row r="159" spans="1:12" ht="78.75">
      <c r="A159" s="318" t="s">
        <v>2181</v>
      </c>
      <c r="B159" s="318" t="s">
        <v>7689</v>
      </c>
      <c r="C159" s="318" t="s">
        <v>7690</v>
      </c>
      <c r="D159" s="318" t="s">
        <v>7691</v>
      </c>
      <c r="E159" s="318" t="s">
        <v>7692</v>
      </c>
      <c r="F159" s="318" t="s">
        <v>7693</v>
      </c>
      <c r="G159" s="318" t="s">
        <v>7672</v>
      </c>
      <c r="H159" s="318" t="s">
        <v>7693</v>
      </c>
      <c r="I159" s="318" t="s">
        <v>6884</v>
      </c>
      <c r="J159" s="318" t="s">
        <v>6884</v>
      </c>
      <c r="K159" s="318" t="s">
        <v>6884</v>
      </c>
      <c r="L159" s="318" t="s">
        <v>862</v>
      </c>
    </row>
    <row r="160" spans="1:12" ht="67.5">
      <c r="A160" s="319" t="s">
        <v>2145</v>
      </c>
      <c r="B160" s="319" t="s">
        <v>7694</v>
      </c>
      <c r="C160" s="319" t="s">
        <v>7695</v>
      </c>
      <c r="D160" s="319" t="s">
        <v>6884</v>
      </c>
      <c r="E160" s="319" t="s">
        <v>7696</v>
      </c>
      <c r="F160" s="319" t="s">
        <v>7697</v>
      </c>
      <c r="G160" s="319" t="s">
        <v>6938</v>
      </c>
      <c r="H160" s="319" t="s">
        <v>7697</v>
      </c>
      <c r="I160" s="319" t="s">
        <v>6884</v>
      </c>
      <c r="J160" s="319" t="s">
        <v>7698</v>
      </c>
      <c r="K160" s="319" t="s">
        <v>6884</v>
      </c>
      <c r="L160" s="319" t="s">
        <v>862</v>
      </c>
    </row>
    <row r="161" spans="1:12" ht="90">
      <c r="A161" s="318" t="s">
        <v>6884</v>
      </c>
      <c r="B161" s="318" t="s">
        <v>7699</v>
      </c>
      <c r="C161" s="318" t="s">
        <v>7700</v>
      </c>
      <c r="D161" s="318" t="s">
        <v>6884</v>
      </c>
      <c r="E161" s="318" t="s">
        <v>7701</v>
      </c>
      <c r="F161" s="318" t="s">
        <v>7702</v>
      </c>
      <c r="G161" s="318" t="s">
        <v>6938</v>
      </c>
      <c r="H161" s="318" t="s">
        <v>7703</v>
      </c>
      <c r="I161" s="318" t="s">
        <v>6884</v>
      </c>
      <c r="J161" s="318" t="s">
        <v>6884</v>
      </c>
      <c r="K161" s="318" t="s">
        <v>6940</v>
      </c>
      <c r="L161" s="318" t="s">
        <v>862</v>
      </c>
    </row>
    <row r="162" spans="1:12" ht="101.25">
      <c r="A162" s="319" t="s">
        <v>7707</v>
      </c>
      <c r="B162" s="319" t="s">
        <v>7704</v>
      </c>
      <c r="C162" s="319" t="s">
        <v>7705</v>
      </c>
      <c r="D162" s="319" t="s">
        <v>7706</v>
      </c>
      <c r="E162" s="319" t="s">
        <v>7708</v>
      </c>
      <c r="F162" s="319" t="s">
        <v>7709</v>
      </c>
      <c r="G162" s="319" t="s">
        <v>7710</v>
      </c>
      <c r="H162" s="319" t="s">
        <v>7709</v>
      </c>
      <c r="I162" s="319" t="s">
        <v>6884</v>
      </c>
      <c r="J162" s="319" t="s">
        <v>6884</v>
      </c>
      <c r="K162" s="319" t="s">
        <v>6884</v>
      </c>
      <c r="L162" s="319" t="s">
        <v>862</v>
      </c>
    </row>
    <row r="163" spans="1:12" ht="45">
      <c r="A163" s="318" t="s">
        <v>7714</v>
      </c>
      <c r="B163" s="318" t="s">
        <v>7711</v>
      </c>
      <c r="C163" s="318" t="s">
        <v>7712</v>
      </c>
      <c r="D163" s="318" t="s">
        <v>7713</v>
      </c>
      <c r="E163" s="318" t="s">
        <v>7715</v>
      </c>
      <c r="F163" s="318" t="s">
        <v>7716</v>
      </c>
      <c r="G163" s="318" t="s">
        <v>7717</v>
      </c>
      <c r="H163" s="318" t="s">
        <v>7716</v>
      </c>
      <c r="I163" s="318" t="s">
        <v>6884</v>
      </c>
      <c r="J163" s="318" t="s">
        <v>6884</v>
      </c>
      <c r="K163" s="318" t="s">
        <v>6884</v>
      </c>
      <c r="L163" s="318" t="s">
        <v>862</v>
      </c>
    </row>
    <row r="164" spans="1:12" ht="67.5">
      <c r="A164" s="319" t="s">
        <v>7721</v>
      </c>
      <c r="B164" s="319" t="s">
        <v>7718</v>
      </c>
      <c r="C164" s="319" t="s">
        <v>7719</v>
      </c>
      <c r="D164" s="319" t="s">
        <v>7720</v>
      </c>
      <c r="E164" s="319" t="s">
        <v>7722</v>
      </c>
      <c r="F164" s="319" t="s">
        <v>7723</v>
      </c>
      <c r="G164" s="319" t="s">
        <v>7094</v>
      </c>
      <c r="H164" s="319" t="s">
        <v>7723</v>
      </c>
      <c r="I164" s="319" t="s">
        <v>6884</v>
      </c>
      <c r="J164" s="319" t="s">
        <v>6884</v>
      </c>
      <c r="K164" s="319" t="s">
        <v>6884</v>
      </c>
      <c r="L164" s="319" t="s">
        <v>862</v>
      </c>
    </row>
    <row r="165" spans="1:12" ht="45">
      <c r="A165" s="318" t="s">
        <v>7727</v>
      </c>
      <c r="B165" s="318" t="s">
        <v>7724</v>
      </c>
      <c r="C165" s="318" t="s">
        <v>7725</v>
      </c>
      <c r="D165" s="318" t="s">
        <v>7726</v>
      </c>
      <c r="E165" s="318" t="s">
        <v>7728</v>
      </c>
      <c r="F165" s="318" t="s">
        <v>7729</v>
      </c>
      <c r="G165" s="318" t="s">
        <v>7730</v>
      </c>
      <c r="H165" s="318" t="s">
        <v>7729</v>
      </c>
      <c r="I165" s="318" t="s">
        <v>6884</v>
      </c>
      <c r="J165" s="318" t="s">
        <v>6884</v>
      </c>
      <c r="K165" s="318" t="s">
        <v>6884</v>
      </c>
      <c r="L165" s="318" t="s">
        <v>862</v>
      </c>
    </row>
    <row r="166" spans="1:12" ht="45">
      <c r="A166" s="319" t="s">
        <v>7734</v>
      </c>
      <c r="B166" s="319" t="s">
        <v>7731</v>
      </c>
      <c r="C166" s="319" t="s">
        <v>7732</v>
      </c>
      <c r="D166" s="319" t="s">
        <v>7733</v>
      </c>
      <c r="E166" s="319" t="s">
        <v>7728</v>
      </c>
      <c r="F166" s="319" t="s">
        <v>7729</v>
      </c>
      <c r="G166" s="319" t="s">
        <v>7730</v>
      </c>
      <c r="H166" s="319" t="s">
        <v>7729</v>
      </c>
      <c r="I166" s="319" t="s">
        <v>6884</v>
      </c>
      <c r="J166" s="319" t="s">
        <v>6884</v>
      </c>
      <c r="K166" s="319" t="s">
        <v>6884</v>
      </c>
      <c r="L166" s="319" t="s">
        <v>862</v>
      </c>
    </row>
    <row r="167" spans="1:12" ht="45">
      <c r="A167" s="318" t="s">
        <v>7738</v>
      </c>
      <c r="B167" s="318" t="s">
        <v>7735</v>
      </c>
      <c r="C167" s="318" t="s">
        <v>7736</v>
      </c>
      <c r="D167" s="318" t="s">
        <v>7737</v>
      </c>
      <c r="E167" s="318" t="s">
        <v>7728</v>
      </c>
      <c r="F167" s="318" t="s">
        <v>7729</v>
      </c>
      <c r="G167" s="318" t="s">
        <v>7730</v>
      </c>
      <c r="H167" s="318" t="s">
        <v>7729</v>
      </c>
      <c r="I167" s="318" t="s">
        <v>6884</v>
      </c>
      <c r="J167" s="318" t="s">
        <v>6884</v>
      </c>
      <c r="K167" s="318" t="s">
        <v>6884</v>
      </c>
      <c r="L167" s="318" t="s">
        <v>862</v>
      </c>
    </row>
    <row r="168" spans="1:12" ht="56.25">
      <c r="A168" s="319" t="s">
        <v>7742</v>
      </c>
      <c r="B168" s="319" t="s">
        <v>7739</v>
      </c>
      <c r="C168" s="319" t="s">
        <v>7740</v>
      </c>
      <c r="D168" s="319" t="s">
        <v>7741</v>
      </c>
      <c r="E168" s="319" t="s">
        <v>7298</v>
      </c>
      <c r="F168" s="319" t="s">
        <v>7299</v>
      </c>
      <c r="G168" s="319" t="s">
        <v>7219</v>
      </c>
      <c r="H168" s="319" t="s">
        <v>7300</v>
      </c>
      <c r="I168" s="319" t="s">
        <v>6884</v>
      </c>
      <c r="J168" s="319" t="s">
        <v>6884</v>
      </c>
      <c r="K168" s="319" t="s">
        <v>6884</v>
      </c>
      <c r="L168" s="319" t="s">
        <v>862</v>
      </c>
    </row>
    <row r="169" spans="1:12" ht="67.5">
      <c r="A169" s="318" t="s">
        <v>6884</v>
      </c>
      <c r="B169" s="318" t="s">
        <v>7743</v>
      </c>
      <c r="C169" s="318" t="s">
        <v>7744</v>
      </c>
      <c r="D169" s="318" t="s">
        <v>7745</v>
      </c>
      <c r="E169" s="318" t="s">
        <v>7746</v>
      </c>
      <c r="F169" s="318" t="s">
        <v>7747</v>
      </c>
      <c r="G169" s="318" t="s">
        <v>7011</v>
      </c>
      <c r="H169" s="318" t="s">
        <v>7747</v>
      </c>
      <c r="I169" s="318" t="s">
        <v>6884</v>
      </c>
      <c r="J169" s="318" t="s">
        <v>6884</v>
      </c>
      <c r="K169" s="318" t="s">
        <v>6884</v>
      </c>
      <c r="L169" s="318" t="s">
        <v>862</v>
      </c>
    </row>
    <row r="170" spans="1:12" ht="56.25">
      <c r="A170" s="319" t="s">
        <v>6884</v>
      </c>
      <c r="B170" s="319" t="s">
        <v>7748</v>
      </c>
      <c r="C170" s="319" t="s">
        <v>7749</v>
      </c>
      <c r="D170" s="319" t="s">
        <v>7750</v>
      </c>
      <c r="E170" s="319" t="s">
        <v>7751</v>
      </c>
      <c r="F170" s="319" t="s">
        <v>7752</v>
      </c>
      <c r="G170" s="319" t="s">
        <v>7037</v>
      </c>
      <c r="H170" s="319" t="s">
        <v>7752</v>
      </c>
      <c r="I170" s="319" t="s">
        <v>6884</v>
      </c>
      <c r="J170" s="319" t="s">
        <v>6884</v>
      </c>
      <c r="K170" s="319" t="s">
        <v>6884</v>
      </c>
      <c r="L170" s="319" t="s">
        <v>862</v>
      </c>
    </row>
    <row r="171" spans="1:12" ht="67.5">
      <c r="A171" s="318" t="s">
        <v>7756</v>
      </c>
      <c r="B171" s="318" t="s">
        <v>7753</v>
      </c>
      <c r="C171" s="318" t="s">
        <v>7754</v>
      </c>
      <c r="D171" s="318" t="s">
        <v>7755</v>
      </c>
      <c r="E171" s="318" t="s">
        <v>7757</v>
      </c>
      <c r="F171" s="318" t="s">
        <v>7758</v>
      </c>
      <c r="G171" s="318" t="s">
        <v>7759</v>
      </c>
      <c r="H171" s="318" t="s">
        <v>7760</v>
      </c>
      <c r="I171" s="318" t="s">
        <v>6884</v>
      </c>
      <c r="J171" s="318" t="s">
        <v>6884</v>
      </c>
      <c r="K171" s="318" t="s">
        <v>6884</v>
      </c>
      <c r="L171" s="318" t="s">
        <v>862</v>
      </c>
    </row>
    <row r="172" spans="1:12" ht="78.75">
      <c r="A172" s="319" t="s">
        <v>7764</v>
      </c>
      <c r="B172" s="319" t="s">
        <v>7761</v>
      </c>
      <c r="C172" s="319" t="s">
        <v>7762</v>
      </c>
      <c r="D172" s="319" t="s">
        <v>7763</v>
      </c>
      <c r="E172" s="319" t="s">
        <v>7765</v>
      </c>
      <c r="F172" s="319" t="s">
        <v>7766</v>
      </c>
      <c r="G172" s="319" t="s">
        <v>6938</v>
      </c>
      <c r="H172" s="319" t="s">
        <v>7767</v>
      </c>
      <c r="I172" s="319" t="s">
        <v>6884</v>
      </c>
      <c r="J172" s="319" t="s">
        <v>6884</v>
      </c>
      <c r="K172" s="319" t="s">
        <v>6884</v>
      </c>
      <c r="L172" s="319" t="s">
        <v>862</v>
      </c>
    </row>
    <row r="173" spans="1:12" ht="56.25">
      <c r="A173" s="318" t="s">
        <v>7771</v>
      </c>
      <c r="B173" s="318" t="s">
        <v>7768</v>
      </c>
      <c r="C173" s="318" t="s">
        <v>7769</v>
      </c>
      <c r="D173" s="318" t="s">
        <v>7770</v>
      </c>
      <c r="E173" s="318" t="s">
        <v>7772</v>
      </c>
      <c r="F173" s="318" t="s">
        <v>7773</v>
      </c>
      <c r="G173" s="318" t="s">
        <v>7044</v>
      </c>
      <c r="H173" s="318" t="s">
        <v>7773</v>
      </c>
      <c r="I173" s="318" t="s">
        <v>6884</v>
      </c>
      <c r="J173" s="318" t="s">
        <v>6884</v>
      </c>
      <c r="K173" s="318" t="s">
        <v>6884</v>
      </c>
      <c r="L173" s="318" t="s">
        <v>862</v>
      </c>
    </row>
    <row r="174" spans="1:12" ht="90">
      <c r="A174" s="319" t="s">
        <v>7777</v>
      </c>
      <c r="B174" s="319" t="s">
        <v>7774</v>
      </c>
      <c r="C174" s="319" t="s">
        <v>7775</v>
      </c>
      <c r="D174" s="319" t="s">
        <v>7776</v>
      </c>
      <c r="E174" s="319" t="s">
        <v>7778</v>
      </c>
      <c r="F174" s="319" t="s">
        <v>7779</v>
      </c>
      <c r="G174" s="319" t="s">
        <v>7780</v>
      </c>
      <c r="H174" s="319" t="s">
        <v>7781</v>
      </c>
      <c r="I174" s="319" t="s">
        <v>6884</v>
      </c>
      <c r="J174" s="319" t="s">
        <v>6884</v>
      </c>
      <c r="K174" s="319" t="s">
        <v>6884</v>
      </c>
      <c r="L174" s="319" t="s">
        <v>862</v>
      </c>
    </row>
    <row r="175" spans="1:12" ht="112.5">
      <c r="A175" s="318" t="s">
        <v>7785</v>
      </c>
      <c r="B175" s="318" t="s">
        <v>7782</v>
      </c>
      <c r="C175" s="318" t="s">
        <v>7783</v>
      </c>
      <c r="D175" s="318" t="s">
        <v>7784</v>
      </c>
      <c r="E175" s="318" t="s">
        <v>7786</v>
      </c>
      <c r="F175" s="318" t="s">
        <v>7787</v>
      </c>
      <c r="G175" s="318" t="s">
        <v>7788</v>
      </c>
      <c r="H175" s="318" t="s">
        <v>7789</v>
      </c>
      <c r="I175" s="318" t="s">
        <v>6884</v>
      </c>
      <c r="J175" s="318" t="s">
        <v>6884</v>
      </c>
      <c r="K175" s="318" t="s">
        <v>6884</v>
      </c>
      <c r="L175" s="318" t="s">
        <v>6926</v>
      </c>
    </row>
    <row r="176" spans="1:12" ht="45">
      <c r="A176" s="319" t="s">
        <v>7793</v>
      </c>
      <c r="B176" s="319" t="s">
        <v>7790</v>
      </c>
      <c r="C176" s="319" t="s">
        <v>7791</v>
      </c>
      <c r="D176" s="319" t="s">
        <v>7792</v>
      </c>
      <c r="E176" s="319" t="s">
        <v>7794</v>
      </c>
      <c r="F176" s="319" t="s">
        <v>7795</v>
      </c>
      <c r="G176" s="319" t="s">
        <v>7044</v>
      </c>
      <c r="H176" s="319" t="s">
        <v>7795</v>
      </c>
      <c r="I176" s="319" t="s">
        <v>6884</v>
      </c>
      <c r="J176" s="319" t="s">
        <v>6884</v>
      </c>
      <c r="K176" s="319" t="s">
        <v>6884</v>
      </c>
      <c r="L176" s="319" t="s">
        <v>6926</v>
      </c>
    </row>
    <row r="177" spans="1:12" ht="33.75">
      <c r="A177" s="318" t="s">
        <v>7799</v>
      </c>
      <c r="B177" s="318" t="s">
        <v>7796</v>
      </c>
      <c r="C177" s="318" t="s">
        <v>7797</v>
      </c>
      <c r="D177" s="318" t="s">
        <v>7798</v>
      </c>
      <c r="E177" s="318" t="s">
        <v>7800</v>
      </c>
      <c r="F177" s="318" t="s">
        <v>7801</v>
      </c>
      <c r="G177" s="318" t="s">
        <v>7802</v>
      </c>
      <c r="H177" s="318" t="s">
        <v>7803</v>
      </c>
      <c r="I177" s="318" t="s">
        <v>6884</v>
      </c>
      <c r="J177" s="318" t="s">
        <v>6884</v>
      </c>
      <c r="K177" s="318" t="s">
        <v>6885</v>
      </c>
      <c r="L177" s="318" t="s">
        <v>862</v>
      </c>
    </row>
    <row r="178" spans="1:12" ht="213.75">
      <c r="A178" s="319" t="s">
        <v>837</v>
      </c>
      <c r="B178" s="319" t="s">
        <v>7804</v>
      </c>
      <c r="C178" s="319" t="s">
        <v>7805</v>
      </c>
      <c r="D178" s="319" t="s">
        <v>7806</v>
      </c>
      <c r="E178" s="319" t="s">
        <v>7807</v>
      </c>
      <c r="F178" s="319" t="s">
        <v>7808</v>
      </c>
      <c r="G178" s="319" t="s">
        <v>7809</v>
      </c>
      <c r="H178" s="319" t="s">
        <v>7808</v>
      </c>
      <c r="I178" s="319" t="s">
        <v>6884</v>
      </c>
      <c r="J178" s="319" t="s">
        <v>7810</v>
      </c>
      <c r="K178" s="319" t="s">
        <v>7122</v>
      </c>
      <c r="L178" s="319" t="s">
        <v>862</v>
      </c>
    </row>
    <row r="179" spans="1:12" ht="56.25">
      <c r="A179" s="318" t="s">
        <v>2573</v>
      </c>
      <c r="B179" s="318" t="s">
        <v>7811</v>
      </c>
      <c r="C179" s="318" t="s">
        <v>7812</v>
      </c>
      <c r="D179" s="318" t="s">
        <v>7813</v>
      </c>
      <c r="E179" s="318" t="s">
        <v>7814</v>
      </c>
      <c r="F179" s="318" t="s">
        <v>7634</v>
      </c>
      <c r="G179" s="318" t="s">
        <v>7635</v>
      </c>
      <c r="H179" s="318" t="s">
        <v>7636</v>
      </c>
      <c r="I179" s="318" t="s">
        <v>6884</v>
      </c>
      <c r="J179" s="318" t="s">
        <v>6884</v>
      </c>
      <c r="K179" s="318" t="s">
        <v>6884</v>
      </c>
      <c r="L179" s="318" t="s">
        <v>6893</v>
      </c>
    </row>
    <row r="180" spans="1:12" ht="56.25">
      <c r="A180" s="319" t="s">
        <v>1451</v>
      </c>
      <c r="B180" s="319" t="s">
        <v>7815</v>
      </c>
      <c r="C180" s="319" t="s">
        <v>7816</v>
      </c>
      <c r="D180" s="319" t="s">
        <v>1452</v>
      </c>
      <c r="E180" s="319" t="s">
        <v>7817</v>
      </c>
      <c r="F180" s="319" t="s">
        <v>7818</v>
      </c>
      <c r="G180" s="319" t="s">
        <v>6965</v>
      </c>
      <c r="H180" s="319" t="s">
        <v>7819</v>
      </c>
      <c r="I180" s="319" t="s">
        <v>6884</v>
      </c>
      <c r="J180" s="319" t="s">
        <v>6884</v>
      </c>
      <c r="K180" s="319" t="s">
        <v>6884</v>
      </c>
      <c r="L180" s="319" t="s">
        <v>862</v>
      </c>
    </row>
    <row r="181" spans="1:12" ht="78.75">
      <c r="A181" s="318" t="s">
        <v>1451</v>
      </c>
      <c r="B181" s="318" t="s">
        <v>7820</v>
      </c>
      <c r="C181" s="318" t="s">
        <v>7821</v>
      </c>
      <c r="D181" s="318" t="s">
        <v>1452</v>
      </c>
      <c r="E181" s="318" t="s">
        <v>7817</v>
      </c>
      <c r="F181" s="318" t="s">
        <v>7818</v>
      </c>
      <c r="G181" s="318" t="s">
        <v>6965</v>
      </c>
      <c r="H181" s="318" t="s">
        <v>7819</v>
      </c>
      <c r="I181" s="318" t="s">
        <v>6884</v>
      </c>
      <c r="J181" s="318" t="s">
        <v>7822</v>
      </c>
      <c r="K181" s="318" t="s">
        <v>7122</v>
      </c>
      <c r="L181" s="318" t="s">
        <v>862</v>
      </c>
    </row>
    <row r="182" spans="1:12" ht="45">
      <c r="A182" s="319" t="s">
        <v>7826</v>
      </c>
      <c r="B182" s="319" t="s">
        <v>7823</v>
      </c>
      <c r="C182" s="319" t="s">
        <v>7824</v>
      </c>
      <c r="D182" s="319" t="s">
        <v>7825</v>
      </c>
      <c r="E182" s="319" t="s">
        <v>7827</v>
      </c>
      <c r="F182" s="319" t="s">
        <v>7828</v>
      </c>
      <c r="G182" s="319" t="s">
        <v>7139</v>
      </c>
      <c r="H182" s="319" t="s">
        <v>7829</v>
      </c>
      <c r="I182" s="319" t="s">
        <v>7125</v>
      </c>
      <c r="J182" s="319" t="s">
        <v>6884</v>
      </c>
      <c r="K182" s="319" t="s">
        <v>6884</v>
      </c>
      <c r="L182" s="319" t="s">
        <v>862</v>
      </c>
    </row>
    <row r="183" spans="1:12" ht="45">
      <c r="A183" s="318" t="s">
        <v>7833</v>
      </c>
      <c r="B183" s="318" t="s">
        <v>7830</v>
      </c>
      <c r="C183" s="318" t="s">
        <v>7831</v>
      </c>
      <c r="D183" s="318" t="s">
        <v>7832</v>
      </c>
      <c r="E183" s="318" t="s">
        <v>7224</v>
      </c>
      <c r="F183" s="318" t="s">
        <v>7225</v>
      </c>
      <c r="G183" s="318" t="s">
        <v>7139</v>
      </c>
      <c r="H183" s="318" t="s">
        <v>7225</v>
      </c>
      <c r="I183" s="318" t="s">
        <v>6884</v>
      </c>
      <c r="J183" s="318" t="s">
        <v>6884</v>
      </c>
      <c r="K183" s="318" t="s">
        <v>6884</v>
      </c>
      <c r="L183" s="318" t="s">
        <v>862</v>
      </c>
    </row>
    <row r="184" spans="1:12" ht="45">
      <c r="A184" s="319" t="s">
        <v>7837</v>
      </c>
      <c r="B184" s="319" t="s">
        <v>7834</v>
      </c>
      <c r="C184" s="319" t="s">
        <v>7835</v>
      </c>
      <c r="D184" s="319" t="s">
        <v>7836</v>
      </c>
      <c r="E184" s="319" t="s">
        <v>7224</v>
      </c>
      <c r="F184" s="319" t="s">
        <v>7225</v>
      </c>
      <c r="G184" s="319" t="s">
        <v>7139</v>
      </c>
      <c r="H184" s="319" t="s">
        <v>7225</v>
      </c>
      <c r="I184" s="319" t="s">
        <v>6884</v>
      </c>
      <c r="J184" s="319" t="s">
        <v>6884</v>
      </c>
      <c r="K184" s="319" t="s">
        <v>6884</v>
      </c>
      <c r="L184" s="319" t="s">
        <v>862</v>
      </c>
    </row>
    <row r="185" spans="1:12" ht="90">
      <c r="A185" s="318" t="s">
        <v>7841</v>
      </c>
      <c r="B185" s="318" t="s">
        <v>7838</v>
      </c>
      <c r="C185" s="318" t="s">
        <v>7839</v>
      </c>
      <c r="D185" s="318" t="s">
        <v>7840</v>
      </c>
      <c r="E185" s="318" t="s">
        <v>7842</v>
      </c>
      <c r="F185" s="318" t="s">
        <v>7843</v>
      </c>
      <c r="G185" s="318" t="s">
        <v>6965</v>
      </c>
      <c r="H185" s="318" t="s">
        <v>7843</v>
      </c>
      <c r="I185" s="318" t="s">
        <v>6884</v>
      </c>
      <c r="J185" s="318" t="s">
        <v>7844</v>
      </c>
      <c r="K185" s="318" t="s">
        <v>6884</v>
      </c>
      <c r="L185" s="318" t="s">
        <v>862</v>
      </c>
    </row>
    <row r="186" spans="1:12" ht="90">
      <c r="A186" s="319" t="s">
        <v>7848</v>
      </c>
      <c r="B186" s="319" t="s">
        <v>7845</v>
      </c>
      <c r="C186" s="319" t="s">
        <v>7846</v>
      </c>
      <c r="D186" s="319" t="s">
        <v>7847</v>
      </c>
      <c r="E186" s="319" t="s">
        <v>7842</v>
      </c>
      <c r="F186" s="319" t="s">
        <v>7843</v>
      </c>
      <c r="G186" s="319" t="s">
        <v>6965</v>
      </c>
      <c r="H186" s="319" t="s">
        <v>7843</v>
      </c>
      <c r="I186" s="319" t="s">
        <v>6884</v>
      </c>
      <c r="J186" s="319" t="s">
        <v>7844</v>
      </c>
      <c r="K186" s="319" t="s">
        <v>6884</v>
      </c>
      <c r="L186" s="319" t="s">
        <v>862</v>
      </c>
    </row>
    <row r="187" spans="1:12" ht="90">
      <c r="A187" s="318" t="s">
        <v>7852</v>
      </c>
      <c r="B187" s="318" t="s">
        <v>7849</v>
      </c>
      <c r="C187" s="318" t="s">
        <v>7850</v>
      </c>
      <c r="D187" s="318" t="s">
        <v>7851</v>
      </c>
      <c r="E187" s="318" t="s">
        <v>7842</v>
      </c>
      <c r="F187" s="318" t="s">
        <v>7843</v>
      </c>
      <c r="G187" s="318" t="s">
        <v>6965</v>
      </c>
      <c r="H187" s="318" t="s">
        <v>7843</v>
      </c>
      <c r="I187" s="318" t="s">
        <v>6884</v>
      </c>
      <c r="J187" s="318" t="s">
        <v>7844</v>
      </c>
      <c r="K187" s="318" t="s">
        <v>6884</v>
      </c>
      <c r="L187" s="318" t="s">
        <v>862</v>
      </c>
    </row>
    <row r="188" spans="1:12" ht="78.75">
      <c r="A188" s="319" t="s">
        <v>7856</v>
      </c>
      <c r="B188" s="319" t="s">
        <v>7853</v>
      </c>
      <c r="C188" s="319" t="s">
        <v>7854</v>
      </c>
      <c r="D188" s="319" t="s">
        <v>7855</v>
      </c>
      <c r="E188" s="319" t="s">
        <v>7857</v>
      </c>
      <c r="F188" s="319" t="s">
        <v>7858</v>
      </c>
      <c r="G188" s="319" t="s">
        <v>7474</v>
      </c>
      <c r="H188" s="319" t="s">
        <v>7858</v>
      </c>
      <c r="I188" s="319" t="s">
        <v>6884</v>
      </c>
      <c r="J188" s="319" t="s">
        <v>7859</v>
      </c>
      <c r="K188" s="319" t="s">
        <v>7122</v>
      </c>
      <c r="L188" s="319" t="s">
        <v>862</v>
      </c>
    </row>
    <row r="189" spans="1:12" ht="22.5">
      <c r="A189" s="318" t="s">
        <v>7863</v>
      </c>
      <c r="B189" s="318" t="s">
        <v>7860</v>
      </c>
      <c r="C189" s="318" t="s">
        <v>7861</v>
      </c>
      <c r="D189" s="318" t="s">
        <v>7862</v>
      </c>
      <c r="E189" s="318" t="s">
        <v>7857</v>
      </c>
      <c r="F189" s="318" t="s">
        <v>7858</v>
      </c>
      <c r="G189" s="318" t="s">
        <v>7474</v>
      </c>
      <c r="H189" s="318" t="s">
        <v>7858</v>
      </c>
      <c r="I189" s="318" t="s">
        <v>6884</v>
      </c>
      <c r="J189" s="318" t="s">
        <v>6884</v>
      </c>
      <c r="K189" s="318" t="s">
        <v>7122</v>
      </c>
      <c r="L189" s="318" t="s">
        <v>862</v>
      </c>
    </row>
    <row r="190" spans="1:12" ht="90">
      <c r="A190" s="319" t="s">
        <v>7867</v>
      </c>
      <c r="B190" s="319" t="s">
        <v>7864</v>
      </c>
      <c r="C190" s="319" t="s">
        <v>7865</v>
      </c>
      <c r="D190" s="319" t="s">
        <v>7866</v>
      </c>
      <c r="E190" s="319" t="s">
        <v>7224</v>
      </c>
      <c r="F190" s="319" t="s">
        <v>7225</v>
      </c>
      <c r="G190" s="319" t="s">
        <v>7139</v>
      </c>
      <c r="H190" s="319" t="s">
        <v>7225</v>
      </c>
      <c r="I190" s="319" t="s">
        <v>6884</v>
      </c>
      <c r="J190" s="319" t="s">
        <v>7680</v>
      </c>
      <c r="K190" s="319" t="s">
        <v>6940</v>
      </c>
      <c r="L190" s="319" t="s">
        <v>862</v>
      </c>
    </row>
    <row r="191" spans="1:12" ht="56.25">
      <c r="A191" s="318" t="s">
        <v>6884</v>
      </c>
      <c r="B191" s="318" t="s">
        <v>7868</v>
      </c>
      <c r="C191" s="318" t="s">
        <v>7869</v>
      </c>
      <c r="D191" s="318" t="s">
        <v>6884</v>
      </c>
      <c r="E191" s="318" t="s">
        <v>7258</v>
      </c>
      <c r="F191" s="318" t="s">
        <v>7259</v>
      </c>
      <c r="G191" s="318" t="s">
        <v>7037</v>
      </c>
      <c r="H191" s="318" t="s">
        <v>7259</v>
      </c>
      <c r="I191" s="318" t="s">
        <v>6884</v>
      </c>
      <c r="J191" s="318" t="s">
        <v>7680</v>
      </c>
      <c r="K191" s="318" t="s">
        <v>6940</v>
      </c>
      <c r="L191" s="318" t="s">
        <v>862</v>
      </c>
    </row>
    <row r="192" spans="1:12" ht="78.75">
      <c r="A192" s="319" t="s">
        <v>7873</v>
      </c>
      <c r="B192" s="319" t="s">
        <v>7870</v>
      </c>
      <c r="C192" s="319" t="s">
        <v>7871</v>
      </c>
      <c r="D192" s="319" t="s">
        <v>7872</v>
      </c>
      <c r="E192" s="319" t="s">
        <v>7874</v>
      </c>
      <c r="F192" s="319" t="s">
        <v>7875</v>
      </c>
      <c r="G192" s="319" t="s">
        <v>7219</v>
      </c>
      <c r="H192" s="319" t="s">
        <v>7876</v>
      </c>
      <c r="I192" s="319" t="s">
        <v>6884</v>
      </c>
      <c r="J192" s="319" t="s">
        <v>6884</v>
      </c>
      <c r="K192" s="319" t="s">
        <v>7877</v>
      </c>
      <c r="L192" s="319" t="s">
        <v>862</v>
      </c>
    </row>
    <row r="193" spans="1:12" ht="56.25">
      <c r="A193" s="318" t="s">
        <v>7881</v>
      </c>
      <c r="B193" s="318" t="s">
        <v>7878</v>
      </c>
      <c r="C193" s="318" t="s">
        <v>7879</v>
      </c>
      <c r="D193" s="318" t="s">
        <v>7880</v>
      </c>
      <c r="E193" s="318" t="s">
        <v>7882</v>
      </c>
      <c r="F193" s="318" t="s">
        <v>7883</v>
      </c>
      <c r="G193" s="318" t="s">
        <v>7884</v>
      </c>
      <c r="H193" s="318" t="s">
        <v>7885</v>
      </c>
      <c r="I193" s="318" t="s">
        <v>6884</v>
      </c>
      <c r="J193" s="318" t="s">
        <v>6884</v>
      </c>
      <c r="K193" s="318" t="s">
        <v>6885</v>
      </c>
      <c r="L193" s="318" t="s">
        <v>862</v>
      </c>
    </row>
    <row r="194" spans="1:12" ht="45">
      <c r="A194" s="319" t="s">
        <v>25475</v>
      </c>
      <c r="B194" s="319" t="s">
        <v>7886</v>
      </c>
      <c r="C194" s="319" t="s">
        <v>25476</v>
      </c>
      <c r="D194" s="319" t="s">
        <v>25477</v>
      </c>
      <c r="E194" s="319" t="s">
        <v>7887</v>
      </c>
      <c r="F194" s="319" t="s">
        <v>7888</v>
      </c>
      <c r="G194" s="319" t="s">
        <v>7889</v>
      </c>
      <c r="H194" s="319" t="s">
        <v>7890</v>
      </c>
      <c r="I194" s="319" t="s">
        <v>6884</v>
      </c>
      <c r="J194" s="319" t="s">
        <v>6884</v>
      </c>
      <c r="K194" s="319" t="s">
        <v>6884</v>
      </c>
      <c r="L194" s="319" t="s">
        <v>7891</v>
      </c>
    </row>
    <row r="195" spans="1:12" ht="45">
      <c r="A195" s="319" t="s">
        <v>25478</v>
      </c>
      <c r="B195" s="319" t="s">
        <v>7886</v>
      </c>
      <c r="C195" s="319" t="s">
        <v>25479</v>
      </c>
      <c r="D195" s="319" t="s">
        <v>25480</v>
      </c>
      <c r="E195" s="319" t="s">
        <v>7887</v>
      </c>
      <c r="F195" s="319" t="s">
        <v>7888</v>
      </c>
      <c r="G195" s="319" t="s">
        <v>7889</v>
      </c>
      <c r="H195" s="319" t="s">
        <v>7890</v>
      </c>
      <c r="I195" s="319" t="s">
        <v>6884</v>
      </c>
      <c r="J195" s="319" t="s">
        <v>6884</v>
      </c>
      <c r="K195" s="319" t="s">
        <v>6884</v>
      </c>
      <c r="L195" s="319" t="s">
        <v>7891</v>
      </c>
    </row>
    <row r="196" spans="1:12" ht="56.25">
      <c r="A196" s="318" t="s">
        <v>7895</v>
      </c>
      <c r="B196" s="318" t="s">
        <v>7892</v>
      </c>
      <c r="C196" s="318" t="s">
        <v>7893</v>
      </c>
      <c r="D196" s="318" t="s">
        <v>7894</v>
      </c>
      <c r="E196" s="318" t="s">
        <v>7896</v>
      </c>
      <c r="F196" s="318" t="s">
        <v>7897</v>
      </c>
      <c r="G196" s="318" t="s">
        <v>7898</v>
      </c>
      <c r="H196" s="318" t="s">
        <v>7897</v>
      </c>
      <c r="I196" s="318" t="s">
        <v>6910</v>
      </c>
      <c r="J196" s="318" t="s">
        <v>6884</v>
      </c>
      <c r="K196" s="318" t="s">
        <v>7101</v>
      </c>
      <c r="L196" s="318" t="s">
        <v>862</v>
      </c>
    </row>
    <row r="197" spans="1:12" ht="22.5">
      <c r="A197" s="319" t="s">
        <v>7902</v>
      </c>
      <c r="B197" s="319" t="s">
        <v>7899</v>
      </c>
      <c r="C197" s="319" t="s">
        <v>7900</v>
      </c>
      <c r="D197" s="319" t="s">
        <v>7901</v>
      </c>
      <c r="E197" s="319" t="s">
        <v>7144</v>
      </c>
      <c r="F197" s="319" t="s">
        <v>7145</v>
      </c>
      <c r="G197" s="319" t="s">
        <v>7139</v>
      </c>
      <c r="H197" s="319" t="s">
        <v>7145</v>
      </c>
      <c r="I197" s="319" t="s">
        <v>6884</v>
      </c>
      <c r="J197" s="319" t="s">
        <v>7680</v>
      </c>
      <c r="K197" s="319" t="s">
        <v>6884</v>
      </c>
      <c r="L197" s="319" t="s">
        <v>862</v>
      </c>
    </row>
    <row r="198" spans="1:12" ht="33.75">
      <c r="A198" s="318" t="s">
        <v>7906</v>
      </c>
      <c r="B198" s="318" t="s">
        <v>7903</v>
      </c>
      <c r="C198" s="318" t="s">
        <v>7904</v>
      </c>
      <c r="D198" s="318" t="s">
        <v>7905</v>
      </c>
      <c r="E198" s="318" t="s">
        <v>6909</v>
      </c>
      <c r="F198" s="318" t="s">
        <v>6891</v>
      </c>
      <c r="G198" s="318" t="s">
        <v>6892</v>
      </c>
      <c r="H198" s="318" t="s">
        <v>6891</v>
      </c>
      <c r="I198" s="318" t="s">
        <v>6910</v>
      </c>
      <c r="J198" s="318" t="s">
        <v>6884</v>
      </c>
      <c r="K198" s="318" t="s">
        <v>6884</v>
      </c>
      <c r="L198" s="318" t="s">
        <v>862</v>
      </c>
    </row>
    <row r="199" spans="1:12" ht="101.25">
      <c r="A199" s="319" t="s">
        <v>864</v>
      </c>
      <c r="B199" s="319" t="s">
        <v>7907</v>
      </c>
      <c r="C199" s="319" t="s">
        <v>7908</v>
      </c>
      <c r="D199" s="319" t="s">
        <v>7909</v>
      </c>
      <c r="E199" s="319" t="s">
        <v>7910</v>
      </c>
      <c r="F199" s="319" t="s">
        <v>7858</v>
      </c>
      <c r="G199" s="319" t="s">
        <v>7474</v>
      </c>
      <c r="H199" s="319" t="s">
        <v>7858</v>
      </c>
      <c r="I199" s="319" t="s">
        <v>6884</v>
      </c>
      <c r="J199" s="319" t="s">
        <v>7911</v>
      </c>
      <c r="K199" s="319" t="s">
        <v>6884</v>
      </c>
      <c r="L199" s="319" t="s">
        <v>862</v>
      </c>
    </row>
    <row r="200" spans="1:12" ht="33.75">
      <c r="A200" s="318" t="s">
        <v>7915</v>
      </c>
      <c r="B200" s="318" t="s">
        <v>7912</v>
      </c>
      <c r="C200" s="318" t="s">
        <v>7913</v>
      </c>
      <c r="D200" s="318" t="s">
        <v>7914</v>
      </c>
      <c r="E200" s="318" t="s">
        <v>7916</v>
      </c>
      <c r="F200" s="318" t="s">
        <v>7917</v>
      </c>
      <c r="G200" s="318" t="s">
        <v>7649</v>
      </c>
      <c r="H200" s="318" t="s">
        <v>7917</v>
      </c>
      <c r="I200" s="318" t="s">
        <v>6884</v>
      </c>
      <c r="J200" s="318" t="s">
        <v>6884</v>
      </c>
      <c r="K200" s="318" t="s">
        <v>6884</v>
      </c>
      <c r="L200" s="318" t="s">
        <v>862</v>
      </c>
    </row>
    <row r="201" spans="1:12" ht="45">
      <c r="A201" s="319" t="s">
        <v>2068</v>
      </c>
      <c r="B201" s="319" t="s">
        <v>7918</v>
      </c>
      <c r="C201" s="319" t="s">
        <v>7919</v>
      </c>
      <c r="D201" s="319" t="s">
        <v>7920</v>
      </c>
      <c r="E201" s="319" t="s">
        <v>7337</v>
      </c>
      <c r="F201" s="319" t="s">
        <v>7338</v>
      </c>
      <c r="G201" s="319" t="s">
        <v>7120</v>
      </c>
      <c r="H201" s="319" t="s">
        <v>7338</v>
      </c>
      <c r="I201" s="319" t="s">
        <v>7125</v>
      </c>
      <c r="J201" s="319" t="s">
        <v>6884</v>
      </c>
      <c r="K201" s="319" t="s">
        <v>6884</v>
      </c>
      <c r="L201" s="319" t="s">
        <v>862</v>
      </c>
    </row>
    <row r="202" spans="1:12" ht="22.5">
      <c r="A202" s="318" t="s">
        <v>860</v>
      </c>
      <c r="B202" s="318" t="s">
        <v>7921</v>
      </c>
      <c r="C202" s="318" t="s">
        <v>7922</v>
      </c>
      <c r="D202" s="318" t="s">
        <v>861</v>
      </c>
      <c r="E202" s="318" t="s">
        <v>7923</v>
      </c>
      <c r="F202" s="318" t="s">
        <v>7924</v>
      </c>
      <c r="G202" s="318" t="s">
        <v>7037</v>
      </c>
      <c r="H202" s="318" t="s">
        <v>7924</v>
      </c>
      <c r="I202" s="318" t="s">
        <v>6884</v>
      </c>
      <c r="J202" s="318" t="s">
        <v>6884</v>
      </c>
      <c r="K202" s="318" t="s">
        <v>6884</v>
      </c>
      <c r="L202" s="318" t="s">
        <v>862</v>
      </c>
    </row>
    <row r="203" spans="1:12" ht="33.75">
      <c r="A203" s="319" t="s">
        <v>7928</v>
      </c>
      <c r="B203" s="319" t="s">
        <v>7925</v>
      </c>
      <c r="C203" s="319" t="s">
        <v>7926</v>
      </c>
      <c r="D203" s="319" t="s">
        <v>7927</v>
      </c>
      <c r="E203" s="319" t="s">
        <v>7412</v>
      </c>
      <c r="F203" s="319" t="s">
        <v>7413</v>
      </c>
      <c r="G203" s="319" t="s">
        <v>7037</v>
      </c>
      <c r="H203" s="319" t="s">
        <v>7413</v>
      </c>
      <c r="I203" s="319" t="s">
        <v>6884</v>
      </c>
      <c r="J203" s="319" t="s">
        <v>6884</v>
      </c>
      <c r="K203" s="319" t="s">
        <v>6884</v>
      </c>
      <c r="L203" s="319" t="s">
        <v>862</v>
      </c>
    </row>
    <row r="204" spans="1:12" ht="33.75">
      <c r="A204" s="318" t="s">
        <v>7931</v>
      </c>
      <c r="B204" s="318" t="s">
        <v>7929</v>
      </c>
      <c r="C204" s="318" t="s">
        <v>7930</v>
      </c>
      <c r="D204" s="318" t="s">
        <v>6884</v>
      </c>
      <c r="E204" s="318" t="s">
        <v>7274</v>
      </c>
      <c r="F204" s="318" t="s">
        <v>7275</v>
      </c>
      <c r="G204" s="318" t="s">
        <v>7276</v>
      </c>
      <c r="H204" s="318" t="s">
        <v>7277</v>
      </c>
      <c r="I204" s="318" t="s">
        <v>6884</v>
      </c>
      <c r="J204" s="318" t="s">
        <v>7108</v>
      </c>
      <c r="K204" s="318" t="s">
        <v>6884</v>
      </c>
      <c r="L204" s="318" t="s">
        <v>862</v>
      </c>
    </row>
    <row r="205" spans="1:12" ht="33.75">
      <c r="A205" s="319" t="s">
        <v>7935</v>
      </c>
      <c r="B205" s="319" t="s">
        <v>7932</v>
      </c>
      <c r="C205" s="319" t="s">
        <v>7933</v>
      </c>
      <c r="D205" s="319" t="s">
        <v>7934</v>
      </c>
      <c r="E205" s="319" t="s">
        <v>7936</v>
      </c>
      <c r="F205" s="319" t="s">
        <v>7937</v>
      </c>
      <c r="G205" s="319" t="s">
        <v>6900</v>
      </c>
      <c r="H205" s="319" t="s">
        <v>7938</v>
      </c>
      <c r="I205" s="319" t="s">
        <v>6884</v>
      </c>
      <c r="J205" s="319" t="s">
        <v>6884</v>
      </c>
      <c r="K205" s="319" t="s">
        <v>7101</v>
      </c>
      <c r="L205" s="319" t="s">
        <v>862</v>
      </c>
    </row>
    <row r="206" spans="1:12" ht="45">
      <c r="A206" s="318" t="s">
        <v>6884</v>
      </c>
      <c r="B206" s="318" t="s">
        <v>7939</v>
      </c>
      <c r="C206" s="318" t="s">
        <v>7940</v>
      </c>
      <c r="D206" s="318" t="s">
        <v>7934</v>
      </c>
      <c r="E206" s="318" t="s">
        <v>7941</v>
      </c>
      <c r="F206" s="318" t="s">
        <v>7942</v>
      </c>
      <c r="G206" s="318" t="s">
        <v>6900</v>
      </c>
      <c r="H206" s="318" t="s">
        <v>7943</v>
      </c>
      <c r="I206" s="318" t="s">
        <v>6884</v>
      </c>
      <c r="J206" s="318" t="s">
        <v>6884</v>
      </c>
      <c r="K206" s="318" t="s">
        <v>7101</v>
      </c>
      <c r="L206" s="318" t="s">
        <v>862</v>
      </c>
    </row>
    <row r="207" spans="1:12" ht="45">
      <c r="A207" s="319" t="s">
        <v>6884</v>
      </c>
      <c r="B207" s="319" t="s">
        <v>7944</v>
      </c>
      <c r="C207" s="319" t="s">
        <v>7945</v>
      </c>
      <c r="D207" s="319" t="s">
        <v>6884</v>
      </c>
      <c r="E207" s="319" t="s">
        <v>7946</v>
      </c>
      <c r="F207" s="319" t="s">
        <v>6916</v>
      </c>
      <c r="G207" s="319" t="s">
        <v>6892</v>
      </c>
      <c r="H207" s="319" t="s">
        <v>6916</v>
      </c>
      <c r="I207" s="319" t="s">
        <v>6910</v>
      </c>
      <c r="J207" s="319" t="s">
        <v>6884</v>
      </c>
      <c r="K207" s="319" t="s">
        <v>6940</v>
      </c>
      <c r="L207" s="319" t="s">
        <v>862</v>
      </c>
    </row>
    <row r="208" spans="1:12" ht="33.75">
      <c r="A208" s="318" t="s">
        <v>1090</v>
      </c>
      <c r="B208" s="318" t="s">
        <v>7947</v>
      </c>
      <c r="C208" s="318" t="s">
        <v>7948</v>
      </c>
      <c r="D208" s="318" t="s">
        <v>7949</v>
      </c>
      <c r="E208" s="318" t="s">
        <v>7274</v>
      </c>
      <c r="F208" s="318" t="s">
        <v>7275</v>
      </c>
      <c r="G208" s="318" t="s">
        <v>7276</v>
      </c>
      <c r="H208" s="318" t="s">
        <v>7277</v>
      </c>
      <c r="I208" s="318" t="s">
        <v>6884</v>
      </c>
      <c r="J208" s="318" t="s">
        <v>6884</v>
      </c>
      <c r="K208" s="318" t="s">
        <v>6884</v>
      </c>
      <c r="L208" s="318" t="s">
        <v>6926</v>
      </c>
    </row>
    <row r="209" spans="1:12" ht="33.75">
      <c r="A209" s="319" t="s">
        <v>2333</v>
      </c>
      <c r="B209" s="319" t="s">
        <v>7950</v>
      </c>
      <c r="C209" s="319" t="s">
        <v>7951</v>
      </c>
      <c r="D209" s="319" t="s">
        <v>7952</v>
      </c>
      <c r="E209" s="319" t="s">
        <v>7953</v>
      </c>
      <c r="F209" s="319" t="s">
        <v>7954</v>
      </c>
      <c r="G209" s="319" t="s">
        <v>6900</v>
      </c>
      <c r="H209" s="319" t="s">
        <v>7955</v>
      </c>
      <c r="I209" s="319" t="s">
        <v>6884</v>
      </c>
      <c r="J209" s="319" t="s">
        <v>6884</v>
      </c>
      <c r="K209" s="319" t="s">
        <v>7101</v>
      </c>
      <c r="L209" s="319" t="s">
        <v>862</v>
      </c>
    </row>
    <row r="210" spans="1:12" ht="33.75">
      <c r="A210" s="318" t="s">
        <v>2333</v>
      </c>
      <c r="B210" s="318" t="s">
        <v>7956</v>
      </c>
      <c r="C210" s="318" t="s">
        <v>7957</v>
      </c>
      <c r="D210" s="318" t="s">
        <v>7952</v>
      </c>
      <c r="E210" s="318" t="s">
        <v>7958</v>
      </c>
      <c r="F210" s="318" t="s">
        <v>7959</v>
      </c>
      <c r="G210" s="318" t="s">
        <v>6900</v>
      </c>
      <c r="H210" s="318" t="s">
        <v>7960</v>
      </c>
      <c r="I210" s="318" t="s">
        <v>6884</v>
      </c>
      <c r="J210" s="318" t="s">
        <v>6884</v>
      </c>
      <c r="K210" s="318" t="s">
        <v>7101</v>
      </c>
      <c r="L210" s="318" t="s">
        <v>6893</v>
      </c>
    </row>
    <row r="211" spans="1:12" ht="22.5">
      <c r="A211" s="319" t="s">
        <v>7964</v>
      </c>
      <c r="B211" s="319" t="s">
        <v>7961</v>
      </c>
      <c r="C211" s="319" t="s">
        <v>7962</v>
      </c>
      <c r="D211" s="319" t="s">
        <v>7963</v>
      </c>
      <c r="E211" s="319" t="s">
        <v>7857</v>
      </c>
      <c r="F211" s="319" t="s">
        <v>7858</v>
      </c>
      <c r="G211" s="319" t="s">
        <v>7474</v>
      </c>
      <c r="H211" s="319" t="s">
        <v>7858</v>
      </c>
      <c r="I211" s="319" t="s">
        <v>6884</v>
      </c>
      <c r="J211" s="319" t="s">
        <v>6884</v>
      </c>
      <c r="K211" s="319" t="s">
        <v>6884</v>
      </c>
      <c r="L211" s="319" t="s">
        <v>862</v>
      </c>
    </row>
    <row r="212" spans="1:12" ht="45">
      <c r="A212" s="318" t="s">
        <v>6884</v>
      </c>
      <c r="B212" s="318" t="s">
        <v>7965</v>
      </c>
      <c r="C212" s="318" t="s">
        <v>7966</v>
      </c>
      <c r="D212" s="318" t="s">
        <v>6884</v>
      </c>
      <c r="E212" s="318" t="s">
        <v>7946</v>
      </c>
      <c r="F212" s="318" t="s">
        <v>6916</v>
      </c>
      <c r="G212" s="318" t="s">
        <v>6892</v>
      </c>
      <c r="H212" s="318" t="s">
        <v>6916</v>
      </c>
      <c r="I212" s="318" t="s">
        <v>6910</v>
      </c>
      <c r="J212" s="318" t="s">
        <v>6884</v>
      </c>
      <c r="K212" s="318" t="s">
        <v>6940</v>
      </c>
      <c r="L212" s="318" t="s">
        <v>862</v>
      </c>
    </row>
    <row r="213" spans="1:12" ht="45">
      <c r="A213" s="319" t="s">
        <v>7970</v>
      </c>
      <c r="B213" s="319" t="s">
        <v>7967</v>
      </c>
      <c r="C213" s="319" t="s">
        <v>7968</v>
      </c>
      <c r="D213" s="319" t="s">
        <v>7969</v>
      </c>
      <c r="E213" s="319" t="s">
        <v>7971</v>
      </c>
      <c r="F213" s="319" t="s">
        <v>6916</v>
      </c>
      <c r="G213" s="319" t="s">
        <v>6892</v>
      </c>
      <c r="H213" s="319" t="s">
        <v>6917</v>
      </c>
      <c r="I213" s="319" t="s">
        <v>6910</v>
      </c>
      <c r="J213" s="319" t="s">
        <v>6884</v>
      </c>
      <c r="K213" s="319" t="s">
        <v>6884</v>
      </c>
      <c r="L213" s="319" t="s">
        <v>862</v>
      </c>
    </row>
    <row r="214" spans="1:12" ht="90">
      <c r="A214" s="318" t="s">
        <v>6884</v>
      </c>
      <c r="B214" s="318" t="s">
        <v>7972</v>
      </c>
      <c r="C214" s="318" t="s">
        <v>7973</v>
      </c>
      <c r="D214" s="318" t="s">
        <v>7974</v>
      </c>
      <c r="E214" s="318" t="s">
        <v>7975</v>
      </c>
      <c r="F214" s="318" t="s">
        <v>7976</v>
      </c>
      <c r="G214" s="318" t="s">
        <v>6892</v>
      </c>
      <c r="H214" s="318" t="s">
        <v>7976</v>
      </c>
      <c r="I214" s="318" t="s">
        <v>6884</v>
      </c>
      <c r="J214" s="318" t="s">
        <v>6884</v>
      </c>
      <c r="K214" s="318" t="s">
        <v>6884</v>
      </c>
      <c r="L214" s="318" t="s">
        <v>862</v>
      </c>
    </row>
    <row r="215" spans="1:12" ht="45">
      <c r="A215" s="319" t="s">
        <v>6884</v>
      </c>
      <c r="B215" s="319" t="s">
        <v>7977</v>
      </c>
      <c r="C215" s="319" t="s">
        <v>7978</v>
      </c>
      <c r="D215" s="319" t="s">
        <v>7979</v>
      </c>
      <c r="E215" s="319" t="s">
        <v>7472</v>
      </c>
      <c r="F215" s="319" t="s">
        <v>7473</v>
      </c>
      <c r="G215" s="319" t="s">
        <v>7474</v>
      </c>
      <c r="H215" s="319" t="s">
        <v>7473</v>
      </c>
      <c r="I215" s="319" t="s">
        <v>6884</v>
      </c>
      <c r="J215" s="319" t="s">
        <v>6884</v>
      </c>
      <c r="K215" s="319" t="s">
        <v>6884</v>
      </c>
      <c r="L215" s="319" t="s">
        <v>862</v>
      </c>
    </row>
    <row r="216" spans="1:12" ht="56.25">
      <c r="A216" s="318" t="s">
        <v>7983</v>
      </c>
      <c r="B216" s="318" t="s">
        <v>7980</v>
      </c>
      <c r="C216" s="318" t="s">
        <v>7981</v>
      </c>
      <c r="D216" s="318" t="s">
        <v>7982</v>
      </c>
      <c r="E216" s="318" t="s">
        <v>7984</v>
      </c>
      <c r="F216" s="318" t="s">
        <v>7985</v>
      </c>
      <c r="G216" s="318" t="s">
        <v>7986</v>
      </c>
      <c r="H216" s="318" t="s">
        <v>7987</v>
      </c>
      <c r="I216" s="318" t="s">
        <v>6910</v>
      </c>
      <c r="J216" s="318" t="s">
        <v>6884</v>
      </c>
      <c r="K216" s="318" t="s">
        <v>6884</v>
      </c>
      <c r="L216" s="318" t="s">
        <v>862</v>
      </c>
    </row>
    <row r="217" spans="1:12" ht="67.5">
      <c r="A217" s="319" t="s">
        <v>6884</v>
      </c>
      <c r="B217" s="319" t="s">
        <v>7988</v>
      </c>
      <c r="C217" s="319" t="s">
        <v>7989</v>
      </c>
      <c r="D217" s="319" t="s">
        <v>7990</v>
      </c>
      <c r="E217" s="319" t="s">
        <v>7991</v>
      </c>
      <c r="F217" s="319" t="s">
        <v>7992</v>
      </c>
      <c r="G217" s="319" t="s">
        <v>7898</v>
      </c>
      <c r="H217" s="319" t="s">
        <v>7993</v>
      </c>
      <c r="I217" s="319" t="s">
        <v>6910</v>
      </c>
      <c r="J217" s="319" t="s">
        <v>6884</v>
      </c>
      <c r="K217" s="319" t="s">
        <v>7101</v>
      </c>
      <c r="L217" s="319" t="s">
        <v>862</v>
      </c>
    </row>
    <row r="218" spans="1:12" ht="67.5">
      <c r="A218" s="318" t="s">
        <v>7997</v>
      </c>
      <c r="B218" s="318" t="s">
        <v>7994</v>
      </c>
      <c r="C218" s="318" t="s">
        <v>7995</v>
      </c>
      <c r="D218" s="318" t="s">
        <v>7996</v>
      </c>
      <c r="E218" s="318" t="s">
        <v>7598</v>
      </c>
      <c r="F218" s="318" t="s">
        <v>7599</v>
      </c>
      <c r="G218" s="318" t="s">
        <v>7600</v>
      </c>
      <c r="H218" s="318" t="s">
        <v>7599</v>
      </c>
      <c r="I218" s="318" t="s">
        <v>6884</v>
      </c>
      <c r="J218" s="318" t="s">
        <v>6884</v>
      </c>
      <c r="K218" s="318" t="s">
        <v>6884</v>
      </c>
      <c r="L218" s="318" t="s">
        <v>6926</v>
      </c>
    </row>
    <row r="219" spans="1:12" ht="78.75">
      <c r="A219" s="319" t="s">
        <v>8001</v>
      </c>
      <c r="B219" s="319" t="s">
        <v>7998</v>
      </c>
      <c r="C219" s="319" t="s">
        <v>7999</v>
      </c>
      <c r="D219" s="319" t="s">
        <v>8000</v>
      </c>
      <c r="E219" s="319" t="s">
        <v>8002</v>
      </c>
      <c r="F219" s="319" t="s">
        <v>8003</v>
      </c>
      <c r="G219" s="319" t="s">
        <v>7898</v>
      </c>
      <c r="H219" s="319" t="s">
        <v>8004</v>
      </c>
      <c r="I219" s="319" t="s">
        <v>8005</v>
      </c>
      <c r="J219" s="319" t="s">
        <v>8006</v>
      </c>
      <c r="K219" s="319" t="s">
        <v>7101</v>
      </c>
      <c r="L219" s="319" t="s">
        <v>862</v>
      </c>
    </row>
    <row r="220" spans="1:12" ht="45">
      <c r="A220" s="318" t="s">
        <v>8010</v>
      </c>
      <c r="B220" s="318" t="s">
        <v>8007</v>
      </c>
      <c r="C220" s="318" t="s">
        <v>8008</v>
      </c>
      <c r="D220" s="318" t="s">
        <v>8009</v>
      </c>
      <c r="E220" s="318" t="s">
        <v>8011</v>
      </c>
      <c r="F220" s="318" t="s">
        <v>8012</v>
      </c>
      <c r="G220" s="318" t="s">
        <v>7037</v>
      </c>
      <c r="H220" s="318" t="s">
        <v>8013</v>
      </c>
      <c r="I220" s="318" t="s">
        <v>6910</v>
      </c>
      <c r="J220" s="318" t="s">
        <v>6884</v>
      </c>
      <c r="K220" s="318" t="s">
        <v>6884</v>
      </c>
      <c r="L220" s="318" t="s">
        <v>862</v>
      </c>
    </row>
    <row r="221" spans="1:12" ht="56.25">
      <c r="A221" s="319" t="s">
        <v>8017</v>
      </c>
      <c r="B221" s="319" t="s">
        <v>8014</v>
      </c>
      <c r="C221" s="319" t="s">
        <v>8015</v>
      </c>
      <c r="D221" s="319" t="s">
        <v>8016</v>
      </c>
      <c r="E221" s="319" t="s">
        <v>8018</v>
      </c>
      <c r="F221" s="319" t="s">
        <v>8019</v>
      </c>
      <c r="G221" s="319" t="s">
        <v>7730</v>
      </c>
      <c r="H221" s="319" t="s">
        <v>8020</v>
      </c>
      <c r="I221" s="319" t="s">
        <v>6884</v>
      </c>
      <c r="J221" s="319" t="s">
        <v>6884</v>
      </c>
      <c r="K221" s="319" t="s">
        <v>6884</v>
      </c>
      <c r="L221" s="319" t="s">
        <v>862</v>
      </c>
    </row>
    <row r="222" spans="1:12" ht="78.75">
      <c r="A222" s="318" t="s">
        <v>8024</v>
      </c>
      <c r="B222" s="318" t="s">
        <v>8021</v>
      </c>
      <c r="C222" s="318" t="s">
        <v>8022</v>
      </c>
      <c r="D222" s="318" t="s">
        <v>8023</v>
      </c>
      <c r="E222" s="318" t="s">
        <v>8018</v>
      </c>
      <c r="F222" s="318" t="s">
        <v>8019</v>
      </c>
      <c r="G222" s="318" t="s">
        <v>7730</v>
      </c>
      <c r="H222" s="318" t="s">
        <v>8020</v>
      </c>
      <c r="I222" s="318" t="s">
        <v>6910</v>
      </c>
      <c r="J222" s="318" t="s">
        <v>8025</v>
      </c>
      <c r="K222" s="318" t="s">
        <v>6884</v>
      </c>
      <c r="L222" s="318" t="s">
        <v>862</v>
      </c>
    </row>
    <row r="223" spans="1:12" ht="56.25">
      <c r="A223" s="319" t="s">
        <v>8029</v>
      </c>
      <c r="B223" s="319" t="s">
        <v>8026</v>
      </c>
      <c r="C223" s="319" t="s">
        <v>8027</v>
      </c>
      <c r="D223" s="319" t="s">
        <v>8028</v>
      </c>
      <c r="E223" s="319" t="s">
        <v>8030</v>
      </c>
      <c r="F223" s="319" t="s">
        <v>8031</v>
      </c>
      <c r="G223" s="319" t="s">
        <v>6979</v>
      </c>
      <c r="H223" s="319" t="s">
        <v>8032</v>
      </c>
      <c r="I223" s="319" t="s">
        <v>6884</v>
      </c>
      <c r="J223" s="319" t="s">
        <v>6884</v>
      </c>
      <c r="K223" s="319" t="s">
        <v>6884</v>
      </c>
      <c r="L223" s="319" t="s">
        <v>862</v>
      </c>
    </row>
    <row r="224" spans="1:12" ht="45">
      <c r="A224" s="318" t="s">
        <v>6884</v>
      </c>
      <c r="B224" s="318" t="s">
        <v>8033</v>
      </c>
      <c r="C224" s="318" t="s">
        <v>8034</v>
      </c>
      <c r="D224" s="318" t="s">
        <v>8035</v>
      </c>
      <c r="E224" s="318" t="s">
        <v>8036</v>
      </c>
      <c r="F224" s="318" t="s">
        <v>8037</v>
      </c>
      <c r="G224" s="318" t="s">
        <v>7003</v>
      </c>
      <c r="H224" s="318" t="s">
        <v>8037</v>
      </c>
      <c r="I224" s="318" t="s">
        <v>6884</v>
      </c>
      <c r="J224" s="318" t="s">
        <v>6884</v>
      </c>
      <c r="K224" s="318" t="s">
        <v>6884</v>
      </c>
      <c r="L224" s="318" t="s">
        <v>862</v>
      </c>
    </row>
    <row r="225" spans="1:12" ht="22.5">
      <c r="A225" s="319" t="s">
        <v>8041</v>
      </c>
      <c r="B225" s="319" t="s">
        <v>8038</v>
      </c>
      <c r="C225" s="319" t="s">
        <v>8039</v>
      </c>
      <c r="D225" s="319" t="s">
        <v>8040</v>
      </c>
      <c r="E225" s="319" t="s">
        <v>8042</v>
      </c>
      <c r="F225" s="319" t="s">
        <v>8043</v>
      </c>
      <c r="G225" s="319" t="s">
        <v>7037</v>
      </c>
      <c r="H225" s="319" t="s">
        <v>8043</v>
      </c>
      <c r="I225" s="319" t="s">
        <v>6884</v>
      </c>
      <c r="J225" s="319" t="s">
        <v>6884</v>
      </c>
      <c r="K225" s="319" t="s">
        <v>6884</v>
      </c>
      <c r="L225" s="319" t="s">
        <v>862</v>
      </c>
    </row>
    <row r="226" spans="1:12" ht="33.75">
      <c r="A226" s="318" t="s">
        <v>8047</v>
      </c>
      <c r="B226" s="318" t="s">
        <v>8044</v>
      </c>
      <c r="C226" s="318" t="s">
        <v>8045</v>
      </c>
      <c r="D226" s="318" t="s">
        <v>8046</v>
      </c>
      <c r="E226" s="318" t="s">
        <v>7598</v>
      </c>
      <c r="F226" s="318" t="s">
        <v>7599</v>
      </c>
      <c r="G226" s="318" t="s">
        <v>7600</v>
      </c>
      <c r="H226" s="318" t="s">
        <v>7599</v>
      </c>
      <c r="I226" s="318" t="s">
        <v>6884</v>
      </c>
      <c r="J226" s="318" t="s">
        <v>6884</v>
      </c>
      <c r="K226" s="318" t="s">
        <v>6884</v>
      </c>
      <c r="L226" s="318" t="s">
        <v>862</v>
      </c>
    </row>
    <row r="227" spans="1:12" ht="45">
      <c r="A227" s="319" t="s">
        <v>8051</v>
      </c>
      <c r="B227" s="319" t="s">
        <v>8048</v>
      </c>
      <c r="C227" s="319" t="s">
        <v>8049</v>
      </c>
      <c r="D227" s="319" t="s">
        <v>8050</v>
      </c>
      <c r="E227" s="319" t="s">
        <v>8052</v>
      </c>
      <c r="F227" s="319" t="s">
        <v>8053</v>
      </c>
      <c r="G227" s="319" t="s">
        <v>6979</v>
      </c>
      <c r="H227" s="319" t="s">
        <v>8053</v>
      </c>
      <c r="I227" s="319" t="s">
        <v>6884</v>
      </c>
      <c r="J227" s="319" t="s">
        <v>6884</v>
      </c>
      <c r="K227" s="319" t="s">
        <v>6884</v>
      </c>
      <c r="L227" s="319" t="s">
        <v>862</v>
      </c>
    </row>
    <row r="228" spans="1:12" ht="33.75">
      <c r="A228" s="318" t="s">
        <v>8057</v>
      </c>
      <c r="B228" s="318" t="s">
        <v>8054</v>
      </c>
      <c r="C228" s="318" t="s">
        <v>8055</v>
      </c>
      <c r="D228" s="318" t="s">
        <v>8056</v>
      </c>
      <c r="E228" s="318" t="s">
        <v>8058</v>
      </c>
      <c r="F228" s="318" t="s">
        <v>8059</v>
      </c>
      <c r="G228" s="318" t="s">
        <v>7044</v>
      </c>
      <c r="H228" s="318" t="s">
        <v>8060</v>
      </c>
      <c r="I228" s="318" t="s">
        <v>6884</v>
      </c>
      <c r="J228" s="318" t="s">
        <v>6884</v>
      </c>
      <c r="K228" s="318" t="s">
        <v>6884</v>
      </c>
      <c r="L228" s="318" t="s">
        <v>862</v>
      </c>
    </row>
    <row r="229" spans="1:12" ht="33.75">
      <c r="A229" s="319" t="s">
        <v>8064</v>
      </c>
      <c r="B229" s="319" t="s">
        <v>8061</v>
      </c>
      <c r="C229" s="319" t="s">
        <v>8062</v>
      </c>
      <c r="D229" s="319" t="s">
        <v>8063</v>
      </c>
      <c r="E229" s="319" t="s">
        <v>8065</v>
      </c>
      <c r="F229" s="319" t="s">
        <v>8066</v>
      </c>
      <c r="G229" s="319" t="s">
        <v>7003</v>
      </c>
      <c r="H229" s="319" t="s">
        <v>8066</v>
      </c>
      <c r="I229" s="319" t="s">
        <v>6884</v>
      </c>
      <c r="J229" s="319" t="s">
        <v>6884</v>
      </c>
      <c r="K229" s="319" t="s">
        <v>6884</v>
      </c>
      <c r="L229" s="319" t="s">
        <v>862</v>
      </c>
    </row>
    <row r="230" spans="1:12" ht="33.75">
      <c r="A230" s="318" t="s">
        <v>6884</v>
      </c>
      <c r="B230" s="318" t="s">
        <v>8067</v>
      </c>
      <c r="C230" s="318" t="s">
        <v>8068</v>
      </c>
      <c r="D230" s="318" t="s">
        <v>8069</v>
      </c>
      <c r="E230" s="318" t="s">
        <v>8070</v>
      </c>
      <c r="F230" s="318" t="s">
        <v>8071</v>
      </c>
      <c r="G230" s="318" t="s">
        <v>7627</v>
      </c>
      <c r="H230" s="318" t="s">
        <v>8071</v>
      </c>
      <c r="I230" s="318" t="s">
        <v>6884</v>
      </c>
      <c r="J230" s="318" t="s">
        <v>6884</v>
      </c>
      <c r="K230" s="318" t="s">
        <v>6884</v>
      </c>
      <c r="L230" s="318" t="s">
        <v>862</v>
      </c>
    </row>
    <row r="231" spans="1:12" ht="78.75">
      <c r="A231" s="319" t="s">
        <v>6884</v>
      </c>
      <c r="B231" s="319" t="s">
        <v>8072</v>
      </c>
      <c r="C231" s="319" t="s">
        <v>8073</v>
      </c>
      <c r="D231" s="319" t="s">
        <v>8074</v>
      </c>
      <c r="E231" s="319" t="s">
        <v>8075</v>
      </c>
      <c r="F231" s="319" t="s">
        <v>8076</v>
      </c>
      <c r="G231" s="319" t="s">
        <v>7163</v>
      </c>
      <c r="H231" s="319" t="s">
        <v>8076</v>
      </c>
      <c r="I231" s="319" t="s">
        <v>6884</v>
      </c>
      <c r="J231" s="319" t="s">
        <v>6884</v>
      </c>
      <c r="K231" s="319" t="s">
        <v>6884</v>
      </c>
      <c r="L231" s="319" t="s">
        <v>862</v>
      </c>
    </row>
    <row r="232" spans="1:12" ht="56.25">
      <c r="A232" s="318" t="s">
        <v>8080</v>
      </c>
      <c r="B232" s="318" t="s">
        <v>8077</v>
      </c>
      <c r="C232" s="318" t="s">
        <v>8078</v>
      </c>
      <c r="D232" s="318" t="s">
        <v>8079</v>
      </c>
      <c r="E232" s="318" t="s">
        <v>8081</v>
      </c>
      <c r="F232" s="318" t="s">
        <v>8082</v>
      </c>
      <c r="G232" s="318" t="s">
        <v>8083</v>
      </c>
      <c r="H232" s="318" t="s">
        <v>8082</v>
      </c>
      <c r="I232" s="318" t="s">
        <v>6884</v>
      </c>
      <c r="J232" s="318" t="s">
        <v>6884</v>
      </c>
      <c r="K232" s="318" t="s">
        <v>6884</v>
      </c>
      <c r="L232" s="318" t="s">
        <v>862</v>
      </c>
    </row>
    <row r="233" spans="1:12" ht="78.75">
      <c r="A233" s="319" t="s">
        <v>8087</v>
      </c>
      <c r="B233" s="319" t="s">
        <v>8084</v>
      </c>
      <c r="C233" s="319" t="s">
        <v>8085</v>
      </c>
      <c r="D233" s="319" t="s">
        <v>8086</v>
      </c>
      <c r="E233" s="319" t="s">
        <v>7048</v>
      </c>
      <c r="F233" s="319" t="s">
        <v>7049</v>
      </c>
      <c r="G233" s="319" t="s">
        <v>6884</v>
      </c>
      <c r="H233" s="319" t="s">
        <v>7049</v>
      </c>
      <c r="I233" s="319" t="s">
        <v>6884</v>
      </c>
      <c r="J233" s="319" t="s">
        <v>6884</v>
      </c>
      <c r="K233" s="319" t="s">
        <v>6884</v>
      </c>
      <c r="L233" s="319" t="s">
        <v>862</v>
      </c>
    </row>
    <row r="234" spans="1:12" ht="78.75">
      <c r="A234" s="318" t="s">
        <v>6884</v>
      </c>
      <c r="B234" s="318" t="s">
        <v>8088</v>
      </c>
      <c r="C234" s="318" t="s">
        <v>8089</v>
      </c>
      <c r="D234" s="318" t="s">
        <v>8090</v>
      </c>
      <c r="E234" s="318" t="s">
        <v>7598</v>
      </c>
      <c r="F234" s="318" t="s">
        <v>7599</v>
      </c>
      <c r="G234" s="318" t="s">
        <v>7600</v>
      </c>
      <c r="H234" s="318" t="s">
        <v>7599</v>
      </c>
      <c r="I234" s="318" t="s">
        <v>6884</v>
      </c>
      <c r="J234" s="318" t="s">
        <v>6884</v>
      </c>
      <c r="K234" s="318" t="s">
        <v>6884</v>
      </c>
      <c r="L234" s="318" t="s">
        <v>862</v>
      </c>
    </row>
    <row r="235" spans="1:12" ht="56.25">
      <c r="A235" s="319" t="s">
        <v>8093</v>
      </c>
      <c r="B235" s="319" t="s">
        <v>8091</v>
      </c>
      <c r="C235" s="319" t="s">
        <v>8092</v>
      </c>
      <c r="D235" s="319" t="s">
        <v>6884</v>
      </c>
      <c r="E235" s="319" t="s">
        <v>8094</v>
      </c>
      <c r="F235" s="319" t="s">
        <v>8095</v>
      </c>
      <c r="G235" s="319" t="s">
        <v>7219</v>
      </c>
      <c r="H235" s="319" t="s">
        <v>8095</v>
      </c>
      <c r="I235" s="319" t="s">
        <v>6884</v>
      </c>
      <c r="J235" s="319" t="s">
        <v>6884</v>
      </c>
      <c r="K235" s="319" t="s">
        <v>6884</v>
      </c>
      <c r="L235" s="319" t="s">
        <v>862</v>
      </c>
    </row>
    <row r="236" spans="1:12" ht="33.75">
      <c r="A236" s="318" t="s">
        <v>1390</v>
      </c>
      <c r="B236" s="318" t="s">
        <v>8096</v>
      </c>
      <c r="C236" s="318" t="s">
        <v>8097</v>
      </c>
      <c r="D236" s="318" t="s">
        <v>1391</v>
      </c>
      <c r="E236" s="318" t="s">
        <v>8098</v>
      </c>
      <c r="F236" s="318" t="s">
        <v>8099</v>
      </c>
      <c r="G236" s="318" t="s">
        <v>8100</v>
      </c>
      <c r="H236" s="318" t="s">
        <v>8099</v>
      </c>
      <c r="I236" s="318" t="s">
        <v>6884</v>
      </c>
      <c r="J236" s="318" t="s">
        <v>6884</v>
      </c>
      <c r="K236" s="318" t="s">
        <v>6884</v>
      </c>
      <c r="L236" s="318" t="s">
        <v>862</v>
      </c>
    </row>
    <row r="237" spans="1:12" ht="90">
      <c r="A237" s="319" t="s">
        <v>6884</v>
      </c>
      <c r="B237" s="319" t="s">
        <v>8101</v>
      </c>
      <c r="C237" s="319" t="s">
        <v>8102</v>
      </c>
      <c r="D237" s="319" t="s">
        <v>8103</v>
      </c>
      <c r="E237" s="319" t="s">
        <v>8094</v>
      </c>
      <c r="F237" s="319" t="s">
        <v>8095</v>
      </c>
      <c r="G237" s="319" t="s">
        <v>7219</v>
      </c>
      <c r="H237" s="319" t="s">
        <v>8095</v>
      </c>
      <c r="I237" s="319" t="s">
        <v>6884</v>
      </c>
      <c r="J237" s="319" t="s">
        <v>6884</v>
      </c>
      <c r="K237" s="319" t="s">
        <v>6884</v>
      </c>
      <c r="L237" s="319" t="s">
        <v>862</v>
      </c>
    </row>
    <row r="238" spans="1:12" ht="33.75">
      <c r="A238" s="318" t="s">
        <v>8107</v>
      </c>
      <c r="B238" s="318" t="s">
        <v>8104</v>
      </c>
      <c r="C238" s="318" t="s">
        <v>8105</v>
      </c>
      <c r="D238" s="318" t="s">
        <v>8106</v>
      </c>
      <c r="E238" s="318" t="s">
        <v>7258</v>
      </c>
      <c r="F238" s="318" t="s">
        <v>8108</v>
      </c>
      <c r="G238" s="318" t="s">
        <v>7037</v>
      </c>
      <c r="H238" s="318" t="s">
        <v>8108</v>
      </c>
      <c r="I238" s="318" t="s">
        <v>6884</v>
      </c>
      <c r="J238" s="318" t="s">
        <v>6884</v>
      </c>
      <c r="K238" s="318" t="s">
        <v>6884</v>
      </c>
      <c r="L238" s="318" t="s">
        <v>862</v>
      </c>
    </row>
    <row r="239" spans="1:12" ht="33.75">
      <c r="A239" s="319" t="s">
        <v>8112</v>
      </c>
      <c r="B239" s="319" t="s">
        <v>8109</v>
      </c>
      <c r="C239" s="319" t="s">
        <v>8110</v>
      </c>
      <c r="D239" s="319" t="s">
        <v>8111</v>
      </c>
      <c r="E239" s="319" t="s">
        <v>7274</v>
      </c>
      <c r="F239" s="319" t="s">
        <v>7275</v>
      </c>
      <c r="G239" s="319" t="s">
        <v>7276</v>
      </c>
      <c r="H239" s="319" t="s">
        <v>7275</v>
      </c>
      <c r="I239" s="319" t="s">
        <v>6884</v>
      </c>
      <c r="J239" s="319" t="s">
        <v>6884</v>
      </c>
      <c r="K239" s="319" t="s">
        <v>6884</v>
      </c>
      <c r="L239" s="319" t="s">
        <v>862</v>
      </c>
    </row>
    <row r="240" spans="1:12" ht="101.25">
      <c r="A240" s="318" t="s">
        <v>6884</v>
      </c>
      <c r="B240" s="318" t="s">
        <v>8113</v>
      </c>
      <c r="C240" s="318" t="s">
        <v>8114</v>
      </c>
      <c r="D240" s="318" t="s">
        <v>8115</v>
      </c>
      <c r="E240" s="318" t="s">
        <v>8116</v>
      </c>
      <c r="F240" s="318" t="s">
        <v>8117</v>
      </c>
      <c r="G240" s="318" t="s">
        <v>7094</v>
      </c>
      <c r="H240" s="318" t="s">
        <v>8118</v>
      </c>
      <c r="I240" s="318" t="s">
        <v>6884</v>
      </c>
      <c r="J240" s="318" t="s">
        <v>6884</v>
      </c>
      <c r="K240" s="318" t="s">
        <v>7101</v>
      </c>
      <c r="L240" s="318" t="s">
        <v>862</v>
      </c>
    </row>
    <row r="241" spans="1:12" ht="101.25">
      <c r="A241" s="319" t="s">
        <v>8122</v>
      </c>
      <c r="B241" s="319" t="s">
        <v>8119</v>
      </c>
      <c r="C241" s="319" t="s">
        <v>8120</v>
      </c>
      <c r="D241" s="319" t="s">
        <v>8121</v>
      </c>
      <c r="E241" s="319" t="s">
        <v>7598</v>
      </c>
      <c r="F241" s="319" t="s">
        <v>7599</v>
      </c>
      <c r="G241" s="319" t="s">
        <v>7600</v>
      </c>
      <c r="H241" s="319" t="s">
        <v>7599</v>
      </c>
      <c r="I241" s="319" t="s">
        <v>6884</v>
      </c>
      <c r="J241" s="319" t="s">
        <v>6884</v>
      </c>
      <c r="K241" s="319" t="s">
        <v>6884</v>
      </c>
      <c r="L241" s="319" t="s">
        <v>862</v>
      </c>
    </row>
    <row r="242" spans="1:12" ht="45">
      <c r="A242" s="318" t="s">
        <v>8126</v>
      </c>
      <c r="B242" s="318" t="s">
        <v>8123</v>
      </c>
      <c r="C242" s="318" t="s">
        <v>8124</v>
      </c>
      <c r="D242" s="318" t="s">
        <v>8125</v>
      </c>
      <c r="E242" s="318" t="s">
        <v>7598</v>
      </c>
      <c r="F242" s="318" t="s">
        <v>7599</v>
      </c>
      <c r="G242" s="318" t="s">
        <v>7600</v>
      </c>
      <c r="H242" s="318" t="s">
        <v>7599</v>
      </c>
      <c r="I242" s="318" t="s">
        <v>6884</v>
      </c>
      <c r="J242" s="318" t="s">
        <v>6884</v>
      </c>
      <c r="K242" s="318" t="s">
        <v>6884</v>
      </c>
      <c r="L242" s="318" t="s">
        <v>862</v>
      </c>
    </row>
    <row r="243" spans="1:12" ht="67.5">
      <c r="A243" s="319" t="s">
        <v>8130</v>
      </c>
      <c r="B243" s="319" t="s">
        <v>8127</v>
      </c>
      <c r="C243" s="319" t="s">
        <v>8128</v>
      </c>
      <c r="D243" s="319" t="s">
        <v>8129</v>
      </c>
      <c r="E243" s="319" t="s">
        <v>8131</v>
      </c>
      <c r="F243" s="319" t="s">
        <v>8132</v>
      </c>
      <c r="G243" s="319" t="s">
        <v>7011</v>
      </c>
      <c r="H243" s="319" t="s">
        <v>8132</v>
      </c>
      <c r="I243" s="319" t="s">
        <v>6884</v>
      </c>
      <c r="J243" s="319" t="s">
        <v>6884</v>
      </c>
      <c r="K243" s="319" t="s">
        <v>6884</v>
      </c>
      <c r="L243" s="319" t="s">
        <v>862</v>
      </c>
    </row>
    <row r="244" spans="1:12" ht="45">
      <c r="A244" s="318" t="s">
        <v>8136</v>
      </c>
      <c r="B244" s="318" t="s">
        <v>8133</v>
      </c>
      <c r="C244" s="318" t="s">
        <v>8134</v>
      </c>
      <c r="D244" s="318" t="s">
        <v>8135</v>
      </c>
      <c r="E244" s="318" t="s">
        <v>7910</v>
      </c>
      <c r="F244" s="318" t="s">
        <v>7858</v>
      </c>
      <c r="G244" s="318" t="s">
        <v>7474</v>
      </c>
      <c r="H244" s="318" t="s">
        <v>7858</v>
      </c>
      <c r="I244" s="318" t="s">
        <v>6884</v>
      </c>
      <c r="J244" s="318" t="s">
        <v>6884</v>
      </c>
      <c r="K244" s="318" t="s">
        <v>6884</v>
      </c>
      <c r="L244" s="318" t="s">
        <v>862</v>
      </c>
    </row>
    <row r="245" spans="1:12" ht="33.75">
      <c r="A245" s="319" t="s">
        <v>8140</v>
      </c>
      <c r="B245" s="319" t="s">
        <v>8137</v>
      </c>
      <c r="C245" s="319" t="s">
        <v>8138</v>
      </c>
      <c r="D245" s="319" t="s">
        <v>8139</v>
      </c>
      <c r="E245" s="319" t="s">
        <v>7910</v>
      </c>
      <c r="F245" s="319" t="s">
        <v>7858</v>
      </c>
      <c r="G245" s="319" t="s">
        <v>7474</v>
      </c>
      <c r="H245" s="319" t="s">
        <v>7858</v>
      </c>
      <c r="I245" s="319" t="s">
        <v>6884</v>
      </c>
      <c r="J245" s="319" t="s">
        <v>6884</v>
      </c>
      <c r="K245" s="319" t="s">
        <v>6884</v>
      </c>
      <c r="L245" s="319" t="s">
        <v>862</v>
      </c>
    </row>
    <row r="246" spans="1:12" ht="101.25">
      <c r="A246" s="318" t="s">
        <v>8144</v>
      </c>
      <c r="B246" s="318" t="s">
        <v>8141</v>
      </c>
      <c r="C246" s="318" t="s">
        <v>8142</v>
      </c>
      <c r="D246" s="318" t="s">
        <v>8143</v>
      </c>
      <c r="E246" s="318" t="s">
        <v>7035</v>
      </c>
      <c r="F246" s="318" t="s">
        <v>7036</v>
      </c>
      <c r="G246" s="318" t="s">
        <v>7037</v>
      </c>
      <c r="H246" s="318" t="s">
        <v>7036</v>
      </c>
      <c r="I246" s="318" t="s">
        <v>6884</v>
      </c>
      <c r="J246" s="318" t="s">
        <v>6884</v>
      </c>
      <c r="K246" s="318" t="s">
        <v>6884</v>
      </c>
      <c r="L246" s="318" t="s">
        <v>862</v>
      </c>
    </row>
    <row r="247" spans="1:12" ht="45">
      <c r="A247" s="319" t="s">
        <v>8148</v>
      </c>
      <c r="B247" s="319" t="s">
        <v>8145</v>
      </c>
      <c r="C247" s="319" t="s">
        <v>8146</v>
      </c>
      <c r="D247" s="319" t="s">
        <v>8147</v>
      </c>
      <c r="E247" s="319" t="s">
        <v>8149</v>
      </c>
      <c r="F247" s="319" t="s">
        <v>8150</v>
      </c>
      <c r="G247" s="319" t="s">
        <v>7586</v>
      </c>
      <c r="H247" s="319" t="s">
        <v>8150</v>
      </c>
      <c r="I247" s="319" t="s">
        <v>6884</v>
      </c>
      <c r="J247" s="319" t="s">
        <v>6884</v>
      </c>
      <c r="K247" s="319" t="s">
        <v>6884</v>
      </c>
      <c r="L247" s="319" t="s">
        <v>862</v>
      </c>
    </row>
    <row r="248" spans="1:12" ht="56.25">
      <c r="A248" s="318" t="s">
        <v>8154</v>
      </c>
      <c r="B248" s="318" t="s">
        <v>8151</v>
      </c>
      <c r="C248" s="318" t="s">
        <v>8152</v>
      </c>
      <c r="D248" s="318" t="s">
        <v>8153</v>
      </c>
      <c r="E248" s="318" t="s">
        <v>8155</v>
      </c>
      <c r="F248" s="318" t="s">
        <v>8156</v>
      </c>
      <c r="G248" s="318" t="s">
        <v>7139</v>
      </c>
      <c r="H248" s="318" t="s">
        <v>8156</v>
      </c>
      <c r="I248" s="318" t="s">
        <v>6884</v>
      </c>
      <c r="J248" s="318" t="s">
        <v>6884</v>
      </c>
      <c r="K248" s="318" t="s">
        <v>6884</v>
      </c>
      <c r="L248" s="318" t="s">
        <v>862</v>
      </c>
    </row>
    <row r="249" spans="1:12" ht="56.25">
      <c r="A249" s="319" t="s">
        <v>8160</v>
      </c>
      <c r="B249" s="319" t="s">
        <v>8157</v>
      </c>
      <c r="C249" s="319" t="s">
        <v>8158</v>
      </c>
      <c r="D249" s="319" t="s">
        <v>8159</v>
      </c>
      <c r="E249" s="319" t="s">
        <v>8161</v>
      </c>
      <c r="F249" s="319" t="s">
        <v>8162</v>
      </c>
      <c r="G249" s="319" t="s">
        <v>6979</v>
      </c>
      <c r="H249" s="319" t="s">
        <v>8162</v>
      </c>
      <c r="I249" s="319" t="s">
        <v>6884</v>
      </c>
      <c r="J249" s="319" t="s">
        <v>6884</v>
      </c>
      <c r="K249" s="319" t="s">
        <v>6884</v>
      </c>
      <c r="L249" s="319" t="s">
        <v>862</v>
      </c>
    </row>
    <row r="250" spans="1:12" ht="56.25">
      <c r="A250" s="318" t="s">
        <v>8166</v>
      </c>
      <c r="B250" s="318" t="s">
        <v>8163</v>
      </c>
      <c r="C250" s="318" t="s">
        <v>8164</v>
      </c>
      <c r="D250" s="318" t="s">
        <v>8165</v>
      </c>
      <c r="E250" s="318" t="s">
        <v>8167</v>
      </c>
      <c r="F250" s="318" t="s">
        <v>8168</v>
      </c>
      <c r="G250" s="318" t="s">
        <v>7627</v>
      </c>
      <c r="H250" s="318" t="s">
        <v>8169</v>
      </c>
      <c r="I250" s="318" t="s">
        <v>6884</v>
      </c>
      <c r="J250" s="318" t="s">
        <v>6884</v>
      </c>
      <c r="K250" s="318" t="s">
        <v>6884</v>
      </c>
      <c r="L250" s="318" t="s">
        <v>862</v>
      </c>
    </row>
    <row r="251" spans="1:12" ht="56.25">
      <c r="A251" s="319" t="s">
        <v>8173</v>
      </c>
      <c r="B251" s="319" t="s">
        <v>8170</v>
      </c>
      <c r="C251" s="319" t="s">
        <v>8171</v>
      </c>
      <c r="D251" s="319" t="s">
        <v>8172</v>
      </c>
      <c r="E251" s="319" t="s">
        <v>8174</v>
      </c>
      <c r="F251" s="319" t="s">
        <v>8175</v>
      </c>
      <c r="G251" s="319" t="s">
        <v>7730</v>
      </c>
      <c r="H251" s="319" t="s">
        <v>8176</v>
      </c>
      <c r="I251" s="319" t="s">
        <v>6884</v>
      </c>
      <c r="J251" s="319" t="s">
        <v>6884</v>
      </c>
      <c r="K251" s="319" t="s">
        <v>6884</v>
      </c>
      <c r="L251" s="319" t="s">
        <v>6926</v>
      </c>
    </row>
    <row r="252" spans="1:12" ht="33.75">
      <c r="A252" s="318" t="s">
        <v>8180</v>
      </c>
      <c r="B252" s="318" t="s">
        <v>8177</v>
      </c>
      <c r="C252" s="318" t="s">
        <v>8178</v>
      </c>
      <c r="D252" s="318" t="s">
        <v>8179</v>
      </c>
      <c r="E252" s="318" t="s">
        <v>8181</v>
      </c>
      <c r="F252" s="318" t="s">
        <v>8182</v>
      </c>
      <c r="G252" s="318" t="s">
        <v>7037</v>
      </c>
      <c r="H252" s="318" t="s">
        <v>8182</v>
      </c>
      <c r="I252" s="318" t="s">
        <v>6884</v>
      </c>
      <c r="J252" s="318" t="s">
        <v>6884</v>
      </c>
      <c r="K252" s="318" t="s">
        <v>6884</v>
      </c>
      <c r="L252" s="318" t="s">
        <v>6926</v>
      </c>
    </row>
    <row r="253" spans="1:12" ht="33.75">
      <c r="A253" s="319" t="s">
        <v>8186</v>
      </c>
      <c r="B253" s="319" t="s">
        <v>8183</v>
      </c>
      <c r="C253" s="319" t="s">
        <v>8184</v>
      </c>
      <c r="D253" s="319" t="s">
        <v>8185</v>
      </c>
      <c r="E253" s="319" t="s">
        <v>8187</v>
      </c>
      <c r="F253" s="319" t="s">
        <v>8188</v>
      </c>
      <c r="G253" s="319" t="s">
        <v>7037</v>
      </c>
      <c r="H253" s="319" t="s">
        <v>8188</v>
      </c>
      <c r="I253" s="319" t="s">
        <v>6884</v>
      </c>
      <c r="J253" s="319" t="s">
        <v>6884</v>
      </c>
      <c r="K253" s="319" t="s">
        <v>6884</v>
      </c>
      <c r="L253" s="319" t="s">
        <v>6926</v>
      </c>
    </row>
    <row r="254" spans="1:12" ht="45">
      <c r="A254" s="318" t="s">
        <v>8192</v>
      </c>
      <c r="B254" s="318" t="s">
        <v>8189</v>
      </c>
      <c r="C254" s="318" t="s">
        <v>8190</v>
      </c>
      <c r="D254" s="318" t="s">
        <v>8191</v>
      </c>
      <c r="E254" s="318" t="s">
        <v>8193</v>
      </c>
      <c r="F254" s="318" t="s">
        <v>8194</v>
      </c>
      <c r="G254" s="318" t="s">
        <v>8195</v>
      </c>
      <c r="H254" s="318" t="s">
        <v>8196</v>
      </c>
      <c r="I254" s="318" t="s">
        <v>6884</v>
      </c>
      <c r="J254" s="318" t="s">
        <v>8197</v>
      </c>
      <c r="K254" s="318" t="s">
        <v>6884</v>
      </c>
      <c r="L254" s="318" t="s">
        <v>6926</v>
      </c>
    </row>
    <row r="255" spans="1:12" ht="45">
      <c r="A255" s="319" t="s">
        <v>8201</v>
      </c>
      <c r="B255" s="319" t="s">
        <v>8198</v>
      </c>
      <c r="C255" s="319" t="s">
        <v>8199</v>
      </c>
      <c r="D255" s="319" t="s">
        <v>8200</v>
      </c>
      <c r="E255" s="319" t="s">
        <v>8202</v>
      </c>
      <c r="F255" s="319" t="s">
        <v>8203</v>
      </c>
      <c r="G255" s="319" t="s">
        <v>7586</v>
      </c>
      <c r="H255" s="319" t="s">
        <v>8203</v>
      </c>
      <c r="I255" s="319" t="s">
        <v>6884</v>
      </c>
      <c r="J255" s="319" t="s">
        <v>6884</v>
      </c>
      <c r="K255" s="319" t="s">
        <v>6884</v>
      </c>
      <c r="L255" s="319" t="s">
        <v>6926</v>
      </c>
    </row>
    <row r="256" spans="1:12" ht="33.75">
      <c r="A256" s="318" t="s">
        <v>8207</v>
      </c>
      <c r="B256" s="318" t="s">
        <v>8204</v>
      </c>
      <c r="C256" s="318" t="s">
        <v>8205</v>
      </c>
      <c r="D256" s="318" t="s">
        <v>8206</v>
      </c>
      <c r="E256" s="318" t="s">
        <v>7035</v>
      </c>
      <c r="F256" s="318" t="s">
        <v>7036</v>
      </c>
      <c r="G256" s="318" t="s">
        <v>7037</v>
      </c>
      <c r="H256" s="318" t="s">
        <v>7036</v>
      </c>
      <c r="I256" s="318" t="s">
        <v>6884</v>
      </c>
      <c r="J256" s="318" t="s">
        <v>6884</v>
      </c>
      <c r="K256" s="318" t="s">
        <v>6884</v>
      </c>
      <c r="L256" s="318" t="s">
        <v>6926</v>
      </c>
    </row>
    <row r="257" spans="1:12" ht="45">
      <c r="A257" s="319" t="s">
        <v>8211</v>
      </c>
      <c r="B257" s="319" t="s">
        <v>8208</v>
      </c>
      <c r="C257" s="319" t="s">
        <v>8209</v>
      </c>
      <c r="D257" s="319" t="s">
        <v>8210</v>
      </c>
      <c r="E257" s="319" t="s">
        <v>8212</v>
      </c>
      <c r="F257" s="319" t="s">
        <v>8213</v>
      </c>
      <c r="G257" s="319" t="s">
        <v>7474</v>
      </c>
      <c r="H257" s="319" t="s">
        <v>8213</v>
      </c>
      <c r="I257" s="319" t="s">
        <v>6884</v>
      </c>
      <c r="J257" s="319" t="s">
        <v>6884</v>
      </c>
      <c r="K257" s="319" t="s">
        <v>6884</v>
      </c>
      <c r="L257" s="319" t="s">
        <v>6926</v>
      </c>
    </row>
    <row r="258" spans="1:12" ht="45">
      <c r="A258" s="318" t="s">
        <v>8217</v>
      </c>
      <c r="B258" s="318" t="s">
        <v>8214</v>
      </c>
      <c r="C258" s="318" t="s">
        <v>8215</v>
      </c>
      <c r="D258" s="318" t="s">
        <v>8216</v>
      </c>
      <c r="E258" s="318" t="s">
        <v>8218</v>
      </c>
      <c r="F258" s="318" t="s">
        <v>8219</v>
      </c>
      <c r="G258" s="318" t="s">
        <v>7037</v>
      </c>
      <c r="H258" s="318" t="s">
        <v>8219</v>
      </c>
      <c r="I258" s="318" t="s">
        <v>6884</v>
      </c>
      <c r="J258" s="318" t="s">
        <v>6884</v>
      </c>
      <c r="K258" s="318" t="s">
        <v>6884</v>
      </c>
      <c r="L258" s="318" t="s">
        <v>6926</v>
      </c>
    </row>
    <row r="259" spans="1:12" ht="67.5">
      <c r="A259" s="319" t="s">
        <v>1090</v>
      </c>
      <c r="B259" s="319" t="s">
        <v>8220</v>
      </c>
      <c r="C259" s="319" t="s">
        <v>8221</v>
      </c>
      <c r="D259" s="319" t="s">
        <v>8222</v>
      </c>
      <c r="E259" s="319" t="s">
        <v>7472</v>
      </c>
      <c r="F259" s="319" t="s">
        <v>7473</v>
      </c>
      <c r="G259" s="319" t="s">
        <v>7474</v>
      </c>
      <c r="H259" s="319" t="s">
        <v>7473</v>
      </c>
      <c r="I259" s="319" t="s">
        <v>6884</v>
      </c>
      <c r="J259" s="319" t="s">
        <v>6884</v>
      </c>
      <c r="K259" s="319" t="s">
        <v>6884</v>
      </c>
      <c r="L259" s="319" t="s">
        <v>6926</v>
      </c>
    </row>
    <row r="260" spans="1:12" ht="101.25">
      <c r="A260" s="318" t="s">
        <v>6884</v>
      </c>
      <c r="B260" s="318" t="s">
        <v>8223</v>
      </c>
      <c r="C260" s="318" t="s">
        <v>8224</v>
      </c>
      <c r="D260" s="318" t="s">
        <v>8225</v>
      </c>
      <c r="E260" s="318" t="s">
        <v>8226</v>
      </c>
      <c r="F260" s="318" t="s">
        <v>8227</v>
      </c>
      <c r="G260" s="318" t="s">
        <v>7044</v>
      </c>
      <c r="H260" s="318" t="s">
        <v>8228</v>
      </c>
      <c r="I260" s="318" t="s">
        <v>6884</v>
      </c>
      <c r="J260" s="318" t="s">
        <v>6884</v>
      </c>
      <c r="K260" s="318" t="s">
        <v>6884</v>
      </c>
      <c r="L260" s="318" t="s">
        <v>6993</v>
      </c>
    </row>
    <row r="261" spans="1:12" ht="45">
      <c r="A261" s="319" t="s">
        <v>1090</v>
      </c>
      <c r="B261" s="319" t="s">
        <v>8229</v>
      </c>
      <c r="C261" s="319" t="s">
        <v>8230</v>
      </c>
      <c r="D261" s="319" t="s">
        <v>8231</v>
      </c>
      <c r="E261" s="319" t="s">
        <v>7598</v>
      </c>
      <c r="F261" s="319" t="s">
        <v>7599</v>
      </c>
      <c r="G261" s="319" t="s">
        <v>7600</v>
      </c>
      <c r="H261" s="319" t="s">
        <v>7599</v>
      </c>
      <c r="I261" s="319" t="s">
        <v>6884</v>
      </c>
      <c r="J261" s="319" t="s">
        <v>6884</v>
      </c>
      <c r="K261" s="319" t="s">
        <v>6884</v>
      </c>
      <c r="L261" s="319" t="s">
        <v>6926</v>
      </c>
    </row>
    <row r="262" spans="1:12" ht="22.5">
      <c r="A262" s="318" t="s">
        <v>1090</v>
      </c>
      <c r="B262" s="318" t="s">
        <v>8232</v>
      </c>
      <c r="C262" s="318" t="s">
        <v>8233</v>
      </c>
      <c r="D262" s="318" t="s">
        <v>8234</v>
      </c>
      <c r="E262" s="318" t="s">
        <v>8235</v>
      </c>
      <c r="F262" s="318" t="s">
        <v>8236</v>
      </c>
      <c r="G262" s="318" t="s">
        <v>8100</v>
      </c>
      <c r="H262" s="318" t="s">
        <v>8236</v>
      </c>
      <c r="I262" s="318" t="s">
        <v>6884</v>
      </c>
      <c r="J262" s="318" t="s">
        <v>6884</v>
      </c>
      <c r="K262" s="318" t="s">
        <v>6884</v>
      </c>
      <c r="L262" s="318" t="s">
        <v>6926</v>
      </c>
    </row>
    <row r="263" spans="1:12" ht="67.5">
      <c r="A263" s="319" t="s">
        <v>8240</v>
      </c>
      <c r="B263" s="319" t="s">
        <v>8237</v>
      </c>
      <c r="C263" s="319" t="s">
        <v>8238</v>
      </c>
      <c r="D263" s="319" t="s">
        <v>8239</v>
      </c>
      <c r="E263" s="319" t="s">
        <v>8241</v>
      </c>
      <c r="F263" s="319" t="s">
        <v>8242</v>
      </c>
      <c r="G263" s="319" t="s">
        <v>8243</v>
      </c>
      <c r="H263" s="319" t="s">
        <v>8242</v>
      </c>
      <c r="I263" s="319" t="s">
        <v>6884</v>
      </c>
      <c r="J263" s="319" t="s">
        <v>6884</v>
      </c>
      <c r="K263" s="319" t="s">
        <v>6884</v>
      </c>
      <c r="L263" s="319" t="s">
        <v>862</v>
      </c>
    </row>
    <row r="264" spans="1:12" ht="45">
      <c r="A264" s="318" t="s">
        <v>2557</v>
      </c>
      <c r="B264" s="318" t="s">
        <v>8244</v>
      </c>
      <c r="C264" s="318" t="s">
        <v>8245</v>
      </c>
      <c r="D264" s="318" t="s">
        <v>8239</v>
      </c>
      <c r="E264" s="318" t="s">
        <v>8246</v>
      </c>
      <c r="F264" s="318" t="s">
        <v>8247</v>
      </c>
      <c r="G264" s="318" t="s">
        <v>6900</v>
      </c>
      <c r="H264" s="318" t="s">
        <v>8248</v>
      </c>
      <c r="I264" s="318" t="s">
        <v>6884</v>
      </c>
      <c r="J264" s="318" t="s">
        <v>6884</v>
      </c>
      <c r="K264" s="318" t="s">
        <v>6884</v>
      </c>
      <c r="L264" s="318" t="s">
        <v>862</v>
      </c>
    </row>
    <row r="265" spans="1:12" ht="78.75">
      <c r="A265" s="319" t="s">
        <v>8252</v>
      </c>
      <c r="B265" s="319" t="s">
        <v>8249</v>
      </c>
      <c r="C265" s="319" t="s">
        <v>8250</v>
      </c>
      <c r="D265" s="319" t="s">
        <v>8251</v>
      </c>
      <c r="E265" s="319" t="s">
        <v>8253</v>
      </c>
      <c r="F265" s="319" t="s">
        <v>8254</v>
      </c>
      <c r="G265" s="319" t="s">
        <v>8243</v>
      </c>
      <c r="H265" s="319" t="s">
        <v>8255</v>
      </c>
      <c r="I265" s="319" t="s">
        <v>8256</v>
      </c>
      <c r="J265" s="319" t="s">
        <v>7150</v>
      </c>
      <c r="K265" s="319" t="s">
        <v>6884</v>
      </c>
      <c r="L265" s="319" t="s">
        <v>7652</v>
      </c>
    </row>
    <row r="266" spans="1:12" ht="67.5">
      <c r="A266" s="318" t="s">
        <v>8260</v>
      </c>
      <c r="B266" s="318" t="s">
        <v>8257</v>
      </c>
      <c r="C266" s="318" t="s">
        <v>8258</v>
      </c>
      <c r="D266" s="318" t="s">
        <v>8259</v>
      </c>
      <c r="E266" s="318" t="s">
        <v>8261</v>
      </c>
      <c r="F266" s="318" t="s">
        <v>8262</v>
      </c>
      <c r="G266" s="318" t="s">
        <v>7114</v>
      </c>
      <c r="H266" s="318" t="s">
        <v>8263</v>
      </c>
      <c r="I266" s="318" t="s">
        <v>8256</v>
      </c>
      <c r="J266" s="318" t="s">
        <v>7150</v>
      </c>
      <c r="K266" s="318" t="s">
        <v>6884</v>
      </c>
      <c r="L266" s="318" t="s">
        <v>8264</v>
      </c>
    </row>
    <row r="267" spans="1:12" ht="67.5">
      <c r="A267" s="319" t="s">
        <v>8268</v>
      </c>
      <c r="B267" s="319" t="s">
        <v>8265</v>
      </c>
      <c r="C267" s="319" t="s">
        <v>8266</v>
      </c>
      <c r="D267" s="319" t="s">
        <v>8267</v>
      </c>
      <c r="E267" s="319" t="s">
        <v>8261</v>
      </c>
      <c r="F267" s="319" t="s">
        <v>8262</v>
      </c>
      <c r="G267" s="319" t="s">
        <v>7114</v>
      </c>
      <c r="H267" s="319" t="s">
        <v>8263</v>
      </c>
      <c r="I267" s="319" t="s">
        <v>8256</v>
      </c>
      <c r="J267" s="319" t="s">
        <v>7150</v>
      </c>
      <c r="K267" s="319" t="s">
        <v>6884</v>
      </c>
      <c r="L267" s="319" t="s">
        <v>8264</v>
      </c>
    </row>
    <row r="268" spans="1:12" ht="56.25">
      <c r="A268" s="318" t="s">
        <v>8272</v>
      </c>
      <c r="B268" s="318" t="s">
        <v>8269</v>
      </c>
      <c r="C268" s="318" t="s">
        <v>8270</v>
      </c>
      <c r="D268" s="318" t="s">
        <v>8271</v>
      </c>
      <c r="E268" s="318" t="s">
        <v>8273</v>
      </c>
      <c r="F268" s="318" t="s">
        <v>8274</v>
      </c>
      <c r="G268" s="318" t="s">
        <v>7114</v>
      </c>
      <c r="H268" s="318" t="s">
        <v>8275</v>
      </c>
      <c r="I268" s="318" t="s">
        <v>8256</v>
      </c>
      <c r="J268" s="318" t="s">
        <v>7150</v>
      </c>
      <c r="K268" s="318" t="s">
        <v>7101</v>
      </c>
      <c r="L268" s="318" t="s">
        <v>6893</v>
      </c>
    </row>
    <row r="269" spans="1:12" ht="56.25">
      <c r="A269" s="319" t="s">
        <v>2553</v>
      </c>
      <c r="B269" s="319" t="s">
        <v>8276</v>
      </c>
      <c r="C269" s="319" t="s">
        <v>8277</v>
      </c>
      <c r="D269" s="319" t="s">
        <v>8278</v>
      </c>
      <c r="E269" s="319" t="s">
        <v>8279</v>
      </c>
      <c r="F269" s="319" t="s">
        <v>8280</v>
      </c>
      <c r="G269" s="319" t="s">
        <v>8281</v>
      </c>
      <c r="H269" s="319" t="s">
        <v>8280</v>
      </c>
      <c r="I269" s="319" t="s">
        <v>8005</v>
      </c>
      <c r="J269" s="319" t="s">
        <v>6884</v>
      </c>
      <c r="K269" s="319" t="s">
        <v>6884</v>
      </c>
      <c r="L269" s="319" t="s">
        <v>862</v>
      </c>
    </row>
    <row r="270" spans="1:12" ht="67.5">
      <c r="A270" s="318" t="s">
        <v>1518</v>
      </c>
      <c r="B270" s="318" t="s">
        <v>8282</v>
      </c>
      <c r="C270" s="318" t="s">
        <v>8283</v>
      </c>
      <c r="D270" s="318" t="s">
        <v>8284</v>
      </c>
      <c r="E270" s="318" t="s">
        <v>8285</v>
      </c>
      <c r="F270" s="318" t="s">
        <v>8286</v>
      </c>
      <c r="G270" s="318" t="s">
        <v>8281</v>
      </c>
      <c r="H270" s="318" t="s">
        <v>8287</v>
      </c>
      <c r="I270" s="318" t="s">
        <v>8005</v>
      </c>
      <c r="J270" s="318" t="s">
        <v>6884</v>
      </c>
      <c r="K270" s="318" t="s">
        <v>6884</v>
      </c>
      <c r="L270" s="318" t="s">
        <v>862</v>
      </c>
    </row>
    <row r="271" spans="1:12" ht="67.5">
      <c r="A271" s="319" t="s">
        <v>8291</v>
      </c>
      <c r="B271" s="319" t="s">
        <v>8288</v>
      </c>
      <c r="C271" s="319" t="s">
        <v>8289</v>
      </c>
      <c r="D271" s="319" t="s">
        <v>8290</v>
      </c>
      <c r="E271" s="319" t="s">
        <v>8292</v>
      </c>
      <c r="F271" s="319" t="s">
        <v>8293</v>
      </c>
      <c r="G271" s="319" t="s">
        <v>8281</v>
      </c>
      <c r="H271" s="319" t="s">
        <v>8294</v>
      </c>
      <c r="I271" s="319" t="s">
        <v>8005</v>
      </c>
      <c r="J271" s="319" t="s">
        <v>6884</v>
      </c>
      <c r="K271" s="319" t="s">
        <v>6884</v>
      </c>
      <c r="L271" s="319" t="s">
        <v>862</v>
      </c>
    </row>
    <row r="272" spans="1:12" ht="22.5">
      <c r="A272" s="318" t="s">
        <v>1934</v>
      </c>
      <c r="B272" s="318" t="s">
        <v>8295</v>
      </c>
      <c r="C272" s="318" t="s">
        <v>8296</v>
      </c>
      <c r="D272" s="318" t="s">
        <v>8297</v>
      </c>
      <c r="E272" s="318" t="s">
        <v>7910</v>
      </c>
      <c r="F272" s="318" t="s">
        <v>7858</v>
      </c>
      <c r="G272" s="318" t="s">
        <v>7474</v>
      </c>
      <c r="H272" s="318" t="s">
        <v>7858</v>
      </c>
      <c r="I272" s="318" t="s">
        <v>6884</v>
      </c>
      <c r="J272" s="318" t="s">
        <v>6884</v>
      </c>
      <c r="K272" s="318" t="s">
        <v>6884</v>
      </c>
      <c r="L272" s="318" t="s">
        <v>862</v>
      </c>
    </row>
    <row r="273" spans="1:12" ht="78.75">
      <c r="A273" s="319" t="s">
        <v>852</v>
      </c>
      <c r="B273" s="319" t="s">
        <v>8298</v>
      </c>
      <c r="C273" s="319" t="s">
        <v>8299</v>
      </c>
      <c r="D273" s="319" t="s">
        <v>853</v>
      </c>
      <c r="E273" s="319" t="s">
        <v>7857</v>
      </c>
      <c r="F273" s="319" t="s">
        <v>7858</v>
      </c>
      <c r="G273" s="319" t="s">
        <v>7474</v>
      </c>
      <c r="H273" s="319" t="s">
        <v>7858</v>
      </c>
      <c r="I273" s="319" t="s">
        <v>6884</v>
      </c>
      <c r="J273" s="319" t="s">
        <v>7859</v>
      </c>
      <c r="K273" s="319" t="s">
        <v>7122</v>
      </c>
      <c r="L273" s="319" t="s">
        <v>862</v>
      </c>
    </row>
    <row r="274" spans="1:12" ht="56.25">
      <c r="A274" s="318" t="s">
        <v>8303</v>
      </c>
      <c r="B274" s="318" t="s">
        <v>8300</v>
      </c>
      <c r="C274" s="318" t="s">
        <v>8301</v>
      </c>
      <c r="D274" s="318" t="s">
        <v>8302</v>
      </c>
      <c r="E274" s="318" t="s">
        <v>8304</v>
      </c>
      <c r="F274" s="318" t="s">
        <v>8305</v>
      </c>
      <c r="G274" s="318" t="s">
        <v>8306</v>
      </c>
      <c r="H274" s="318" t="s">
        <v>8305</v>
      </c>
      <c r="I274" s="318" t="s">
        <v>6884</v>
      </c>
      <c r="J274" s="318" t="s">
        <v>6884</v>
      </c>
      <c r="K274" s="318" t="s">
        <v>7101</v>
      </c>
      <c r="L274" s="318" t="s">
        <v>862</v>
      </c>
    </row>
    <row r="275" spans="1:12" ht="22.5">
      <c r="A275" s="319" t="s">
        <v>984</v>
      </c>
      <c r="B275" s="319" t="s">
        <v>8307</v>
      </c>
      <c r="C275" s="319" t="s">
        <v>985</v>
      </c>
      <c r="D275" s="319" t="s">
        <v>986</v>
      </c>
      <c r="E275" s="319" t="s">
        <v>7258</v>
      </c>
      <c r="F275" s="319" t="s">
        <v>7259</v>
      </c>
      <c r="G275" s="319" t="s">
        <v>7037</v>
      </c>
      <c r="H275" s="319" t="s">
        <v>7259</v>
      </c>
      <c r="I275" s="319" t="s">
        <v>6884</v>
      </c>
      <c r="J275" s="319" t="s">
        <v>6884</v>
      </c>
      <c r="K275" s="319" t="s">
        <v>6884</v>
      </c>
      <c r="L275" s="319" t="s">
        <v>862</v>
      </c>
    </row>
    <row r="276" spans="1:12" ht="45">
      <c r="A276" s="318" t="s">
        <v>996</v>
      </c>
      <c r="B276" s="318" t="s">
        <v>8308</v>
      </c>
      <c r="C276" s="318" t="s">
        <v>997</v>
      </c>
      <c r="D276" s="318" t="s">
        <v>998</v>
      </c>
      <c r="E276" s="318" t="s">
        <v>8309</v>
      </c>
      <c r="F276" s="318" t="s">
        <v>8310</v>
      </c>
      <c r="G276" s="318" t="s">
        <v>7586</v>
      </c>
      <c r="H276" s="318" t="s">
        <v>8310</v>
      </c>
      <c r="I276" s="318" t="s">
        <v>6884</v>
      </c>
      <c r="J276" s="318" t="s">
        <v>6884</v>
      </c>
      <c r="K276" s="318" t="s">
        <v>6884</v>
      </c>
      <c r="L276" s="318" t="s">
        <v>862</v>
      </c>
    </row>
    <row r="277" spans="1:12" ht="78.75">
      <c r="A277" s="319" t="s">
        <v>1052</v>
      </c>
      <c r="B277" s="319" t="s">
        <v>8311</v>
      </c>
      <c r="C277" s="319" t="s">
        <v>8312</v>
      </c>
      <c r="D277" s="319" t="s">
        <v>1053</v>
      </c>
      <c r="E277" s="319" t="s">
        <v>8313</v>
      </c>
      <c r="F277" s="319" t="s">
        <v>8314</v>
      </c>
      <c r="G277" s="319" t="s">
        <v>8195</v>
      </c>
      <c r="H277" s="319" t="s">
        <v>8314</v>
      </c>
      <c r="I277" s="319" t="s">
        <v>6884</v>
      </c>
      <c r="J277" s="319" t="s">
        <v>8315</v>
      </c>
      <c r="K277" s="319" t="s">
        <v>7240</v>
      </c>
      <c r="L277" s="319" t="s">
        <v>862</v>
      </c>
    </row>
    <row r="278" spans="1:12" ht="67.5">
      <c r="A278" s="318" t="s">
        <v>1050</v>
      </c>
      <c r="B278" s="318" t="s">
        <v>8316</v>
      </c>
      <c r="C278" s="318" t="s">
        <v>8317</v>
      </c>
      <c r="D278" s="318" t="s">
        <v>1051</v>
      </c>
      <c r="E278" s="318" t="s">
        <v>8318</v>
      </c>
      <c r="F278" s="318" t="s">
        <v>8319</v>
      </c>
      <c r="G278" s="318" t="s">
        <v>7003</v>
      </c>
      <c r="H278" s="318" t="s">
        <v>8319</v>
      </c>
      <c r="I278" s="318" t="s">
        <v>6884</v>
      </c>
      <c r="J278" s="318" t="s">
        <v>7680</v>
      </c>
      <c r="K278" s="318" t="s">
        <v>7240</v>
      </c>
      <c r="L278" s="318" t="s">
        <v>862</v>
      </c>
    </row>
    <row r="279" spans="1:12" ht="67.5">
      <c r="A279" s="319" t="s">
        <v>2250</v>
      </c>
      <c r="B279" s="319" t="s">
        <v>8320</v>
      </c>
      <c r="C279" s="319" t="s">
        <v>8321</v>
      </c>
      <c r="D279" s="319" t="s">
        <v>4871</v>
      </c>
      <c r="E279" s="319" t="s">
        <v>8322</v>
      </c>
      <c r="F279" s="319" t="s">
        <v>8323</v>
      </c>
      <c r="G279" s="319" t="s">
        <v>7120</v>
      </c>
      <c r="H279" s="319" t="s">
        <v>8323</v>
      </c>
      <c r="I279" s="319" t="s">
        <v>6884</v>
      </c>
      <c r="J279" s="319" t="s">
        <v>8197</v>
      </c>
      <c r="K279" s="319" t="s">
        <v>6884</v>
      </c>
      <c r="L279" s="319" t="s">
        <v>6893</v>
      </c>
    </row>
    <row r="280" spans="1:12" ht="56.25">
      <c r="A280" s="318" t="s">
        <v>8327</v>
      </c>
      <c r="B280" s="318" t="s">
        <v>8324</v>
      </c>
      <c r="C280" s="318" t="s">
        <v>8325</v>
      </c>
      <c r="D280" s="318" t="s">
        <v>8326</v>
      </c>
      <c r="E280" s="318" t="s">
        <v>7427</v>
      </c>
      <c r="F280" s="318" t="s">
        <v>7428</v>
      </c>
      <c r="G280" s="318" t="s">
        <v>7120</v>
      </c>
      <c r="H280" s="318" t="s">
        <v>7429</v>
      </c>
      <c r="I280" s="318" t="s">
        <v>6884</v>
      </c>
      <c r="J280" s="318" t="s">
        <v>8328</v>
      </c>
      <c r="K280" s="318" t="s">
        <v>6884</v>
      </c>
      <c r="L280" s="318" t="s">
        <v>862</v>
      </c>
    </row>
    <row r="281" spans="1:12" ht="56.25">
      <c r="A281" s="319" t="s">
        <v>4600</v>
      </c>
      <c r="B281" s="319" t="s">
        <v>8329</v>
      </c>
      <c r="C281" s="319" t="s">
        <v>8330</v>
      </c>
      <c r="D281" s="319" t="s">
        <v>4602</v>
      </c>
      <c r="E281" s="319" t="s">
        <v>7210</v>
      </c>
      <c r="F281" s="319" t="s">
        <v>7211</v>
      </c>
      <c r="G281" s="319" t="s">
        <v>7003</v>
      </c>
      <c r="H281" s="319" t="s">
        <v>7211</v>
      </c>
      <c r="I281" s="319" t="s">
        <v>6884</v>
      </c>
      <c r="J281" s="319" t="s">
        <v>8197</v>
      </c>
      <c r="K281" s="319" t="s">
        <v>6884</v>
      </c>
      <c r="L281" s="319" t="s">
        <v>862</v>
      </c>
    </row>
    <row r="282" spans="1:12" ht="67.5">
      <c r="A282" s="318" t="s">
        <v>1949</v>
      </c>
      <c r="B282" s="318" t="s">
        <v>8331</v>
      </c>
      <c r="C282" s="318" t="s">
        <v>8332</v>
      </c>
      <c r="D282" s="318" t="s">
        <v>3491</v>
      </c>
      <c r="E282" s="318" t="s">
        <v>8333</v>
      </c>
      <c r="F282" s="318" t="s">
        <v>8334</v>
      </c>
      <c r="G282" s="318" t="s">
        <v>6938</v>
      </c>
      <c r="H282" s="318" t="s">
        <v>8335</v>
      </c>
      <c r="I282" s="318" t="s">
        <v>6884</v>
      </c>
      <c r="J282" s="318" t="s">
        <v>6884</v>
      </c>
      <c r="K282" s="318" t="s">
        <v>6884</v>
      </c>
      <c r="L282" s="318" t="s">
        <v>862</v>
      </c>
    </row>
    <row r="283" spans="1:12" ht="45">
      <c r="A283" s="319" t="s">
        <v>8338</v>
      </c>
      <c r="B283" s="319" t="s">
        <v>8336</v>
      </c>
      <c r="C283" s="319" t="s">
        <v>8337</v>
      </c>
      <c r="D283" s="319" t="s">
        <v>6884</v>
      </c>
      <c r="E283" s="319" t="s">
        <v>8339</v>
      </c>
      <c r="F283" s="319" t="s">
        <v>8340</v>
      </c>
      <c r="G283" s="319" t="s">
        <v>7139</v>
      </c>
      <c r="H283" s="319" t="s">
        <v>8341</v>
      </c>
      <c r="I283" s="319" t="s">
        <v>6884</v>
      </c>
      <c r="J283" s="319" t="s">
        <v>6884</v>
      </c>
      <c r="K283" s="319" t="s">
        <v>6884</v>
      </c>
      <c r="L283" s="319" t="s">
        <v>862</v>
      </c>
    </row>
    <row r="284" spans="1:12" ht="56.25">
      <c r="A284" s="318" t="s">
        <v>8344</v>
      </c>
      <c r="B284" s="318" t="s">
        <v>8342</v>
      </c>
      <c r="C284" s="318" t="s">
        <v>8343</v>
      </c>
      <c r="D284" s="318" t="s">
        <v>6884</v>
      </c>
      <c r="E284" s="318" t="s">
        <v>7137</v>
      </c>
      <c r="F284" s="318" t="s">
        <v>7138</v>
      </c>
      <c r="G284" s="318" t="s">
        <v>7139</v>
      </c>
      <c r="H284" s="318" t="s">
        <v>7138</v>
      </c>
      <c r="I284" s="318" t="s">
        <v>6884</v>
      </c>
      <c r="J284" s="318" t="s">
        <v>6884</v>
      </c>
      <c r="K284" s="318" t="s">
        <v>6884</v>
      </c>
      <c r="L284" s="318" t="s">
        <v>862</v>
      </c>
    </row>
    <row r="285" spans="1:12" ht="45">
      <c r="A285" s="319" t="s">
        <v>8348</v>
      </c>
      <c r="B285" s="319" t="s">
        <v>8345</v>
      </c>
      <c r="C285" s="319" t="s">
        <v>8346</v>
      </c>
      <c r="D285" s="319" t="s">
        <v>8347</v>
      </c>
      <c r="E285" s="319" t="s">
        <v>8349</v>
      </c>
      <c r="F285" s="319" t="s">
        <v>8350</v>
      </c>
      <c r="G285" s="319" t="s">
        <v>7120</v>
      </c>
      <c r="H285" s="319" t="s">
        <v>8350</v>
      </c>
      <c r="I285" s="319" t="s">
        <v>6884</v>
      </c>
      <c r="J285" s="319" t="s">
        <v>6884</v>
      </c>
      <c r="K285" s="319" t="s">
        <v>6884</v>
      </c>
      <c r="L285" s="319" t="s">
        <v>862</v>
      </c>
    </row>
    <row r="286" spans="1:12" ht="33.75">
      <c r="A286" s="318" t="s">
        <v>8354</v>
      </c>
      <c r="B286" s="318" t="s">
        <v>8351</v>
      </c>
      <c r="C286" s="318" t="s">
        <v>8352</v>
      </c>
      <c r="D286" s="318" t="s">
        <v>8353</v>
      </c>
      <c r="E286" s="318" t="s">
        <v>7137</v>
      </c>
      <c r="F286" s="318" t="s">
        <v>7138</v>
      </c>
      <c r="G286" s="318" t="s">
        <v>7139</v>
      </c>
      <c r="H286" s="318" t="s">
        <v>7138</v>
      </c>
      <c r="I286" s="318" t="s">
        <v>6884</v>
      </c>
      <c r="J286" s="318" t="s">
        <v>6884</v>
      </c>
      <c r="K286" s="318" t="s">
        <v>6884</v>
      </c>
      <c r="L286" s="318" t="s">
        <v>862</v>
      </c>
    </row>
    <row r="287" spans="1:12" ht="56.25">
      <c r="A287" s="319" t="s">
        <v>2104</v>
      </c>
      <c r="B287" s="319" t="s">
        <v>8355</v>
      </c>
      <c r="C287" s="319" t="s">
        <v>8356</v>
      </c>
      <c r="D287" s="319" t="s">
        <v>8357</v>
      </c>
      <c r="E287" s="319" t="s">
        <v>7427</v>
      </c>
      <c r="F287" s="319" t="s">
        <v>7428</v>
      </c>
      <c r="G287" s="319" t="s">
        <v>7120</v>
      </c>
      <c r="H287" s="319" t="s">
        <v>7429</v>
      </c>
      <c r="I287" s="319" t="s">
        <v>6884</v>
      </c>
      <c r="J287" s="319" t="s">
        <v>8197</v>
      </c>
      <c r="K287" s="319" t="s">
        <v>6884</v>
      </c>
      <c r="L287" s="319" t="s">
        <v>862</v>
      </c>
    </row>
    <row r="288" spans="1:12" ht="45">
      <c r="A288" s="318" t="s">
        <v>8361</v>
      </c>
      <c r="B288" s="318" t="s">
        <v>8358</v>
      </c>
      <c r="C288" s="318" t="s">
        <v>8359</v>
      </c>
      <c r="D288" s="318" t="s">
        <v>8360</v>
      </c>
      <c r="E288" s="318" t="s">
        <v>8349</v>
      </c>
      <c r="F288" s="318" t="s">
        <v>8350</v>
      </c>
      <c r="G288" s="318" t="s">
        <v>7120</v>
      </c>
      <c r="H288" s="318" t="s">
        <v>8350</v>
      </c>
      <c r="I288" s="318" t="s">
        <v>6884</v>
      </c>
      <c r="J288" s="318" t="s">
        <v>6884</v>
      </c>
      <c r="K288" s="318" t="s">
        <v>6884</v>
      </c>
      <c r="L288" s="318" t="s">
        <v>862</v>
      </c>
    </row>
    <row r="289" spans="1:12" ht="45">
      <c r="A289" s="319" t="s">
        <v>8365</v>
      </c>
      <c r="B289" s="319" t="s">
        <v>8362</v>
      </c>
      <c r="C289" s="319" t="s">
        <v>8363</v>
      </c>
      <c r="D289" s="319" t="s">
        <v>8364</v>
      </c>
      <c r="E289" s="319" t="s">
        <v>7137</v>
      </c>
      <c r="F289" s="319" t="s">
        <v>7138</v>
      </c>
      <c r="G289" s="319" t="s">
        <v>7139</v>
      </c>
      <c r="H289" s="319" t="s">
        <v>7138</v>
      </c>
      <c r="I289" s="319" t="s">
        <v>6884</v>
      </c>
      <c r="J289" s="319" t="s">
        <v>6884</v>
      </c>
      <c r="K289" s="319" t="s">
        <v>6884</v>
      </c>
      <c r="L289" s="319" t="s">
        <v>862</v>
      </c>
    </row>
    <row r="290" spans="1:12" ht="56.25">
      <c r="A290" s="318" t="s">
        <v>8369</v>
      </c>
      <c r="B290" s="318" t="s">
        <v>8366</v>
      </c>
      <c r="C290" s="318" t="s">
        <v>8367</v>
      </c>
      <c r="D290" s="318" t="s">
        <v>8368</v>
      </c>
      <c r="E290" s="318" t="s">
        <v>7144</v>
      </c>
      <c r="F290" s="318" t="s">
        <v>7145</v>
      </c>
      <c r="G290" s="318" t="s">
        <v>7139</v>
      </c>
      <c r="H290" s="318" t="s">
        <v>7145</v>
      </c>
      <c r="I290" s="318" t="s">
        <v>6884</v>
      </c>
      <c r="J290" s="318" t="s">
        <v>6884</v>
      </c>
      <c r="K290" s="318" t="s">
        <v>6884</v>
      </c>
      <c r="L290" s="318" t="s">
        <v>862</v>
      </c>
    </row>
    <row r="291" spans="1:12" ht="56.25">
      <c r="A291" s="319" t="s">
        <v>8373</v>
      </c>
      <c r="B291" s="319" t="s">
        <v>8370</v>
      </c>
      <c r="C291" s="319" t="s">
        <v>8371</v>
      </c>
      <c r="D291" s="319" t="s">
        <v>8372</v>
      </c>
      <c r="E291" s="319" t="s">
        <v>8374</v>
      </c>
      <c r="F291" s="319" t="s">
        <v>8375</v>
      </c>
      <c r="G291" s="319" t="s">
        <v>7120</v>
      </c>
      <c r="H291" s="319" t="s">
        <v>8375</v>
      </c>
      <c r="I291" s="319" t="s">
        <v>6884</v>
      </c>
      <c r="J291" s="319" t="s">
        <v>6884</v>
      </c>
      <c r="K291" s="319" t="s">
        <v>6884</v>
      </c>
      <c r="L291" s="319" t="s">
        <v>862</v>
      </c>
    </row>
    <row r="292" spans="1:12" ht="56.25">
      <c r="A292" s="318" t="s">
        <v>8379</v>
      </c>
      <c r="B292" s="318" t="s">
        <v>8376</v>
      </c>
      <c r="C292" s="318" t="s">
        <v>8377</v>
      </c>
      <c r="D292" s="318" t="s">
        <v>8378</v>
      </c>
      <c r="E292" s="318" t="s">
        <v>8380</v>
      </c>
      <c r="F292" s="318" t="s">
        <v>8381</v>
      </c>
      <c r="G292" s="318" t="s">
        <v>7139</v>
      </c>
      <c r="H292" s="318" t="s">
        <v>8381</v>
      </c>
      <c r="I292" s="318" t="s">
        <v>6884</v>
      </c>
      <c r="J292" s="318" t="s">
        <v>6884</v>
      </c>
      <c r="K292" s="318" t="s">
        <v>6884</v>
      </c>
      <c r="L292" s="318" t="s">
        <v>862</v>
      </c>
    </row>
    <row r="293" spans="1:12" ht="56.25">
      <c r="A293" s="319" t="s">
        <v>8385</v>
      </c>
      <c r="B293" s="319" t="s">
        <v>8382</v>
      </c>
      <c r="C293" s="319" t="s">
        <v>8383</v>
      </c>
      <c r="D293" s="319" t="s">
        <v>8384</v>
      </c>
      <c r="E293" s="319" t="s">
        <v>7427</v>
      </c>
      <c r="F293" s="319" t="s">
        <v>7428</v>
      </c>
      <c r="G293" s="319" t="s">
        <v>7120</v>
      </c>
      <c r="H293" s="319" t="s">
        <v>7429</v>
      </c>
      <c r="I293" s="319" t="s">
        <v>6884</v>
      </c>
      <c r="J293" s="319" t="s">
        <v>8197</v>
      </c>
      <c r="K293" s="319" t="s">
        <v>6884</v>
      </c>
      <c r="L293" s="319" t="s">
        <v>862</v>
      </c>
    </row>
    <row r="294" spans="1:12" ht="78.75">
      <c r="A294" s="318" t="s">
        <v>2177</v>
      </c>
      <c r="B294" s="318" t="s">
        <v>8386</v>
      </c>
      <c r="C294" s="318" t="s">
        <v>8387</v>
      </c>
      <c r="D294" s="318" t="s">
        <v>4712</v>
      </c>
      <c r="E294" s="318" t="s">
        <v>8388</v>
      </c>
      <c r="F294" s="318" t="s">
        <v>8389</v>
      </c>
      <c r="G294" s="318" t="s">
        <v>6938</v>
      </c>
      <c r="H294" s="318" t="s">
        <v>8390</v>
      </c>
      <c r="I294" s="318" t="s">
        <v>6884</v>
      </c>
      <c r="J294" s="318" t="s">
        <v>7150</v>
      </c>
      <c r="K294" s="318" t="s">
        <v>6884</v>
      </c>
      <c r="L294" s="318" t="s">
        <v>862</v>
      </c>
    </row>
    <row r="295" spans="1:12" ht="90">
      <c r="A295" s="319" t="s">
        <v>2072</v>
      </c>
      <c r="B295" s="319" t="s">
        <v>8391</v>
      </c>
      <c r="C295" s="319" t="s">
        <v>8392</v>
      </c>
      <c r="D295" s="319" t="s">
        <v>4236</v>
      </c>
      <c r="E295" s="319" t="s">
        <v>8393</v>
      </c>
      <c r="F295" s="319" t="s">
        <v>8394</v>
      </c>
      <c r="G295" s="319" t="s">
        <v>7710</v>
      </c>
      <c r="H295" s="319" t="s">
        <v>8395</v>
      </c>
      <c r="I295" s="319" t="s">
        <v>6884</v>
      </c>
      <c r="J295" s="319" t="s">
        <v>7150</v>
      </c>
      <c r="K295" s="319" t="s">
        <v>6884</v>
      </c>
      <c r="L295" s="319" t="s">
        <v>862</v>
      </c>
    </row>
    <row r="296" spans="1:12" ht="56.25">
      <c r="A296" s="318" t="s">
        <v>8399</v>
      </c>
      <c r="B296" s="318" t="s">
        <v>8396</v>
      </c>
      <c r="C296" s="318" t="s">
        <v>8397</v>
      </c>
      <c r="D296" s="318" t="s">
        <v>8398</v>
      </c>
      <c r="E296" s="318" t="s">
        <v>7427</v>
      </c>
      <c r="F296" s="318" t="s">
        <v>7428</v>
      </c>
      <c r="G296" s="318" t="s">
        <v>7120</v>
      </c>
      <c r="H296" s="318" t="s">
        <v>7429</v>
      </c>
      <c r="I296" s="318" t="s">
        <v>6884</v>
      </c>
      <c r="J296" s="318" t="s">
        <v>6884</v>
      </c>
      <c r="K296" s="318" t="s">
        <v>6884</v>
      </c>
      <c r="L296" s="318" t="s">
        <v>862</v>
      </c>
    </row>
    <row r="297" spans="1:12" ht="67.5">
      <c r="A297" s="319" t="s">
        <v>8403</v>
      </c>
      <c r="B297" s="319" t="s">
        <v>8400</v>
      </c>
      <c r="C297" s="319" t="s">
        <v>8401</v>
      </c>
      <c r="D297" s="319" t="s">
        <v>8402</v>
      </c>
      <c r="E297" s="319" t="s">
        <v>8404</v>
      </c>
      <c r="F297" s="319" t="s">
        <v>8405</v>
      </c>
      <c r="G297" s="319" t="s">
        <v>7120</v>
      </c>
      <c r="H297" s="319" t="s">
        <v>8406</v>
      </c>
      <c r="I297" s="319" t="s">
        <v>6884</v>
      </c>
      <c r="J297" s="319" t="s">
        <v>6884</v>
      </c>
      <c r="K297" s="319" t="s">
        <v>6884</v>
      </c>
      <c r="L297" s="319" t="s">
        <v>862</v>
      </c>
    </row>
    <row r="298" spans="1:12" ht="56.25">
      <c r="A298" s="318" t="s">
        <v>8410</v>
      </c>
      <c r="B298" s="318" t="s">
        <v>8407</v>
      </c>
      <c r="C298" s="318" t="s">
        <v>8408</v>
      </c>
      <c r="D298" s="318" t="s">
        <v>8409</v>
      </c>
      <c r="E298" s="318" t="s">
        <v>7384</v>
      </c>
      <c r="F298" s="318" t="s">
        <v>7385</v>
      </c>
      <c r="G298" s="318" t="s">
        <v>7120</v>
      </c>
      <c r="H298" s="318" t="s">
        <v>7386</v>
      </c>
      <c r="I298" s="318" t="s">
        <v>6884</v>
      </c>
      <c r="J298" s="318" t="s">
        <v>6884</v>
      </c>
      <c r="K298" s="318" t="s">
        <v>6884</v>
      </c>
      <c r="L298" s="318" t="s">
        <v>862</v>
      </c>
    </row>
    <row r="299" spans="1:12" ht="78.75">
      <c r="A299" s="319" t="s">
        <v>5496</v>
      </c>
      <c r="B299" s="319" t="s">
        <v>8411</v>
      </c>
      <c r="C299" s="319" t="s">
        <v>8412</v>
      </c>
      <c r="D299" s="319" t="s">
        <v>5498</v>
      </c>
      <c r="E299" s="319" t="s">
        <v>8413</v>
      </c>
      <c r="F299" s="319" t="s">
        <v>8414</v>
      </c>
      <c r="G299" s="319" t="s">
        <v>7120</v>
      </c>
      <c r="H299" s="319" t="s">
        <v>8415</v>
      </c>
      <c r="I299" s="319" t="s">
        <v>6884</v>
      </c>
      <c r="J299" s="319" t="s">
        <v>6884</v>
      </c>
      <c r="K299" s="319" t="s">
        <v>6884</v>
      </c>
      <c r="L299" s="319" t="s">
        <v>862</v>
      </c>
    </row>
    <row r="300" spans="1:12" ht="45">
      <c r="A300" s="318" t="s">
        <v>2087</v>
      </c>
      <c r="B300" s="318" t="s">
        <v>8416</v>
      </c>
      <c r="C300" s="318" t="s">
        <v>8417</v>
      </c>
      <c r="D300" s="318" t="s">
        <v>4345</v>
      </c>
      <c r="E300" s="318" t="s">
        <v>7354</v>
      </c>
      <c r="F300" s="318" t="s">
        <v>7355</v>
      </c>
      <c r="G300" s="318" t="s">
        <v>7003</v>
      </c>
      <c r="H300" s="318" t="s">
        <v>7355</v>
      </c>
      <c r="I300" s="318" t="s">
        <v>6884</v>
      </c>
      <c r="J300" s="318" t="s">
        <v>6884</v>
      </c>
      <c r="K300" s="318" t="s">
        <v>6884</v>
      </c>
      <c r="L300" s="318" t="s">
        <v>862</v>
      </c>
    </row>
    <row r="301" spans="1:12" ht="67.5">
      <c r="A301" s="319" t="s">
        <v>3330</v>
      </c>
      <c r="B301" s="319" t="s">
        <v>8418</v>
      </c>
      <c r="C301" s="319" t="s">
        <v>8419</v>
      </c>
      <c r="D301" s="319" t="s">
        <v>3332</v>
      </c>
      <c r="E301" s="319" t="s">
        <v>7210</v>
      </c>
      <c r="F301" s="319" t="s">
        <v>7211</v>
      </c>
      <c r="G301" s="319" t="s">
        <v>7003</v>
      </c>
      <c r="H301" s="319" t="s">
        <v>7212</v>
      </c>
      <c r="I301" s="319" t="s">
        <v>6884</v>
      </c>
      <c r="J301" s="319" t="s">
        <v>8197</v>
      </c>
      <c r="K301" s="319" t="s">
        <v>6884</v>
      </c>
      <c r="L301" s="319" t="s">
        <v>6893</v>
      </c>
    </row>
    <row r="302" spans="1:12" ht="67.5">
      <c r="A302" s="318" t="s">
        <v>8423</v>
      </c>
      <c r="B302" s="318" t="s">
        <v>8420</v>
      </c>
      <c r="C302" s="318" t="s">
        <v>8421</v>
      </c>
      <c r="D302" s="318" t="s">
        <v>8422</v>
      </c>
      <c r="E302" s="318" t="s">
        <v>8424</v>
      </c>
      <c r="F302" s="318" t="s">
        <v>8425</v>
      </c>
      <c r="G302" s="318" t="s">
        <v>7003</v>
      </c>
      <c r="H302" s="318" t="s">
        <v>8426</v>
      </c>
      <c r="I302" s="318" t="s">
        <v>6884</v>
      </c>
      <c r="J302" s="318" t="s">
        <v>7150</v>
      </c>
      <c r="K302" s="318" t="s">
        <v>6884</v>
      </c>
      <c r="L302" s="318" t="s">
        <v>862</v>
      </c>
    </row>
    <row r="303" spans="1:12" ht="56.25">
      <c r="A303" s="319" t="s">
        <v>8429</v>
      </c>
      <c r="B303" s="319" t="s">
        <v>8427</v>
      </c>
      <c r="C303" s="319" t="s">
        <v>8428</v>
      </c>
      <c r="D303" s="319" t="s">
        <v>6884</v>
      </c>
      <c r="E303" s="319" t="s">
        <v>8430</v>
      </c>
      <c r="F303" s="319" t="s">
        <v>8431</v>
      </c>
      <c r="G303" s="319" t="s">
        <v>7037</v>
      </c>
      <c r="H303" s="319" t="s">
        <v>8431</v>
      </c>
      <c r="I303" s="319" t="s">
        <v>6884</v>
      </c>
      <c r="J303" s="319" t="s">
        <v>6884</v>
      </c>
      <c r="K303" s="319" t="s">
        <v>6884</v>
      </c>
      <c r="L303" s="319" t="s">
        <v>862</v>
      </c>
    </row>
    <row r="304" spans="1:12" ht="56.25">
      <c r="A304" s="318" t="s">
        <v>8435</v>
      </c>
      <c r="B304" s="318" t="s">
        <v>8432</v>
      </c>
      <c r="C304" s="318" t="s">
        <v>8433</v>
      </c>
      <c r="D304" s="318" t="s">
        <v>8434</v>
      </c>
      <c r="E304" s="318" t="s">
        <v>7196</v>
      </c>
      <c r="F304" s="318" t="s">
        <v>7197</v>
      </c>
      <c r="G304" s="318" t="s">
        <v>7120</v>
      </c>
      <c r="H304" s="318" t="s">
        <v>7198</v>
      </c>
      <c r="I304" s="318" t="s">
        <v>6884</v>
      </c>
      <c r="J304" s="318" t="s">
        <v>6884</v>
      </c>
      <c r="K304" s="318" t="s">
        <v>6884</v>
      </c>
      <c r="L304" s="318" t="s">
        <v>862</v>
      </c>
    </row>
    <row r="305" spans="1:12" ht="56.25">
      <c r="A305" s="319" t="s">
        <v>8439</v>
      </c>
      <c r="B305" s="319" t="s">
        <v>8436</v>
      </c>
      <c r="C305" s="319" t="s">
        <v>8437</v>
      </c>
      <c r="D305" s="319" t="s">
        <v>8438</v>
      </c>
      <c r="E305" s="319" t="s">
        <v>7196</v>
      </c>
      <c r="F305" s="319" t="s">
        <v>7197</v>
      </c>
      <c r="G305" s="319" t="s">
        <v>7120</v>
      </c>
      <c r="H305" s="319" t="s">
        <v>7197</v>
      </c>
      <c r="I305" s="319" t="s">
        <v>6884</v>
      </c>
      <c r="J305" s="319" t="s">
        <v>6884</v>
      </c>
      <c r="K305" s="319" t="s">
        <v>6884</v>
      </c>
      <c r="L305" s="319" t="s">
        <v>862</v>
      </c>
    </row>
    <row r="306" spans="1:12" ht="56.25">
      <c r="A306" s="318" t="s">
        <v>4253</v>
      </c>
      <c r="B306" s="318" t="s">
        <v>8440</v>
      </c>
      <c r="C306" s="318" t="s">
        <v>8441</v>
      </c>
      <c r="D306" s="318" t="s">
        <v>4255</v>
      </c>
      <c r="E306" s="318" t="s">
        <v>8442</v>
      </c>
      <c r="F306" s="318" t="s">
        <v>8443</v>
      </c>
      <c r="G306" s="318" t="s">
        <v>7120</v>
      </c>
      <c r="H306" s="318" t="s">
        <v>8443</v>
      </c>
      <c r="I306" s="318" t="s">
        <v>6884</v>
      </c>
      <c r="J306" s="318" t="s">
        <v>6884</v>
      </c>
      <c r="K306" s="318" t="s">
        <v>6884</v>
      </c>
      <c r="L306" s="318" t="s">
        <v>862</v>
      </c>
    </row>
    <row r="307" spans="1:12" ht="56.25">
      <c r="A307" s="319" t="s">
        <v>4702</v>
      </c>
      <c r="B307" s="319" t="s">
        <v>8444</v>
      </c>
      <c r="C307" s="319" t="s">
        <v>8445</v>
      </c>
      <c r="D307" s="319" t="s">
        <v>4704</v>
      </c>
      <c r="E307" s="319" t="s">
        <v>8446</v>
      </c>
      <c r="F307" s="319" t="s">
        <v>8447</v>
      </c>
      <c r="G307" s="319" t="s">
        <v>7120</v>
      </c>
      <c r="H307" s="319" t="s">
        <v>8448</v>
      </c>
      <c r="I307" s="319" t="s">
        <v>6884</v>
      </c>
      <c r="J307" s="319" t="s">
        <v>8328</v>
      </c>
      <c r="K307" s="319" t="s">
        <v>6884</v>
      </c>
      <c r="L307" s="319" t="s">
        <v>862</v>
      </c>
    </row>
    <row r="308" spans="1:12" ht="90">
      <c r="A308" s="318" t="s">
        <v>4686</v>
      </c>
      <c r="B308" s="318" t="s">
        <v>8449</v>
      </c>
      <c r="C308" s="318" t="s">
        <v>8450</v>
      </c>
      <c r="D308" s="318" t="s">
        <v>4688</v>
      </c>
      <c r="E308" s="318" t="s">
        <v>8451</v>
      </c>
      <c r="F308" s="318" t="s">
        <v>8452</v>
      </c>
      <c r="G308" s="318" t="s">
        <v>6938</v>
      </c>
      <c r="H308" s="318" t="s">
        <v>8453</v>
      </c>
      <c r="I308" s="318" t="s">
        <v>6884</v>
      </c>
      <c r="J308" s="318" t="s">
        <v>7150</v>
      </c>
      <c r="K308" s="318" t="s">
        <v>6884</v>
      </c>
      <c r="L308" s="318" t="s">
        <v>6893</v>
      </c>
    </row>
    <row r="309" spans="1:12" ht="45">
      <c r="A309" s="319" t="s">
        <v>8457</v>
      </c>
      <c r="B309" s="319" t="s">
        <v>8454</v>
      </c>
      <c r="C309" s="319" t="s">
        <v>8455</v>
      </c>
      <c r="D309" s="319" t="s">
        <v>8456</v>
      </c>
      <c r="E309" s="319" t="s">
        <v>8458</v>
      </c>
      <c r="F309" s="319" t="s">
        <v>8459</v>
      </c>
      <c r="G309" s="319" t="s">
        <v>7139</v>
      </c>
      <c r="H309" s="319" t="s">
        <v>8459</v>
      </c>
      <c r="I309" s="319" t="s">
        <v>6884</v>
      </c>
      <c r="J309" s="319" t="s">
        <v>6884</v>
      </c>
      <c r="K309" s="319" t="s">
        <v>6884</v>
      </c>
      <c r="L309" s="319" t="s">
        <v>862</v>
      </c>
    </row>
    <row r="310" spans="1:12" ht="45">
      <c r="A310" s="318" t="s">
        <v>8463</v>
      </c>
      <c r="B310" s="318" t="s">
        <v>8460</v>
      </c>
      <c r="C310" s="318" t="s">
        <v>8461</v>
      </c>
      <c r="D310" s="318" t="s">
        <v>8462</v>
      </c>
      <c r="E310" s="318" t="s">
        <v>8464</v>
      </c>
      <c r="F310" s="318" t="s">
        <v>8465</v>
      </c>
      <c r="G310" s="318" t="s">
        <v>7139</v>
      </c>
      <c r="H310" s="318" t="s">
        <v>8465</v>
      </c>
      <c r="I310" s="318" t="s">
        <v>6884</v>
      </c>
      <c r="J310" s="318" t="s">
        <v>6884</v>
      </c>
      <c r="K310" s="318" t="s">
        <v>6884</v>
      </c>
      <c r="L310" s="318" t="s">
        <v>862</v>
      </c>
    </row>
    <row r="311" spans="1:12" ht="56.25">
      <c r="A311" s="319" t="s">
        <v>8469</v>
      </c>
      <c r="B311" s="319" t="s">
        <v>8466</v>
      </c>
      <c r="C311" s="319" t="s">
        <v>8467</v>
      </c>
      <c r="D311" s="319" t="s">
        <v>8468</v>
      </c>
      <c r="E311" s="319" t="s">
        <v>7643</v>
      </c>
      <c r="F311" s="319" t="s">
        <v>7644</v>
      </c>
      <c r="G311" s="319" t="s">
        <v>7037</v>
      </c>
      <c r="H311" s="319" t="s">
        <v>7644</v>
      </c>
      <c r="I311" s="319" t="s">
        <v>6884</v>
      </c>
      <c r="J311" s="319" t="s">
        <v>6884</v>
      </c>
      <c r="K311" s="319" t="s">
        <v>6884</v>
      </c>
      <c r="L311" s="319" t="s">
        <v>862</v>
      </c>
    </row>
    <row r="312" spans="1:12" ht="56.25">
      <c r="A312" s="318" t="s">
        <v>8473</v>
      </c>
      <c r="B312" s="318" t="s">
        <v>8470</v>
      </c>
      <c r="C312" s="318" t="s">
        <v>8471</v>
      </c>
      <c r="D312" s="318" t="s">
        <v>8472</v>
      </c>
      <c r="E312" s="318" t="s">
        <v>7237</v>
      </c>
      <c r="F312" s="318" t="s">
        <v>8474</v>
      </c>
      <c r="G312" s="318" t="s">
        <v>7003</v>
      </c>
      <c r="H312" s="318" t="s">
        <v>8475</v>
      </c>
      <c r="I312" s="318" t="s">
        <v>6884</v>
      </c>
      <c r="J312" s="318" t="s">
        <v>6884</v>
      </c>
      <c r="K312" s="318" t="s">
        <v>6884</v>
      </c>
      <c r="L312" s="318" t="s">
        <v>862</v>
      </c>
    </row>
    <row r="313" spans="1:12" ht="56.25">
      <c r="A313" s="319" t="s">
        <v>8479</v>
      </c>
      <c r="B313" s="319" t="s">
        <v>8476</v>
      </c>
      <c r="C313" s="319" t="s">
        <v>8477</v>
      </c>
      <c r="D313" s="319" t="s">
        <v>8478</v>
      </c>
      <c r="E313" s="319" t="s">
        <v>7412</v>
      </c>
      <c r="F313" s="319" t="s">
        <v>7413</v>
      </c>
      <c r="G313" s="319" t="s">
        <v>7037</v>
      </c>
      <c r="H313" s="319" t="s">
        <v>7413</v>
      </c>
      <c r="I313" s="319" t="s">
        <v>6884</v>
      </c>
      <c r="J313" s="319" t="s">
        <v>6884</v>
      </c>
      <c r="K313" s="319" t="s">
        <v>6884</v>
      </c>
      <c r="L313" s="319" t="s">
        <v>862</v>
      </c>
    </row>
    <row r="314" spans="1:12" ht="45">
      <c r="A314" s="318" t="s">
        <v>3342</v>
      </c>
      <c r="B314" s="318" t="s">
        <v>8480</v>
      </c>
      <c r="C314" s="318" t="s">
        <v>8481</v>
      </c>
      <c r="D314" s="318" t="s">
        <v>3344</v>
      </c>
      <c r="E314" s="318" t="s">
        <v>7354</v>
      </c>
      <c r="F314" s="318" t="s">
        <v>7355</v>
      </c>
      <c r="G314" s="318" t="s">
        <v>7003</v>
      </c>
      <c r="H314" s="318" t="s">
        <v>7356</v>
      </c>
      <c r="I314" s="318" t="s">
        <v>6884</v>
      </c>
      <c r="J314" s="318" t="s">
        <v>6884</v>
      </c>
      <c r="K314" s="318" t="s">
        <v>6884</v>
      </c>
      <c r="L314" s="318" t="s">
        <v>862</v>
      </c>
    </row>
    <row r="315" spans="1:12" ht="67.5">
      <c r="A315" s="319" t="s">
        <v>4250</v>
      </c>
      <c r="B315" s="319" t="s">
        <v>8482</v>
      </c>
      <c r="C315" s="319" t="s">
        <v>8483</v>
      </c>
      <c r="D315" s="319" t="s">
        <v>4252</v>
      </c>
      <c r="E315" s="319" t="s">
        <v>8484</v>
      </c>
      <c r="F315" s="319" t="s">
        <v>8485</v>
      </c>
      <c r="G315" s="319" t="s">
        <v>7003</v>
      </c>
      <c r="H315" s="319" t="s">
        <v>8486</v>
      </c>
      <c r="I315" s="319" t="s">
        <v>6884</v>
      </c>
      <c r="J315" s="319" t="s">
        <v>8197</v>
      </c>
      <c r="K315" s="319" t="s">
        <v>6884</v>
      </c>
      <c r="L315" s="319" t="s">
        <v>862</v>
      </c>
    </row>
    <row r="316" spans="1:12" ht="56.25">
      <c r="A316" s="318" t="s">
        <v>4122</v>
      </c>
      <c r="B316" s="318" t="s">
        <v>8487</v>
      </c>
      <c r="C316" s="318" t="s">
        <v>8488</v>
      </c>
      <c r="D316" s="318" t="s">
        <v>4124</v>
      </c>
      <c r="E316" s="318" t="s">
        <v>8489</v>
      </c>
      <c r="F316" s="318" t="s">
        <v>8490</v>
      </c>
      <c r="G316" s="318" t="s">
        <v>7120</v>
      </c>
      <c r="H316" s="318" t="s">
        <v>8491</v>
      </c>
      <c r="I316" s="318" t="s">
        <v>6884</v>
      </c>
      <c r="J316" s="318" t="s">
        <v>7150</v>
      </c>
      <c r="K316" s="318" t="s">
        <v>6884</v>
      </c>
      <c r="L316" s="318" t="s">
        <v>6893</v>
      </c>
    </row>
    <row r="317" spans="1:12" ht="56.25">
      <c r="A317" s="319" t="s">
        <v>8495</v>
      </c>
      <c r="B317" s="319" t="s">
        <v>8492</v>
      </c>
      <c r="C317" s="319" t="s">
        <v>8493</v>
      </c>
      <c r="D317" s="319" t="s">
        <v>8494</v>
      </c>
      <c r="E317" s="319" t="s">
        <v>7643</v>
      </c>
      <c r="F317" s="319" t="s">
        <v>7644</v>
      </c>
      <c r="G317" s="319" t="s">
        <v>7037</v>
      </c>
      <c r="H317" s="319" t="s">
        <v>7644</v>
      </c>
      <c r="I317" s="319" t="s">
        <v>6884</v>
      </c>
      <c r="J317" s="319" t="s">
        <v>6884</v>
      </c>
      <c r="K317" s="319" t="s">
        <v>6884</v>
      </c>
      <c r="L317" s="319" t="s">
        <v>862</v>
      </c>
    </row>
    <row r="318" spans="1:12" ht="67.5">
      <c r="A318" s="318" t="s">
        <v>8499</v>
      </c>
      <c r="B318" s="318" t="s">
        <v>8496</v>
      </c>
      <c r="C318" s="318" t="s">
        <v>8497</v>
      </c>
      <c r="D318" s="318" t="s">
        <v>8498</v>
      </c>
      <c r="E318" s="318" t="s">
        <v>8404</v>
      </c>
      <c r="F318" s="318" t="s">
        <v>8405</v>
      </c>
      <c r="G318" s="318" t="s">
        <v>7120</v>
      </c>
      <c r="H318" s="318" t="s">
        <v>8406</v>
      </c>
      <c r="I318" s="318" t="s">
        <v>6884</v>
      </c>
      <c r="J318" s="318" t="s">
        <v>6884</v>
      </c>
      <c r="K318" s="318" t="s">
        <v>6884</v>
      </c>
      <c r="L318" s="318" t="s">
        <v>862</v>
      </c>
    </row>
    <row r="319" spans="1:12" ht="56.25">
      <c r="A319" s="319" t="s">
        <v>3982</v>
      </c>
      <c r="B319" s="319" t="s">
        <v>8500</v>
      </c>
      <c r="C319" s="319" t="s">
        <v>8501</v>
      </c>
      <c r="D319" s="319" t="s">
        <v>3984</v>
      </c>
      <c r="E319" s="319" t="s">
        <v>8502</v>
      </c>
      <c r="F319" s="319" t="s">
        <v>8503</v>
      </c>
      <c r="G319" s="319" t="s">
        <v>7120</v>
      </c>
      <c r="H319" s="319" t="s">
        <v>8503</v>
      </c>
      <c r="I319" s="319" t="s">
        <v>6884</v>
      </c>
      <c r="J319" s="319" t="s">
        <v>6884</v>
      </c>
      <c r="K319" s="319" t="s">
        <v>6884</v>
      </c>
      <c r="L319" s="319" t="s">
        <v>862</v>
      </c>
    </row>
    <row r="320" spans="1:12" ht="56.25">
      <c r="A320" s="318" t="s">
        <v>8507</v>
      </c>
      <c r="B320" s="318" t="s">
        <v>8504</v>
      </c>
      <c r="C320" s="318" t="s">
        <v>8505</v>
      </c>
      <c r="D320" s="318" t="s">
        <v>8506</v>
      </c>
      <c r="E320" s="318" t="s">
        <v>7427</v>
      </c>
      <c r="F320" s="318" t="s">
        <v>7428</v>
      </c>
      <c r="G320" s="318" t="s">
        <v>7120</v>
      </c>
      <c r="H320" s="318" t="s">
        <v>7429</v>
      </c>
      <c r="I320" s="318" t="s">
        <v>6884</v>
      </c>
      <c r="J320" s="318" t="s">
        <v>6884</v>
      </c>
      <c r="K320" s="318" t="s">
        <v>6884</v>
      </c>
      <c r="L320" s="318" t="s">
        <v>862</v>
      </c>
    </row>
    <row r="321" spans="1:12" ht="33.75">
      <c r="A321" s="319" t="s">
        <v>8511</v>
      </c>
      <c r="B321" s="319" t="s">
        <v>8508</v>
      </c>
      <c r="C321" s="319" t="s">
        <v>8509</v>
      </c>
      <c r="D321" s="319" t="s">
        <v>8510</v>
      </c>
      <c r="E321" s="319" t="s">
        <v>7137</v>
      </c>
      <c r="F321" s="319" t="s">
        <v>7138</v>
      </c>
      <c r="G321" s="319" t="s">
        <v>7139</v>
      </c>
      <c r="H321" s="319" t="s">
        <v>7138</v>
      </c>
      <c r="I321" s="319" t="s">
        <v>6884</v>
      </c>
      <c r="J321" s="319" t="s">
        <v>6884</v>
      </c>
      <c r="K321" s="319" t="s">
        <v>6884</v>
      </c>
      <c r="L321" s="319" t="s">
        <v>862</v>
      </c>
    </row>
    <row r="322" spans="1:12" ht="45">
      <c r="A322" s="318" t="s">
        <v>8515</v>
      </c>
      <c r="B322" s="318" t="s">
        <v>8512</v>
      </c>
      <c r="C322" s="318" t="s">
        <v>8513</v>
      </c>
      <c r="D322" s="318" t="s">
        <v>8514</v>
      </c>
      <c r="E322" s="318" t="s">
        <v>8516</v>
      </c>
      <c r="F322" s="318" t="s">
        <v>8517</v>
      </c>
      <c r="G322" s="318" t="s">
        <v>6990</v>
      </c>
      <c r="H322" s="318" t="s">
        <v>8517</v>
      </c>
      <c r="I322" s="318" t="s">
        <v>6884</v>
      </c>
      <c r="J322" s="318" t="s">
        <v>6884</v>
      </c>
      <c r="K322" s="318" t="s">
        <v>6884</v>
      </c>
      <c r="L322" s="318" t="s">
        <v>862</v>
      </c>
    </row>
    <row r="323" spans="1:12" ht="67.5">
      <c r="A323" s="319" t="s">
        <v>8521</v>
      </c>
      <c r="B323" s="319" t="s">
        <v>8518</v>
      </c>
      <c r="C323" s="319" t="s">
        <v>8519</v>
      </c>
      <c r="D323" s="319" t="s">
        <v>8520</v>
      </c>
      <c r="E323" s="319" t="s">
        <v>7189</v>
      </c>
      <c r="F323" s="319" t="s">
        <v>7190</v>
      </c>
      <c r="G323" s="319" t="s">
        <v>7120</v>
      </c>
      <c r="H323" s="319" t="s">
        <v>7191</v>
      </c>
      <c r="I323" s="319" t="s">
        <v>6884</v>
      </c>
      <c r="J323" s="319" t="s">
        <v>8197</v>
      </c>
      <c r="K323" s="319" t="s">
        <v>6884</v>
      </c>
      <c r="L323" s="319" t="s">
        <v>862</v>
      </c>
    </row>
    <row r="324" spans="1:12" ht="56.25">
      <c r="A324" s="318" t="s">
        <v>8525</v>
      </c>
      <c r="B324" s="318" t="s">
        <v>8522</v>
      </c>
      <c r="C324" s="318" t="s">
        <v>8523</v>
      </c>
      <c r="D324" s="318" t="s">
        <v>8524</v>
      </c>
      <c r="E324" s="318" t="s">
        <v>8446</v>
      </c>
      <c r="F324" s="318" t="s">
        <v>8447</v>
      </c>
      <c r="G324" s="318" t="s">
        <v>7120</v>
      </c>
      <c r="H324" s="318" t="s">
        <v>8448</v>
      </c>
      <c r="I324" s="318" t="s">
        <v>6884</v>
      </c>
      <c r="J324" s="318" t="s">
        <v>6884</v>
      </c>
      <c r="K324" s="318" t="s">
        <v>6884</v>
      </c>
      <c r="L324" s="318" t="s">
        <v>862</v>
      </c>
    </row>
    <row r="325" spans="1:12" ht="56.25">
      <c r="A325" s="319" t="s">
        <v>8528</v>
      </c>
      <c r="B325" s="319" t="s">
        <v>8526</v>
      </c>
      <c r="C325" s="319" t="s">
        <v>8527</v>
      </c>
      <c r="D325" s="319" t="s">
        <v>6884</v>
      </c>
      <c r="E325" s="319" t="s">
        <v>8529</v>
      </c>
      <c r="F325" s="319" t="s">
        <v>8530</v>
      </c>
      <c r="G325" s="319" t="s">
        <v>7120</v>
      </c>
      <c r="H325" s="319" t="s">
        <v>8531</v>
      </c>
      <c r="I325" s="319" t="s">
        <v>6884</v>
      </c>
      <c r="J325" s="319" t="s">
        <v>6884</v>
      </c>
      <c r="K325" s="319" t="s">
        <v>6884</v>
      </c>
      <c r="L325" s="319" t="s">
        <v>862</v>
      </c>
    </row>
    <row r="326" spans="1:12" ht="45">
      <c r="A326" s="318" t="s">
        <v>3175</v>
      </c>
      <c r="B326" s="318" t="s">
        <v>8532</v>
      </c>
      <c r="C326" s="318" t="s">
        <v>8533</v>
      </c>
      <c r="D326" s="318" t="s">
        <v>3177</v>
      </c>
      <c r="E326" s="318" t="s">
        <v>8502</v>
      </c>
      <c r="F326" s="318" t="s">
        <v>8503</v>
      </c>
      <c r="G326" s="318" t="s">
        <v>7120</v>
      </c>
      <c r="H326" s="318" t="s">
        <v>8503</v>
      </c>
      <c r="I326" s="318" t="s">
        <v>6884</v>
      </c>
      <c r="J326" s="318" t="s">
        <v>6884</v>
      </c>
      <c r="K326" s="318" t="s">
        <v>6884</v>
      </c>
      <c r="L326" s="318" t="s">
        <v>862</v>
      </c>
    </row>
    <row r="327" spans="1:12" ht="78.75">
      <c r="A327" s="319" t="s">
        <v>3999</v>
      </c>
      <c r="B327" s="319" t="s">
        <v>8534</v>
      </c>
      <c r="C327" s="319" t="s">
        <v>8535</v>
      </c>
      <c r="D327" s="319" t="s">
        <v>4001</v>
      </c>
      <c r="E327" s="319" t="s">
        <v>8536</v>
      </c>
      <c r="F327" s="319" t="s">
        <v>8537</v>
      </c>
      <c r="G327" s="319" t="s">
        <v>7120</v>
      </c>
      <c r="H327" s="319" t="s">
        <v>8538</v>
      </c>
      <c r="I327" s="319" t="s">
        <v>6884</v>
      </c>
      <c r="J327" s="319" t="s">
        <v>8197</v>
      </c>
      <c r="K327" s="319" t="s">
        <v>6884</v>
      </c>
      <c r="L327" s="319" t="s">
        <v>6893</v>
      </c>
    </row>
    <row r="328" spans="1:12" ht="45">
      <c r="A328" s="318" t="s">
        <v>8542</v>
      </c>
      <c r="B328" s="318" t="s">
        <v>8539</v>
      </c>
      <c r="C328" s="318" t="s">
        <v>8540</v>
      </c>
      <c r="D328" s="318" t="s">
        <v>8541</v>
      </c>
      <c r="E328" s="318" t="s">
        <v>7354</v>
      </c>
      <c r="F328" s="318" t="s">
        <v>7355</v>
      </c>
      <c r="G328" s="318" t="s">
        <v>7003</v>
      </c>
      <c r="H328" s="318" t="s">
        <v>7355</v>
      </c>
      <c r="I328" s="318" t="s">
        <v>6884</v>
      </c>
      <c r="J328" s="318" t="s">
        <v>6884</v>
      </c>
      <c r="K328" s="318" t="s">
        <v>6884</v>
      </c>
      <c r="L328" s="318" t="s">
        <v>862</v>
      </c>
    </row>
    <row r="329" spans="1:12" ht="78.75">
      <c r="A329" s="319" t="s">
        <v>5749</v>
      </c>
      <c r="B329" s="319" t="s">
        <v>8543</v>
      </c>
      <c r="C329" s="319" t="s">
        <v>8544</v>
      </c>
      <c r="D329" s="319" t="s">
        <v>5751</v>
      </c>
      <c r="E329" s="319" t="s">
        <v>7384</v>
      </c>
      <c r="F329" s="319" t="s">
        <v>7385</v>
      </c>
      <c r="G329" s="319" t="s">
        <v>7120</v>
      </c>
      <c r="H329" s="319" t="s">
        <v>7386</v>
      </c>
      <c r="I329" s="319" t="s">
        <v>6884</v>
      </c>
      <c r="J329" s="319" t="s">
        <v>6884</v>
      </c>
      <c r="K329" s="319" t="s">
        <v>6884</v>
      </c>
      <c r="L329" s="319" t="s">
        <v>862</v>
      </c>
    </row>
    <row r="330" spans="1:12" ht="56.25">
      <c r="A330" s="318" t="s">
        <v>8548</v>
      </c>
      <c r="B330" s="318" t="s">
        <v>8545</v>
      </c>
      <c r="C330" s="318" t="s">
        <v>8546</v>
      </c>
      <c r="D330" s="318" t="s">
        <v>8547</v>
      </c>
      <c r="E330" s="318" t="s">
        <v>8549</v>
      </c>
      <c r="F330" s="318" t="s">
        <v>8550</v>
      </c>
      <c r="G330" s="318" t="s">
        <v>7139</v>
      </c>
      <c r="H330" s="318" t="s">
        <v>8550</v>
      </c>
      <c r="I330" s="318" t="s">
        <v>6884</v>
      </c>
      <c r="J330" s="318" t="s">
        <v>6884</v>
      </c>
      <c r="K330" s="318" t="s">
        <v>6884</v>
      </c>
      <c r="L330" s="318" t="s">
        <v>862</v>
      </c>
    </row>
    <row r="331" spans="1:12" ht="56.25">
      <c r="A331" s="319" t="s">
        <v>4504</v>
      </c>
      <c r="B331" s="319" t="s">
        <v>8551</v>
      </c>
      <c r="C331" s="319" t="s">
        <v>8552</v>
      </c>
      <c r="D331" s="319" t="s">
        <v>4506</v>
      </c>
      <c r="E331" s="319" t="s">
        <v>8489</v>
      </c>
      <c r="F331" s="319" t="s">
        <v>8490</v>
      </c>
      <c r="G331" s="319" t="s">
        <v>7120</v>
      </c>
      <c r="H331" s="319" t="s">
        <v>8491</v>
      </c>
      <c r="I331" s="319" t="s">
        <v>6884</v>
      </c>
      <c r="J331" s="319" t="s">
        <v>6884</v>
      </c>
      <c r="K331" s="319" t="s">
        <v>6884</v>
      </c>
      <c r="L331" s="319" t="s">
        <v>862</v>
      </c>
    </row>
    <row r="332" spans="1:12" ht="78.75">
      <c r="A332" s="318" t="s">
        <v>2315</v>
      </c>
      <c r="B332" s="318" t="s">
        <v>8553</v>
      </c>
      <c r="C332" s="318" t="s">
        <v>8554</v>
      </c>
      <c r="D332" s="318" t="s">
        <v>5136</v>
      </c>
      <c r="E332" s="318" t="s">
        <v>8555</v>
      </c>
      <c r="F332" s="318" t="s">
        <v>8556</v>
      </c>
      <c r="G332" s="318" t="s">
        <v>6938</v>
      </c>
      <c r="H332" s="318" t="s">
        <v>8557</v>
      </c>
      <c r="I332" s="318" t="s">
        <v>6884</v>
      </c>
      <c r="J332" s="318" t="s">
        <v>6884</v>
      </c>
      <c r="K332" s="318" t="s">
        <v>6884</v>
      </c>
      <c r="L332" s="318" t="s">
        <v>862</v>
      </c>
    </row>
    <row r="333" spans="1:12" ht="56.25">
      <c r="A333" s="319" t="s">
        <v>8561</v>
      </c>
      <c r="B333" s="319" t="s">
        <v>8558</v>
      </c>
      <c r="C333" s="319" t="s">
        <v>8559</v>
      </c>
      <c r="D333" s="319" t="s">
        <v>8560</v>
      </c>
      <c r="E333" s="319" t="s">
        <v>8489</v>
      </c>
      <c r="F333" s="319" t="s">
        <v>8490</v>
      </c>
      <c r="G333" s="319" t="s">
        <v>7120</v>
      </c>
      <c r="H333" s="319" t="s">
        <v>8491</v>
      </c>
      <c r="I333" s="319" t="s">
        <v>6884</v>
      </c>
      <c r="J333" s="319" t="s">
        <v>6884</v>
      </c>
      <c r="K333" s="319" t="s">
        <v>6884</v>
      </c>
      <c r="L333" s="319" t="s">
        <v>862</v>
      </c>
    </row>
    <row r="334" spans="1:12" ht="56.25">
      <c r="A334" s="318" t="s">
        <v>8565</v>
      </c>
      <c r="B334" s="318" t="s">
        <v>8562</v>
      </c>
      <c r="C334" s="318" t="s">
        <v>8563</v>
      </c>
      <c r="D334" s="318" t="s">
        <v>8564</v>
      </c>
      <c r="E334" s="318" t="s">
        <v>7237</v>
      </c>
      <c r="F334" s="318" t="s">
        <v>8474</v>
      </c>
      <c r="G334" s="318" t="s">
        <v>7003</v>
      </c>
      <c r="H334" s="318" t="s">
        <v>8475</v>
      </c>
      <c r="I334" s="318" t="s">
        <v>6884</v>
      </c>
      <c r="J334" s="318" t="s">
        <v>6884</v>
      </c>
      <c r="K334" s="318" t="s">
        <v>6884</v>
      </c>
      <c r="L334" s="318" t="s">
        <v>862</v>
      </c>
    </row>
    <row r="335" spans="1:12" ht="45">
      <c r="A335" s="319" t="s">
        <v>8568</v>
      </c>
      <c r="B335" s="319" t="s">
        <v>8566</v>
      </c>
      <c r="C335" s="319" t="s">
        <v>8567</v>
      </c>
      <c r="D335" s="319" t="s">
        <v>6884</v>
      </c>
      <c r="E335" s="319" t="s">
        <v>7224</v>
      </c>
      <c r="F335" s="319" t="s">
        <v>7225</v>
      </c>
      <c r="G335" s="319" t="s">
        <v>7139</v>
      </c>
      <c r="H335" s="319" t="s">
        <v>7225</v>
      </c>
      <c r="I335" s="319" t="s">
        <v>6884</v>
      </c>
      <c r="J335" s="319" t="s">
        <v>6884</v>
      </c>
      <c r="K335" s="319" t="s">
        <v>6884</v>
      </c>
      <c r="L335" s="319" t="s">
        <v>862</v>
      </c>
    </row>
    <row r="336" spans="1:12" ht="67.5">
      <c r="A336" s="318" t="s">
        <v>8571</v>
      </c>
      <c r="B336" s="318" t="s">
        <v>8569</v>
      </c>
      <c r="C336" s="318" t="s">
        <v>8570</v>
      </c>
      <c r="D336" s="318" t="s">
        <v>6884</v>
      </c>
      <c r="E336" s="318" t="s">
        <v>7118</v>
      </c>
      <c r="F336" s="318" t="s">
        <v>7119</v>
      </c>
      <c r="G336" s="318" t="s">
        <v>7120</v>
      </c>
      <c r="H336" s="318" t="s">
        <v>7121</v>
      </c>
      <c r="I336" s="318" t="s">
        <v>6884</v>
      </c>
      <c r="J336" s="318" t="s">
        <v>8197</v>
      </c>
      <c r="K336" s="318" t="s">
        <v>6884</v>
      </c>
      <c r="L336" s="318" t="s">
        <v>862</v>
      </c>
    </row>
    <row r="337" spans="1:12" ht="45">
      <c r="A337" s="319" t="s">
        <v>8574</v>
      </c>
      <c r="B337" s="319" t="s">
        <v>8572</v>
      </c>
      <c r="C337" s="319" t="s">
        <v>8573</v>
      </c>
      <c r="D337" s="319" t="s">
        <v>6884</v>
      </c>
      <c r="E337" s="319" t="s">
        <v>7224</v>
      </c>
      <c r="F337" s="319" t="s">
        <v>7225</v>
      </c>
      <c r="G337" s="319" t="s">
        <v>7139</v>
      </c>
      <c r="H337" s="319" t="s">
        <v>7225</v>
      </c>
      <c r="I337" s="319" t="s">
        <v>6884</v>
      </c>
      <c r="J337" s="319" t="s">
        <v>6884</v>
      </c>
      <c r="K337" s="319" t="s">
        <v>6884</v>
      </c>
      <c r="L337" s="319" t="s">
        <v>862</v>
      </c>
    </row>
    <row r="338" spans="1:12" ht="67.5">
      <c r="A338" s="318" t="s">
        <v>8578</v>
      </c>
      <c r="B338" s="318" t="s">
        <v>8575</v>
      </c>
      <c r="C338" s="318" t="s">
        <v>8576</v>
      </c>
      <c r="D338" s="318" t="s">
        <v>8577</v>
      </c>
      <c r="E338" s="318" t="s">
        <v>8579</v>
      </c>
      <c r="F338" s="318" t="s">
        <v>8580</v>
      </c>
      <c r="G338" s="318" t="s">
        <v>7120</v>
      </c>
      <c r="H338" s="318" t="s">
        <v>8580</v>
      </c>
      <c r="I338" s="318" t="s">
        <v>6884</v>
      </c>
      <c r="J338" s="318" t="s">
        <v>6884</v>
      </c>
      <c r="K338" s="318" t="s">
        <v>6884</v>
      </c>
      <c r="L338" s="318" t="s">
        <v>862</v>
      </c>
    </row>
    <row r="339" spans="1:12" ht="45">
      <c r="A339" s="319" t="s">
        <v>4262</v>
      </c>
      <c r="B339" s="319" t="s">
        <v>8581</v>
      </c>
      <c r="C339" s="319" t="s">
        <v>8582</v>
      </c>
      <c r="D339" s="319" t="s">
        <v>4264</v>
      </c>
      <c r="E339" s="319" t="s">
        <v>7258</v>
      </c>
      <c r="F339" s="319" t="s">
        <v>7259</v>
      </c>
      <c r="G339" s="319" t="s">
        <v>7037</v>
      </c>
      <c r="H339" s="319" t="s">
        <v>7259</v>
      </c>
      <c r="I339" s="319" t="s">
        <v>6884</v>
      </c>
      <c r="J339" s="319" t="s">
        <v>6884</v>
      </c>
      <c r="K339" s="319" t="s">
        <v>6884</v>
      </c>
      <c r="L339" s="319" t="s">
        <v>862</v>
      </c>
    </row>
    <row r="340" spans="1:12" ht="56.25">
      <c r="A340" s="318" t="s">
        <v>8585</v>
      </c>
      <c r="B340" s="318" t="s">
        <v>8583</v>
      </c>
      <c r="C340" s="318" t="s">
        <v>8584</v>
      </c>
      <c r="D340" s="318" t="s">
        <v>6884</v>
      </c>
      <c r="E340" s="318" t="s">
        <v>7258</v>
      </c>
      <c r="F340" s="318" t="s">
        <v>7259</v>
      </c>
      <c r="G340" s="318" t="s">
        <v>7037</v>
      </c>
      <c r="H340" s="318" t="s">
        <v>7259</v>
      </c>
      <c r="I340" s="318" t="s">
        <v>6884</v>
      </c>
      <c r="J340" s="318" t="s">
        <v>6884</v>
      </c>
      <c r="K340" s="318" t="s">
        <v>6884</v>
      </c>
      <c r="L340" s="318" t="s">
        <v>862</v>
      </c>
    </row>
    <row r="341" spans="1:12" ht="56.25">
      <c r="A341" s="319" t="s">
        <v>8589</v>
      </c>
      <c r="B341" s="319" t="s">
        <v>8586</v>
      </c>
      <c r="C341" s="319" t="s">
        <v>8587</v>
      </c>
      <c r="D341" s="319" t="s">
        <v>8588</v>
      </c>
      <c r="E341" s="319" t="s">
        <v>7237</v>
      </c>
      <c r="F341" s="319" t="s">
        <v>8474</v>
      </c>
      <c r="G341" s="319" t="s">
        <v>7003</v>
      </c>
      <c r="H341" s="319" t="s">
        <v>8475</v>
      </c>
      <c r="I341" s="319" t="s">
        <v>6884</v>
      </c>
      <c r="J341" s="319" t="s">
        <v>6884</v>
      </c>
      <c r="K341" s="319" t="s">
        <v>6884</v>
      </c>
      <c r="L341" s="319" t="s">
        <v>862</v>
      </c>
    </row>
    <row r="342" spans="1:12" ht="56.25">
      <c r="A342" s="318" t="s">
        <v>8593</v>
      </c>
      <c r="B342" s="318" t="s">
        <v>8590</v>
      </c>
      <c r="C342" s="318" t="s">
        <v>8591</v>
      </c>
      <c r="D342" s="318" t="s">
        <v>8592</v>
      </c>
      <c r="E342" s="318" t="s">
        <v>7643</v>
      </c>
      <c r="F342" s="318" t="s">
        <v>7679</v>
      </c>
      <c r="G342" s="318" t="s">
        <v>7037</v>
      </c>
      <c r="H342" s="318" t="s">
        <v>7679</v>
      </c>
      <c r="I342" s="318" t="s">
        <v>6884</v>
      </c>
      <c r="J342" s="318" t="s">
        <v>6884</v>
      </c>
      <c r="K342" s="318" t="s">
        <v>6884</v>
      </c>
      <c r="L342" s="318" t="s">
        <v>862</v>
      </c>
    </row>
    <row r="343" spans="1:12" ht="56.25">
      <c r="A343" s="319" t="s">
        <v>8597</v>
      </c>
      <c r="B343" s="319" t="s">
        <v>8594</v>
      </c>
      <c r="C343" s="319" t="s">
        <v>8595</v>
      </c>
      <c r="D343" s="319" t="s">
        <v>8596</v>
      </c>
      <c r="E343" s="319" t="s">
        <v>7354</v>
      </c>
      <c r="F343" s="319" t="s">
        <v>7355</v>
      </c>
      <c r="G343" s="319" t="s">
        <v>7003</v>
      </c>
      <c r="H343" s="319" t="s">
        <v>7356</v>
      </c>
      <c r="I343" s="319" t="s">
        <v>6884</v>
      </c>
      <c r="J343" s="319" t="s">
        <v>6884</v>
      </c>
      <c r="K343" s="319" t="s">
        <v>6884</v>
      </c>
      <c r="L343" s="319" t="s">
        <v>862</v>
      </c>
    </row>
    <row r="344" spans="1:12" ht="45">
      <c r="A344" s="318" t="s">
        <v>8601</v>
      </c>
      <c r="B344" s="318" t="s">
        <v>8598</v>
      </c>
      <c r="C344" s="318" t="s">
        <v>8599</v>
      </c>
      <c r="D344" s="318" t="s">
        <v>8600</v>
      </c>
      <c r="E344" s="318" t="s">
        <v>7184</v>
      </c>
      <c r="F344" s="318" t="s">
        <v>7185</v>
      </c>
      <c r="G344" s="318" t="s">
        <v>7120</v>
      </c>
      <c r="H344" s="318" t="s">
        <v>7185</v>
      </c>
      <c r="I344" s="318" t="s">
        <v>6884</v>
      </c>
      <c r="J344" s="318" t="s">
        <v>8328</v>
      </c>
      <c r="K344" s="318" t="s">
        <v>6884</v>
      </c>
      <c r="L344" s="318" t="s">
        <v>862</v>
      </c>
    </row>
    <row r="345" spans="1:12" ht="56.25">
      <c r="A345" s="319" t="s">
        <v>8605</v>
      </c>
      <c r="B345" s="319" t="s">
        <v>8602</v>
      </c>
      <c r="C345" s="319" t="s">
        <v>8603</v>
      </c>
      <c r="D345" s="319" t="s">
        <v>8604</v>
      </c>
      <c r="E345" s="319" t="s">
        <v>8606</v>
      </c>
      <c r="F345" s="319" t="s">
        <v>8607</v>
      </c>
      <c r="G345" s="319" t="s">
        <v>7139</v>
      </c>
      <c r="H345" s="319" t="s">
        <v>8608</v>
      </c>
      <c r="I345" s="319" t="s">
        <v>6884</v>
      </c>
      <c r="J345" s="319" t="s">
        <v>6884</v>
      </c>
      <c r="K345" s="319" t="s">
        <v>6884</v>
      </c>
      <c r="L345" s="319" t="s">
        <v>862</v>
      </c>
    </row>
    <row r="346" spans="1:12" ht="56.25">
      <c r="A346" s="318" t="s">
        <v>8611</v>
      </c>
      <c r="B346" s="318" t="s">
        <v>8609</v>
      </c>
      <c r="C346" s="318" t="s">
        <v>8610</v>
      </c>
      <c r="D346" s="318" t="s">
        <v>6884</v>
      </c>
      <c r="E346" s="318" t="s">
        <v>7144</v>
      </c>
      <c r="F346" s="318" t="s">
        <v>7145</v>
      </c>
      <c r="G346" s="318" t="s">
        <v>7139</v>
      </c>
      <c r="H346" s="318" t="s">
        <v>7145</v>
      </c>
      <c r="I346" s="318" t="s">
        <v>6884</v>
      </c>
      <c r="J346" s="318" t="s">
        <v>6884</v>
      </c>
      <c r="K346" s="318" t="s">
        <v>6884</v>
      </c>
      <c r="L346" s="318" t="s">
        <v>862</v>
      </c>
    </row>
    <row r="347" spans="1:12" ht="56.25">
      <c r="A347" s="319" t="s">
        <v>8615</v>
      </c>
      <c r="B347" s="319" t="s">
        <v>8612</v>
      </c>
      <c r="C347" s="319" t="s">
        <v>8613</v>
      </c>
      <c r="D347" s="319" t="s">
        <v>8614</v>
      </c>
      <c r="E347" s="319" t="s">
        <v>7237</v>
      </c>
      <c r="F347" s="319" t="s">
        <v>8474</v>
      </c>
      <c r="G347" s="319" t="s">
        <v>7003</v>
      </c>
      <c r="H347" s="319" t="s">
        <v>8475</v>
      </c>
      <c r="I347" s="319" t="s">
        <v>6884</v>
      </c>
      <c r="J347" s="319" t="s">
        <v>6884</v>
      </c>
      <c r="K347" s="319" t="s">
        <v>6884</v>
      </c>
      <c r="L347" s="319" t="s">
        <v>862</v>
      </c>
    </row>
    <row r="348" spans="1:12" ht="56.25">
      <c r="A348" s="318" t="s">
        <v>8619</v>
      </c>
      <c r="B348" s="318" t="s">
        <v>8616</v>
      </c>
      <c r="C348" s="318" t="s">
        <v>8617</v>
      </c>
      <c r="D348" s="318" t="s">
        <v>8618</v>
      </c>
      <c r="E348" s="318" t="s">
        <v>8489</v>
      </c>
      <c r="F348" s="318" t="s">
        <v>8490</v>
      </c>
      <c r="G348" s="318" t="s">
        <v>7120</v>
      </c>
      <c r="H348" s="318" t="s">
        <v>8490</v>
      </c>
      <c r="I348" s="318" t="s">
        <v>6884</v>
      </c>
      <c r="J348" s="318" t="s">
        <v>6884</v>
      </c>
      <c r="K348" s="318" t="s">
        <v>6884</v>
      </c>
      <c r="L348" s="318" t="s">
        <v>862</v>
      </c>
    </row>
    <row r="349" spans="1:12" ht="45">
      <c r="A349" s="319" t="s">
        <v>8623</v>
      </c>
      <c r="B349" s="319" t="s">
        <v>8620</v>
      </c>
      <c r="C349" s="319" t="s">
        <v>8621</v>
      </c>
      <c r="D349" s="319" t="s">
        <v>8622</v>
      </c>
      <c r="E349" s="319" t="s">
        <v>7643</v>
      </c>
      <c r="F349" s="319" t="s">
        <v>7644</v>
      </c>
      <c r="G349" s="319" t="s">
        <v>7037</v>
      </c>
      <c r="H349" s="319" t="s">
        <v>7644</v>
      </c>
      <c r="I349" s="319" t="s">
        <v>6884</v>
      </c>
      <c r="J349" s="319" t="s">
        <v>6884</v>
      </c>
      <c r="K349" s="319" t="s">
        <v>6884</v>
      </c>
      <c r="L349" s="319" t="s">
        <v>862</v>
      </c>
    </row>
    <row r="350" spans="1:12" ht="56.25">
      <c r="A350" s="318" t="s">
        <v>8627</v>
      </c>
      <c r="B350" s="318" t="s">
        <v>8624</v>
      </c>
      <c r="C350" s="318" t="s">
        <v>8625</v>
      </c>
      <c r="D350" s="318" t="s">
        <v>8626</v>
      </c>
      <c r="E350" s="318" t="s">
        <v>7427</v>
      </c>
      <c r="F350" s="318" t="s">
        <v>7428</v>
      </c>
      <c r="G350" s="318" t="s">
        <v>7120</v>
      </c>
      <c r="H350" s="318" t="s">
        <v>7429</v>
      </c>
      <c r="I350" s="318" t="s">
        <v>6884</v>
      </c>
      <c r="J350" s="318" t="s">
        <v>6884</v>
      </c>
      <c r="K350" s="318" t="s">
        <v>6884</v>
      </c>
      <c r="L350" s="318" t="s">
        <v>862</v>
      </c>
    </row>
    <row r="351" spans="1:12" ht="56.25">
      <c r="A351" s="319" t="s">
        <v>8631</v>
      </c>
      <c r="B351" s="319" t="s">
        <v>8628</v>
      </c>
      <c r="C351" s="319" t="s">
        <v>8629</v>
      </c>
      <c r="D351" s="319" t="s">
        <v>8630</v>
      </c>
      <c r="E351" s="319" t="s">
        <v>7427</v>
      </c>
      <c r="F351" s="319" t="s">
        <v>7428</v>
      </c>
      <c r="G351" s="319" t="s">
        <v>7120</v>
      </c>
      <c r="H351" s="319" t="s">
        <v>7429</v>
      </c>
      <c r="I351" s="319" t="s">
        <v>6884</v>
      </c>
      <c r="J351" s="319" t="s">
        <v>6884</v>
      </c>
      <c r="K351" s="319" t="s">
        <v>6884</v>
      </c>
      <c r="L351" s="319" t="s">
        <v>862</v>
      </c>
    </row>
    <row r="352" spans="1:12" ht="56.25">
      <c r="A352" s="318" t="s">
        <v>8635</v>
      </c>
      <c r="B352" s="318" t="s">
        <v>8632</v>
      </c>
      <c r="C352" s="318" t="s">
        <v>8633</v>
      </c>
      <c r="D352" s="318" t="s">
        <v>8634</v>
      </c>
      <c r="E352" s="318" t="s">
        <v>7427</v>
      </c>
      <c r="F352" s="318" t="s">
        <v>7428</v>
      </c>
      <c r="G352" s="318" t="s">
        <v>7120</v>
      </c>
      <c r="H352" s="318" t="s">
        <v>7429</v>
      </c>
      <c r="I352" s="318" t="s">
        <v>6884</v>
      </c>
      <c r="J352" s="318" t="s">
        <v>6884</v>
      </c>
      <c r="K352" s="318" t="s">
        <v>6884</v>
      </c>
      <c r="L352" s="318" t="s">
        <v>862</v>
      </c>
    </row>
    <row r="353" spans="1:12" ht="67.5">
      <c r="A353" s="319" t="s">
        <v>8639</v>
      </c>
      <c r="B353" s="319" t="s">
        <v>8636</v>
      </c>
      <c r="C353" s="319" t="s">
        <v>8637</v>
      </c>
      <c r="D353" s="319" t="s">
        <v>8638</v>
      </c>
      <c r="E353" s="319" t="s">
        <v>8640</v>
      </c>
      <c r="F353" s="319" t="s">
        <v>8641</v>
      </c>
      <c r="G353" s="319" t="s">
        <v>6938</v>
      </c>
      <c r="H353" s="319" t="s">
        <v>8642</v>
      </c>
      <c r="I353" s="319" t="s">
        <v>6884</v>
      </c>
      <c r="J353" s="319" t="s">
        <v>6884</v>
      </c>
      <c r="K353" s="319" t="s">
        <v>6884</v>
      </c>
      <c r="L353" s="319" t="s">
        <v>862</v>
      </c>
    </row>
    <row r="354" spans="1:12" ht="56.25">
      <c r="A354" s="318" t="s">
        <v>8646</v>
      </c>
      <c r="B354" s="318" t="s">
        <v>8643</v>
      </c>
      <c r="C354" s="318" t="s">
        <v>8644</v>
      </c>
      <c r="D354" s="318" t="s">
        <v>8645</v>
      </c>
      <c r="E354" s="318" t="s">
        <v>8647</v>
      </c>
      <c r="F354" s="318" t="s">
        <v>8648</v>
      </c>
      <c r="G354" s="318" t="s">
        <v>7120</v>
      </c>
      <c r="H354" s="318" t="s">
        <v>8648</v>
      </c>
      <c r="I354" s="318" t="s">
        <v>6884</v>
      </c>
      <c r="J354" s="318" t="s">
        <v>6884</v>
      </c>
      <c r="K354" s="318" t="s">
        <v>6884</v>
      </c>
      <c r="L354" s="318" t="s">
        <v>862</v>
      </c>
    </row>
    <row r="355" spans="1:12" ht="56.25">
      <c r="A355" s="319" t="s">
        <v>1571</v>
      </c>
      <c r="B355" s="319" t="s">
        <v>8649</v>
      </c>
      <c r="C355" s="319" t="s">
        <v>8650</v>
      </c>
      <c r="D355" s="319" t="s">
        <v>3084</v>
      </c>
      <c r="E355" s="319" t="s">
        <v>8651</v>
      </c>
      <c r="F355" s="319" t="s">
        <v>8652</v>
      </c>
      <c r="G355" s="319" t="s">
        <v>7120</v>
      </c>
      <c r="H355" s="319" t="s">
        <v>8652</v>
      </c>
      <c r="I355" s="319" t="s">
        <v>6884</v>
      </c>
      <c r="J355" s="319" t="s">
        <v>6884</v>
      </c>
      <c r="K355" s="319" t="s">
        <v>6884</v>
      </c>
      <c r="L355" s="319" t="s">
        <v>862</v>
      </c>
    </row>
    <row r="356" spans="1:12" ht="56.25">
      <c r="A356" s="318" t="s">
        <v>8656</v>
      </c>
      <c r="B356" s="318" t="s">
        <v>8653</v>
      </c>
      <c r="C356" s="318" t="s">
        <v>8654</v>
      </c>
      <c r="D356" s="318" t="s">
        <v>8655</v>
      </c>
      <c r="E356" s="318" t="s">
        <v>8489</v>
      </c>
      <c r="F356" s="318" t="s">
        <v>8490</v>
      </c>
      <c r="G356" s="318" t="s">
        <v>7120</v>
      </c>
      <c r="H356" s="318" t="s">
        <v>8491</v>
      </c>
      <c r="I356" s="318" t="s">
        <v>6884</v>
      </c>
      <c r="J356" s="318" t="s">
        <v>7108</v>
      </c>
      <c r="K356" s="318" t="s">
        <v>6884</v>
      </c>
      <c r="L356" s="318" t="s">
        <v>862</v>
      </c>
    </row>
    <row r="357" spans="1:12" ht="56.25">
      <c r="A357" s="319" t="s">
        <v>8660</v>
      </c>
      <c r="B357" s="319" t="s">
        <v>8657</v>
      </c>
      <c r="C357" s="319" t="s">
        <v>8658</v>
      </c>
      <c r="D357" s="319" t="s">
        <v>8659</v>
      </c>
      <c r="E357" s="319" t="s">
        <v>7237</v>
      </c>
      <c r="F357" s="319" t="s">
        <v>8474</v>
      </c>
      <c r="G357" s="319" t="s">
        <v>7003</v>
      </c>
      <c r="H357" s="319" t="s">
        <v>8475</v>
      </c>
      <c r="I357" s="319" t="s">
        <v>6884</v>
      </c>
      <c r="J357" s="319" t="s">
        <v>7150</v>
      </c>
      <c r="K357" s="319" t="s">
        <v>6884</v>
      </c>
      <c r="L357" s="319" t="s">
        <v>862</v>
      </c>
    </row>
    <row r="358" spans="1:12" ht="56.25">
      <c r="A358" s="318" t="s">
        <v>8664</v>
      </c>
      <c r="B358" s="318" t="s">
        <v>8661</v>
      </c>
      <c r="C358" s="318" t="s">
        <v>8662</v>
      </c>
      <c r="D358" s="318" t="s">
        <v>8663</v>
      </c>
      <c r="E358" s="318" t="s">
        <v>8489</v>
      </c>
      <c r="F358" s="318" t="s">
        <v>8490</v>
      </c>
      <c r="G358" s="318" t="s">
        <v>7120</v>
      </c>
      <c r="H358" s="318" t="s">
        <v>8491</v>
      </c>
      <c r="I358" s="318" t="s">
        <v>6884</v>
      </c>
      <c r="J358" s="318" t="s">
        <v>6884</v>
      </c>
      <c r="K358" s="318" t="s">
        <v>6884</v>
      </c>
      <c r="L358" s="318" t="s">
        <v>862</v>
      </c>
    </row>
    <row r="359" spans="1:12" ht="56.25">
      <c r="A359" s="319" t="s">
        <v>8668</v>
      </c>
      <c r="B359" s="319" t="s">
        <v>8665</v>
      </c>
      <c r="C359" s="319" t="s">
        <v>8666</v>
      </c>
      <c r="D359" s="319" t="s">
        <v>8667</v>
      </c>
      <c r="E359" s="319" t="s">
        <v>8446</v>
      </c>
      <c r="F359" s="319" t="s">
        <v>8447</v>
      </c>
      <c r="G359" s="319" t="s">
        <v>7120</v>
      </c>
      <c r="H359" s="319" t="s">
        <v>8448</v>
      </c>
      <c r="I359" s="319" t="s">
        <v>6884</v>
      </c>
      <c r="J359" s="319" t="s">
        <v>6884</v>
      </c>
      <c r="K359" s="319" t="s">
        <v>6884</v>
      </c>
      <c r="L359" s="319" t="s">
        <v>862</v>
      </c>
    </row>
    <row r="360" spans="1:12" ht="67.5">
      <c r="A360" s="318" t="s">
        <v>8672</v>
      </c>
      <c r="B360" s="318" t="s">
        <v>8669</v>
      </c>
      <c r="C360" s="318" t="s">
        <v>8670</v>
      </c>
      <c r="D360" s="318" t="s">
        <v>8671</v>
      </c>
      <c r="E360" s="318" t="s">
        <v>8673</v>
      </c>
      <c r="F360" s="318" t="s">
        <v>8674</v>
      </c>
      <c r="G360" s="318" t="s">
        <v>7106</v>
      </c>
      <c r="H360" s="318" t="s">
        <v>8675</v>
      </c>
      <c r="I360" s="318" t="s">
        <v>6884</v>
      </c>
      <c r="J360" s="318" t="s">
        <v>8197</v>
      </c>
      <c r="K360" s="318" t="s">
        <v>6884</v>
      </c>
      <c r="L360" s="318" t="s">
        <v>6893</v>
      </c>
    </row>
    <row r="361" spans="1:12" ht="56.25">
      <c r="A361" s="319" t="s">
        <v>8679</v>
      </c>
      <c r="B361" s="319" t="s">
        <v>8676</v>
      </c>
      <c r="C361" s="319" t="s">
        <v>8677</v>
      </c>
      <c r="D361" s="319" t="s">
        <v>8678</v>
      </c>
      <c r="E361" s="319" t="s">
        <v>7237</v>
      </c>
      <c r="F361" s="319" t="s">
        <v>8474</v>
      </c>
      <c r="G361" s="319" t="s">
        <v>7003</v>
      </c>
      <c r="H361" s="319" t="s">
        <v>8475</v>
      </c>
      <c r="I361" s="319" t="s">
        <v>6884</v>
      </c>
      <c r="J361" s="319" t="s">
        <v>7150</v>
      </c>
      <c r="K361" s="319" t="s">
        <v>6884</v>
      </c>
      <c r="L361" s="319" t="s">
        <v>862</v>
      </c>
    </row>
    <row r="362" spans="1:12" ht="56.25">
      <c r="A362" s="318" t="s">
        <v>1069</v>
      </c>
      <c r="B362" s="318" t="s">
        <v>8680</v>
      </c>
      <c r="C362" s="318" t="s">
        <v>8681</v>
      </c>
      <c r="D362" s="318" t="s">
        <v>1071</v>
      </c>
      <c r="E362" s="318" t="s">
        <v>8094</v>
      </c>
      <c r="F362" s="318" t="s">
        <v>8682</v>
      </c>
      <c r="G362" s="318" t="s">
        <v>7219</v>
      </c>
      <c r="H362" s="318" t="s">
        <v>8682</v>
      </c>
      <c r="I362" s="318" t="s">
        <v>6884</v>
      </c>
      <c r="J362" s="318" t="s">
        <v>6884</v>
      </c>
      <c r="K362" s="318" t="s">
        <v>6884</v>
      </c>
      <c r="L362" s="318" t="s">
        <v>6893</v>
      </c>
    </row>
    <row r="363" spans="1:12" ht="45">
      <c r="A363" s="319" t="s">
        <v>8686</v>
      </c>
      <c r="B363" s="319" t="s">
        <v>8683</v>
      </c>
      <c r="C363" s="319" t="s">
        <v>8684</v>
      </c>
      <c r="D363" s="319" t="s">
        <v>8685</v>
      </c>
      <c r="E363" s="319" t="s">
        <v>8058</v>
      </c>
      <c r="F363" s="319" t="s">
        <v>8059</v>
      </c>
      <c r="G363" s="319" t="s">
        <v>7044</v>
      </c>
      <c r="H363" s="319" t="s">
        <v>8687</v>
      </c>
      <c r="I363" s="319" t="s">
        <v>6910</v>
      </c>
      <c r="J363" s="319" t="s">
        <v>6884</v>
      </c>
      <c r="K363" s="319" t="s">
        <v>6884</v>
      </c>
      <c r="L363" s="319" t="s">
        <v>862</v>
      </c>
    </row>
    <row r="364" spans="1:12" ht="67.5">
      <c r="A364" s="318" t="s">
        <v>1945</v>
      </c>
      <c r="B364" s="318" t="s">
        <v>8688</v>
      </c>
      <c r="C364" s="318" t="s">
        <v>8689</v>
      </c>
      <c r="D364" s="318" t="s">
        <v>8690</v>
      </c>
      <c r="E364" s="318" t="s">
        <v>8691</v>
      </c>
      <c r="F364" s="318" t="s">
        <v>8692</v>
      </c>
      <c r="G364" s="318" t="s">
        <v>8306</v>
      </c>
      <c r="H364" s="318" t="s">
        <v>8692</v>
      </c>
      <c r="I364" s="318" t="s">
        <v>8693</v>
      </c>
      <c r="J364" s="318" t="s">
        <v>6884</v>
      </c>
      <c r="K364" s="318" t="s">
        <v>7101</v>
      </c>
      <c r="L364" s="318" t="s">
        <v>862</v>
      </c>
    </row>
    <row r="365" spans="1:12" ht="56.25">
      <c r="A365" s="319" t="s">
        <v>8697</v>
      </c>
      <c r="B365" s="319" t="s">
        <v>8694</v>
      </c>
      <c r="C365" s="319" t="s">
        <v>8695</v>
      </c>
      <c r="D365" s="319" t="s">
        <v>8696</v>
      </c>
      <c r="E365" s="319" t="s">
        <v>8698</v>
      </c>
      <c r="F365" s="319" t="s">
        <v>8699</v>
      </c>
      <c r="G365" s="319" t="s">
        <v>7003</v>
      </c>
      <c r="H365" s="319" t="s">
        <v>8700</v>
      </c>
      <c r="I365" s="319" t="s">
        <v>6884</v>
      </c>
      <c r="J365" s="319" t="s">
        <v>8701</v>
      </c>
      <c r="K365" s="319" t="s">
        <v>6884</v>
      </c>
      <c r="L365" s="319" t="s">
        <v>862</v>
      </c>
    </row>
    <row r="366" spans="1:12" ht="45">
      <c r="A366" s="318" t="s">
        <v>8705</v>
      </c>
      <c r="B366" s="318" t="s">
        <v>8702</v>
      </c>
      <c r="C366" s="318" t="s">
        <v>8703</v>
      </c>
      <c r="D366" s="318" t="s">
        <v>8704</v>
      </c>
      <c r="E366" s="318" t="s">
        <v>8706</v>
      </c>
      <c r="F366" s="318" t="s">
        <v>8707</v>
      </c>
      <c r="G366" s="318" t="s">
        <v>6990</v>
      </c>
      <c r="H366" s="318" t="s">
        <v>8707</v>
      </c>
      <c r="I366" s="318" t="s">
        <v>6884</v>
      </c>
      <c r="J366" s="318" t="s">
        <v>7698</v>
      </c>
      <c r="K366" s="318" t="s">
        <v>6884</v>
      </c>
      <c r="L366" s="318" t="s">
        <v>862</v>
      </c>
    </row>
    <row r="367" spans="1:12" ht="78.75">
      <c r="A367" s="319" t="s">
        <v>8711</v>
      </c>
      <c r="B367" s="319" t="s">
        <v>8708</v>
      </c>
      <c r="C367" s="319" t="s">
        <v>8709</v>
      </c>
      <c r="D367" s="319" t="s">
        <v>8710</v>
      </c>
      <c r="E367" s="319" t="s">
        <v>8712</v>
      </c>
      <c r="F367" s="319" t="s">
        <v>8713</v>
      </c>
      <c r="G367" s="319" t="s">
        <v>7120</v>
      </c>
      <c r="H367" s="319" t="s">
        <v>8714</v>
      </c>
      <c r="I367" s="319" t="s">
        <v>6884</v>
      </c>
      <c r="J367" s="319" t="s">
        <v>6884</v>
      </c>
      <c r="K367" s="319" t="s">
        <v>6884</v>
      </c>
      <c r="L367" s="319" t="s">
        <v>862</v>
      </c>
    </row>
    <row r="368" spans="1:12" ht="56.25">
      <c r="A368" s="318" t="s">
        <v>8718</v>
      </c>
      <c r="B368" s="318" t="s">
        <v>8715</v>
      </c>
      <c r="C368" s="318" t="s">
        <v>8716</v>
      </c>
      <c r="D368" s="318" t="s">
        <v>8717</v>
      </c>
      <c r="E368" s="318" t="s">
        <v>7354</v>
      </c>
      <c r="F368" s="318" t="s">
        <v>7355</v>
      </c>
      <c r="G368" s="318" t="s">
        <v>7003</v>
      </c>
      <c r="H368" s="318" t="s">
        <v>7356</v>
      </c>
      <c r="I368" s="318" t="s">
        <v>6884</v>
      </c>
      <c r="J368" s="318" t="s">
        <v>7150</v>
      </c>
      <c r="K368" s="318" t="s">
        <v>6884</v>
      </c>
      <c r="L368" s="318" t="s">
        <v>862</v>
      </c>
    </row>
    <row r="369" spans="1:12" ht="56.25">
      <c r="A369" s="319" t="s">
        <v>8722</v>
      </c>
      <c r="B369" s="319" t="s">
        <v>8719</v>
      </c>
      <c r="C369" s="319" t="s">
        <v>8720</v>
      </c>
      <c r="D369" s="319" t="s">
        <v>8721</v>
      </c>
      <c r="E369" s="319" t="s">
        <v>7196</v>
      </c>
      <c r="F369" s="319" t="s">
        <v>7197</v>
      </c>
      <c r="G369" s="319" t="s">
        <v>7120</v>
      </c>
      <c r="H369" s="319" t="s">
        <v>7198</v>
      </c>
      <c r="I369" s="319" t="s">
        <v>6884</v>
      </c>
      <c r="J369" s="319" t="s">
        <v>7108</v>
      </c>
      <c r="K369" s="319" t="s">
        <v>6884</v>
      </c>
      <c r="L369" s="319" t="s">
        <v>862</v>
      </c>
    </row>
    <row r="370" spans="1:12" ht="67.5">
      <c r="A370" s="318" t="s">
        <v>8725</v>
      </c>
      <c r="B370" s="318" t="s">
        <v>8723</v>
      </c>
      <c r="C370" s="318" t="s">
        <v>8724</v>
      </c>
      <c r="D370" s="318" t="s">
        <v>6884</v>
      </c>
      <c r="E370" s="318" t="s">
        <v>8726</v>
      </c>
      <c r="F370" s="318" t="s">
        <v>8727</v>
      </c>
      <c r="G370" s="318" t="s">
        <v>6938</v>
      </c>
      <c r="H370" s="318" t="s">
        <v>8728</v>
      </c>
      <c r="I370" s="318" t="s">
        <v>6884</v>
      </c>
      <c r="J370" s="318" t="s">
        <v>6884</v>
      </c>
      <c r="K370" s="318" t="s">
        <v>6884</v>
      </c>
      <c r="L370" s="318" t="s">
        <v>862</v>
      </c>
    </row>
    <row r="371" spans="1:12" ht="56.25">
      <c r="A371" s="319" t="s">
        <v>8732</v>
      </c>
      <c r="B371" s="319" t="s">
        <v>8729</v>
      </c>
      <c r="C371" s="319" t="s">
        <v>8730</v>
      </c>
      <c r="D371" s="319" t="s">
        <v>8731</v>
      </c>
      <c r="E371" s="319" t="s">
        <v>7137</v>
      </c>
      <c r="F371" s="319" t="s">
        <v>7138</v>
      </c>
      <c r="G371" s="319" t="s">
        <v>7139</v>
      </c>
      <c r="H371" s="319" t="s">
        <v>7138</v>
      </c>
      <c r="I371" s="319" t="s">
        <v>6884</v>
      </c>
      <c r="J371" s="319" t="s">
        <v>6884</v>
      </c>
      <c r="K371" s="319" t="s">
        <v>6884</v>
      </c>
      <c r="L371" s="319" t="s">
        <v>862</v>
      </c>
    </row>
    <row r="372" spans="1:12" ht="33.75">
      <c r="A372" s="318" t="s">
        <v>8736</v>
      </c>
      <c r="B372" s="318" t="s">
        <v>8733</v>
      </c>
      <c r="C372" s="318" t="s">
        <v>8734</v>
      </c>
      <c r="D372" s="318" t="s">
        <v>8735</v>
      </c>
      <c r="E372" s="318" t="s">
        <v>7137</v>
      </c>
      <c r="F372" s="318" t="s">
        <v>7138</v>
      </c>
      <c r="G372" s="318" t="s">
        <v>7139</v>
      </c>
      <c r="H372" s="318" t="s">
        <v>7138</v>
      </c>
      <c r="I372" s="318" t="s">
        <v>6884</v>
      </c>
      <c r="J372" s="318" t="s">
        <v>6884</v>
      </c>
      <c r="K372" s="318" t="s">
        <v>6884</v>
      </c>
      <c r="L372" s="318" t="s">
        <v>862</v>
      </c>
    </row>
    <row r="373" spans="1:12" ht="45">
      <c r="A373" s="319" t="s">
        <v>8740</v>
      </c>
      <c r="B373" s="319" t="s">
        <v>8737</v>
      </c>
      <c r="C373" s="319" t="s">
        <v>8738</v>
      </c>
      <c r="D373" s="319" t="s">
        <v>8739</v>
      </c>
      <c r="E373" s="319" t="s">
        <v>7001</v>
      </c>
      <c r="F373" s="319" t="s">
        <v>7002</v>
      </c>
      <c r="G373" s="319" t="s">
        <v>7003</v>
      </c>
      <c r="H373" s="319" t="s">
        <v>7004</v>
      </c>
      <c r="I373" s="319" t="s">
        <v>6884</v>
      </c>
      <c r="J373" s="319" t="s">
        <v>6884</v>
      </c>
      <c r="K373" s="319" t="s">
        <v>6884</v>
      </c>
      <c r="L373" s="319" t="s">
        <v>6926</v>
      </c>
    </row>
    <row r="374" spans="1:12" ht="56.25">
      <c r="A374" s="318" t="s">
        <v>4069</v>
      </c>
      <c r="B374" s="318" t="s">
        <v>8741</v>
      </c>
      <c r="C374" s="318" t="s">
        <v>8742</v>
      </c>
      <c r="D374" s="318" t="s">
        <v>4071</v>
      </c>
      <c r="E374" s="318" t="s">
        <v>7427</v>
      </c>
      <c r="F374" s="318" t="s">
        <v>7428</v>
      </c>
      <c r="G374" s="318" t="s">
        <v>7120</v>
      </c>
      <c r="H374" s="318" t="s">
        <v>8743</v>
      </c>
      <c r="I374" s="318" t="s">
        <v>6884</v>
      </c>
      <c r="J374" s="318" t="s">
        <v>7108</v>
      </c>
      <c r="K374" s="318" t="s">
        <v>6884</v>
      </c>
      <c r="L374" s="318" t="s">
        <v>6986</v>
      </c>
    </row>
    <row r="375" spans="1:12" ht="90">
      <c r="A375" s="319" t="s">
        <v>8747</v>
      </c>
      <c r="B375" s="319" t="s">
        <v>8744</v>
      </c>
      <c r="C375" s="319" t="s">
        <v>8745</v>
      </c>
      <c r="D375" s="319" t="s">
        <v>8746</v>
      </c>
      <c r="E375" s="319" t="s">
        <v>8489</v>
      </c>
      <c r="F375" s="319" t="s">
        <v>8490</v>
      </c>
      <c r="G375" s="319" t="s">
        <v>7120</v>
      </c>
      <c r="H375" s="319" t="s">
        <v>8491</v>
      </c>
      <c r="I375" s="319" t="s">
        <v>6884</v>
      </c>
      <c r="J375" s="319" t="s">
        <v>8197</v>
      </c>
      <c r="K375" s="319" t="s">
        <v>6884</v>
      </c>
      <c r="L375" s="319" t="s">
        <v>6986</v>
      </c>
    </row>
    <row r="376" spans="1:12" ht="45">
      <c r="A376" s="318" t="s">
        <v>8751</v>
      </c>
      <c r="B376" s="318" t="s">
        <v>8748</v>
      </c>
      <c r="C376" s="318" t="s">
        <v>8749</v>
      </c>
      <c r="D376" s="318" t="s">
        <v>8750</v>
      </c>
      <c r="E376" s="318" t="s">
        <v>8549</v>
      </c>
      <c r="F376" s="318" t="s">
        <v>8550</v>
      </c>
      <c r="G376" s="318" t="s">
        <v>7139</v>
      </c>
      <c r="H376" s="318" t="s">
        <v>8550</v>
      </c>
      <c r="I376" s="318" t="s">
        <v>6884</v>
      </c>
      <c r="J376" s="318" t="s">
        <v>6884</v>
      </c>
      <c r="K376" s="318" t="s">
        <v>6884</v>
      </c>
      <c r="L376" s="318" t="s">
        <v>862</v>
      </c>
    </row>
    <row r="377" spans="1:12" ht="45">
      <c r="A377" s="319" t="s">
        <v>8755</v>
      </c>
      <c r="B377" s="319" t="s">
        <v>8752</v>
      </c>
      <c r="C377" s="319" t="s">
        <v>8753</v>
      </c>
      <c r="D377" s="319" t="s">
        <v>8754</v>
      </c>
      <c r="E377" s="319" t="s">
        <v>8549</v>
      </c>
      <c r="F377" s="319" t="s">
        <v>8550</v>
      </c>
      <c r="G377" s="319" t="s">
        <v>7139</v>
      </c>
      <c r="H377" s="319" t="s">
        <v>8550</v>
      </c>
      <c r="I377" s="319" t="s">
        <v>6884</v>
      </c>
      <c r="J377" s="319" t="s">
        <v>6884</v>
      </c>
      <c r="K377" s="319" t="s">
        <v>6884</v>
      </c>
      <c r="L377" s="319" t="s">
        <v>862</v>
      </c>
    </row>
    <row r="378" spans="1:12" ht="45">
      <c r="A378" s="318" t="s">
        <v>8758</v>
      </c>
      <c r="B378" s="318" t="s">
        <v>8756</v>
      </c>
      <c r="C378" s="318" t="s">
        <v>8757</v>
      </c>
      <c r="D378" s="318" t="s">
        <v>6884</v>
      </c>
      <c r="E378" s="318" t="s">
        <v>8349</v>
      </c>
      <c r="F378" s="318" t="s">
        <v>8350</v>
      </c>
      <c r="G378" s="318" t="s">
        <v>7120</v>
      </c>
      <c r="H378" s="318" t="s">
        <v>8350</v>
      </c>
      <c r="I378" s="318" t="s">
        <v>6884</v>
      </c>
      <c r="J378" s="318" t="s">
        <v>6884</v>
      </c>
      <c r="K378" s="318" t="s">
        <v>6884</v>
      </c>
      <c r="L378" s="318" t="s">
        <v>862</v>
      </c>
    </row>
    <row r="379" spans="1:12" ht="33.75">
      <c r="A379" s="319" t="s">
        <v>8761</v>
      </c>
      <c r="B379" s="319" t="s">
        <v>8759</v>
      </c>
      <c r="C379" s="319" t="s">
        <v>8760</v>
      </c>
      <c r="D379" s="319" t="s">
        <v>6884</v>
      </c>
      <c r="E379" s="319" t="s">
        <v>7137</v>
      </c>
      <c r="F379" s="319" t="s">
        <v>7138</v>
      </c>
      <c r="G379" s="319" t="s">
        <v>7139</v>
      </c>
      <c r="H379" s="319" t="s">
        <v>7138</v>
      </c>
      <c r="I379" s="319" t="s">
        <v>6884</v>
      </c>
      <c r="J379" s="319" t="s">
        <v>6884</v>
      </c>
      <c r="K379" s="319" t="s">
        <v>6884</v>
      </c>
      <c r="L379" s="319" t="s">
        <v>862</v>
      </c>
    </row>
    <row r="380" spans="1:12" ht="45">
      <c r="A380" s="318" t="s">
        <v>8765</v>
      </c>
      <c r="B380" s="318" t="s">
        <v>8762</v>
      </c>
      <c r="C380" s="318" t="s">
        <v>8763</v>
      </c>
      <c r="D380" s="318" t="s">
        <v>8764</v>
      </c>
      <c r="E380" s="318" t="s">
        <v>7751</v>
      </c>
      <c r="F380" s="318" t="s">
        <v>7752</v>
      </c>
      <c r="G380" s="318" t="s">
        <v>7037</v>
      </c>
      <c r="H380" s="318" t="s">
        <v>7752</v>
      </c>
      <c r="I380" s="318" t="s">
        <v>6884</v>
      </c>
      <c r="J380" s="318" t="s">
        <v>6884</v>
      </c>
      <c r="K380" s="318" t="s">
        <v>6884</v>
      </c>
      <c r="L380" s="318" t="s">
        <v>862</v>
      </c>
    </row>
    <row r="381" spans="1:12" ht="78.75">
      <c r="A381" s="319" t="s">
        <v>8769</v>
      </c>
      <c r="B381" s="319" t="s">
        <v>8766</v>
      </c>
      <c r="C381" s="319" t="s">
        <v>8767</v>
      </c>
      <c r="D381" s="319" t="s">
        <v>8768</v>
      </c>
      <c r="E381" s="319" t="s">
        <v>8770</v>
      </c>
      <c r="F381" s="319" t="s">
        <v>8771</v>
      </c>
      <c r="G381" s="319" t="s">
        <v>7120</v>
      </c>
      <c r="H381" s="319" t="s">
        <v>8772</v>
      </c>
      <c r="I381" s="319" t="s">
        <v>6884</v>
      </c>
      <c r="J381" s="319" t="s">
        <v>6884</v>
      </c>
      <c r="K381" s="319" t="s">
        <v>6884</v>
      </c>
      <c r="L381" s="319" t="s">
        <v>862</v>
      </c>
    </row>
    <row r="382" spans="1:12" ht="67.5">
      <c r="A382" s="318" t="s">
        <v>8776</v>
      </c>
      <c r="B382" s="318" t="s">
        <v>8773</v>
      </c>
      <c r="C382" s="318" t="s">
        <v>8774</v>
      </c>
      <c r="D382" s="318" t="s">
        <v>8775</v>
      </c>
      <c r="E382" s="318" t="s">
        <v>7354</v>
      </c>
      <c r="F382" s="318" t="s">
        <v>7355</v>
      </c>
      <c r="G382" s="318" t="s">
        <v>7003</v>
      </c>
      <c r="H382" s="318" t="s">
        <v>7356</v>
      </c>
      <c r="I382" s="318" t="s">
        <v>6884</v>
      </c>
      <c r="J382" s="318" t="s">
        <v>7108</v>
      </c>
      <c r="K382" s="318" t="s">
        <v>6884</v>
      </c>
      <c r="L382" s="318" t="s">
        <v>862</v>
      </c>
    </row>
    <row r="383" spans="1:12" ht="78.75">
      <c r="A383" s="319" t="s">
        <v>8780</v>
      </c>
      <c r="B383" s="319" t="s">
        <v>8777</v>
      </c>
      <c r="C383" s="319" t="s">
        <v>8778</v>
      </c>
      <c r="D383" s="319" t="s">
        <v>8779</v>
      </c>
      <c r="E383" s="319" t="s">
        <v>8781</v>
      </c>
      <c r="F383" s="319" t="s">
        <v>8782</v>
      </c>
      <c r="G383" s="319" t="s">
        <v>7120</v>
      </c>
      <c r="H383" s="319" t="s">
        <v>8783</v>
      </c>
      <c r="I383" s="319" t="s">
        <v>6884</v>
      </c>
      <c r="J383" s="319" t="s">
        <v>8784</v>
      </c>
      <c r="K383" s="319" t="s">
        <v>6884</v>
      </c>
      <c r="L383" s="319" t="s">
        <v>8264</v>
      </c>
    </row>
    <row r="384" spans="1:12" ht="56.25">
      <c r="A384" s="318" t="s">
        <v>8788</v>
      </c>
      <c r="B384" s="318" t="s">
        <v>8785</v>
      </c>
      <c r="C384" s="318" t="s">
        <v>8786</v>
      </c>
      <c r="D384" s="318" t="s">
        <v>8787</v>
      </c>
      <c r="E384" s="318" t="s">
        <v>7137</v>
      </c>
      <c r="F384" s="318" t="s">
        <v>7138</v>
      </c>
      <c r="G384" s="318" t="s">
        <v>7139</v>
      </c>
      <c r="H384" s="318" t="s">
        <v>7138</v>
      </c>
      <c r="I384" s="318" t="s">
        <v>6884</v>
      </c>
      <c r="J384" s="318" t="s">
        <v>6884</v>
      </c>
      <c r="K384" s="318" t="s">
        <v>6884</v>
      </c>
      <c r="L384" s="318" t="s">
        <v>862</v>
      </c>
    </row>
    <row r="385" spans="1:12" ht="33.75">
      <c r="A385" s="319" t="s">
        <v>8792</v>
      </c>
      <c r="B385" s="319" t="s">
        <v>8789</v>
      </c>
      <c r="C385" s="319" t="s">
        <v>8790</v>
      </c>
      <c r="D385" s="319" t="s">
        <v>8791</v>
      </c>
      <c r="E385" s="319" t="s">
        <v>7472</v>
      </c>
      <c r="F385" s="319" t="s">
        <v>7473</v>
      </c>
      <c r="G385" s="319" t="s">
        <v>7474</v>
      </c>
      <c r="H385" s="319" t="s">
        <v>7473</v>
      </c>
      <c r="I385" s="319" t="s">
        <v>6884</v>
      </c>
      <c r="J385" s="319" t="s">
        <v>6884</v>
      </c>
      <c r="K385" s="319" t="s">
        <v>6884</v>
      </c>
      <c r="L385" s="319" t="s">
        <v>862</v>
      </c>
    </row>
    <row r="386" spans="1:12" ht="45">
      <c r="A386" s="318" t="s">
        <v>8796</v>
      </c>
      <c r="B386" s="318" t="s">
        <v>8793</v>
      </c>
      <c r="C386" s="318" t="s">
        <v>8794</v>
      </c>
      <c r="D386" s="318" t="s">
        <v>8795</v>
      </c>
      <c r="E386" s="318" t="s">
        <v>7184</v>
      </c>
      <c r="F386" s="318" t="s">
        <v>7185</v>
      </c>
      <c r="G386" s="318" t="s">
        <v>7120</v>
      </c>
      <c r="H386" s="318" t="s">
        <v>7186</v>
      </c>
      <c r="I386" s="318" t="s">
        <v>6884</v>
      </c>
      <c r="J386" s="318" t="s">
        <v>7150</v>
      </c>
      <c r="K386" s="318" t="s">
        <v>6884</v>
      </c>
      <c r="L386" s="318" t="s">
        <v>862</v>
      </c>
    </row>
    <row r="387" spans="1:12" ht="33.75">
      <c r="A387" s="319" t="s">
        <v>8800</v>
      </c>
      <c r="B387" s="319" t="s">
        <v>8797</v>
      </c>
      <c r="C387" s="319" t="s">
        <v>8798</v>
      </c>
      <c r="D387" s="319" t="s">
        <v>8799</v>
      </c>
      <c r="E387" s="319" t="s">
        <v>7280</v>
      </c>
      <c r="F387" s="319" t="s">
        <v>7281</v>
      </c>
      <c r="G387" s="319" t="s">
        <v>7003</v>
      </c>
      <c r="H387" s="319" t="s">
        <v>7281</v>
      </c>
      <c r="I387" s="319" t="s">
        <v>6884</v>
      </c>
      <c r="J387" s="319" t="s">
        <v>6884</v>
      </c>
      <c r="K387" s="319" t="s">
        <v>6884</v>
      </c>
      <c r="L387" s="319" t="s">
        <v>862</v>
      </c>
    </row>
    <row r="388" spans="1:12" ht="56.25">
      <c r="A388" s="318" t="s">
        <v>8803</v>
      </c>
      <c r="B388" s="318" t="s">
        <v>8801</v>
      </c>
      <c r="C388" s="318" t="s">
        <v>8802</v>
      </c>
      <c r="D388" s="318" t="s">
        <v>6884</v>
      </c>
      <c r="E388" s="318" t="s">
        <v>8804</v>
      </c>
      <c r="F388" s="318" t="s">
        <v>8805</v>
      </c>
      <c r="G388" s="318" t="s">
        <v>7120</v>
      </c>
      <c r="H388" s="318" t="s">
        <v>8806</v>
      </c>
      <c r="I388" s="318" t="s">
        <v>6884</v>
      </c>
      <c r="J388" s="318" t="s">
        <v>7150</v>
      </c>
      <c r="K388" s="318" t="s">
        <v>6884</v>
      </c>
      <c r="L388" s="318" t="s">
        <v>862</v>
      </c>
    </row>
    <row r="389" spans="1:12" ht="67.5">
      <c r="A389" s="319" t="s">
        <v>8810</v>
      </c>
      <c r="B389" s="319" t="s">
        <v>8807</v>
      </c>
      <c r="C389" s="319" t="s">
        <v>8808</v>
      </c>
      <c r="D389" s="319" t="s">
        <v>8809</v>
      </c>
      <c r="E389" s="319" t="s">
        <v>7196</v>
      </c>
      <c r="F389" s="319" t="s">
        <v>7197</v>
      </c>
      <c r="G389" s="319" t="s">
        <v>7120</v>
      </c>
      <c r="H389" s="319" t="s">
        <v>7198</v>
      </c>
      <c r="I389" s="319" t="s">
        <v>6884</v>
      </c>
      <c r="J389" s="319" t="s">
        <v>7150</v>
      </c>
      <c r="K389" s="319" t="s">
        <v>6884</v>
      </c>
      <c r="L389" s="319" t="s">
        <v>862</v>
      </c>
    </row>
    <row r="390" spans="1:12" ht="45">
      <c r="A390" s="318" t="s">
        <v>8813</v>
      </c>
      <c r="B390" s="318" t="s">
        <v>8811</v>
      </c>
      <c r="C390" s="318" t="s">
        <v>8812</v>
      </c>
      <c r="D390" s="318" t="s">
        <v>6884</v>
      </c>
      <c r="E390" s="318" t="s">
        <v>8458</v>
      </c>
      <c r="F390" s="318" t="s">
        <v>8459</v>
      </c>
      <c r="G390" s="318" t="s">
        <v>7139</v>
      </c>
      <c r="H390" s="318" t="s">
        <v>8459</v>
      </c>
      <c r="I390" s="318" t="s">
        <v>6884</v>
      </c>
      <c r="J390" s="318" t="s">
        <v>6884</v>
      </c>
      <c r="K390" s="318" t="s">
        <v>6884</v>
      </c>
      <c r="L390" s="318" t="s">
        <v>862</v>
      </c>
    </row>
    <row r="391" spans="1:12" ht="56.25">
      <c r="A391" s="319" t="s">
        <v>3867</v>
      </c>
      <c r="B391" s="319" t="s">
        <v>8814</v>
      </c>
      <c r="C391" s="319" t="s">
        <v>8815</v>
      </c>
      <c r="D391" s="319" t="s">
        <v>3869</v>
      </c>
      <c r="E391" s="319" t="s">
        <v>7196</v>
      </c>
      <c r="F391" s="319" t="s">
        <v>7197</v>
      </c>
      <c r="G391" s="319" t="s">
        <v>7120</v>
      </c>
      <c r="H391" s="319" t="s">
        <v>7198</v>
      </c>
      <c r="I391" s="319" t="s">
        <v>6884</v>
      </c>
      <c r="J391" s="319" t="s">
        <v>6884</v>
      </c>
      <c r="K391" s="319" t="s">
        <v>6884</v>
      </c>
      <c r="L391" s="319" t="s">
        <v>862</v>
      </c>
    </row>
    <row r="392" spans="1:12" ht="78.75">
      <c r="A392" s="318" t="s">
        <v>8818</v>
      </c>
      <c r="B392" s="318" t="s">
        <v>8816</v>
      </c>
      <c r="C392" s="318" t="s">
        <v>8817</v>
      </c>
      <c r="D392" s="318" t="s">
        <v>6884</v>
      </c>
      <c r="E392" s="318" t="s">
        <v>7196</v>
      </c>
      <c r="F392" s="318" t="s">
        <v>7197</v>
      </c>
      <c r="G392" s="318" t="s">
        <v>7120</v>
      </c>
      <c r="H392" s="318" t="s">
        <v>7198</v>
      </c>
      <c r="I392" s="318" t="s">
        <v>6884</v>
      </c>
      <c r="J392" s="318" t="s">
        <v>8197</v>
      </c>
      <c r="K392" s="318" t="s">
        <v>6884</v>
      </c>
      <c r="L392" s="318" t="s">
        <v>862</v>
      </c>
    </row>
    <row r="393" spans="1:12" ht="56.25">
      <c r="A393" s="319" t="s">
        <v>8821</v>
      </c>
      <c r="B393" s="319" t="s">
        <v>8819</v>
      </c>
      <c r="C393" s="319" t="s">
        <v>8820</v>
      </c>
      <c r="D393" s="319" t="s">
        <v>6884</v>
      </c>
      <c r="E393" s="319" t="s">
        <v>7354</v>
      </c>
      <c r="F393" s="319" t="s">
        <v>7355</v>
      </c>
      <c r="G393" s="319" t="s">
        <v>7003</v>
      </c>
      <c r="H393" s="319" t="s">
        <v>7356</v>
      </c>
      <c r="I393" s="319" t="s">
        <v>6884</v>
      </c>
      <c r="J393" s="319" t="s">
        <v>7108</v>
      </c>
      <c r="K393" s="319" t="s">
        <v>6884</v>
      </c>
      <c r="L393" s="319" t="s">
        <v>862</v>
      </c>
    </row>
    <row r="394" spans="1:12" ht="67.5">
      <c r="A394" s="318" t="s">
        <v>8825</v>
      </c>
      <c r="B394" s="318" t="s">
        <v>8822</v>
      </c>
      <c r="C394" s="318" t="s">
        <v>8823</v>
      </c>
      <c r="D394" s="318" t="s">
        <v>8824</v>
      </c>
      <c r="E394" s="318" t="s">
        <v>7354</v>
      </c>
      <c r="F394" s="318" t="s">
        <v>7355</v>
      </c>
      <c r="G394" s="318" t="s">
        <v>7003</v>
      </c>
      <c r="H394" s="318" t="s">
        <v>7356</v>
      </c>
      <c r="I394" s="318" t="s">
        <v>6884</v>
      </c>
      <c r="J394" s="318" t="s">
        <v>6884</v>
      </c>
      <c r="K394" s="318" t="s">
        <v>6884</v>
      </c>
      <c r="L394" s="318" t="s">
        <v>862</v>
      </c>
    </row>
    <row r="395" spans="1:12" ht="67.5">
      <c r="A395" s="319" t="s">
        <v>8829</v>
      </c>
      <c r="B395" s="319" t="s">
        <v>8826</v>
      </c>
      <c r="C395" s="319" t="s">
        <v>8827</v>
      </c>
      <c r="D395" s="319" t="s">
        <v>8828</v>
      </c>
      <c r="E395" s="319" t="s">
        <v>8424</v>
      </c>
      <c r="F395" s="319" t="s">
        <v>8425</v>
      </c>
      <c r="G395" s="319" t="s">
        <v>7003</v>
      </c>
      <c r="H395" s="319" t="s">
        <v>8426</v>
      </c>
      <c r="I395" s="319" t="s">
        <v>6884</v>
      </c>
      <c r="J395" s="319" t="s">
        <v>8197</v>
      </c>
      <c r="K395" s="319" t="s">
        <v>6884</v>
      </c>
      <c r="L395" s="319" t="s">
        <v>862</v>
      </c>
    </row>
    <row r="396" spans="1:12" ht="90">
      <c r="A396" s="318" t="s">
        <v>8833</v>
      </c>
      <c r="B396" s="318" t="s">
        <v>8830</v>
      </c>
      <c r="C396" s="318" t="s">
        <v>8831</v>
      </c>
      <c r="D396" s="318" t="s">
        <v>8832</v>
      </c>
      <c r="E396" s="318" t="s">
        <v>7184</v>
      </c>
      <c r="F396" s="318" t="s">
        <v>7185</v>
      </c>
      <c r="G396" s="318" t="s">
        <v>7120</v>
      </c>
      <c r="H396" s="318" t="s">
        <v>7186</v>
      </c>
      <c r="I396" s="318" t="s">
        <v>6884</v>
      </c>
      <c r="J396" s="318" t="s">
        <v>7150</v>
      </c>
      <c r="K396" s="318" t="s">
        <v>6884</v>
      </c>
      <c r="L396" s="318" t="s">
        <v>862</v>
      </c>
    </row>
    <row r="397" spans="1:12" ht="67.5">
      <c r="A397" s="319" t="s">
        <v>3547</v>
      </c>
      <c r="B397" s="319" t="s">
        <v>8834</v>
      </c>
      <c r="C397" s="319" t="s">
        <v>8835</v>
      </c>
      <c r="D397" s="319" t="s">
        <v>3549</v>
      </c>
      <c r="E397" s="319" t="s">
        <v>7237</v>
      </c>
      <c r="F397" s="319" t="s">
        <v>7238</v>
      </c>
      <c r="G397" s="319" t="s">
        <v>7003</v>
      </c>
      <c r="H397" s="319" t="s">
        <v>7239</v>
      </c>
      <c r="I397" s="319" t="s">
        <v>6884</v>
      </c>
      <c r="J397" s="319" t="s">
        <v>6884</v>
      </c>
      <c r="K397" s="319" t="s">
        <v>6884</v>
      </c>
      <c r="L397" s="319" t="s">
        <v>862</v>
      </c>
    </row>
    <row r="398" spans="1:12" ht="56.25">
      <c r="A398" s="318" t="s">
        <v>8839</v>
      </c>
      <c r="B398" s="318" t="s">
        <v>8836</v>
      </c>
      <c r="C398" s="318" t="s">
        <v>8837</v>
      </c>
      <c r="D398" s="318" t="s">
        <v>8838</v>
      </c>
      <c r="E398" s="318" t="s">
        <v>8446</v>
      </c>
      <c r="F398" s="318" t="s">
        <v>8447</v>
      </c>
      <c r="G398" s="318" t="s">
        <v>7120</v>
      </c>
      <c r="H398" s="318" t="s">
        <v>8448</v>
      </c>
      <c r="I398" s="318" t="s">
        <v>6884</v>
      </c>
      <c r="J398" s="318" t="s">
        <v>8197</v>
      </c>
      <c r="K398" s="318" t="s">
        <v>6884</v>
      </c>
      <c r="L398" s="318" t="s">
        <v>862</v>
      </c>
    </row>
    <row r="399" spans="1:12" ht="56.25">
      <c r="A399" s="319" t="s">
        <v>3471</v>
      </c>
      <c r="B399" s="319" t="s">
        <v>8840</v>
      </c>
      <c r="C399" s="319" t="s">
        <v>8841</v>
      </c>
      <c r="D399" s="319" t="s">
        <v>3473</v>
      </c>
      <c r="E399" s="319" t="s">
        <v>7427</v>
      </c>
      <c r="F399" s="319" t="s">
        <v>7428</v>
      </c>
      <c r="G399" s="319" t="s">
        <v>7120</v>
      </c>
      <c r="H399" s="319" t="s">
        <v>7429</v>
      </c>
      <c r="I399" s="319" t="s">
        <v>6884</v>
      </c>
      <c r="J399" s="319" t="s">
        <v>8197</v>
      </c>
      <c r="K399" s="319" t="s">
        <v>6884</v>
      </c>
      <c r="L399" s="319" t="s">
        <v>862</v>
      </c>
    </row>
    <row r="400" spans="1:12" ht="67.5">
      <c r="A400" s="318" t="s">
        <v>4027</v>
      </c>
      <c r="B400" s="318" t="s">
        <v>8842</v>
      </c>
      <c r="C400" s="318" t="s">
        <v>8843</v>
      </c>
      <c r="D400" s="318" t="s">
        <v>4029</v>
      </c>
      <c r="E400" s="318" t="s">
        <v>7344</v>
      </c>
      <c r="F400" s="318" t="s">
        <v>7345</v>
      </c>
      <c r="G400" s="318" t="s">
        <v>7120</v>
      </c>
      <c r="H400" s="318" t="s">
        <v>7346</v>
      </c>
      <c r="I400" s="318" t="s">
        <v>6884</v>
      </c>
      <c r="J400" s="318" t="s">
        <v>7150</v>
      </c>
      <c r="K400" s="318" t="s">
        <v>6884</v>
      </c>
      <c r="L400" s="318" t="s">
        <v>6893</v>
      </c>
    </row>
    <row r="401" spans="1:12" ht="56.25">
      <c r="A401" s="319" t="s">
        <v>6884</v>
      </c>
      <c r="B401" s="319" t="s">
        <v>8844</v>
      </c>
      <c r="C401" s="319" t="s">
        <v>8845</v>
      </c>
      <c r="D401" s="319" t="s">
        <v>8846</v>
      </c>
      <c r="E401" s="319" t="s">
        <v>8847</v>
      </c>
      <c r="F401" s="319" t="s">
        <v>8848</v>
      </c>
      <c r="G401" s="319" t="s">
        <v>7163</v>
      </c>
      <c r="H401" s="319" t="s">
        <v>8849</v>
      </c>
      <c r="I401" s="319" t="s">
        <v>6884</v>
      </c>
      <c r="J401" s="319" t="s">
        <v>6884</v>
      </c>
      <c r="K401" s="319" t="s">
        <v>6884</v>
      </c>
      <c r="L401" s="319" t="s">
        <v>862</v>
      </c>
    </row>
    <row r="402" spans="1:12" ht="67.5">
      <c r="A402" s="318" t="s">
        <v>6884</v>
      </c>
      <c r="B402" s="318" t="s">
        <v>8850</v>
      </c>
      <c r="C402" s="318" t="s">
        <v>8851</v>
      </c>
      <c r="D402" s="318" t="s">
        <v>8852</v>
      </c>
      <c r="E402" s="318" t="s">
        <v>8853</v>
      </c>
      <c r="F402" s="318" t="s">
        <v>8854</v>
      </c>
      <c r="G402" s="318" t="s">
        <v>8306</v>
      </c>
      <c r="H402" s="318" t="s">
        <v>8854</v>
      </c>
      <c r="I402" s="318" t="s">
        <v>6884</v>
      </c>
      <c r="J402" s="318" t="s">
        <v>6884</v>
      </c>
      <c r="K402" s="318" t="s">
        <v>7101</v>
      </c>
      <c r="L402" s="318" t="s">
        <v>862</v>
      </c>
    </row>
    <row r="403" spans="1:12" ht="123.75">
      <c r="A403" s="319" t="s">
        <v>6884</v>
      </c>
      <c r="B403" s="319" t="s">
        <v>8855</v>
      </c>
      <c r="C403" s="319" t="s">
        <v>8856</v>
      </c>
      <c r="D403" s="319" t="s">
        <v>8857</v>
      </c>
      <c r="E403" s="319" t="s">
        <v>7258</v>
      </c>
      <c r="F403" s="319" t="s">
        <v>7259</v>
      </c>
      <c r="G403" s="319" t="s">
        <v>7037</v>
      </c>
      <c r="H403" s="319" t="s">
        <v>7259</v>
      </c>
      <c r="I403" s="319" t="s">
        <v>6884</v>
      </c>
      <c r="J403" s="319" t="s">
        <v>6884</v>
      </c>
      <c r="K403" s="319" t="s">
        <v>6884</v>
      </c>
      <c r="L403" s="319" t="s">
        <v>862</v>
      </c>
    </row>
    <row r="404" spans="1:12" ht="56.25">
      <c r="A404" s="318" t="s">
        <v>8861</v>
      </c>
      <c r="B404" s="318" t="s">
        <v>8858</v>
      </c>
      <c r="C404" s="318" t="s">
        <v>8859</v>
      </c>
      <c r="D404" s="318" t="s">
        <v>8860</v>
      </c>
      <c r="E404" s="318" t="s">
        <v>7857</v>
      </c>
      <c r="F404" s="318" t="s">
        <v>7858</v>
      </c>
      <c r="G404" s="318" t="s">
        <v>7474</v>
      </c>
      <c r="H404" s="318" t="s">
        <v>7858</v>
      </c>
      <c r="I404" s="318" t="s">
        <v>6884</v>
      </c>
      <c r="J404" s="318" t="s">
        <v>6884</v>
      </c>
      <c r="K404" s="318" t="s">
        <v>6884</v>
      </c>
      <c r="L404" s="318" t="s">
        <v>862</v>
      </c>
    </row>
    <row r="405" spans="1:12" ht="135">
      <c r="A405" s="319" t="s">
        <v>6884</v>
      </c>
      <c r="B405" s="319" t="s">
        <v>8862</v>
      </c>
      <c r="C405" s="319" t="s">
        <v>8863</v>
      </c>
      <c r="D405" s="319" t="s">
        <v>8864</v>
      </c>
      <c r="E405" s="319" t="s">
        <v>7274</v>
      </c>
      <c r="F405" s="319" t="s">
        <v>7275</v>
      </c>
      <c r="G405" s="319" t="s">
        <v>7276</v>
      </c>
      <c r="H405" s="319" t="s">
        <v>7277</v>
      </c>
      <c r="I405" s="319" t="s">
        <v>6884</v>
      </c>
      <c r="J405" s="319" t="s">
        <v>6884</v>
      </c>
      <c r="K405" s="319" t="s">
        <v>6884</v>
      </c>
      <c r="L405" s="319" t="s">
        <v>862</v>
      </c>
    </row>
    <row r="406" spans="1:12" ht="90">
      <c r="A406" s="318" t="s">
        <v>6884</v>
      </c>
      <c r="B406" s="318" t="s">
        <v>8865</v>
      </c>
      <c r="C406" s="318" t="s">
        <v>8866</v>
      </c>
      <c r="D406" s="318" t="s">
        <v>8867</v>
      </c>
      <c r="E406" s="318" t="s">
        <v>7274</v>
      </c>
      <c r="F406" s="318" t="s">
        <v>7275</v>
      </c>
      <c r="G406" s="318" t="s">
        <v>7276</v>
      </c>
      <c r="H406" s="318" t="s">
        <v>7277</v>
      </c>
      <c r="I406" s="318" t="s">
        <v>6884</v>
      </c>
      <c r="J406" s="318" t="s">
        <v>6884</v>
      </c>
      <c r="K406" s="318" t="s">
        <v>6884</v>
      </c>
      <c r="L406" s="318" t="s">
        <v>862</v>
      </c>
    </row>
    <row r="407" spans="1:12" ht="78.75">
      <c r="A407" s="319" t="s">
        <v>6884</v>
      </c>
      <c r="B407" s="319" t="s">
        <v>8868</v>
      </c>
      <c r="C407" s="319" t="s">
        <v>8869</v>
      </c>
      <c r="D407" s="319" t="s">
        <v>8870</v>
      </c>
      <c r="E407" s="319" t="s">
        <v>8871</v>
      </c>
      <c r="F407" s="319" t="s">
        <v>8872</v>
      </c>
      <c r="G407" s="319" t="s">
        <v>7163</v>
      </c>
      <c r="H407" s="319" t="s">
        <v>8872</v>
      </c>
      <c r="I407" s="319" t="s">
        <v>6884</v>
      </c>
      <c r="J407" s="319" t="s">
        <v>6884</v>
      </c>
      <c r="K407" s="319" t="s">
        <v>6884</v>
      </c>
      <c r="L407" s="319" t="s">
        <v>862</v>
      </c>
    </row>
    <row r="408" spans="1:12" ht="33.75">
      <c r="A408" s="318" t="s">
        <v>8876</v>
      </c>
      <c r="B408" s="318" t="s">
        <v>8873</v>
      </c>
      <c r="C408" s="318" t="s">
        <v>8874</v>
      </c>
      <c r="D408" s="318" t="s">
        <v>8875</v>
      </c>
      <c r="E408" s="318" t="s">
        <v>8877</v>
      </c>
      <c r="F408" s="318" t="s">
        <v>8878</v>
      </c>
      <c r="G408" s="318" t="s">
        <v>7044</v>
      </c>
      <c r="H408" s="318" t="s">
        <v>8878</v>
      </c>
      <c r="I408" s="318" t="s">
        <v>6884</v>
      </c>
      <c r="J408" s="318" t="s">
        <v>6884</v>
      </c>
      <c r="K408" s="318" t="s">
        <v>6884</v>
      </c>
      <c r="L408" s="318" t="s">
        <v>862</v>
      </c>
    </row>
    <row r="409" spans="1:12" ht="78.75">
      <c r="A409" s="319" t="s">
        <v>6884</v>
      </c>
      <c r="B409" s="319" t="s">
        <v>8879</v>
      </c>
      <c r="C409" s="319" t="s">
        <v>8880</v>
      </c>
      <c r="D409" s="319" t="s">
        <v>8881</v>
      </c>
      <c r="E409" s="319" t="s">
        <v>8882</v>
      </c>
      <c r="F409" s="319" t="s">
        <v>8883</v>
      </c>
      <c r="G409" s="319" t="s">
        <v>7627</v>
      </c>
      <c r="H409" s="319" t="s">
        <v>8884</v>
      </c>
      <c r="I409" s="319" t="s">
        <v>6884</v>
      </c>
      <c r="J409" s="319" t="s">
        <v>6884</v>
      </c>
      <c r="K409" s="319" t="s">
        <v>6884</v>
      </c>
      <c r="L409" s="319" t="s">
        <v>862</v>
      </c>
    </row>
    <row r="410" spans="1:12" ht="56.25">
      <c r="A410" s="318" t="s">
        <v>8888</v>
      </c>
      <c r="B410" s="318" t="s">
        <v>8885</v>
      </c>
      <c r="C410" s="318" t="s">
        <v>8886</v>
      </c>
      <c r="D410" s="318" t="s">
        <v>8887</v>
      </c>
      <c r="E410" s="318" t="s">
        <v>8889</v>
      </c>
      <c r="F410" s="318" t="s">
        <v>8890</v>
      </c>
      <c r="G410" s="318" t="s">
        <v>7011</v>
      </c>
      <c r="H410" s="318" t="s">
        <v>8891</v>
      </c>
      <c r="I410" s="318" t="s">
        <v>6884</v>
      </c>
      <c r="J410" s="318" t="s">
        <v>6884</v>
      </c>
      <c r="K410" s="318" t="s">
        <v>6884</v>
      </c>
      <c r="L410" s="318" t="s">
        <v>862</v>
      </c>
    </row>
    <row r="411" spans="1:12" ht="33.75">
      <c r="A411" s="319" t="s">
        <v>6884</v>
      </c>
      <c r="B411" s="319" t="s">
        <v>8892</v>
      </c>
      <c r="C411" s="319" t="s">
        <v>8893</v>
      </c>
      <c r="D411" s="319" t="s">
        <v>8894</v>
      </c>
      <c r="E411" s="319" t="s">
        <v>7598</v>
      </c>
      <c r="F411" s="319" t="s">
        <v>7599</v>
      </c>
      <c r="G411" s="319" t="s">
        <v>7600</v>
      </c>
      <c r="H411" s="319" t="s">
        <v>7599</v>
      </c>
      <c r="I411" s="319" t="s">
        <v>6884</v>
      </c>
      <c r="J411" s="319" t="s">
        <v>6884</v>
      </c>
      <c r="K411" s="319" t="s">
        <v>6884</v>
      </c>
      <c r="L411" s="319" t="s">
        <v>862</v>
      </c>
    </row>
    <row r="412" spans="1:12" ht="56.25">
      <c r="A412" s="318" t="s">
        <v>8898</v>
      </c>
      <c r="B412" s="318" t="s">
        <v>8895</v>
      </c>
      <c r="C412" s="318" t="s">
        <v>8896</v>
      </c>
      <c r="D412" s="318" t="s">
        <v>8897</v>
      </c>
      <c r="E412" s="318" t="s">
        <v>8899</v>
      </c>
      <c r="F412" s="318" t="s">
        <v>8900</v>
      </c>
      <c r="G412" s="318" t="s">
        <v>6938</v>
      </c>
      <c r="H412" s="318" t="s">
        <v>8900</v>
      </c>
      <c r="I412" s="318" t="s">
        <v>6884</v>
      </c>
      <c r="J412" s="318" t="s">
        <v>6884</v>
      </c>
      <c r="K412" s="318" t="s">
        <v>6884</v>
      </c>
      <c r="L412" s="318" t="s">
        <v>862</v>
      </c>
    </row>
    <row r="413" spans="1:12" ht="90">
      <c r="A413" s="319" t="s">
        <v>8904</v>
      </c>
      <c r="B413" s="319" t="s">
        <v>8901</v>
      </c>
      <c r="C413" s="319" t="s">
        <v>8902</v>
      </c>
      <c r="D413" s="319" t="s">
        <v>8903</v>
      </c>
      <c r="E413" s="319" t="s">
        <v>8905</v>
      </c>
      <c r="F413" s="319" t="s">
        <v>8906</v>
      </c>
      <c r="G413" s="319" t="s">
        <v>6938</v>
      </c>
      <c r="H413" s="319" t="s">
        <v>8907</v>
      </c>
      <c r="I413" s="319" t="s">
        <v>6884</v>
      </c>
      <c r="J413" s="319" t="s">
        <v>6884</v>
      </c>
      <c r="K413" s="319" t="s">
        <v>6884</v>
      </c>
      <c r="L413" s="319" t="s">
        <v>862</v>
      </c>
    </row>
    <row r="414" spans="1:12" ht="67.5">
      <c r="A414" s="318" t="s">
        <v>8911</v>
      </c>
      <c r="B414" s="318" t="s">
        <v>8908</v>
      </c>
      <c r="C414" s="318" t="s">
        <v>8909</v>
      </c>
      <c r="D414" s="318" t="s">
        <v>8910</v>
      </c>
      <c r="E414" s="318" t="s">
        <v>8912</v>
      </c>
      <c r="F414" s="318" t="s">
        <v>8913</v>
      </c>
      <c r="G414" s="318" t="s">
        <v>8914</v>
      </c>
      <c r="H414" s="318" t="s">
        <v>8915</v>
      </c>
      <c r="I414" s="318" t="s">
        <v>7650</v>
      </c>
      <c r="J414" s="318" t="s">
        <v>7628</v>
      </c>
      <c r="K414" s="318" t="s">
        <v>6884</v>
      </c>
      <c r="L414" s="318" t="s">
        <v>7534</v>
      </c>
    </row>
    <row r="415" spans="1:12" ht="67.5">
      <c r="A415" s="319" t="s">
        <v>8919</v>
      </c>
      <c r="B415" s="319" t="s">
        <v>8916</v>
      </c>
      <c r="C415" s="319" t="s">
        <v>8917</v>
      </c>
      <c r="D415" s="319" t="s">
        <v>8918</v>
      </c>
      <c r="E415" s="319" t="s">
        <v>8920</v>
      </c>
      <c r="F415" s="319" t="s">
        <v>8921</v>
      </c>
      <c r="G415" s="319" t="s">
        <v>8083</v>
      </c>
      <c r="H415" s="319" t="s">
        <v>8921</v>
      </c>
      <c r="I415" s="319" t="s">
        <v>6884</v>
      </c>
      <c r="J415" s="319" t="s">
        <v>6884</v>
      </c>
      <c r="K415" s="319" t="s">
        <v>6884</v>
      </c>
      <c r="L415" s="319" t="s">
        <v>6893</v>
      </c>
    </row>
    <row r="416" spans="1:12" ht="56.25">
      <c r="A416" s="318" t="s">
        <v>25481</v>
      </c>
      <c r="B416" s="318" t="s">
        <v>8922</v>
      </c>
      <c r="C416" s="318" t="s">
        <v>25482</v>
      </c>
      <c r="D416" s="318" t="s">
        <v>25483</v>
      </c>
      <c r="E416" s="318" t="s">
        <v>7210</v>
      </c>
      <c r="F416" s="318" t="s">
        <v>7211</v>
      </c>
      <c r="G416" s="318" t="s">
        <v>7003</v>
      </c>
      <c r="H416" s="318" t="s">
        <v>7212</v>
      </c>
      <c r="I416" s="318" t="s">
        <v>6884</v>
      </c>
      <c r="J416" s="318" t="s">
        <v>6884</v>
      </c>
      <c r="K416" s="318" t="s">
        <v>6884</v>
      </c>
      <c r="L416" s="318" t="s">
        <v>862</v>
      </c>
    </row>
    <row r="417" spans="1:12" ht="67.5">
      <c r="A417" s="318" t="s">
        <v>25484</v>
      </c>
      <c r="B417" s="318" t="s">
        <v>8922</v>
      </c>
      <c r="C417" s="318" t="s">
        <v>25485</v>
      </c>
      <c r="D417" s="318" t="s">
        <v>25486</v>
      </c>
      <c r="E417" s="318" t="s">
        <v>7210</v>
      </c>
      <c r="F417" s="318" t="s">
        <v>7211</v>
      </c>
      <c r="G417" s="318" t="s">
        <v>7003</v>
      </c>
      <c r="H417" s="318" t="s">
        <v>7212</v>
      </c>
      <c r="I417" s="318" t="s">
        <v>6884</v>
      </c>
      <c r="J417" s="318" t="s">
        <v>6884</v>
      </c>
      <c r="K417" s="318" t="s">
        <v>6884</v>
      </c>
      <c r="L417" s="318" t="s">
        <v>862</v>
      </c>
    </row>
    <row r="418" spans="1:12" ht="33.75">
      <c r="A418" s="319" t="s">
        <v>25487</v>
      </c>
      <c r="B418" s="319" t="s">
        <v>8923</v>
      </c>
      <c r="C418" s="319" t="s">
        <v>25488</v>
      </c>
      <c r="D418" s="319" t="s">
        <v>25489</v>
      </c>
      <c r="E418" s="319" t="s">
        <v>8924</v>
      </c>
      <c r="F418" s="319" t="s">
        <v>8925</v>
      </c>
      <c r="G418" s="319" t="s">
        <v>7044</v>
      </c>
      <c r="H418" s="319" t="s">
        <v>8925</v>
      </c>
      <c r="I418" s="319" t="s">
        <v>6884</v>
      </c>
      <c r="J418" s="319" t="s">
        <v>6884</v>
      </c>
      <c r="K418" s="319" t="s">
        <v>6884</v>
      </c>
      <c r="L418" s="319" t="s">
        <v>862</v>
      </c>
    </row>
    <row r="419" spans="1:12" ht="33.75">
      <c r="A419" s="319" t="s">
        <v>25487</v>
      </c>
      <c r="B419" s="319" t="s">
        <v>8923</v>
      </c>
      <c r="C419" s="319" t="s">
        <v>25490</v>
      </c>
      <c r="D419" s="319" t="s">
        <v>25491</v>
      </c>
      <c r="E419" s="319" t="s">
        <v>8924</v>
      </c>
      <c r="F419" s="319" t="s">
        <v>8925</v>
      </c>
      <c r="G419" s="319" t="s">
        <v>7044</v>
      </c>
      <c r="H419" s="319" t="s">
        <v>8925</v>
      </c>
      <c r="I419" s="319" t="s">
        <v>6884</v>
      </c>
      <c r="J419" s="319" t="s">
        <v>6884</v>
      </c>
      <c r="K419" s="319" t="s">
        <v>6884</v>
      </c>
      <c r="L419" s="319" t="s">
        <v>862</v>
      </c>
    </row>
    <row r="420" spans="1:12" ht="45">
      <c r="A420" s="318" t="s">
        <v>8929</v>
      </c>
      <c r="B420" s="318" t="s">
        <v>8926</v>
      </c>
      <c r="C420" s="318" t="s">
        <v>8927</v>
      </c>
      <c r="D420" s="318" t="s">
        <v>8928</v>
      </c>
      <c r="E420" s="318" t="s">
        <v>8930</v>
      </c>
      <c r="F420" s="318" t="s">
        <v>8931</v>
      </c>
      <c r="G420" s="318" t="s">
        <v>6884</v>
      </c>
      <c r="H420" s="318" t="s">
        <v>8931</v>
      </c>
      <c r="I420" s="318" t="s">
        <v>6884</v>
      </c>
      <c r="J420" s="318" t="s">
        <v>6884</v>
      </c>
      <c r="K420" s="318" t="s">
        <v>6884</v>
      </c>
      <c r="L420" s="318" t="s">
        <v>862</v>
      </c>
    </row>
    <row r="421" spans="1:12" ht="56.25">
      <c r="A421" s="319" t="s">
        <v>8935</v>
      </c>
      <c r="B421" s="319" t="s">
        <v>8932</v>
      </c>
      <c r="C421" s="319" t="s">
        <v>8933</v>
      </c>
      <c r="D421" s="319" t="s">
        <v>8934</v>
      </c>
      <c r="E421" s="319" t="s">
        <v>8936</v>
      </c>
      <c r="F421" s="319" t="s">
        <v>8937</v>
      </c>
      <c r="G421" s="319" t="s">
        <v>7011</v>
      </c>
      <c r="H421" s="319" t="s">
        <v>8937</v>
      </c>
      <c r="I421" s="319" t="s">
        <v>6884</v>
      </c>
      <c r="J421" s="319" t="s">
        <v>6884</v>
      </c>
      <c r="K421" s="319" t="s">
        <v>6884</v>
      </c>
      <c r="L421" s="319" t="s">
        <v>862</v>
      </c>
    </row>
    <row r="422" spans="1:12" ht="45">
      <c r="A422" s="318" t="s">
        <v>8941</v>
      </c>
      <c r="B422" s="318" t="s">
        <v>8938</v>
      </c>
      <c r="C422" s="318" t="s">
        <v>8939</v>
      </c>
      <c r="D422" s="318" t="s">
        <v>8940</v>
      </c>
      <c r="E422" s="318" t="s">
        <v>8942</v>
      </c>
      <c r="F422" s="318" t="s">
        <v>8943</v>
      </c>
      <c r="G422" s="318" t="s">
        <v>7037</v>
      </c>
      <c r="H422" s="318" t="s">
        <v>8943</v>
      </c>
      <c r="I422" s="318" t="s">
        <v>6884</v>
      </c>
      <c r="J422" s="318" t="s">
        <v>6884</v>
      </c>
      <c r="K422" s="318" t="s">
        <v>6884</v>
      </c>
      <c r="L422" s="318" t="s">
        <v>862</v>
      </c>
    </row>
    <row r="423" spans="1:12" ht="56.25">
      <c r="A423" s="319" t="s">
        <v>8947</v>
      </c>
      <c r="B423" s="319" t="s">
        <v>8944</v>
      </c>
      <c r="C423" s="319" t="s">
        <v>8945</v>
      </c>
      <c r="D423" s="319" t="s">
        <v>8946</v>
      </c>
      <c r="E423" s="319" t="s">
        <v>8948</v>
      </c>
      <c r="F423" s="319" t="s">
        <v>8949</v>
      </c>
      <c r="G423" s="319" t="s">
        <v>7163</v>
      </c>
      <c r="H423" s="319" t="s">
        <v>8949</v>
      </c>
      <c r="I423" s="319" t="s">
        <v>6884</v>
      </c>
      <c r="J423" s="319" t="s">
        <v>6884</v>
      </c>
      <c r="K423" s="319" t="s">
        <v>6884</v>
      </c>
      <c r="L423" s="319" t="s">
        <v>862</v>
      </c>
    </row>
    <row r="424" spans="1:12" ht="67.5">
      <c r="A424" s="318" t="s">
        <v>6884</v>
      </c>
      <c r="B424" s="318" t="s">
        <v>8950</v>
      </c>
      <c r="C424" s="318" t="s">
        <v>8951</v>
      </c>
      <c r="D424" s="318" t="s">
        <v>8952</v>
      </c>
      <c r="E424" s="318" t="s">
        <v>8953</v>
      </c>
      <c r="F424" s="318" t="s">
        <v>8954</v>
      </c>
      <c r="G424" s="318" t="s">
        <v>7780</v>
      </c>
      <c r="H424" s="318" t="s">
        <v>8954</v>
      </c>
      <c r="I424" s="318" t="s">
        <v>6884</v>
      </c>
      <c r="J424" s="318" t="s">
        <v>6884</v>
      </c>
      <c r="K424" s="318" t="s">
        <v>6884</v>
      </c>
      <c r="L424" s="318" t="s">
        <v>862</v>
      </c>
    </row>
    <row r="425" spans="1:12" ht="56.25">
      <c r="A425" s="319" t="s">
        <v>8958</v>
      </c>
      <c r="B425" s="319" t="s">
        <v>8955</v>
      </c>
      <c r="C425" s="319" t="s">
        <v>8956</v>
      </c>
      <c r="D425" s="319" t="s">
        <v>8957</v>
      </c>
      <c r="E425" s="319" t="s">
        <v>7001</v>
      </c>
      <c r="F425" s="319" t="s">
        <v>7002</v>
      </c>
      <c r="G425" s="319" t="s">
        <v>7003</v>
      </c>
      <c r="H425" s="319" t="s">
        <v>7004</v>
      </c>
      <c r="I425" s="319" t="s">
        <v>6884</v>
      </c>
      <c r="J425" s="319" t="s">
        <v>6884</v>
      </c>
      <c r="K425" s="319" t="s">
        <v>6884</v>
      </c>
      <c r="L425" s="319" t="s">
        <v>862</v>
      </c>
    </row>
    <row r="426" spans="1:12" ht="56.25">
      <c r="A426" s="318" t="s">
        <v>8962</v>
      </c>
      <c r="B426" s="318" t="s">
        <v>8959</v>
      </c>
      <c r="C426" s="318" t="s">
        <v>8960</v>
      </c>
      <c r="D426" s="318" t="s">
        <v>8961</v>
      </c>
      <c r="E426" s="318" t="s">
        <v>8930</v>
      </c>
      <c r="F426" s="318" t="s">
        <v>8931</v>
      </c>
      <c r="G426" s="318" t="s">
        <v>6884</v>
      </c>
      <c r="H426" s="318" t="s">
        <v>8931</v>
      </c>
      <c r="I426" s="318" t="s">
        <v>6884</v>
      </c>
      <c r="J426" s="318" t="s">
        <v>6884</v>
      </c>
      <c r="K426" s="318" t="s">
        <v>6884</v>
      </c>
      <c r="L426" s="318" t="s">
        <v>862</v>
      </c>
    </row>
    <row r="427" spans="1:12" ht="112.5">
      <c r="A427" s="319" t="s">
        <v>6884</v>
      </c>
      <c r="B427" s="319" t="s">
        <v>8963</v>
      </c>
      <c r="C427" s="319" t="s">
        <v>8964</v>
      </c>
      <c r="D427" s="319" t="s">
        <v>8965</v>
      </c>
      <c r="E427" s="319" t="s">
        <v>8966</v>
      </c>
      <c r="F427" s="319" t="s">
        <v>8967</v>
      </c>
      <c r="G427" s="319" t="s">
        <v>7627</v>
      </c>
      <c r="H427" s="319" t="s">
        <v>8968</v>
      </c>
      <c r="I427" s="319" t="s">
        <v>6884</v>
      </c>
      <c r="J427" s="319" t="s">
        <v>6884</v>
      </c>
      <c r="K427" s="319" t="s">
        <v>6884</v>
      </c>
      <c r="L427" s="319" t="s">
        <v>862</v>
      </c>
    </row>
    <row r="428" spans="1:12" ht="67.5">
      <c r="A428" s="318" t="s">
        <v>8972</v>
      </c>
      <c r="B428" s="318" t="s">
        <v>8969</v>
      </c>
      <c r="C428" s="318" t="s">
        <v>8970</v>
      </c>
      <c r="D428" s="318" t="s">
        <v>8971</v>
      </c>
      <c r="E428" s="318" t="s">
        <v>7048</v>
      </c>
      <c r="F428" s="318" t="s">
        <v>7049</v>
      </c>
      <c r="G428" s="318" t="s">
        <v>6884</v>
      </c>
      <c r="H428" s="318" t="s">
        <v>7049</v>
      </c>
      <c r="I428" s="318" t="s">
        <v>6884</v>
      </c>
      <c r="J428" s="318" t="s">
        <v>6884</v>
      </c>
      <c r="K428" s="318" t="s">
        <v>6884</v>
      </c>
      <c r="L428" s="318" t="s">
        <v>862</v>
      </c>
    </row>
    <row r="429" spans="1:12" ht="33.75">
      <c r="A429" s="319" t="s">
        <v>8976</v>
      </c>
      <c r="B429" s="319" t="s">
        <v>8973</v>
      </c>
      <c r="C429" s="319" t="s">
        <v>8974</v>
      </c>
      <c r="D429" s="319" t="s">
        <v>8975</v>
      </c>
      <c r="E429" s="319" t="s">
        <v>7472</v>
      </c>
      <c r="F429" s="319" t="s">
        <v>7473</v>
      </c>
      <c r="G429" s="319" t="s">
        <v>7474</v>
      </c>
      <c r="H429" s="319" t="s">
        <v>7473</v>
      </c>
      <c r="I429" s="319" t="s">
        <v>6884</v>
      </c>
      <c r="J429" s="319" t="s">
        <v>6884</v>
      </c>
      <c r="K429" s="319" t="s">
        <v>6884</v>
      </c>
      <c r="L429" s="319" t="s">
        <v>862</v>
      </c>
    </row>
    <row r="430" spans="1:12" ht="78.75">
      <c r="A430" s="318" t="s">
        <v>8979</v>
      </c>
      <c r="B430" s="318" t="s">
        <v>8977</v>
      </c>
      <c r="C430" s="318" t="s">
        <v>8978</v>
      </c>
      <c r="D430" s="318" t="s">
        <v>6884</v>
      </c>
      <c r="E430" s="318" t="s">
        <v>8770</v>
      </c>
      <c r="F430" s="318" t="s">
        <v>8771</v>
      </c>
      <c r="G430" s="318" t="s">
        <v>7120</v>
      </c>
      <c r="H430" s="318" t="s">
        <v>8980</v>
      </c>
      <c r="I430" s="318" t="s">
        <v>8981</v>
      </c>
      <c r="J430" s="318" t="s">
        <v>6884</v>
      </c>
      <c r="K430" s="318" t="s">
        <v>6884</v>
      </c>
      <c r="L430" s="318" t="s">
        <v>862</v>
      </c>
    </row>
    <row r="431" spans="1:12" ht="78.75">
      <c r="A431" s="319" t="s">
        <v>6884</v>
      </c>
      <c r="B431" s="319" t="s">
        <v>8982</v>
      </c>
      <c r="C431" s="319" t="s">
        <v>8983</v>
      </c>
      <c r="D431" s="319" t="s">
        <v>8984</v>
      </c>
      <c r="E431" s="319" t="s">
        <v>8985</v>
      </c>
      <c r="F431" s="319" t="s">
        <v>8986</v>
      </c>
      <c r="G431" s="319" t="s">
        <v>7780</v>
      </c>
      <c r="H431" s="319" t="s">
        <v>8987</v>
      </c>
      <c r="I431" s="319" t="s">
        <v>6884</v>
      </c>
      <c r="J431" s="319" t="s">
        <v>6884</v>
      </c>
      <c r="K431" s="319" t="s">
        <v>6884</v>
      </c>
      <c r="L431" s="319" t="s">
        <v>862</v>
      </c>
    </row>
    <row r="432" spans="1:12" ht="112.5">
      <c r="A432" s="318" t="s">
        <v>6884</v>
      </c>
      <c r="B432" s="318" t="s">
        <v>8988</v>
      </c>
      <c r="C432" s="318" t="s">
        <v>8989</v>
      </c>
      <c r="D432" s="318" t="s">
        <v>8990</v>
      </c>
      <c r="E432" s="318" t="s">
        <v>8991</v>
      </c>
      <c r="F432" s="318" t="s">
        <v>7795</v>
      </c>
      <c r="G432" s="318" t="s">
        <v>7044</v>
      </c>
      <c r="H432" s="318" t="s">
        <v>7795</v>
      </c>
      <c r="I432" s="318" t="s">
        <v>6884</v>
      </c>
      <c r="J432" s="318" t="s">
        <v>6884</v>
      </c>
      <c r="K432" s="318" t="s">
        <v>6884</v>
      </c>
      <c r="L432" s="318" t="s">
        <v>862</v>
      </c>
    </row>
    <row r="433" spans="1:12" ht="33.75">
      <c r="A433" s="319" t="s">
        <v>6884</v>
      </c>
      <c r="B433" s="319" t="s">
        <v>8992</v>
      </c>
      <c r="C433" s="319" t="s">
        <v>8993</v>
      </c>
      <c r="D433" s="319" t="s">
        <v>8994</v>
      </c>
      <c r="E433" s="319" t="s">
        <v>7598</v>
      </c>
      <c r="F433" s="319" t="s">
        <v>7599</v>
      </c>
      <c r="G433" s="319" t="s">
        <v>7600</v>
      </c>
      <c r="H433" s="319" t="s">
        <v>7599</v>
      </c>
      <c r="I433" s="319" t="s">
        <v>6884</v>
      </c>
      <c r="J433" s="319" t="s">
        <v>6884</v>
      </c>
      <c r="K433" s="319" t="s">
        <v>6884</v>
      </c>
      <c r="L433" s="319" t="s">
        <v>862</v>
      </c>
    </row>
    <row r="434" spans="1:12" ht="146.25">
      <c r="A434" s="318" t="s">
        <v>6884</v>
      </c>
      <c r="B434" s="318" t="s">
        <v>8995</v>
      </c>
      <c r="C434" s="318" t="s">
        <v>8996</v>
      </c>
      <c r="D434" s="318" t="s">
        <v>8997</v>
      </c>
      <c r="E434" s="318" t="s">
        <v>8998</v>
      </c>
      <c r="F434" s="318" t="s">
        <v>8999</v>
      </c>
      <c r="G434" s="318" t="s">
        <v>7986</v>
      </c>
      <c r="H434" s="318" t="s">
        <v>8999</v>
      </c>
      <c r="I434" s="318" t="s">
        <v>6884</v>
      </c>
      <c r="J434" s="318" t="s">
        <v>6884</v>
      </c>
      <c r="K434" s="318" t="s">
        <v>6884</v>
      </c>
      <c r="L434" s="318" t="s">
        <v>862</v>
      </c>
    </row>
    <row r="435" spans="1:12" ht="56.25">
      <c r="A435" s="319" t="s">
        <v>9003</v>
      </c>
      <c r="B435" s="319" t="s">
        <v>9000</v>
      </c>
      <c r="C435" s="319" t="s">
        <v>9001</v>
      </c>
      <c r="D435" s="319" t="s">
        <v>9002</v>
      </c>
      <c r="E435" s="319" t="s">
        <v>7354</v>
      </c>
      <c r="F435" s="319" t="s">
        <v>7355</v>
      </c>
      <c r="G435" s="319" t="s">
        <v>7003</v>
      </c>
      <c r="H435" s="319" t="s">
        <v>7356</v>
      </c>
      <c r="I435" s="319" t="s">
        <v>6884</v>
      </c>
      <c r="J435" s="319" t="s">
        <v>6884</v>
      </c>
      <c r="K435" s="319" t="s">
        <v>6884</v>
      </c>
      <c r="L435" s="319" t="s">
        <v>862</v>
      </c>
    </row>
    <row r="436" spans="1:12" ht="45">
      <c r="A436" s="318" t="s">
        <v>9007</v>
      </c>
      <c r="B436" s="318" t="s">
        <v>9004</v>
      </c>
      <c r="C436" s="318" t="s">
        <v>9005</v>
      </c>
      <c r="D436" s="318" t="s">
        <v>9006</v>
      </c>
      <c r="E436" s="318" t="s">
        <v>9008</v>
      </c>
      <c r="F436" s="318" t="s">
        <v>9009</v>
      </c>
      <c r="G436" s="318" t="s">
        <v>8914</v>
      </c>
      <c r="H436" s="318" t="s">
        <v>9009</v>
      </c>
      <c r="I436" s="318" t="s">
        <v>6884</v>
      </c>
      <c r="J436" s="318" t="s">
        <v>6884</v>
      </c>
      <c r="K436" s="318" t="s">
        <v>6884</v>
      </c>
      <c r="L436" s="318" t="s">
        <v>862</v>
      </c>
    </row>
    <row r="437" spans="1:12" ht="67.5">
      <c r="A437" s="319" t="s">
        <v>9013</v>
      </c>
      <c r="B437" s="319" t="s">
        <v>9010</v>
      </c>
      <c r="C437" s="319" t="s">
        <v>9011</v>
      </c>
      <c r="D437" s="319" t="s">
        <v>9012</v>
      </c>
      <c r="E437" s="319" t="s">
        <v>9014</v>
      </c>
      <c r="F437" s="319" t="s">
        <v>9015</v>
      </c>
      <c r="G437" s="319" t="s">
        <v>6938</v>
      </c>
      <c r="H437" s="319" t="s">
        <v>9015</v>
      </c>
      <c r="I437" s="319" t="s">
        <v>6884</v>
      </c>
      <c r="J437" s="319" t="s">
        <v>6884</v>
      </c>
      <c r="K437" s="319" t="s">
        <v>6884</v>
      </c>
      <c r="L437" s="319" t="s">
        <v>862</v>
      </c>
    </row>
    <row r="438" spans="1:12" ht="33.75">
      <c r="A438" s="318" t="s">
        <v>9019</v>
      </c>
      <c r="B438" s="318" t="s">
        <v>9016</v>
      </c>
      <c r="C438" s="318" t="s">
        <v>9017</v>
      </c>
      <c r="D438" s="318" t="s">
        <v>9018</v>
      </c>
      <c r="E438" s="318" t="s">
        <v>7274</v>
      </c>
      <c r="F438" s="318" t="s">
        <v>7275</v>
      </c>
      <c r="G438" s="318" t="s">
        <v>7276</v>
      </c>
      <c r="H438" s="318" t="s">
        <v>7277</v>
      </c>
      <c r="I438" s="318" t="s">
        <v>6884</v>
      </c>
      <c r="J438" s="318" t="s">
        <v>6884</v>
      </c>
      <c r="K438" s="318" t="s">
        <v>6884</v>
      </c>
      <c r="L438" s="318" t="s">
        <v>862</v>
      </c>
    </row>
    <row r="439" spans="1:12" ht="45">
      <c r="A439" s="319" t="s">
        <v>9023</v>
      </c>
      <c r="B439" s="319" t="s">
        <v>9020</v>
      </c>
      <c r="C439" s="319" t="s">
        <v>9021</v>
      </c>
      <c r="D439" s="319" t="s">
        <v>9022</v>
      </c>
      <c r="E439" s="319" t="s">
        <v>9024</v>
      </c>
      <c r="F439" s="319" t="s">
        <v>9025</v>
      </c>
      <c r="G439" s="319" t="s">
        <v>9026</v>
      </c>
      <c r="H439" s="319" t="s">
        <v>9025</v>
      </c>
      <c r="I439" s="319" t="s">
        <v>6884</v>
      </c>
      <c r="J439" s="319" t="s">
        <v>6884</v>
      </c>
      <c r="K439" s="319" t="s">
        <v>6884</v>
      </c>
      <c r="L439" s="319" t="s">
        <v>862</v>
      </c>
    </row>
    <row r="440" spans="1:12" ht="56.25">
      <c r="A440" s="318" t="s">
        <v>9030</v>
      </c>
      <c r="B440" s="318" t="s">
        <v>9027</v>
      </c>
      <c r="C440" s="318" t="s">
        <v>9028</v>
      </c>
      <c r="D440" s="318" t="s">
        <v>9029</v>
      </c>
      <c r="E440" s="318" t="s">
        <v>9031</v>
      </c>
      <c r="F440" s="318" t="s">
        <v>9032</v>
      </c>
      <c r="G440" s="318" t="s">
        <v>7333</v>
      </c>
      <c r="H440" s="318" t="s">
        <v>9032</v>
      </c>
      <c r="I440" s="318" t="s">
        <v>6884</v>
      </c>
      <c r="J440" s="318" t="s">
        <v>6884</v>
      </c>
      <c r="K440" s="318" t="s">
        <v>6884</v>
      </c>
      <c r="L440" s="318" t="s">
        <v>862</v>
      </c>
    </row>
    <row r="441" spans="1:12" ht="90">
      <c r="A441" s="319" t="s">
        <v>9036</v>
      </c>
      <c r="B441" s="319" t="s">
        <v>9033</v>
      </c>
      <c r="C441" s="319" t="s">
        <v>9034</v>
      </c>
      <c r="D441" s="319" t="s">
        <v>9035</v>
      </c>
      <c r="E441" s="319" t="s">
        <v>9037</v>
      </c>
      <c r="F441" s="319" t="s">
        <v>9038</v>
      </c>
      <c r="G441" s="319" t="s">
        <v>7780</v>
      </c>
      <c r="H441" s="319" t="s">
        <v>9039</v>
      </c>
      <c r="I441" s="319" t="s">
        <v>6884</v>
      </c>
      <c r="J441" s="319" t="s">
        <v>6884</v>
      </c>
      <c r="K441" s="319" t="s">
        <v>6884</v>
      </c>
      <c r="L441" s="319" t="s">
        <v>862</v>
      </c>
    </row>
    <row r="442" spans="1:12" ht="78.75">
      <c r="A442" s="318" t="s">
        <v>9043</v>
      </c>
      <c r="B442" s="318" t="s">
        <v>9040</v>
      </c>
      <c r="C442" s="318" t="s">
        <v>9041</v>
      </c>
      <c r="D442" s="318" t="s">
        <v>9042</v>
      </c>
      <c r="E442" s="318" t="s">
        <v>9044</v>
      </c>
      <c r="F442" s="318" t="s">
        <v>9045</v>
      </c>
      <c r="G442" s="318" t="s">
        <v>7044</v>
      </c>
      <c r="H442" s="318" t="s">
        <v>9045</v>
      </c>
      <c r="I442" s="318" t="s">
        <v>6884</v>
      </c>
      <c r="J442" s="318" t="s">
        <v>6884</v>
      </c>
      <c r="K442" s="318" t="s">
        <v>6884</v>
      </c>
      <c r="L442" s="318" t="s">
        <v>862</v>
      </c>
    </row>
    <row r="443" spans="1:12" ht="67.5">
      <c r="A443" s="319" t="s">
        <v>2606</v>
      </c>
      <c r="B443" s="319" t="s">
        <v>9046</v>
      </c>
      <c r="C443" s="319" t="s">
        <v>9047</v>
      </c>
      <c r="D443" s="319" t="s">
        <v>9048</v>
      </c>
      <c r="E443" s="319" t="s">
        <v>9049</v>
      </c>
      <c r="F443" s="319" t="s">
        <v>9050</v>
      </c>
      <c r="G443" s="319" t="s">
        <v>9051</v>
      </c>
      <c r="H443" s="319" t="s">
        <v>9052</v>
      </c>
      <c r="I443" s="319" t="s">
        <v>6884</v>
      </c>
      <c r="J443" s="319" t="s">
        <v>6884</v>
      </c>
      <c r="K443" s="319" t="s">
        <v>6885</v>
      </c>
      <c r="L443" s="319" t="s">
        <v>862</v>
      </c>
    </row>
    <row r="444" spans="1:12" ht="45">
      <c r="A444" s="318" t="s">
        <v>9056</v>
      </c>
      <c r="B444" s="318" t="s">
        <v>9053</v>
      </c>
      <c r="C444" s="318" t="s">
        <v>9054</v>
      </c>
      <c r="D444" s="318" t="s">
        <v>9055</v>
      </c>
      <c r="E444" s="318" t="s">
        <v>9057</v>
      </c>
      <c r="F444" s="318" t="s">
        <v>9058</v>
      </c>
      <c r="G444" s="318" t="s">
        <v>7037</v>
      </c>
      <c r="H444" s="318" t="s">
        <v>9058</v>
      </c>
      <c r="I444" s="318" t="s">
        <v>6884</v>
      </c>
      <c r="J444" s="318" t="s">
        <v>6884</v>
      </c>
      <c r="K444" s="318" t="s">
        <v>6884</v>
      </c>
      <c r="L444" s="318" t="s">
        <v>6993</v>
      </c>
    </row>
    <row r="445" spans="1:12" ht="45">
      <c r="A445" s="319" t="s">
        <v>9062</v>
      </c>
      <c r="B445" s="319" t="s">
        <v>9059</v>
      </c>
      <c r="C445" s="319" t="s">
        <v>9060</v>
      </c>
      <c r="D445" s="319" t="s">
        <v>9061</v>
      </c>
      <c r="E445" s="319" t="s">
        <v>8882</v>
      </c>
      <c r="F445" s="319" t="s">
        <v>8883</v>
      </c>
      <c r="G445" s="319" t="s">
        <v>7627</v>
      </c>
      <c r="H445" s="319" t="s">
        <v>8884</v>
      </c>
      <c r="I445" s="319" t="s">
        <v>6884</v>
      </c>
      <c r="J445" s="319" t="s">
        <v>6884</v>
      </c>
      <c r="K445" s="319" t="s">
        <v>6884</v>
      </c>
      <c r="L445" s="319" t="s">
        <v>6926</v>
      </c>
    </row>
    <row r="446" spans="1:12" ht="56.25">
      <c r="A446" s="318" t="s">
        <v>6884</v>
      </c>
      <c r="B446" s="318" t="s">
        <v>9063</v>
      </c>
      <c r="C446" s="318" t="s">
        <v>9064</v>
      </c>
      <c r="D446" s="318" t="s">
        <v>6884</v>
      </c>
      <c r="E446" s="318" t="s">
        <v>7598</v>
      </c>
      <c r="F446" s="318" t="s">
        <v>7599</v>
      </c>
      <c r="G446" s="318" t="s">
        <v>7600</v>
      </c>
      <c r="H446" s="318" t="s">
        <v>7599</v>
      </c>
      <c r="I446" s="318" t="s">
        <v>6884</v>
      </c>
      <c r="J446" s="318" t="s">
        <v>6884</v>
      </c>
      <c r="K446" s="318" t="s">
        <v>6940</v>
      </c>
      <c r="L446" s="318" t="s">
        <v>862</v>
      </c>
    </row>
    <row r="447" spans="1:12" ht="56.25">
      <c r="A447" s="319" t="s">
        <v>9068</v>
      </c>
      <c r="B447" s="319" t="s">
        <v>9065</v>
      </c>
      <c r="C447" s="319" t="s">
        <v>9066</v>
      </c>
      <c r="D447" s="319" t="s">
        <v>9067</v>
      </c>
      <c r="E447" s="319" t="s">
        <v>7001</v>
      </c>
      <c r="F447" s="319" t="s">
        <v>7002</v>
      </c>
      <c r="G447" s="319" t="s">
        <v>7003</v>
      </c>
      <c r="H447" s="319" t="s">
        <v>7004</v>
      </c>
      <c r="I447" s="319" t="s">
        <v>6884</v>
      </c>
      <c r="J447" s="319" t="s">
        <v>8328</v>
      </c>
      <c r="K447" s="319" t="s">
        <v>6884</v>
      </c>
      <c r="L447" s="319" t="s">
        <v>862</v>
      </c>
    </row>
    <row r="448" spans="1:12" ht="123.75">
      <c r="A448" s="318" t="s">
        <v>6884</v>
      </c>
      <c r="B448" s="318" t="s">
        <v>9069</v>
      </c>
      <c r="C448" s="318" t="s">
        <v>9070</v>
      </c>
      <c r="D448" s="318" t="s">
        <v>9071</v>
      </c>
      <c r="E448" s="318" t="s">
        <v>8070</v>
      </c>
      <c r="F448" s="318" t="s">
        <v>8071</v>
      </c>
      <c r="G448" s="318" t="s">
        <v>7627</v>
      </c>
      <c r="H448" s="318" t="s">
        <v>8071</v>
      </c>
      <c r="I448" s="318" t="s">
        <v>6884</v>
      </c>
      <c r="J448" s="318" t="s">
        <v>6884</v>
      </c>
      <c r="K448" s="318" t="s">
        <v>6884</v>
      </c>
      <c r="L448" s="318" t="s">
        <v>862</v>
      </c>
    </row>
    <row r="449" spans="1:12" ht="33.75">
      <c r="A449" s="319" t="s">
        <v>9075</v>
      </c>
      <c r="B449" s="319" t="s">
        <v>9072</v>
      </c>
      <c r="C449" s="319" t="s">
        <v>9073</v>
      </c>
      <c r="D449" s="319" t="s">
        <v>9074</v>
      </c>
      <c r="E449" s="319" t="s">
        <v>9076</v>
      </c>
      <c r="F449" s="319" t="s">
        <v>9077</v>
      </c>
      <c r="G449" s="319" t="s">
        <v>7037</v>
      </c>
      <c r="H449" s="319" t="s">
        <v>9077</v>
      </c>
      <c r="I449" s="319" t="s">
        <v>6884</v>
      </c>
      <c r="J449" s="319" t="s">
        <v>6884</v>
      </c>
      <c r="K449" s="319" t="s">
        <v>6884</v>
      </c>
      <c r="L449" s="319" t="s">
        <v>862</v>
      </c>
    </row>
    <row r="450" spans="1:12" ht="112.5">
      <c r="A450" s="318" t="s">
        <v>9081</v>
      </c>
      <c r="B450" s="318" t="s">
        <v>9078</v>
      </c>
      <c r="C450" s="318" t="s">
        <v>9079</v>
      </c>
      <c r="D450" s="318" t="s">
        <v>9080</v>
      </c>
      <c r="E450" s="318" t="s">
        <v>7048</v>
      </c>
      <c r="F450" s="318" t="s">
        <v>7049</v>
      </c>
      <c r="G450" s="318" t="s">
        <v>7050</v>
      </c>
      <c r="H450" s="318" t="s">
        <v>7049</v>
      </c>
      <c r="I450" s="318" t="s">
        <v>6884</v>
      </c>
      <c r="J450" s="318" t="s">
        <v>6884</v>
      </c>
      <c r="K450" s="318" t="s">
        <v>6884</v>
      </c>
      <c r="L450" s="318" t="s">
        <v>6926</v>
      </c>
    </row>
    <row r="451" spans="1:12" ht="33.75">
      <c r="A451" s="319" t="s">
        <v>1016</v>
      </c>
      <c r="B451" s="319" t="s">
        <v>9082</v>
      </c>
      <c r="C451" s="319" t="s">
        <v>1017</v>
      </c>
      <c r="D451" s="319" t="s">
        <v>1018</v>
      </c>
      <c r="E451" s="319" t="s">
        <v>9083</v>
      </c>
      <c r="F451" s="319" t="s">
        <v>9084</v>
      </c>
      <c r="G451" s="319" t="s">
        <v>7037</v>
      </c>
      <c r="H451" s="319" t="s">
        <v>9084</v>
      </c>
      <c r="I451" s="319" t="s">
        <v>6884</v>
      </c>
      <c r="J451" s="319" t="s">
        <v>6884</v>
      </c>
      <c r="K451" s="319" t="s">
        <v>6884</v>
      </c>
      <c r="L451" s="319" t="s">
        <v>6926</v>
      </c>
    </row>
    <row r="452" spans="1:12" ht="45">
      <c r="A452" s="318" t="s">
        <v>9088</v>
      </c>
      <c r="B452" s="318" t="s">
        <v>9085</v>
      </c>
      <c r="C452" s="318" t="s">
        <v>9086</v>
      </c>
      <c r="D452" s="318" t="s">
        <v>9087</v>
      </c>
      <c r="E452" s="318" t="s">
        <v>7035</v>
      </c>
      <c r="F452" s="318" t="s">
        <v>7036</v>
      </c>
      <c r="G452" s="318" t="s">
        <v>7037</v>
      </c>
      <c r="H452" s="318" t="s">
        <v>7036</v>
      </c>
      <c r="I452" s="318" t="s">
        <v>6884</v>
      </c>
      <c r="J452" s="318" t="s">
        <v>6884</v>
      </c>
      <c r="K452" s="318" t="s">
        <v>6884</v>
      </c>
      <c r="L452" s="318" t="s">
        <v>9089</v>
      </c>
    </row>
    <row r="453" spans="1:12" ht="67.5">
      <c r="A453" s="319" t="s">
        <v>9093</v>
      </c>
      <c r="B453" s="319" t="s">
        <v>9090</v>
      </c>
      <c r="C453" s="319" t="s">
        <v>9091</v>
      </c>
      <c r="D453" s="319" t="s">
        <v>9092</v>
      </c>
      <c r="E453" s="319" t="s">
        <v>9094</v>
      </c>
      <c r="F453" s="319" t="s">
        <v>9095</v>
      </c>
      <c r="G453" s="319" t="s">
        <v>9096</v>
      </c>
      <c r="H453" s="319" t="s">
        <v>9097</v>
      </c>
      <c r="I453" s="319" t="s">
        <v>6884</v>
      </c>
      <c r="J453" s="319" t="s">
        <v>6884</v>
      </c>
      <c r="K453" s="319" t="s">
        <v>6884</v>
      </c>
      <c r="L453" s="319" t="s">
        <v>6926</v>
      </c>
    </row>
    <row r="454" spans="1:12" ht="45">
      <c r="A454" s="318" t="s">
        <v>9101</v>
      </c>
      <c r="B454" s="318" t="s">
        <v>9098</v>
      </c>
      <c r="C454" s="318" t="s">
        <v>9099</v>
      </c>
      <c r="D454" s="318" t="s">
        <v>9100</v>
      </c>
      <c r="E454" s="318" t="s">
        <v>7412</v>
      </c>
      <c r="F454" s="318" t="s">
        <v>7413</v>
      </c>
      <c r="G454" s="318" t="s">
        <v>7037</v>
      </c>
      <c r="H454" s="318" t="s">
        <v>7413</v>
      </c>
      <c r="I454" s="318" t="s">
        <v>6884</v>
      </c>
      <c r="J454" s="318" t="s">
        <v>6884</v>
      </c>
      <c r="K454" s="318" t="s">
        <v>6884</v>
      </c>
      <c r="L454" s="318" t="s">
        <v>6926</v>
      </c>
    </row>
    <row r="455" spans="1:12" ht="78.75">
      <c r="A455" s="319" t="s">
        <v>1090</v>
      </c>
      <c r="B455" s="319" t="s">
        <v>9102</v>
      </c>
      <c r="C455" s="319" t="s">
        <v>9103</v>
      </c>
      <c r="D455" s="319" t="s">
        <v>9104</v>
      </c>
      <c r="E455" s="319" t="s">
        <v>8942</v>
      </c>
      <c r="F455" s="319" t="s">
        <v>8943</v>
      </c>
      <c r="G455" s="319" t="s">
        <v>7037</v>
      </c>
      <c r="H455" s="319" t="s">
        <v>8943</v>
      </c>
      <c r="I455" s="319" t="s">
        <v>6884</v>
      </c>
      <c r="J455" s="319" t="s">
        <v>6884</v>
      </c>
      <c r="K455" s="319" t="s">
        <v>6884</v>
      </c>
      <c r="L455" s="319" t="s">
        <v>6926</v>
      </c>
    </row>
    <row r="456" spans="1:12" ht="123.75">
      <c r="A456" s="318" t="s">
        <v>1090</v>
      </c>
      <c r="B456" s="318" t="s">
        <v>9105</v>
      </c>
      <c r="C456" s="318" t="s">
        <v>9106</v>
      </c>
      <c r="D456" s="318" t="s">
        <v>9107</v>
      </c>
      <c r="E456" s="318" t="s">
        <v>9108</v>
      </c>
      <c r="F456" s="318" t="s">
        <v>9109</v>
      </c>
      <c r="G456" s="318" t="s">
        <v>8083</v>
      </c>
      <c r="H456" s="318" t="s">
        <v>9109</v>
      </c>
      <c r="I456" s="318" t="s">
        <v>6884</v>
      </c>
      <c r="J456" s="318" t="s">
        <v>6884</v>
      </c>
      <c r="K456" s="318" t="s">
        <v>6884</v>
      </c>
      <c r="L456" s="318" t="s">
        <v>6926</v>
      </c>
    </row>
    <row r="457" spans="1:12" ht="67.5">
      <c r="A457" s="319" t="s">
        <v>9113</v>
      </c>
      <c r="B457" s="319" t="s">
        <v>9110</v>
      </c>
      <c r="C457" s="319" t="s">
        <v>9111</v>
      </c>
      <c r="D457" s="319" t="s">
        <v>9112</v>
      </c>
      <c r="E457" s="319" t="s">
        <v>9114</v>
      </c>
      <c r="F457" s="319" t="s">
        <v>9115</v>
      </c>
      <c r="G457" s="319" t="s">
        <v>8243</v>
      </c>
      <c r="H457" s="319" t="s">
        <v>9115</v>
      </c>
      <c r="I457" s="319" t="s">
        <v>6884</v>
      </c>
      <c r="J457" s="319" t="s">
        <v>6884</v>
      </c>
      <c r="K457" s="319" t="s">
        <v>6884</v>
      </c>
      <c r="L457" s="319" t="s">
        <v>6926</v>
      </c>
    </row>
    <row r="458" spans="1:12" ht="33.75">
      <c r="A458" s="318" t="s">
        <v>9119</v>
      </c>
      <c r="B458" s="318" t="s">
        <v>9116</v>
      </c>
      <c r="C458" s="318" t="s">
        <v>9117</v>
      </c>
      <c r="D458" s="318" t="s">
        <v>9118</v>
      </c>
      <c r="E458" s="318" t="s">
        <v>9120</v>
      </c>
      <c r="F458" s="318" t="s">
        <v>9121</v>
      </c>
      <c r="G458" s="318" t="s">
        <v>9122</v>
      </c>
      <c r="H458" s="318" t="s">
        <v>9121</v>
      </c>
      <c r="I458" s="318" t="s">
        <v>6884</v>
      </c>
      <c r="J458" s="318" t="s">
        <v>6884</v>
      </c>
      <c r="K458" s="318" t="s">
        <v>6884</v>
      </c>
      <c r="L458" s="318" t="s">
        <v>6926</v>
      </c>
    </row>
    <row r="459" spans="1:12" ht="33.75">
      <c r="A459" s="319" t="s">
        <v>1075</v>
      </c>
      <c r="B459" s="319" t="s">
        <v>9123</v>
      </c>
      <c r="C459" s="319" t="s">
        <v>1076</v>
      </c>
      <c r="D459" s="319" t="s">
        <v>1077</v>
      </c>
      <c r="E459" s="319" t="s">
        <v>9124</v>
      </c>
      <c r="F459" s="319" t="s">
        <v>9125</v>
      </c>
      <c r="G459" s="319" t="s">
        <v>9126</v>
      </c>
      <c r="H459" s="319" t="s">
        <v>9125</v>
      </c>
      <c r="I459" s="319" t="s">
        <v>6884</v>
      </c>
      <c r="J459" s="319" t="s">
        <v>6884</v>
      </c>
      <c r="K459" s="319" t="s">
        <v>6884</v>
      </c>
      <c r="L459" s="319" t="s">
        <v>9127</v>
      </c>
    </row>
    <row r="460" spans="1:12" ht="78.75">
      <c r="A460" s="318" t="s">
        <v>9131</v>
      </c>
      <c r="B460" s="318" t="s">
        <v>9128</v>
      </c>
      <c r="C460" s="318" t="s">
        <v>9129</v>
      </c>
      <c r="D460" s="318" t="s">
        <v>9130</v>
      </c>
      <c r="E460" s="318" t="s">
        <v>9132</v>
      </c>
      <c r="F460" s="318" t="s">
        <v>9133</v>
      </c>
      <c r="G460" s="318" t="s">
        <v>6990</v>
      </c>
      <c r="H460" s="318" t="s">
        <v>9133</v>
      </c>
      <c r="I460" s="318" t="s">
        <v>6884</v>
      </c>
      <c r="J460" s="318" t="s">
        <v>9134</v>
      </c>
      <c r="K460" s="318" t="s">
        <v>6884</v>
      </c>
      <c r="L460" s="318" t="s">
        <v>9127</v>
      </c>
    </row>
    <row r="461" spans="1:12" ht="22.5">
      <c r="A461" s="319" t="s">
        <v>1047</v>
      </c>
      <c r="B461" s="319" t="s">
        <v>9135</v>
      </c>
      <c r="C461" s="319" t="s">
        <v>1048</v>
      </c>
      <c r="D461" s="319" t="s">
        <v>1049</v>
      </c>
      <c r="E461" s="319" t="s">
        <v>6988</v>
      </c>
      <c r="F461" s="319" t="s">
        <v>9136</v>
      </c>
      <c r="G461" s="319" t="s">
        <v>6990</v>
      </c>
      <c r="H461" s="319" t="s">
        <v>9136</v>
      </c>
      <c r="I461" s="319" t="s">
        <v>6884</v>
      </c>
      <c r="J461" s="319" t="s">
        <v>6884</v>
      </c>
      <c r="K461" s="319" t="s">
        <v>6884</v>
      </c>
      <c r="L461" s="319" t="s">
        <v>9127</v>
      </c>
    </row>
    <row r="462" spans="1:12" ht="45">
      <c r="A462" s="318" t="s">
        <v>9140</v>
      </c>
      <c r="B462" s="318" t="s">
        <v>9137</v>
      </c>
      <c r="C462" s="318" t="s">
        <v>9138</v>
      </c>
      <c r="D462" s="318" t="s">
        <v>9139</v>
      </c>
      <c r="E462" s="318" t="s">
        <v>7001</v>
      </c>
      <c r="F462" s="318" t="s">
        <v>7002</v>
      </c>
      <c r="G462" s="318" t="s">
        <v>7003</v>
      </c>
      <c r="H462" s="318" t="s">
        <v>7004</v>
      </c>
      <c r="I462" s="318" t="s">
        <v>6884</v>
      </c>
      <c r="J462" s="318" t="s">
        <v>6884</v>
      </c>
      <c r="K462" s="318" t="s">
        <v>6884</v>
      </c>
      <c r="L462" s="318" t="s">
        <v>9127</v>
      </c>
    </row>
    <row r="463" spans="1:12" ht="33.75">
      <c r="A463" s="319" t="s">
        <v>9144</v>
      </c>
      <c r="B463" s="319" t="s">
        <v>9141</v>
      </c>
      <c r="C463" s="319" t="s">
        <v>9142</v>
      </c>
      <c r="D463" s="319" t="s">
        <v>9143</v>
      </c>
      <c r="E463" s="319" t="s">
        <v>9145</v>
      </c>
      <c r="F463" s="319" t="s">
        <v>9146</v>
      </c>
      <c r="G463" s="319" t="s">
        <v>8100</v>
      </c>
      <c r="H463" s="319" t="s">
        <v>9146</v>
      </c>
      <c r="I463" s="319" t="s">
        <v>6884</v>
      </c>
      <c r="J463" s="319" t="s">
        <v>6884</v>
      </c>
      <c r="K463" s="319" t="s">
        <v>6884</v>
      </c>
      <c r="L463" s="319" t="s">
        <v>9127</v>
      </c>
    </row>
    <row r="464" spans="1:12" ht="56.25">
      <c r="A464" s="318" t="s">
        <v>2581</v>
      </c>
      <c r="B464" s="318" t="s">
        <v>9147</v>
      </c>
      <c r="C464" s="318" t="s">
        <v>9148</v>
      </c>
      <c r="D464" s="318" t="s">
        <v>9149</v>
      </c>
      <c r="E464" s="318" t="s">
        <v>9150</v>
      </c>
      <c r="F464" s="318" t="s">
        <v>9151</v>
      </c>
      <c r="G464" s="318" t="s">
        <v>9152</v>
      </c>
      <c r="H464" s="318" t="s">
        <v>9153</v>
      </c>
      <c r="I464" s="318" t="s">
        <v>6884</v>
      </c>
      <c r="J464" s="318" t="s">
        <v>6884</v>
      </c>
      <c r="K464" s="318" t="s">
        <v>6885</v>
      </c>
      <c r="L464" s="318" t="s">
        <v>862</v>
      </c>
    </row>
    <row r="465" spans="1:12" ht="45">
      <c r="A465" s="319" t="s">
        <v>9157</v>
      </c>
      <c r="B465" s="319" t="s">
        <v>9154</v>
      </c>
      <c r="C465" s="319" t="s">
        <v>9155</v>
      </c>
      <c r="D465" s="319" t="s">
        <v>9156</v>
      </c>
      <c r="E465" s="319" t="s">
        <v>9158</v>
      </c>
      <c r="F465" s="319" t="s">
        <v>9159</v>
      </c>
      <c r="G465" s="319" t="s">
        <v>7003</v>
      </c>
      <c r="H465" s="319" t="s">
        <v>9159</v>
      </c>
      <c r="I465" s="319" t="s">
        <v>7165</v>
      </c>
      <c r="J465" s="319" t="s">
        <v>6884</v>
      </c>
      <c r="K465" s="319" t="s">
        <v>6884</v>
      </c>
      <c r="L465" s="319" t="s">
        <v>862</v>
      </c>
    </row>
    <row r="466" spans="1:12" ht="56.25">
      <c r="A466" s="318" t="s">
        <v>9163</v>
      </c>
      <c r="B466" s="318" t="s">
        <v>9160</v>
      </c>
      <c r="C466" s="318" t="s">
        <v>9161</v>
      </c>
      <c r="D466" s="318" t="s">
        <v>9162</v>
      </c>
      <c r="E466" s="318" t="s">
        <v>9164</v>
      </c>
      <c r="F466" s="318" t="s">
        <v>9165</v>
      </c>
      <c r="G466" s="318" t="s">
        <v>7003</v>
      </c>
      <c r="H466" s="318" t="s">
        <v>9166</v>
      </c>
      <c r="I466" s="318" t="s">
        <v>7165</v>
      </c>
      <c r="J466" s="318" t="s">
        <v>6884</v>
      </c>
      <c r="K466" s="318" t="s">
        <v>6884</v>
      </c>
      <c r="L466" s="318" t="s">
        <v>862</v>
      </c>
    </row>
    <row r="467" spans="1:12" ht="56.25">
      <c r="A467" s="319" t="s">
        <v>9170</v>
      </c>
      <c r="B467" s="319" t="s">
        <v>9167</v>
      </c>
      <c r="C467" s="319" t="s">
        <v>9168</v>
      </c>
      <c r="D467" s="319" t="s">
        <v>9169</v>
      </c>
      <c r="E467" s="319" t="s">
        <v>9164</v>
      </c>
      <c r="F467" s="319" t="s">
        <v>9165</v>
      </c>
      <c r="G467" s="319" t="s">
        <v>7003</v>
      </c>
      <c r="H467" s="319" t="s">
        <v>9166</v>
      </c>
      <c r="I467" s="319" t="s">
        <v>7165</v>
      </c>
      <c r="J467" s="319" t="s">
        <v>6884</v>
      </c>
      <c r="K467" s="319" t="s">
        <v>6884</v>
      </c>
      <c r="L467" s="319" t="s">
        <v>862</v>
      </c>
    </row>
    <row r="468" spans="1:12" ht="56.25">
      <c r="A468" s="318" t="s">
        <v>9174</v>
      </c>
      <c r="B468" s="318" t="s">
        <v>9171</v>
      </c>
      <c r="C468" s="318" t="s">
        <v>9172</v>
      </c>
      <c r="D468" s="318" t="s">
        <v>9173</v>
      </c>
      <c r="E468" s="318" t="s">
        <v>9164</v>
      </c>
      <c r="F468" s="318" t="s">
        <v>9165</v>
      </c>
      <c r="G468" s="318" t="s">
        <v>7003</v>
      </c>
      <c r="H468" s="318" t="s">
        <v>9166</v>
      </c>
      <c r="I468" s="318" t="s">
        <v>7165</v>
      </c>
      <c r="J468" s="318" t="s">
        <v>6884</v>
      </c>
      <c r="K468" s="318" t="s">
        <v>6884</v>
      </c>
      <c r="L468" s="318" t="s">
        <v>862</v>
      </c>
    </row>
    <row r="469" spans="1:12" ht="45">
      <c r="A469" s="319" t="s">
        <v>9178</v>
      </c>
      <c r="B469" s="319" t="s">
        <v>9175</v>
      </c>
      <c r="C469" s="319" t="s">
        <v>9176</v>
      </c>
      <c r="D469" s="319" t="s">
        <v>9177</v>
      </c>
      <c r="E469" s="319" t="s">
        <v>7625</v>
      </c>
      <c r="F469" s="319" t="s">
        <v>7626</v>
      </c>
      <c r="G469" s="319" t="s">
        <v>7627</v>
      </c>
      <c r="H469" s="319" t="s">
        <v>9179</v>
      </c>
      <c r="I469" s="319" t="s">
        <v>7165</v>
      </c>
      <c r="J469" s="319" t="s">
        <v>6884</v>
      </c>
      <c r="K469" s="319" t="s">
        <v>6884</v>
      </c>
      <c r="L469" s="319" t="s">
        <v>862</v>
      </c>
    </row>
    <row r="470" spans="1:12" ht="45">
      <c r="A470" s="318" t="s">
        <v>9183</v>
      </c>
      <c r="B470" s="318" t="s">
        <v>9180</v>
      </c>
      <c r="C470" s="318" t="s">
        <v>9181</v>
      </c>
      <c r="D470" s="318" t="s">
        <v>9182</v>
      </c>
      <c r="E470" s="318" t="s">
        <v>7625</v>
      </c>
      <c r="F470" s="318" t="s">
        <v>7626</v>
      </c>
      <c r="G470" s="318" t="s">
        <v>7627</v>
      </c>
      <c r="H470" s="318" t="s">
        <v>9179</v>
      </c>
      <c r="I470" s="318" t="s">
        <v>7165</v>
      </c>
      <c r="J470" s="318" t="s">
        <v>6884</v>
      </c>
      <c r="K470" s="318" t="s">
        <v>6884</v>
      </c>
      <c r="L470" s="318" t="s">
        <v>862</v>
      </c>
    </row>
    <row r="471" spans="1:12" ht="45">
      <c r="A471" s="319" t="s">
        <v>9187</v>
      </c>
      <c r="B471" s="319" t="s">
        <v>9184</v>
      </c>
      <c r="C471" s="319" t="s">
        <v>9185</v>
      </c>
      <c r="D471" s="319" t="s">
        <v>9186</v>
      </c>
      <c r="E471" s="319" t="s">
        <v>7625</v>
      </c>
      <c r="F471" s="319" t="s">
        <v>7626</v>
      </c>
      <c r="G471" s="319" t="s">
        <v>7627</v>
      </c>
      <c r="H471" s="319" t="s">
        <v>9179</v>
      </c>
      <c r="I471" s="319" t="s">
        <v>7165</v>
      </c>
      <c r="J471" s="319" t="s">
        <v>9188</v>
      </c>
      <c r="K471" s="319" t="s">
        <v>6884</v>
      </c>
      <c r="L471" s="319" t="s">
        <v>862</v>
      </c>
    </row>
    <row r="472" spans="1:12" ht="67.5">
      <c r="A472" s="318" t="s">
        <v>9192</v>
      </c>
      <c r="B472" s="318" t="s">
        <v>9189</v>
      </c>
      <c r="C472" s="318" t="s">
        <v>9190</v>
      </c>
      <c r="D472" s="318" t="s">
        <v>9191</v>
      </c>
      <c r="E472" s="318" t="s">
        <v>9193</v>
      </c>
      <c r="F472" s="318" t="s">
        <v>9194</v>
      </c>
      <c r="G472" s="318" t="s">
        <v>8914</v>
      </c>
      <c r="H472" s="318" t="s">
        <v>9195</v>
      </c>
      <c r="I472" s="318" t="s">
        <v>6884</v>
      </c>
      <c r="J472" s="318" t="s">
        <v>6884</v>
      </c>
      <c r="K472" s="318" t="s">
        <v>6884</v>
      </c>
      <c r="L472" s="318" t="s">
        <v>6893</v>
      </c>
    </row>
    <row r="473" spans="1:12" ht="56.25">
      <c r="A473" s="319" t="s">
        <v>9199</v>
      </c>
      <c r="B473" s="319" t="s">
        <v>9196</v>
      </c>
      <c r="C473" s="319" t="s">
        <v>9197</v>
      </c>
      <c r="D473" s="319" t="s">
        <v>9198</v>
      </c>
      <c r="E473" s="319" t="s">
        <v>9200</v>
      </c>
      <c r="F473" s="319" t="s">
        <v>9201</v>
      </c>
      <c r="G473" s="319" t="s">
        <v>8914</v>
      </c>
      <c r="H473" s="319" t="s">
        <v>9202</v>
      </c>
      <c r="I473" s="319" t="s">
        <v>7165</v>
      </c>
      <c r="J473" s="319" t="s">
        <v>6884</v>
      </c>
      <c r="K473" s="319" t="s">
        <v>6884</v>
      </c>
      <c r="L473" s="319" t="s">
        <v>862</v>
      </c>
    </row>
    <row r="474" spans="1:12" ht="45">
      <c r="A474" s="318" t="s">
        <v>2395</v>
      </c>
      <c r="B474" s="318" t="s">
        <v>9203</v>
      </c>
      <c r="C474" s="318" t="s">
        <v>9204</v>
      </c>
      <c r="D474" s="318" t="s">
        <v>9205</v>
      </c>
      <c r="E474" s="318" t="s">
        <v>9206</v>
      </c>
      <c r="F474" s="318" t="s">
        <v>9207</v>
      </c>
      <c r="G474" s="318" t="s">
        <v>6951</v>
      </c>
      <c r="H474" s="318" t="s">
        <v>9208</v>
      </c>
      <c r="I474" s="318" t="s">
        <v>6884</v>
      </c>
      <c r="J474" s="318" t="s">
        <v>7680</v>
      </c>
      <c r="K474" s="318" t="s">
        <v>9209</v>
      </c>
      <c r="L474" s="318" t="s">
        <v>862</v>
      </c>
    </row>
    <row r="475" spans="1:12" ht="78.75">
      <c r="A475" s="319" t="s">
        <v>1512</v>
      </c>
      <c r="B475" s="319" t="s">
        <v>9210</v>
      </c>
      <c r="C475" s="319" t="s">
        <v>9211</v>
      </c>
      <c r="D475" s="319" t="s">
        <v>9212</v>
      </c>
      <c r="E475" s="319" t="s">
        <v>9213</v>
      </c>
      <c r="F475" s="319" t="s">
        <v>9214</v>
      </c>
      <c r="G475" s="319" t="s">
        <v>8914</v>
      </c>
      <c r="H475" s="319" t="s">
        <v>9215</v>
      </c>
      <c r="I475" s="319" t="s">
        <v>8005</v>
      </c>
      <c r="J475" s="319" t="s">
        <v>9216</v>
      </c>
      <c r="K475" s="319" t="s">
        <v>6884</v>
      </c>
      <c r="L475" s="319" t="s">
        <v>862</v>
      </c>
    </row>
    <row r="476" spans="1:12" ht="56.25">
      <c r="A476" s="318" t="s">
        <v>9220</v>
      </c>
      <c r="B476" s="318" t="s">
        <v>9217</v>
      </c>
      <c r="C476" s="318" t="s">
        <v>9218</v>
      </c>
      <c r="D476" s="318" t="s">
        <v>9219</v>
      </c>
      <c r="E476" s="318" t="s">
        <v>9221</v>
      </c>
      <c r="F476" s="318" t="s">
        <v>9222</v>
      </c>
      <c r="G476" s="318" t="s">
        <v>7163</v>
      </c>
      <c r="H476" s="318" t="s">
        <v>9223</v>
      </c>
      <c r="I476" s="318" t="s">
        <v>6910</v>
      </c>
      <c r="J476" s="318" t="s">
        <v>7628</v>
      </c>
      <c r="K476" s="318" t="s">
        <v>6884</v>
      </c>
      <c r="L476" s="318" t="s">
        <v>862</v>
      </c>
    </row>
    <row r="477" spans="1:12" ht="45">
      <c r="A477" s="319" t="s">
        <v>9226</v>
      </c>
      <c r="B477" s="319" t="s">
        <v>9224</v>
      </c>
      <c r="C477" s="319" t="s">
        <v>9225</v>
      </c>
      <c r="D477" s="319" t="s">
        <v>6884</v>
      </c>
      <c r="E477" s="319" t="s">
        <v>7625</v>
      </c>
      <c r="F477" s="319" t="s">
        <v>7626</v>
      </c>
      <c r="G477" s="319" t="s">
        <v>7627</v>
      </c>
      <c r="H477" s="319" t="s">
        <v>9179</v>
      </c>
      <c r="I477" s="319" t="s">
        <v>6910</v>
      </c>
      <c r="J477" s="319" t="s">
        <v>7628</v>
      </c>
      <c r="K477" s="319" t="s">
        <v>6884</v>
      </c>
      <c r="L477" s="319" t="s">
        <v>862</v>
      </c>
    </row>
    <row r="478" spans="1:12" ht="56.25">
      <c r="A478" s="318" t="s">
        <v>9230</v>
      </c>
      <c r="B478" s="318" t="s">
        <v>9227</v>
      </c>
      <c r="C478" s="318" t="s">
        <v>9228</v>
      </c>
      <c r="D478" s="318" t="s">
        <v>9229</v>
      </c>
      <c r="E478" s="318" t="s">
        <v>7794</v>
      </c>
      <c r="F478" s="318" t="s">
        <v>9231</v>
      </c>
      <c r="G478" s="318" t="s">
        <v>7044</v>
      </c>
      <c r="H478" s="318" t="s">
        <v>9232</v>
      </c>
      <c r="I478" s="318" t="s">
        <v>8005</v>
      </c>
      <c r="J478" s="318" t="s">
        <v>9216</v>
      </c>
      <c r="K478" s="318" t="s">
        <v>6884</v>
      </c>
      <c r="L478" s="318" t="s">
        <v>862</v>
      </c>
    </row>
    <row r="479" spans="1:12" ht="45">
      <c r="A479" s="319" t="s">
        <v>9236</v>
      </c>
      <c r="B479" s="319" t="s">
        <v>9233</v>
      </c>
      <c r="C479" s="319" t="s">
        <v>9234</v>
      </c>
      <c r="D479" s="319" t="s">
        <v>9235</v>
      </c>
      <c r="E479" s="319" t="s">
        <v>8058</v>
      </c>
      <c r="F479" s="319" t="s">
        <v>8059</v>
      </c>
      <c r="G479" s="319" t="s">
        <v>7044</v>
      </c>
      <c r="H479" s="319" t="s">
        <v>8687</v>
      </c>
      <c r="I479" s="319" t="s">
        <v>6910</v>
      </c>
      <c r="J479" s="319" t="s">
        <v>6884</v>
      </c>
      <c r="K479" s="319" t="s">
        <v>6884</v>
      </c>
      <c r="L479" s="319" t="s">
        <v>862</v>
      </c>
    </row>
    <row r="480" spans="1:12" ht="45">
      <c r="A480" s="318" t="s">
        <v>9240</v>
      </c>
      <c r="B480" s="318" t="s">
        <v>9237</v>
      </c>
      <c r="C480" s="318" t="s">
        <v>9238</v>
      </c>
      <c r="D480" s="318" t="s">
        <v>9239</v>
      </c>
      <c r="E480" s="318" t="s">
        <v>9241</v>
      </c>
      <c r="F480" s="318" t="s">
        <v>8059</v>
      </c>
      <c r="G480" s="318" t="s">
        <v>7044</v>
      </c>
      <c r="H480" s="318" t="s">
        <v>8687</v>
      </c>
      <c r="I480" s="318" t="s">
        <v>6910</v>
      </c>
      <c r="J480" s="318" t="s">
        <v>6884</v>
      </c>
      <c r="K480" s="318" t="s">
        <v>6884</v>
      </c>
      <c r="L480" s="318" t="s">
        <v>862</v>
      </c>
    </row>
    <row r="481" spans="1:12" ht="33.75">
      <c r="A481" s="319" t="s">
        <v>9245</v>
      </c>
      <c r="B481" s="319" t="s">
        <v>9242</v>
      </c>
      <c r="C481" s="319" t="s">
        <v>9243</v>
      </c>
      <c r="D481" s="319" t="s">
        <v>9244</v>
      </c>
      <c r="E481" s="319" t="s">
        <v>8924</v>
      </c>
      <c r="F481" s="319" t="s">
        <v>9246</v>
      </c>
      <c r="G481" s="319" t="s">
        <v>7044</v>
      </c>
      <c r="H481" s="319" t="s">
        <v>9246</v>
      </c>
      <c r="I481" s="319" t="s">
        <v>6884</v>
      </c>
      <c r="J481" s="319" t="s">
        <v>6884</v>
      </c>
      <c r="K481" s="319" t="s">
        <v>6884</v>
      </c>
      <c r="L481" s="319" t="s">
        <v>862</v>
      </c>
    </row>
    <row r="482" spans="1:12" ht="45">
      <c r="A482" s="318" t="s">
        <v>6884</v>
      </c>
      <c r="B482" s="318" t="s">
        <v>9247</v>
      </c>
      <c r="C482" s="318" t="s">
        <v>9248</v>
      </c>
      <c r="D482" s="318" t="s">
        <v>6884</v>
      </c>
      <c r="E482" s="318" t="s">
        <v>9241</v>
      </c>
      <c r="F482" s="318" t="s">
        <v>8059</v>
      </c>
      <c r="G482" s="318" t="s">
        <v>7044</v>
      </c>
      <c r="H482" s="318" t="s">
        <v>8687</v>
      </c>
      <c r="I482" s="318" t="s">
        <v>6910</v>
      </c>
      <c r="J482" s="318" t="s">
        <v>6884</v>
      </c>
      <c r="K482" s="318" t="s">
        <v>7122</v>
      </c>
      <c r="L482" s="318" t="s">
        <v>862</v>
      </c>
    </row>
    <row r="483" spans="1:12" ht="78.75">
      <c r="A483" s="319" t="s">
        <v>872</v>
      </c>
      <c r="B483" s="319" t="s">
        <v>9249</v>
      </c>
      <c r="C483" s="319" t="s">
        <v>9250</v>
      </c>
      <c r="D483" s="319" t="s">
        <v>6851</v>
      </c>
      <c r="E483" s="319" t="s">
        <v>7910</v>
      </c>
      <c r="F483" s="319" t="s">
        <v>7858</v>
      </c>
      <c r="G483" s="319" t="s">
        <v>7474</v>
      </c>
      <c r="H483" s="319" t="s">
        <v>7858</v>
      </c>
      <c r="I483" s="319" t="s">
        <v>6884</v>
      </c>
      <c r="J483" s="319" t="s">
        <v>9251</v>
      </c>
      <c r="K483" s="319" t="s">
        <v>7122</v>
      </c>
      <c r="L483" s="319" t="s">
        <v>862</v>
      </c>
    </row>
    <row r="484" spans="1:12" ht="67.5">
      <c r="A484" s="318" t="s">
        <v>2411</v>
      </c>
      <c r="B484" s="318" t="s">
        <v>9252</v>
      </c>
      <c r="C484" s="318" t="s">
        <v>9253</v>
      </c>
      <c r="D484" s="318" t="s">
        <v>9254</v>
      </c>
      <c r="E484" s="318" t="s">
        <v>9255</v>
      </c>
      <c r="F484" s="318" t="s">
        <v>9256</v>
      </c>
      <c r="G484" s="318" t="s">
        <v>9152</v>
      </c>
      <c r="H484" s="318" t="s">
        <v>9257</v>
      </c>
      <c r="I484" s="318" t="s">
        <v>6884</v>
      </c>
      <c r="J484" s="318" t="s">
        <v>6884</v>
      </c>
      <c r="K484" s="318" t="s">
        <v>6885</v>
      </c>
      <c r="L484" s="318" t="s">
        <v>862</v>
      </c>
    </row>
    <row r="485" spans="1:12" ht="56.25">
      <c r="A485" s="319" t="s">
        <v>2440</v>
      </c>
      <c r="B485" s="319" t="s">
        <v>9258</v>
      </c>
      <c r="C485" s="319" t="s">
        <v>9259</v>
      </c>
      <c r="D485" s="319" t="s">
        <v>9260</v>
      </c>
      <c r="E485" s="319" t="s">
        <v>9261</v>
      </c>
      <c r="F485" s="319" t="s">
        <v>9262</v>
      </c>
      <c r="G485" s="319" t="s">
        <v>8306</v>
      </c>
      <c r="H485" s="319" t="s">
        <v>9263</v>
      </c>
      <c r="I485" s="319" t="s">
        <v>6884</v>
      </c>
      <c r="J485" s="319" t="s">
        <v>6884</v>
      </c>
      <c r="K485" s="319" t="s">
        <v>6884</v>
      </c>
      <c r="L485" s="319" t="s">
        <v>862</v>
      </c>
    </row>
    <row r="486" spans="1:12" ht="78.75">
      <c r="A486" s="318" t="s">
        <v>2565</v>
      </c>
      <c r="B486" s="318" t="s">
        <v>9264</v>
      </c>
      <c r="C486" s="318" t="s">
        <v>9265</v>
      </c>
      <c r="D486" s="318" t="s">
        <v>6344</v>
      </c>
      <c r="E486" s="318" t="s">
        <v>9266</v>
      </c>
      <c r="F486" s="318" t="s">
        <v>9267</v>
      </c>
      <c r="G486" s="318" t="s">
        <v>8281</v>
      </c>
      <c r="H486" s="318" t="s">
        <v>9267</v>
      </c>
      <c r="I486" s="318" t="s">
        <v>6884</v>
      </c>
      <c r="J486" s="318" t="s">
        <v>9268</v>
      </c>
      <c r="K486" s="318" t="s">
        <v>6884</v>
      </c>
      <c r="L486" s="318" t="s">
        <v>862</v>
      </c>
    </row>
    <row r="487" spans="1:12" ht="45">
      <c r="A487" s="319" t="s">
        <v>9272</v>
      </c>
      <c r="B487" s="319" t="s">
        <v>9269</v>
      </c>
      <c r="C487" s="319" t="s">
        <v>9270</v>
      </c>
      <c r="D487" s="319" t="s">
        <v>9271</v>
      </c>
      <c r="E487" s="319" t="s">
        <v>7354</v>
      </c>
      <c r="F487" s="319" t="s">
        <v>7355</v>
      </c>
      <c r="G487" s="319" t="s">
        <v>7003</v>
      </c>
      <c r="H487" s="319" t="s">
        <v>7356</v>
      </c>
      <c r="I487" s="319" t="s">
        <v>6884</v>
      </c>
      <c r="J487" s="319" t="s">
        <v>6884</v>
      </c>
      <c r="K487" s="319" t="s">
        <v>6884</v>
      </c>
      <c r="L487" s="319" t="s">
        <v>862</v>
      </c>
    </row>
    <row r="488" spans="1:12" ht="45">
      <c r="A488" s="318" t="s">
        <v>9276</v>
      </c>
      <c r="B488" s="318" t="s">
        <v>9273</v>
      </c>
      <c r="C488" s="318" t="s">
        <v>9274</v>
      </c>
      <c r="D488" s="318" t="s">
        <v>9275</v>
      </c>
      <c r="E488" s="318" t="s">
        <v>9277</v>
      </c>
      <c r="F488" s="318" t="s">
        <v>9278</v>
      </c>
      <c r="G488" s="318" t="s">
        <v>7044</v>
      </c>
      <c r="H488" s="318" t="s">
        <v>9278</v>
      </c>
      <c r="I488" s="318" t="s">
        <v>6884</v>
      </c>
      <c r="J488" s="318" t="s">
        <v>6884</v>
      </c>
      <c r="K488" s="318" t="s">
        <v>6884</v>
      </c>
      <c r="L488" s="318" t="s">
        <v>862</v>
      </c>
    </row>
    <row r="489" spans="1:12" ht="45">
      <c r="A489" s="319" t="s">
        <v>9282</v>
      </c>
      <c r="B489" s="319" t="s">
        <v>9279</v>
      </c>
      <c r="C489" s="319" t="s">
        <v>9280</v>
      </c>
      <c r="D489" s="319" t="s">
        <v>9281</v>
      </c>
      <c r="E489" s="319" t="s">
        <v>9283</v>
      </c>
      <c r="F489" s="319" t="s">
        <v>9284</v>
      </c>
      <c r="G489" s="319" t="s">
        <v>7037</v>
      </c>
      <c r="H489" s="319" t="s">
        <v>9285</v>
      </c>
      <c r="I489" s="319" t="s">
        <v>6884</v>
      </c>
      <c r="J489" s="319" t="s">
        <v>6884</v>
      </c>
      <c r="K489" s="319" t="s">
        <v>6884</v>
      </c>
      <c r="L489" s="319" t="s">
        <v>862</v>
      </c>
    </row>
    <row r="490" spans="1:12" ht="78.75">
      <c r="A490" s="318" t="s">
        <v>2284</v>
      </c>
      <c r="B490" s="318" t="s">
        <v>9286</v>
      </c>
      <c r="C490" s="318" t="s">
        <v>9287</v>
      </c>
      <c r="D490" s="318" t="s">
        <v>6323</v>
      </c>
      <c r="E490" s="318" t="s">
        <v>9288</v>
      </c>
      <c r="F490" s="318" t="s">
        <v>9289</v>
      </c>
      <c r="G490" s="318" t="s">
        <v>7065</v>
      </c>
      <c r="H490" s="318" t="s">
        <v>9289</v>
      </c>
      <c r="I490" s="318" t="s">
        <v>6884</v>
      </c>
      <c r="J490" s="318" t="s">
        <v>6884</v>
      </c>
      <c r="K490" s="318" t="s">
        <v>6884</v>
      </c>
      <c r="L490" s="318" t="s">
        <v>862</v>
      </c>
    </row>
    <row r="491" spans="1:12" ht="45">
      <c r="A491" s="319" t="s">
        <v>9293</v>
      </c>
      <c r="B491" s="319" t="s">
        <v>9290</v>
      </c>
      <c r="C491" s="319" t="s">
        <v>9291</v>
      </c>
      <c r="D491" s="319" t="s">
        <v>9292</v>
      </c>
      <c r="E491" s="319" t="s">
        <v>9294</v>
      </c>
      <c r="F491" s="319" t="s">
        <v>9295</v>
      </c>
      <c r="G491" s="319" t="s">
        <v>7730</v>
      </c>
      <c r="H491" s="319" t="s">
        <v>9296</v>
      </c>
      <c r="I491" s="319" t="s">
        <v>7165</v>
      </c>
      <c r="J491" s="319" t="s">
        <v>6884</v>
      </c>
      <c r="K491" s="319" t="s">
        <v>6884</v>
      </c>
      <c r="L491" s="319" t="s">
        <v>862</v>
      </c>
    </row>
    <row r="492" spans="1:12" ht="78.75">
      <c r="A492" s="318" t="s">
        <v>6884</v>
      </c>
      <c r="B492" s="318" t="s">
        <v>9297</v>
      </c>
      <c r="C492" s="318" t="s">
        <v>9298</v>
      </c>
      <c r="D492" s="318" t="s">
        <v>6884</v>
      </c>
      <c r="E492" s="318" t="s">
        <v>7857</v>
      </c>
      <c r="F492" s="318" t="s">
        <v>7858</v>
      </c>
      <c r="G492" s="318" t="s">
        <v>7474</v>
      </c>
      <c r="H492" s="318" t="s">
        <v>7858</v>
      </c>
      <c r="I492" s="318" t="s">
        <v>6884</v>
      </c>
      <c r="J492" s="318" t="s">
        <v>7859</v>
      </c>
      <c r="K492" s="318" t="s">
        <v>6884</v>
      </c>
      <c r="L492" s="318" t="s">
        <v>862</v>
      </c>
    </row>
    <row r="493" spans="1:12" ht="45">
      <c r="A493" s="319" t="s">
        <v>9302</v>
      </c>
      <c r="B493" s="319" t="s">
        <v>9299</v>
      </c>
      <c r="C493" s="319" t="s">
        <v>9300</v>
      </c>
      <c r="D493" s="319" t="s">
        <v>9301</v>
      </c>
      <c r="E493" s="319" t="s">
        <v>8011</v>
      </c>
      <c r="F493" s="319" t="s">
        <v>8012</v>
      </c>
      <c r="G493" s="319" t="s">
        <v>7037</v>
      </c>
      <c r="H493" s="319" t="s">
        <v>8013</v>
      </c>
      <c r="I493" s="319" t="s">
        <v>6884</v>
      </c>
      <c r="J493" s="319" t="s">
        <v>9303</v>
      </c>
      <c r="K493" s="319" t="s">
        <v>6884</v>
      </c>
      <c r="L493" s="319" t="s">
        <v>862</v>
      </c>
    </row>
    <row r="494" spans="1:12" ht="33.75">
      <c r="A494" s="318" t="s">
        <v>9307</v>
      </c>
      <c r="B494" s="318" t="s">
        <v>9304</v>
      </c>
      <c r="C494" s="318" t="s">
        <v>9305</v>
      </c>
      <c r="D494" s="318" t="s">
        <v>9306</v>
      </c>
      <c r="E494" s="318" t="s">
        <v>7258</v>
      </c>
      <c r="F494" s="318" t="s">
        <v>7259</v>
      </c>
      <c r="G494" s="318" t="s">
        <v>7037</v>
      </c>
      <c r="H494" s="318" t="s">
        <v>7259</v>
      </c>
      <c r="I494" s="318" t="s">
        <v>6884</v>
      </c>
      <c r="J494" s="318" t="s">
        <v>6884</v>
      </c>
      <c r="K494" s="318" t="s">
        <v>6884</v>
      </c>
      <c r="L494" s="318" t="s">
        <v>862</v>
      </c>
    </row>
    <row r="495" spans="1:12" ht="45">
      <c r="A495" s="319" t="s">
        <v>9311</v>
      </c>
      <c r="B495" s="319" t="s">
        <v>9308</v>
      </c>
      <c r="C495" s="319" t="s">
        <v>9309</v>
      </c>
      <c r="D495" s="319" t="s">
        <v>9310</v>
      </c>
      <c r="E495" s="319" t="s">
        <v>9312</v>
      </c>
      <c r="F495" s="319" t="s">
        <v>9313</v>
      </c>
      <c r="G495" s="319" t="s">
        <v>8083</v>
      </c>
      <c r="H495" s="319" t="s">
        <v>9313</v>
      </c>
      <c r="I495" s="319" t="s">
        <v>6884</v>
      </c>
      <c r="J495" s="319" t="s">
        <v>7698</v>
      </c>
      <c r="K495" s="319" t="s">
        <v>6884</v>
      </c>
      <c r="L495" s="319" t="s">
        <v>862</v>
      </c>
    </row>
    <row r="496" spans="1:12" ht="67.5">
      <c r="A496" s="318" t="s">
        <v>9317</v>
      </c>
      <c r="B496" s="318" t="s">
        <v>9314</v>
      </c>
      <c r="C496" s="318" t="s">
        <v>9315</v>
      </c>
      <c r="D496" s="318" t="s">
        <v>9316</v>
      </c>
      <c r="E496" s="318" t="s">
        <v>9318</v>
      </c>
      <c r="F496" s="318" t="s">
        <v>9319</v>
      </c>
      <c r="G496" s="318" t="s">
        <v>9320</v>
      </c>
      <c r="H496" s="318" t="s">
        <v>9319</v>
      </c>
      <c r="I496" s="318" t="s">
        <v>6884</v>
      </c>
      <c r="J496" s="318" t="s">
        <v>6884</v>
      </c>
      <c r="K496" s="318" t="s">
        <v>6884</v>
      </c>
      <c r="L496" s="318" t="s">
        <v>862</v>
      </c>
    </row>
    <row r="497" spans="1:12" ht="101.25">
      <c r="A497" s="319" t="s">
        <v>9324</v>
      </c>
      <c r="B497" s="319" t="s">
        <v>9321</v>
      </c>
      <c r="C497" s="319" t="s">
        <v>9322</v>
      </c>
      <c r="D497" s="319" t="s">
        <v>9323</v>
      </c>
      <c r="E497" s="319" t="s">
        <v>7035</v>
      </c>
      <c r="F497" s="319" t="s">
        <v>7036</v>
      </c>
      <c r="G497" s="319" t="s">
        <v>7037</v>
      </c>
      <c r="H497" s="319" t="s">
        <v>7036</v>
      </c>
      <c r="I497" s="319" t="s">
        <v>6884</v>
      </c>
      <c r="J497" s="319" t="s">
        <v>6884</v>
      </c>
      <c r="K497" s="319" t="s">
        <v>6884</v>
      </c>
      <c r="L497" s="319" t="s">
        <v>862</v>
      </c>
    </row>
    <row r="498" spans="1:12" ht="123.75">
      <c r="A498" s="318" t="s">
        <v>6884</v>
      </c>
      <c r="B498" s="318" t="s">
        <v>9325</v>
      </c>
      <c r="C498" s="318" t="s">
        <v>9326</v>
      </c>
      <c r="D498" s="318" t="s">
        <v>9327</v>
      </c>
      <c r="E498" s="318" t="s">
        <v>7923</v>
      </c>
      <c r="F498" s="318" t="s">
        <v>7924</v>
      </c>
      <c r="G498" s="318" t="s">
        <v>7037</v>
      </c>
      <c r="H498" s="318" t="s">
        <v>7924</v>
      </c>
      <c r="I498" s="318" t="s">
        <v>6884</v>
      </c>
      <c r="J498" s="318" t="s">
        <v>6884</v>
      </c>
      <c r="K498" s="318" t="s">
        <v>6884</v>
      </c>
      <c r="L498" s="318" t="s">
        <v>862</v>
      </c>
    </row>
    <row r="499" spans="1:12" ht="67.5">
      <c r="A499" s="319" t="s">
        <v>6884</v>
      </c>
      <c r="B499" s="319" t="s">
        <v>9328</v>
      </c>
      <c r="C499" s="319" t="s">
        <v>9329</v>
      </c>
      <c r="D499" s="319" t="s">
        <v>9330</v>
      </c>
      <c r="E499" s="319" t="s">
        <v>9331</v>
      </c>
      <c r="F499" s="319" t="s">
        <v>9332</v>
      </c>
      <c r="G499" s="319" t="s">
        <v>8195</v>
      </c>
      <c r="H499" s="319" t="s">
        <v>9332</v>
      </c>
      <c r="I499" s="319" t="s">
        <v>6884</v>
      </c>
      <c r="J499" s="319" t="s">
        <v>6884</v>
      </c>
      <c r="K499" s="319" t="s">
        <v>6884</v>
      </c>
      <c r="L499" s="319" t="s">
        <v>862</v>
      </c>
    </row>
    <row r="500" spans="1:12" ht="78.75">
      <c r="A500" s="318" t="s">
        <v>9336</v>
      </c>
      <c r="B500" s="318" t="s">
        <v>9333</v>
      </c>
      <c r="C500" s="318" t="s">
        <v>9334</v>
      </c>
      <c r="D500" s="318" t="s">
        <v>9335</v>
      </c>
      <c r="E500" s="318" t="s">
        <v>9337</v>
      </c>
      <c r="F500" s="318" t="s">
        <v>9338</v>
      </c>
      <c r="G500" s="318" t="s">
        <v>7474</v>
      </c>
      <c r="H500" s="318" t="s">
        <v>9338</v>
      </c>
      <c r="I500" s="318" t="s">
        <v>6884</v>
      </c>
      <c r="J500" s="318" t="s">
        <v>6884</v>
      </c>
      <c r="K500" s="318" t="s">
        <v>6884</v>
      </c>
      <c r="L500" s="318" t="s">
        <v>862</v>
      </c>
    </row>
    <row r="501" spans="1:12" ht="101.25">
      <c r="A501" s="319" t="s">
        <v>9342</v>
      </c>
      <c r="B501" s="319" t="s">
        <v>9339</v>
      </c>
      <c r="C501" s="319" t="s">
        <v>9340</v>
      </c>
      <c r="D501" s="319" t="s">
        <v>9341</v>
      </c>
      <c r="E501" s="319" t="s">
        <v>7035</v>
      </c>
      <c r="F501" s="319" t="s">
        <v>7036</v>
      </c>
      <c r="G501" s="319" t="s">
        <v>7037</v>
      </c>
      <c r="H501" s="319" t="s">
        <v>7036</v>
      </c>
      <c r="I501" s="319" t="s">
        <v>6884</v>
      </c>
      <c r="J501" s="319" t="s">
        <v>6884</v>
      </c>
      <c r="K501" s="319" t="s">
        <v>6884</v>
      </c>
      <c r="L501" s="319" t="s">
        <v>862</v>
      </c>
    </row>
    <row r="502" spans="1:12" ht="101.25">
      <c r="A502" s="318" t="s">
        <v>6884</v>
      </c>
      <c r="B502" s="318" t="s">
        <v>9343</v>
      </c>
      <c r="C502" s="318" t="s">
        <v>9344</v>
      </c>
      <c r="D502" s="318" t="s">
        <v>9345</v>
      </c>
      <c r="E502" s="318" t="s">
        <v>7035</v>
      </c>
      <c r="F502" s="318" t="s">
        <v>7036</v>
      </c>
      <c r="G502" s="318" t="s">
        <v>7037</v>
      </c>
      <c r="H502" s="318" t="s">
        <v>7036</v>
      </c>
      <c r="I502" s="318" t="s">
        <v>6884</v>
      </c>
      <c r="J502" s="318" t="s">
        <v>6884</v>
      </c>
      <c r="K502" s="318" t="s">
        <v>6884</v>
      </c>
      <c r="L502" s="318" t="s">
        <v>862</v>
      </c>
    </row>
    <row r="503" spans="1:12" ht="348.75">
      <c r="A503" s="319" t="s">
        <v>6884</v>
      </c>
      <c r="B503" s="319" t="s">
        <v>9346</v>
      </c>
      <c r="C503" s="319" t="s">
        <v>9347</v>
      </c>
      <c r="D503" s="319" t="s">
        <v>9348</v>
      </c>
      <c r="E503" s="319" t="s">
        <v>7923</v>
      </c>
      <c r="F503" s="319" t="s">
        <v>7924</v>
      </c>
      <c r="G503" s="319" t="s">
        <v>7037</v>
      </c>
      <c r="H503" s="319" t="s">
        <v>7924</v>
      </c>
      <c r="I503" s="319" t="s">
        <v>6884</v>
      </c>
      <c r="J503" s="319" t="s">
        <v>6884</v>
      </c>
      <c r="K503" s="319" t="s">
        <v>6884</v>
      </c>
      <c r="L503" s="319" t="s">
        <v>862</v>
      </c>
    </row>
    <row r="504" spans="1:12" ht="78.75">
      <c r="A504" s="318" t="s">
        <v>6884</v>
      </c>
      <c r="B504" s="318" t="s">
        <v>9349</v>
      </c>
      <c r="C504" s="318" t="s">
        <v>9350</v>
      </c>
      <c r="D504" s="318" t="s">
        <v>9351</v>
      </c>
      <c r="E504" s="318" t="s">
        <v>7258</v>
      </c>
      <c r="F504" s="318" t="s">
        <v>8108</v>
      </c>
      <c r="G504" s="318" t="s">
        <v>7037</v>
      </c>
      <c r="H504" s="318" t="s">
        <v>8108</v>
      </c>
      <c r="I504" s="318" t="s">
        <v>6884</v>
      </c>
      <c r="J504" s="318" t="s">
        <v>6884</v>
      </c>
      <c r="K504" s="318" t="s">
        <v>6884</v>
      </c>
      <c r="L504" s="318" t="s">
        <v>862</v>
      </c>
    </row>
    <row r="505" spans="1:12" ht="112.5">
      <c r="A505" s="319" t="s">
        <v>9355</v>
      </c>
      <c r="B505" s="319" t="s">
        <v>9352</v>
      </c>
      <c r="C505" s="319" t="s">
        <v>9353</v>
      </c>
      <c r="D505" s="319" t="s">
        <v>9354</v>
      </c>
      <c r="E505" s="319" t="s">
        <v>9356</v>
      </c>
      <c r="F505" s="319" t="s">
        <v>9357</v>
      </c>
      <c r="G505" s="319" t="s">
        <v>7037</v>
      </c>
      <c r="H505" s="319" t="s">
        <v>9358</v>
      </c>
      <c r="I505" s="319" t="s">
        <v>6884</v>
      </c>
      <c r="J505" s="319" t="s">
        <v>6884</v>
      </c>
      <c r="K505" s="319" t="s">
        <v>6884</v>
      </c>
      <c r="L505" s="319" t="s">
        <v>862</v>
      </c>
    </row>
    <row r="506" spans="1:12" ht="67.5">
      <c r="A506" s="318" t="s">
        <v>6884</v>
      </c>
      <c r="B506" s="318" t="s">
        <v>9359</v>
      </c>
      <c r="C506" s="318" t="s">
        <v>9360</v>
      </c>
      <c r="D506" s="318" t="s">
        <v>9361</v>
      </c>
      <c r="E506" s="318" t="s">
        <v>7035</v>
      </c>
      <c r="F506" s="318" t="s">
        <v>7036</v>
      </c>
      <c r="G506" s="318" t="s">
        <v>7037</v>
      </c>
      <c r="H506" s="318" t="s">
        <v>7036</v>
      </c>
      <c r="I506" s="318" t="s">
        <v>6884</v>
      </c>
      <c r="J506" s="318" t="s">
        <v>6884</v>
      </c>
      <c r="K506" s="318" t="s">
        <v>6884</v>
      </c>
      <c r="L506" s="318" t="s">
        <v>862</v>
      </c>
    </row>
    <row r="507" spans="1:12" ht="45">
      <c r="A507" s="319" t="s">
        <v>6884</v>
      </c>
      <c r="B507" s="319" t="s">
        <v>9362</v>
      </c>
      <c r="C507" s="319" t="s">
        <v>9363</v>
      </c>
      <c r="D507" s="319" t="s">
        <v>9364</v>
      </c>
      <c r="E507" s="319" t="s">
        <v>8187</v>
      </c>
      <c r="F507" s="319" t="s">
        <v>8188</v>
      </c>
      <c r="G507" s="319" t="s">
        <v>7037</v>
      </c>
      <c r="H507" s="319" t="s">
        <v>8188</v>
      </c>
      <c r="I507" s="319" t="s">
        <v>6884</v>
      </c>
      <c r="J507" s="319" t="s">
        <v>6884</v>
      </c>
      <c r="K507" s="319" t="s">
        <v>6884</v>
      </c>
      <c r="L507" s="319" t="s">
        <v>862</v>
      </c>
    </row>
    <row r="508" spans="1:12" ht="123.75">
      <c r="A508" s="318" t="s">
        <v>9368</v>
      </c>
      <c r="B508" s="318" t="s">
        <v>9365</v>
      </c>
      <c r="C508" s="318" t="s">
        <v>9366</v>
      </c>
      <c r="D508" s="318" t="s">
        <v>9367</v>
      </c>
      <c r="E508" s="318" t="s">
        <v>7035</v>
      </c>
      <c r="F508" s="318" t="s">
        <v>7036</v>
      </c>
      <c r="G508" s="318" t="s">
        <v>7037</v>
      </c>
      <c r="H508" s="318" t="s">
        <v>7036</v>
      </c>
      <c r="I508" s="318" t="s">
        <v>6884</v>
      </c>
      <c r="J508" s="318" t="s">
        <v>6884</v>
      </c>
      <c r="K508" s="318" t="s">
        <v>6884</v>
      </c>
      <c r="L508" s="318" t="s">
        <v>862</v>
      </c>
    </row>
    <row r="509" spans="1:12" ht="22.5">
      <c r="A509" s="319" t="s">
        <v>9372</v>
      </c>
      <c r="B509" s="319" t="s">
        <v>9369</v>
      </c>
      <c r="C509" s="319" t="s">
        <v>9370</v>
      </c>
      <c r="D509" s="319" t="s">
        <v>9371</v>
      </c>
      <c r="E509" s="319" t="s">
        <v>7472</v>
      </c>
      <c r="F509" s="319" t="s">
        <v>7473</v>
      </c>
      <c r="G509" s="319" t="s">
        <v>7474</v>
      </c>
      <c r="H509" s="319" t="s">
        <v>7473</v>
      </c>
      <c r="I509" s="319" t="s">
        <v>6884</v>
      </c>
      <c r="J509" s="319" t="s">
        <v>6884</v>
      </c>
      <c r="K509" s="319" t="s">
        <v>6884</v>
      </c>
      <c r="L509" s="319" t="s">
        <v>862</v>
      </c>
    </row>
    <row r="510" spans="1:12" ht="101.25">
      <c r="A510" s="318" t="s">
        <v>9376</v>
      </c>
      <c r="B510" s="318" t="s">
        <v>9373</v>
      </c>
      <c r="C510" s="318" t="s">
        <v>9374</v>
      </c>
      <c r="D510" s="318" t="s">
        <v>9375</v>
      </c>
      <c r="E510" s="318" t="s">
        <v>7035</v>
      </c>
      <c r="F510" s="318" t="s">
        <v>7036</v>
      </c>
      <c r="G510" s="318" t="s">
        <v>7037</v>
      </c>
      <c r="H510" s="318" t="s">
        <v>7036</v>
      </c>
      <c r="I510" s="318" t="s">
        <v>6884</v>
      </c>
      <c r="J510" s="318" t="s">
        <v>6884</v>
      </c>
      <c r="K510" s="318" t="s">
        <v>6884</v>
      </c>
      <c r="L510" s="318" t="s">
        <v>862</v>
      </c>
    </row>
    <row r="511" spans="1:12" ht="67.5">
      <c r="A511" s="319" t="s">
        <v>6884</v>
      </c>
      <c r="B511" s="319" t="s">
        <v>9377</v>
      </c>
      <c r="C511" s="319" t="s">
        <v>9378</v>
      </c>
      <c r="D511" s="319" t="s">
        <v>9379</v>
      </c>
      <c r="E511" s="319" t="s">
        <v>9337</v>
      </c>
      <c r="F511" s="319" t="s">
        <v>9338</v>
      </c>
      <c r="G511" s="319" t="s">
        <v>7474</v>
      </c>
      <c r="H511" s="319" t="s">
        <v>9338</v>
      </c>
      <c r="I511" s="319" t="s">
        <v>6884</v>
      </c>
      <c r="J511" s="319" t="s">
        <v>6884</v>
      </c>
      <c r="K511" s="319" t="s">
        <v>6884</v>
      </c>
      <c r="L511" s="319" t="s">
        <v>862</v>
      </c>
    </row>
    <row r="512" spans="1:12" ht="33.75">
      <c r="A512" s="318" t="s">
        <v>6884</v>
      </c>
      <c r="B512" s="318" t="s">
        <v>9380</v>
      </c>
      <c r="C512" s="318" t="s">
        <v>9381</v>
      </c>
      <c r="D512" s="318" t="s">
        <v>9382</v>
      </c>
      <c r="E512" s="318" t="s">
        <v>9383</v>
      </c>
      <c r="F512" s="318" t="s">
        <v>9384</v>
      </c>
      <c r="G512" s="318" t="s">
        <v>7627</v>
      </c>
      <c r="H512" s="318" t="s">
        <v>9384</v>
      </c>
      <c r="I512" s="318" t="s">
        <v>6884</v>
      </c>
      <c r="J512" s="318" t="s">
        <v>6884</v>
      </c>
      <c r="K512" s="318" t="s">
        <v>6884</v>
      </c>
      <c r="L512" s="318" t="s">
        <v>862</v>
      </c>
    </row>
    <row r="513" spans="1:12" ht="157.5">
      <c r="A513" s="319" t="s">
        <v>6884</v>
      </c>
      <c r="B513" s="319" t="s">
        <v>9385</v>
      </c>
      <c r="C513" s="319" t="s">
        <v>9386</v>
      </c>
      <c r="D513" s="319" t="s">
        <v>9387</v>
      </c>
      <c r="E513" s="319" t="s">
        <v>9388</v>
      </c>
      <c r="F513" s="319" t="s">
        <v>9389</v>
      </c>
      <c r="G513" s="319" t="s">
        <v>7037</v>
      </c>
      <c r="H513" s="319" t="s">
        <v>9389</v>
      </c>
      <c r="I513" s="319" t="s">
        <v>6884</v>
      </c>
      <c r="J513" s="319" t="s">
        <v>6884</v>
      </c>
      <c r="K513" s="319" t="s">
        <v>6884</v>
      </c>
      <c r="L513" s="319" t="s">
        <v>862</v>
      </c>
    </row>
    <row r="514" spans="1:12" ht="90">
      <c r="A514" s="318" t="s">
        <v>9393</v>
      </c>
      <c r="B514" s="318" t="s">
        <v>9390</v>
      </c>
      <c r="C514" s="318" t="s">
        <v>9391</v>
      </c>
      <c r="D514" s="318" t="s">
        <v>9392</v>
      </c>
      <c r="E514" s="318" t="s">
        <v>7035</v>
      </c>
      <c r="F514" s="318" t="s">
        <v>7036</v>
      </c>
      <c r="G514" s="318" t="s">
        <v>7037</v>
      </c>
      <c r="H514" s="318" t="s">
        <v>7036</v>
      </c>
      <c r="I514" s="318" t="s">
        <v>6884</v>
      </c>
      <c r="J514" s="318" t="s">
        <v>6884</v>
      </c>
      <c r="K514" s="318" t="s">
        <v>6884</v>
      </c>
      <c r="L514" s="318" t="s">
        <v>862</v>
      </c>
    </row>
    <row r="515" spans="1:12" ht="45">
      <c r="A515" s="319" t="s">
        <v>9397</v>
      </c>
      <c r="B515" s="319" t="s">
        <v>9394</v>
      </c>
      <c r="C515" s="319" t="s">
        <v>9395</v>
      </c>
      <c r="D515" s="319" t="s">
        <v>9396</v>
      </c>
      <c r="E515" s="319" t="s">
        <v>7280</v>
      </c>
      <c r="F515" s="319" t="s">
        <v>9398</v>
      </c>
      <c r="G515" s="319" t="s">
        <v>7003</v>
      </c>
      <c r="H515" s="319" t="s">
        <v>9398</v>
      </c>
      <c r="I515" s="319" t="s">
        <v>6884</v>
      </c>
      <c r="J515" s="319" t="s">
        <v>6884</v>
      </c>
      <c r="K515" s="319" t="s">
        <v>6884</v>
      </c>
      <c r="L515" s="319" t="s">
        <v>862</v>
      </c>
    </row>
    <row r="516" spans="1:12" ht="78.75">
      <c r="A516" s="318" t="s">
        <v>6884</v>
      </c>
      <c r="B516" s="318" t="s">
        <v>9399</v>
      </c>
      <c r="C516" s="318" t="s">
        <v>9400</v>
      </c>
      <c r="D516" s="318" t="s">
        <v>9401</v>
      </c>
      <c r="E516" s="318" t="s">
        <v>9402</v>
      </c>
      <c r="F516" s="318" t="s">
        <v>9403</v>
      </c>
      <c r="G516" s="318" t="s">
        <v>7037</v>
      </c>
      <c r="H516" s="318" t="s">
        <v>9403</v>
      </c>
      <c r="I516" s="318" t="s">
        <v>6884</v>
      </c>
      <c r="J516" s="318" t="s">
        <v>6884</v>
      </c>
      <c r="K516" s="318" t="s">
        <v>6884</v>
      </c>
      <c r="L516" s="318" t="s">
        <v>862</v>
      </c>
    </row>
    <row r="517" spans="1:12" ht="78.75">
      <c r="A517" s="319" t="s">
        <v>6884</v>
      </c>
      <c r="B517" s="319" t="s">
        <v>9404</v>
      </c>
      <c r="C517" s="319" t="s">
        <v>9405</v>
      </c>
      <c r="D517" s="319" t="s">
        <v>9406</v>
      </c>
      <c r="E517" s="319" t="s">
        <v>9407</v>
      </c>
      <c r="F517" s="319" t="s">
        <v>9408</v>
      </c>
      <c r="G517" s="319" t="s">
        <v>6932</v>
      </c>
      <c r="H517" s="319" t="s">
        <v>9409</v>
      </c>
      <c r="I517" s="319" t="s">
        <v>6884</v>
      </c>
      <c r="J517" s="319" t="s">
        <v>6884</v>
      </c>
      <c r="K517" s="319" t="s">
        <v>6884</v>
      </c>
      <c r="L517" s="319" t="s">
        <v>862</v>
      </c>
    </row>
    <row r="518" spans="1:12" ht="146.25">
      <c r="A518" s="318" t="s">
        <v>6884</v>
      </c>
      <c r="B518" s="318" t="s">
        <v>9410</v>
      </c>
      <c r="C518" s="318" t="s">
        <v>9411</v>
      </c>
      <c r="D518" s="318" t="s">
        <v>9412</v>
      </c>
      <c r="E518" s="318" t="s">
        <v>7772</v>
      </c>
      <c r="F518" s="318" t="s">
        <v>7773</v>
      </c>
      <c r="G518" s="318" t="s">
        <v>7044</v>
      </c>
      <c r="H518" s="318" t="s">
        <v>7773</v>
      </c>
      <c r="I518" s="318" t="s">
        <v>6884</v>
      </c>
      <c r="J518" s="318" t="s">
        <v>6884</v>
      </c>
      <c r="K518" s="318" t="s">
        <v>6884</v>
      </c>
      <c r="L518" s="318" t="s">
        <v>862</v>
      </c>
    </row>
    <row r="519" spans="1:12" ht="33.75">
      <c r="A519" s="319" t="s">
        <v>9416</v>
      </c>
      <c r="B519" s="319" t="s">
        <v>9413</v>
      </c>
      <c r="C519" s="319" t="s">
        <v>9414</v>
      </c>
      <c r="D519" s="319" t="s">
        <v>9415</v>
      </c>
      <c r="E519" s="319" t="s">
        <v>8058</v>
      </c>
      <c r="F519" s="319" t="s">
        <v>8059</v>
      </c>
      <c r="G519" s="319" t="s">
        <v>7044</v>
      </c>
      <c r="H519" s="319" t="s">
        <v>8060</v>
      </c>
      <c r="I519" s="319" t="s">
        <v>6884</v>
      </c>
      <c r="J519" s="319" t="s">
        <v>6884</v>
      </c>
      <c r="K519" s="319" t="s">
        <v>6884</v>
      </c>
      <c r="L519" s="319" t="s">
        <v>862</v>
      </c>
    </row>
    <row r="520" spans="1:12" ht="45">
      <c r="A520" s="318" t="s">
        <v>9420</v>
      </c>
      <c r="B520" s="318" t="s">
        <v>9417</v>
      </c>
      <c r="C520" s="318" t="s">
        <v>9418</v>
      </c>
      <c r="D520" s="318" t="s">
        <v>9419</v>
      </c>
      <c r="E520" s="318" t="s">
        <v>9421</v>
      </c>
      <c r="F520" s="318" t="s">
        <v>9422</v>
      </c>
      <c r="G520" s="318" t="s">
        <v>7044</v>
      </c>
      <c r="H520" s="318" t="s">
        <v>9422</v>
      </c>
      <c r="I520" s="318" t="s">
        <v>6884</v>
      </c>
      <c r="J520" s="318" t="s">
        <v>6884</v>
      </c>
      <c r="K520" s="318" t="s">
        <v>6884</v>
      </c>
      <c r="L520" s="318" t="s">
        <v>862</v>
      </c>
    </row>
    <row r="521" spans="1:12" ht="67.5">
      <c r="A521" s="319" t="s">
        <v>6884</v>
      </c>
      <c r="B521" s="319" t="s">
        <v>9423</v>
      </c>
      <c r="C521" s="319" t="s">
        <v>9424</v>
      </c>
      <c r="D521" s="319" t="s">
        <v>9425</v>
      </c>
      <c r="E521" s="319" t="s">
        <v>9426</v>
      </c>
      <c r="F521" s="319" t="s">
        <v>9427</v>
      </c>
      <c r="G521" s="319" t="s">
        <v>7037</v>
      </c>
      <c r="H521" s="319" t="s">
        <v>9427</v>
      </c>
      <c r="I521" s="319" t="s">
        <v>6884</v>
      </c>
      <c r="J521" s="319" t="s">
        <v>6884</v>
      </c>
      <c r="K521" s="319" t="s">
        <v>6884</v>
      </c>
      <c r="L521" s="319" t="s">
        <v>862</v>
      </c>
    </row>
    <row r="522" spans="1:12" ht="67.5">
      <c r="A522" s="318" t="s">
        <v>9431</v>
      </c>
      <c r="B522" s="318" t="s">
        <v>9428</v>
      </c>
      <c r="C522" s="318" t="s">
        <v>9429</v>
      </c>
      <c r="D522" s="318" t="s">
        <v>9430</v>
      </c>
      <c r="E522" s="318" t="s">
        <v>9432</v>
      </c>
      <c r="F522" s="318" t="s">
        <v>9433</v>
      </c>
      <c r="G522" s="318" t="s">
        <v>7003</v>
      </c>
      <c r="H522" s="318" t="s">
        <v>9434</v>
      </c>
      <c r="I522" s="318" t="s">
        <v>6884</v>
      </c>
      <c r="J522" s="318" t="s">
        <v>6884</v>
      </c>
      <c r="K522" s="318" t="s">
        <v>6884</v>
      </c>
      <c r="L522" s="318" t="s">
        <v>862</v>
      </c>
    </row>
    <row r="523" spans="1:12" ht="90">
      <c r="A523" s="319" t="s">
        <v>9438</v>
      </c>
      <c r="B523" s="319" t="s">
        <v>9435</v>
      </c>
      <c r="C523" s="319" t="s">
        <v>9436</v>
      </c>
      <c r="D523" s="319" t="s">
        <v>9437</v>
      </c>
      <c r="E523" s="319" t="s">
        <v>9439</v>
      </c>
      <c r="F523" s="319" t="s">
        <v>9440</v>
      </c>
      <c r="G523" s="319" t="s">
        <v>9441</v>
      </c>
      <c r="H523" s="319" t="s">
        <v>9442</v>
      </c>
      <c r="I523" s="319" t="s">
        <v>6884</v>
      </c>
      <c r="J523" s="319" t="s">
        <v>6884</v>
      </c>
      <c r="K523" s="319" t="s">
        <v>6884</v>
      </c>
      <c r="L523" s="319" t="s">
        <v>862</v>
      </c>
    </row>
    <row r="524" spans="1:12" ht="90">
      <c r="A524" s="318" t="s">
        <v>9446</v>
      </c>
      <c r="B524" s="318" t="s">
        <v>9443</v>
      </c>
      <c r="C524" s="318" t="s">
        <v>9444</v>
      </c>
      <c r="D524" s="318" t="s">
        <v>9445</v>
      </c>
      <c r="E524" s="318" t="s">
        <v>9439</v>
      </c>
      <c r="F524" s="318" t="s">
        <v>9440</v>
      </c>
      <c r="G524" s="318" t="s">
        <v>9441</v>
      </c>
      <c r="H524" s="318" t="s">
        <v>9442</v>
      </c>
      <c r="I524" s="318" t="s">
        <v>6884</v>
      </c>
      <c r="J524" s="318" t="s">
        <v>6884</v>
      </c>
      <c r="K524" s="318" t="s">
        <v>6884</v>
      </c>
      <c r="L524" s="318" t="s">
        <v>862</v>
      </c>
    </row>
    <row r="525" spans="1:12" ht="56.25">
      <c r="A525" s="319" t="s">
        <v>3846</v>
      </c>
      <c r="B525" s="319" t="s">
        <v>9447</v>
      </c>
      <c r="C525" s="319" t="s">
        <v>9448</v>
      </c>
      <c r="D525" s="319" t="s">
        <v>6884</v>
      </c>
      <c r="E525" s="319" t="s">
        <v>7354</v>
      </c>
      <c r="F525" s="319" t="s">
        <v>7355</v>
      </c>
      <c r="G525" s="319" t="s">
        <v>7003</v>
      </c>
      <c r="H525" s="319" t="s">
        <v>7356</v>
      </c>
      <c r="I525" s="319" t="s">
        <v>6884</v>
      </c>
      <c r="J525" s="319" t="s">
        <v>6884</v>
      </c>
      <c r="K525" s="319" t="s">
        <v>6884</v>
      </c>
      <c r="L525" s="319" t="s">
        <v>862</v>
      </c>
    </row>
    <row r="526" spans="1:12" ht="45">
      <c r="A526" s="318" t="s">
        <v>9452</v>
      </c>
      <c r="B526" s="318" t="s">
        <v>9449</v>
      </c>
      <c r="C526" s="318" t="s">
        <v>9450</v>
      </c>
      <c r="D526" s="318" t="s">
        <v>9451</v>
      </c>
      <c r="E526" s="318" t="s">
        <v>9453</v>
      </c>
      <c r="F526" s="318" t="s">
        <v>9454</v>
      </c>
      <c r="G526" s="318" t="s">
        <v>7044</v>
      </c>
      <c r="H526" s="318" t="s">
        <v>9455</v>
      </c>
      <c r="I526" s="318" t="s">
        <v>7165</v>
      </c>
      <c r="J526" s="318" t="s">
        <v>6884</v>
      </c>
      <c r="K526" s="318" t="s">
        <v>6884</v>
      </c>
      <c r="L526" s="318" t="s">
        <v>862</v>
      </c>
    </row>
    <row r="527" spans="1:12" ht="45">
      <c r="A527" s="319" t="s">
        <v>9459</v>
      </c>
      <c r="B527" s="319" t="s">
        <v>9456</v>
      </c>
      <c r="C527" s="319" t="s">
        <v>9457</v>
      </c>
      <c r="D527" s="319" t="s">
        <v>9458</v>
      </c>
      <c r="E527" s="319" t="s">
        <v>7258</v>
      </c>
      <c r="F527" s="319" t="s">
        <v>7259</v>
      </c>
      <c r="G527" s="319" t="s">
        <v>7037</v>
      </c>
      <c r="H527" s="319" t="s">
        <v>9460</v>
      </c>
      <c r="I527" s="319" t="s">
        <v>7165</v>
      </c>
      <c r="J527" s="319" t="s">
        <v>6884</v>
      </c>
      <c r="K527" s="319" t="s">
        <v>7122</v>
      </c>
      <c r="L527" s="319" t="s">
        <v>862</v>
      </c>
    </row>
    <row r="528" spans="1:12" ht="67.5">
      <c r="A528" s="318" t="s">
        <v>9464</v>
      </c>
      <c r="B528" s="318" t="s">
        <v>9461</v>
      </c>
      <c r="C528" s="318" t="s">
        <v>9462</v>
      </c>
      <c r="D528" s="318" t="s">
        <v>9463</v>
      </c>
      <c r="E528" s="318" t="s">
        <v>7598</v>
      </c>
      <c r="F528" s="318" t="s">
        <v>7599</v>
      </c>
      <c r="G528" s="318" t="s">
        <v>7600</v>
      </c>
      <c r="H528" s="318" t="s">
        <v>7599</v>
      </c>
      <c r="I528" s="318" t="s">
        <v>6884</v>
      </c>
      <c r="J528" s="318" t="s">
        <v>6884</v>
      </c>
      <c r="K528" s="318" t="s">
        <v>6884</v>
      </c>
      <c r="L528" s="318" t="s">
        <v>862</v>
      </c>
    </row>
    <row r="529" spans="1:12" ht="101.25">
      <c r="A529" s="319" t="s">
        <v>9468</v>
      </c>
      <c r="B529" s="319" t="s">
        <v>9465</v>
      </c>
      <c r="C529" s="319" t="s">
        <v>9466</v>
      </c>
      <c r="D529" s="319" t="s">
        <v>9467</v>
      </c>
      <c r="E529" s="319" t="s">
        <v>8930</v>
      </c>
      <c r="F529" s="319" t="s">
        <v>8931</v>
      </c>
      <c r="G529" s="319" t="s">
        <v>6884</v>
      </c>
      <c r="H529" s="319" t="s">
        <v>8931</v>
      </c>
      <c r="I529" s="319" t="s">
        <v>6884</v>
      </c>
      <c r="J529" s="319" t="s">
        <v>6884</v>
      </c>
      <c r="K529" s="319" t="s">
        <v>6884</v>
      </c>
      <c r="L529" s="319" t="s">
        <v>862</v>
      </c>
    </row>
    <row r="530" spans="1:12" ht="33.75">
      <c r="A530" s="318" t="s">
        <v>9472</v>
      </c>
      <c r="B530" s="318" t="s">
        <v>9469</v>
      </c>
      <c r="C530" s="318" t="s">
        <v>9470</v>
      </c>
      <c r="D530" s="318" t="s">
        <v>9471</v>
      </c>
      <c r="E530" s="318" t="s">
        <v>7048</v>
      </c>
      <c r="F530" s="318" t="s">
        <v>7049</v>
      </c>
      <c r="G530" s="318" t="s">
        <v>6884</v>
      </c>
      <c r="H530" s="318" t="s">
        <v>7049</v>
      </c>
      <c r="I530" s="318" t="s">
        <v>6884</v>
      </c>
      <c r="J530" s="318" t="s">
        <v>6884</v>
      </c>
      <c r="K530" s="318" t="s">
        <v>6884</v>
      </c>
      <c r="L530" s="318" t="s">
        <v>862</v>
      </c>
    </row>
    <row r="531" spans="1:12" ht="33.75">
      <c r="A531" s="319" t="s">
        <v>9476</v>
      </c>
      <c r="B531" s="319" t="s">
        <v>9473</v>
      </c>
      <c r="C531" s="319" t="s">
        <v>9474</v>
      </c>
      <c r="D531" s="319" t="s">
        <v>9475</v>
      </c>
      <c r="E531" s="319" t="s">
        <v>9477</v>
      </c>
      <c r="F531" s="319" t="s">
        <v>9478</v>
      </c>
      <c r="G531" s="319" t="s">
        <v>7003</v>
      </c>
      <c r="H531" s="319" t="s">
        <v>9478</v>
      </c>
      <c r="I531" s="319" t="s">
        <v>6884</v>
      </c>
      <c r="J531" s="319" t="s">
        <v>6884</v>
      </c>
      <c r="K531" s="319" t="s">
        <v>6884</v>
      </c>
      <c r="L531" s="319" t="s">
        <v>862</v>
      </c>
    </row>
    <row r="532" spans="1:12" ht="33.75">
      <c r="A532" s="318" t="s">
        <v>9482</v>
      </c>
      <c r="B532" s="318" t="s">
        <v>9479</v>
      </c>
      <c r="C532" s="318" t="s">
        <v>9480</v>
      </c>
      <c r="D532" s="318" t="s">
        <v>9481</v>
      </c>
      <c r="E532" s="318" t="s">
        <v>9477</v>
      </c>
      <c r="F532" s="318" t="s">
        <v>9478</v>
      </c>
      <c r="G532" s="318" t="s">
        <v>7003</v>
      </c>
      <c r="H532" s="318" t="s">
        <v>9478</v>
      </c>
      <c r="I532" s="318" t="s">
        <v>6884</v>
      </c>
      <c r="J532" s="318" t="s">
        <v>6884</v>
      </c>
      <c r="K532" s="318" t="s">
        <v>6884</v>
      </c>
      <c r="L532" s="318" t="s">
        <v>862</v>
      </c>
    </row>
    <row r="533" spans="1:12" ht="45">
      <c r="A533" s="319" t="s">
        <v>6884</v>
      </c>
      <c r="B533" s="319" t="s">
        <v>9483</v>
      </c>
      <c r="C533" s="319" t="s">
        <v>9484</v>
      </c>
      <c r="D533" s="319" t="s">
        <v>9485</v>
      </c>
      <c r="E533" s="319" t="s">
        <v>7048</v>
      </c>
      <c r="F533" s="319" t="s">
        <v>7049</v>
      </c>
      <c r="G533" s="319" t="s">
        <v>6884</v>
      </c>
      <c r="H533" s="319" t="s">
        <v>7049</v>
      </c>
      <c r="I533" s="319" t="s">
        <v>6884</v>
      </c>
      <c r="J533" s="319" t="s">
        <v>6884</v>
      </c>
      <c r="K533" s="319" t="s">
        <v>6884</v>
      </c>
      <c r="L533" s="319" t="s">
        <v>862</v>
      </c>
    </row>
    <row r="534" spans="1:12" ht="101.25">
      <c r="A534" s="318" t="s">
        <v>9489</v>
      </c>
      <c r="B534" s="318" t="s">
        <v>9486</v>
      </c>
      <c r="C534" s="318" t="s">
        <v>9487</v>
      </c>
      <c r="D534" s="318" t="s">
        <v>9488</v>
      </c>
      <c r="E534" s="318" t="s">
        <v>7035</v>
      </c>
      <c r="F534" s="318" t="s">
        <v>7036</v>
      </c>
      <c r="G534" s="318" t="s">
        <v>7037</v>
      </c>
      <c r="H534" s="318" t="s">
        <v>7036</v>
      </c>
      <c r="I534" s="318" t="s">
        <v>6884</v>
      </c>
      <c r="J534" s="318" t="s">
        <v>6884</v>
      </c>
      <c r="K534" s="318" t="s">
        <v>6884</v>
      </c>
      <c r="L534" s="318" t="s">
        <v>862</v>
      </c>
    </row>
    <row r="535" spans="1:12" ht="45">
      <c r="A535" s="319" t="s">
        <v>9493</v>
      </c>
      <c r="B535" s="319" t="s">
        <v>9490</v>
      </c>
      <c r="C535" s="319" t="s">
        <v>9491</v>
      </c>
      <c r="D535" s="319" t="s">
        <v>9492</v>
      </c>
      <c r="E535" s="319" t="s">
        <v>9494</v>
      </c>
      <c r="F535" s="319" t="s">
        <v>9495</v>
      </c>
      <c r="G535" s="319" t="s">
        <v>7163</v>
      </c>
      <c r="H535" s="319" t="s">
        <v>9495</v>
      </c>
      <c r="I535" s="319" t="s">
        <v>6884</v>
      </c>
      <c r="J535" s="319" t="s">
        <v>6884</v>
      </c>
      <c r="K535" s="319" t="s">
        <v>6884</v>
      </c>
      <c r="L535" s="319" t="s">
        <v>862</v>
      </c>
    </row>
    <row r="536" spans="1:12" ht="33.75">
      <c r="A536" s="318" t="s">
        <v>9499</v>
      </c>
      <c r="B536" s="318" t="s">
        <v>9496</v>
      </c>
      <c r="C536" s="318" t="s">
        <v>9497</v>
      </c>
      <c r="D536" s="318" t="s">
        <v>9498</v>
      </c>
      <c r="E536" s="318" t="s">
        <v>7048</v>
      </c>
      <c r="F536" s="318" t="s">
        <v>7049</v>
      </c>
      <c r="G536" s="318" t="s">
        <v>6884</v>
      </c>
      <c r="H536" s="318" t="s">
        <v>7049</v>
      </c>
      <c r="I536" s="318" t="s">
        <v>6884</v>
      </c>
      <c r="J536" s="318" t="s">
        <v>6884</v>
      </c>
      <c r="K536" s="318" t="s">
        <v>6884</v>
      </c>
      <c r="L536" s="318" t="s">
        <v>862</v>
      </c>
    </row>
    <row r="537" spans="1:12" ht="56.25">
      <c r="A537" s="319" t="s">
        <v>6884</v>
      </c>
      <c r="B537" s="319" t="s">
        <v>9500</v>
      </c>
      <c r="C537" s="319" t="s">
        <v>9501</v>
      </c>
      <c r="D537" s="319" t="s">
        <v>9502</v>
      </c>
      <c r="E537" s="319" t="s">
        <v>8871</v>
      </c>
      <c r="F537" s="319" t="s">
        <v>8872</v>
      </c>
      <c r="G537" s="319" t="s">
        <v>7163</v>
      </c>
      <c r="H537" s="319" t="s">
        <v>8872</v>
      </c>
      <c r="I537" s="319" t="s">
        <v>6884</v>
      </c>
      <c r="J537" s="319" t="s">
        <v>6884</v>
      </c>
      <c r="K537" s="319" t="s">
        <v>6884</v>
      </c>
      <c r="L537" s="319" t="s">
        <v>862</v>
      </c>
    </row>
    <row r="538" spans="1:12" ht="33.75">
      <c r="A538" s="318" t="s">
        <v>9506</v>
      </c>
      <c r="B538" s="318" t="s">
        <v>9503</v>
      </c>
      <c r="C538" s="318" t="s">
        <v>9504</v>
      </c>
      <c r="D538" s="318" t="s">
        <v>9505</v>
      </c>
      <c r="E538" s="318" t="s">
        <v>9477</v>
      </c>
      <c r="F538" s="318" t="s">
        <v>9478</v>
      </c>
      <c r="G538" s="318" t="s">
        <v>7003</v>
      </c>
      <c r="H538" s="318" t="s">
        <v>9478</v>
      </c>
      <c r="I538" s="318" t="s">
        <v>6884</v>
      </c>
      <c r="J538" s="318" t="s">
        <v>6884</v>
      </c>
      <c r="K538" s="318" t="s">
        <v>6884</v>
      </c>
      <c r="L538" s="318" t="s">
        <v>862</v>
      </c>
    </row>
    <row r="539" spans="1:12" ht="56.25">
      <c r="A539" s="319" t="s">
        <v>9510</v>
      </c>
      <c r="B539" s="319" t="s">
        <v>9507</v>
      </c>
      <c r="C539" s="319" t="s">
        <v>9508</v>
      </c>
      <c r="D539" s="319" t="s">
        <v>9509</v>
      </c>
      <c r="E539" s="319" t="s">
        <v>7269</v>
      </c>
      <c r="F539" s="319" t="s">
        <v>7270</v>
      </c>
      <c r="G539" s="319" t="s">
        <v>7106</v>
      </c>
      <c r="H539" s="319" t="s">
        <v>7271</v>
      </c>
      <c r="I539" s="319" t="s">
        <v>6884</v>
      </c>
      <c r="J539" s="319" t="s">
        <v>6884</v>
      </c>
      <c r="K539" s="319" t="s">
        <v>6884</v>
      </c>
      <c r="L539" s="319" t="s">
        <v>862</v>
      </c>
    </row>
    <row r="540" spans="1:12" ht="45">
      <c r="A540" s="318" t="s">
        <v>9514</v>
      </c>
      <c r="B540" s="318" t="s">
        <v>9511</v>
      </c>
      <c r="C540" s="318" t="s">
        <v>9512</v>
      </c>
      <c r="D540" s="318" t="s">
        <v>9513</v>
      </c>
      <c r="E540" s="318" t="s">
        <v>9515</v>
      </c>
      <c r="F540" s="318" t="s">
        <v>9516</v>
      </c>
      <c r="G540" s="318" t="s">
        <v>7044</v>
      </c>
      <c r="H540" s="318" t="s">
        <v>9516</v>
      </c>
      <c r="I540" s="318" t="s">
        <v>6884</v>
      </c>
      <c r="J540" s="318" t="s">
        <v>6884</v>
      </c>
      <c r="K540" s="318" t="s">
        <v>6884</v>
      </c>
      <c r="L540" s="318" t="s">
        <v>862</v>
      </c>
    </row>
    <row r="541" spans="1:12" ht="56.25">
      <c r="A541" s="319" t="s">
        <v>9520</v>
      </c>
      <c r="B541" s="319" t="s">
        <v>9517</v>
      </c>
      <c r="C541" s="319" t="s">
        <v>9518</v>
      </c>
      <c r="D541" s="319" t="s">
        <v>9519</v>
      </c>
      <c r="E541" s="319" t="s">
        <v>7048</v>
      </c>
      <c r="F541" s="319" t="s">
        <v>7049</v>
      </c>
      <c r="G541" s="319" t="s">
        <v>6884</v>
      </c>
      <c r="H541" s="319" t="s">
        <v>6884</v>
      </c>
      <c r="I541" s="319" t="s">
        <v>6884</v>
      </c>
      <c r="J541" s="319" t="s">
        <v>6884</v>
      </c>
      <c r="K541" s="319" t="s">
        <v>6884</v>
      </c>
      <c r="L541" s="319" t="s">
        <v>862</v>
      </c>
    </row>
    <row r="542" spans="1:12" ht="45">
      <c r="A542" s="318" t="s">
        <v>9524</v>
      </c>
      <c r="B542" s="318" t="s">
        <v>9521</v>
      </c>
      <c r="C542" s="318" t="s">
        <v>9522</v>
      </c>
      <c r="D542" s="318" t="s">
        <v>9523</v>
      </c>
      <c r="E542" s="318" t="s">
        <v>9076</v>
      </c>
      <c r="F542" s="318" t="s">
        <v>9077</v>
      </c>
      <c r="G542" s="318" t="s">
        <v>7037</v>
      </c>
      <c r="H542" s="318" t="s">
        <v>9077</v>
      </c>
      <c r="I542" s="318" t="s">
        <v>6884</v>
      </c>
      <c r="J542" s="318" t="s">
        <v>6884</v>
      </c>
      <c r="K542" s="318" t="s">
        <v>6884</v>
      </c>
      <c r="L542" s="318" t="s">
        <v>862</v>
      </c>
    </row>
    <row r="543" spans="1:12" ht="45">
      <c r="A543" s="319" t="s">
        <v>9528</v>
      </c>
      <c r="B543" s="319" t="s">
        <v>9525</v>
      </c>
      <c r="C543" s="319" t="s">
        <v>9526</v>
      </c>
      <c r="D543" s="319" t="s">
        <v>9527</v>
      </c>
      <c r="E543" s="319" t="s">
        <v>9337</v>
      </c>
      <c r="F543" s="319" t="s">
        <v>9338</v>
      </c>
      <c r="G543" s="319" t="s">
        <v>7474</v>
      </c>
      <c r="H543" s="319" t="s">
        <v>9338</v>
      </c>
      <c r="I543" s="319" t="s">
        <v>6884</v>
      </c>
      <c r="J543" s="319" t="s">
        <v>6884</v>
      </c>
      <c r="K543" s="319" t="s">
        <v>6884</v>
      </c>
      <c r="L543" s="319" t="s">
        <v>862</v>
      </c>
    </row>
    <row r="544" spans="1:12" ht="67.5">
      <c r="A544" s="318" t="s">
        <v>6884</v>
      </c>
      <c r="B544" s="318" t="s">
        <v>9529</v>
      </c>
      <c r="C544" s="318" t="s">
        <v>9530</v>
      </c>
      <c r="D544" s="318" t="s">
        <v>9531</v>
      </c>
      <c r="E544" s="318" t="s">
        <v>9532</v>
      </c>
      <c r="F544" s="318" t="s">
        <v>9533</v>
      </c>
      <c r="G544" s="318" t="s">
        <v>7106</v>
      </c>
      <c r="H544" s="318" t="s">
        <v>9533</v>
      </c>
      <c r="I544" s="318" t="s">
        <v>6884</v>
      </c>
      <c r="J544" s="318" t="s">
        <v>6884</v>
      </c>
      <c r="K544" s="318" t="s">
        <v>6884</v>
      </c>
      <c r="L544" s="318" t="s">
        <v>862</v>
      </c>
    </row>
    <row r="545" spans="1:12" ht="67.5">
      <c r="A545" s="319" t="s">
        <v>3437</v>
      </c>
      <c r="B545" s="319" t="s">
        <v>9534</v>
      </c>
      <c r="C545" s="319" t="s">
        <v>9535</v>
      </c>
      <c r="D545" s="319" t="s">
        <v>6884</v>
      </c>
      <c r="E545" s="319" t="s">
        <v>7274</v>
      </c>
      <c r="F545" s="319" t="s">
        <v>7275</v>
      </c>
      <c r="G545" s="319" t="s">
        <v>7276</v>
      </c>
      <c r="H545" s="319" t="s">
        <v>7277</v>
      </c>
      <c r="I545" s="319" t="s">
        <v>6884</v>
      </c>
      <c r="J545" s="319" t="s">
        <v>6884</v>
      </c>
      <c r="K545" s="319" t="s">
        <v>6884</v>
      </c>
      <c r="L545" s="319" t="s">
        <v>862</v>
      </c>
    </row>
    <row r="546" spans="1:12" ht="78.75">
      <c r="A546" s="318" t="s">
        <v>9539</v>
      </c>
      <c r="B546" s="318" t="s">
        <v>9536</v>
      </c>
      <c r="C546" s="318" t="s">
        <v>9537</v>
      </c>
      <c r="D546" s="318" t="s">
        <v>9538</v>
      </c>
      <c r="E546" s="318" t="s">
        <v>7505</v>
      </c>
      <c r="F546" s="318" t="s">
        <v>7506</v>
      </c>
      <c r="G546" s="318" t="s">
        <v>7003</v>
      </c>
      <c r="H546" s="318" t="s">
        <v>7507</v>
      </c>
      <c r="I546" s="318" t="s">
        <v>6884</v>
      </c>
      <c r="J546" s="318" t="s">
        <v>6884</v>
      </c>
      <c r="K546" s="318" t="s">
        <v>6884</v>
      </c>
      <c r="L546" s="318" t="s">
        <v>862</v>
      </c>
    </row>
    <row r="547" spans="1:12" ht="67.5">
      <c r="A547" s="319" t="s">
        <v>9542</v>
      </c>
      <c r="B547" s="319" t="s">
        <v>9540</v>
      </c>
      <c r="C547" s="319" t="s">
        <v>9541</v>
      </c>
      <c r="D547" s="319" t="s">
        <v>1090</v>
      </c>
      <c r="E547" s="319" t="s">
        <v>7354</v>
      </c>
      <c r="F547" s="319" t="s">
        <v>7355</v>
      </c>
      <c r="G547" s="319" t="s">
        <v>7003</v>
      </c>
      <c r="H547" s="319" t="s">
        <v>7356</v>
      </c>
      <c r="I547" s="319" t="s">
        <v>6884</v>
      </c>
      <c r="J547" s="319" t="s">
        <v>7150</v>
      </c>
      <c r="K547" s="319" t="s">
        <v>6884</v>
      </c>
      <c r="L547" s="319" t="s">
        <v>6893</v>
      </c>
    </row>
    <row r="548" spans="1:12" ht="67.5">
      <c r="A548" s="318" t="s">
        <v>9545</v>
      </c>
      <c r="B548" s="318" t="s">
        <v>9543</v>
      </c>
      <c r="C548" s="318" t="s">
        <v>9544</v>
      </c>
      <c r="D548" s="318" t="s">
        <v>6884</v>
      </c>
      <c r="E548" s="318" t="s">
        <v>7274</v>
      </c>
      <c r="F548" s="318" t="s">
        <v>7275</v>
      </c>
      <c r="G548" s="318" t="s">
        <v>7276</v>
      </c>
      <c r="H548" s="318" t="s">
        <v>7277</v>
      </c>
      <c r="I548" s="318" t="s">
        <v>6884</v>
      </c>
      <c r="J548" s="318" t="s">
        <v>6884</v>
      </c>
      <c r="K548" s="318" t="s">
        <v>6884</v>
      </c>
      <c r="L548" s="318" t="s">
        <v>862</v>
      </c>
    </row>
    <row r="549" spans="1:12" ht="101.25">
      <c r="A549" s="319" t="s">
        <v>9549</v>
      </c>
      <c r="B549" s="319" t="s">
        <v>9546</v>
      </c>
      <c r="C549" s="319" t="s">
        <v>9547</v>
      </c>
      <c r="D549" s="319" t="s">
        <v>9548</v>
      </c>
      <c r="E549" s="319" t="s">
        <v>7472</v>
      </c>
      <c r="F549" s="319" t="s">
        <v>7473</v>
      </c>
      <c r="G549" s="319" t="s">
        <v>7474</v>
      </c>
      <c r="H549" s="319" t="s">
        <v>7473</v>
      </c>
      <c r="I549" s="319" t="s">
        <v>6884</v>
      </c>
      <c r="J549" s="319" t="s">
        <v>6884</v>
      </c>
      <c r="K549" s="319" t="s">
        <v>6884</v>
      </c>
      <c r="L549" s="319" t="s">
        <v>862</v>
      </c>
    </row>
    <row r="550" spans="1:12" ht="123.75">
      <c r="A550" s="318" t="s">
        <v>9553</v>
      </c>
      <c r="B550" s="318" t="s">
        <v>9550</v>
      </c>
      <c r="C550" s="318" t="s">
        <v>9551</v>
      </c>
      <c r="D550" s="318" t="s">
        <v>9552</v>
      </c>
      <c r="E550" s="318" t="s">
        <v>9554</v>
      </c>
      <c r="F550" s="318" t="s">
        <v>9555</v>
      </c>
      <c r="G550" s="318" t="s">
        <v>7003</v>
      </c>
      <c r="H550" s="318" t="s">
        <v>9556</v>
      </c>
      <c r="I550" s="318" t="s">
        <v>6884</v>
      </c>
      <c r="J550" s="318" t="s">
        <v>6884</v>
      </c>
      <c r="K550" s="318" t="s">
        <v>6884</v>
      </c>
      <c r="L550" s="318" t="s">
        <v>862</v>
      </c>
    </row>
    <row r="551" spans="1:12" ht="56.25">
      <c r="A551" s="319" t="s">
        <v>9560</v>
      </c>
      <c r="B551" s="319" t="s">
        <v>9557</v>
      </c>
      <c r="C551" s="319" t="s">
        <v>9558</v>
      </c>
      <c r="D551" s="319" t="s">
        <v>9559</v>
      </c>
      <c r="E551" s="319" t="s">
        <v>8930</v>
      </c>
      <c r="F551" s="319" t="s">
        <v>8931</v>
      </c>
      <c r="G551" s="319" t="s">
        <v>6884</v>
      </c>
      <c r="H551" s="319" t="s">
        <v>8931</v>
      </c>
      <c r="I551" s="319" t="s">
        <v>6884</v>
      </c>
      <c r="J551" s="319" t="s">
        <v>6884</v>
      </c>
      <c r="K551" s="319" t="s">
        <v>6884</v>
      </c>
      <c r="L551" s="319" t="s">
        <v>862</v>
      </c>
    </row>
    <row r="552" spans="1:12" ht="90">
      <c r="A552" s="318" t="s">
        <v>6884</v>
      </c>
      <c r="B552" s="318" t="s">
        <v>9561</v>
      </c>
      <c r="C552" s="318" t="s">
        <v>9562</v>
      </c>
      <c r="D552" s="318" t="s">
        <v>9563</v>
      </c>
      <c r="E552" s="318" t="s">
        <v>9564</v>
      </c>
      <c r="F552" s="318" t="s">
        <v>9565</v>
      </c>
      <c r="G552" s="318" t="s">
        <v>6900</v>
      </c>
      <c r="H552" s="318" t="s">
        <v>9566</v>
      </c>
      <c r="I552" s="318" t="s">
        <v>6884</v>
      </c>
      <c r="J552" s="318" t="s">
        <v>6884</v>
      </c>
      <c r="K552" s="318" t="s">
        <v>6884</v>
      </c>
      <c r="L552" s="318" t="s">
        <v>862</v>
      </c>
    </row>
    <row r="553" spans="1:12" ht="45">
      <c r="A553" s="319" t="s">
        <v>9570</v>
      </c>
      <c r="B553" s="319" t="s">
        <v>9567</v>
      </c>
      <c r="C553" s="319" t="s">
        <v>9568</v>
      </c>
      <c r="D553" s="319" t="s">
        <v>9569</v>
      </c>
      <c r="E553" s="319" t="s">
        <v>9571</v>
      </c>
      <c r="F553" s="319" t="s">
        <v>9572</v>
      </c>
      <c r="G553" s="319" t="s">
        <v>7044</v>
      </c>
      <c r="H553" s="319" t="s">
        <v>9572</v>
      </c>
      <c r="I553" s="319" t="s">
        <v>6884</v>
      </c>
      <c r="J553" s="319" t="s">
        <v>6884</v>
      </c>
      <c r="K553" s="319" t="s">
        <v>6884</v>
      </c>
      <c r="L553" s="319" t="s">
        <v>862</v>
      </c>
    </row>
    <row r="554" spans="1:12" ht="67.5">
      <c r="A554" s="318" t="s">
        <v>6884</v>
      </c>
      <c r="B554" s="318" t="s">
        <v>9573</v>
      </c>
      <c r="C554" s="318" t="s">
        <v>9574</v>
      </c>
      <c r="D554" s="318" t="s">
        <v>9575</v>
      </c>
      <c r="E554" s="318" t="s">
        <v>8966</v>
      </c>
      <c r="F554" s="318" t="s">
        <v>8967</v>
      </c>
      <c r="G554" s="318" t="s">
        <v>7627</v>
      </c>
      <c r="H554" s="318" t="s">
        <v>8968</v>
      </c>
      <c r="I554" s="318" t="s">
        <v>6884</v>
      </c>
      <c r="J554" s="318" t="s">
        <v>6884</v>
      </c>
      <c r="K554" s="318" t="s">
        <v>6884</v>
      </c>
      <c r="L554" s="318" t="s">
        <v>862</v>
      </c>
    </row>
    <row r="555" spans="1:12" ht="112.5">
      <c r="A555" s="319" t="s">
        <v>6884</v>
      </c>
      <c r="B555" s="319" t="s">
        <v>9576</v>
      </c>
      <c r="C555" s="319" t="s">
        <v>9577</v>
      </c>
      <c r="D555" s="319" t="s">
        <v>9578</v>
      </c>
      <c r="E555" s="319" t="s">
        <v>9579</v>
      </c>
      <c r="F555" s="319" t="s">
        <v>9580</v>
      </c>
      <c r="G555" s="319" t="s">
        <v>7106</v>
      </c>
      <c r="H555" s="319" t="s">
        <v>9581</v>
      </c>
      <c r="I555" s="319" t="s">
        <v>6884</v>
      </c>
      <c r="J555" s="319" t="s">
        <v>6884</v>
      </c>
      <c r="K555" s="319" t="s">
        <v>6884</v>
      </c>
      <c r="L555" s="319" t="s">
        <v>6993</v>
      </c>
    </row>
    <row r="556" spans="1:12" ht="168.75">
      <c r="A556" s="318" t="s">
        <v>9585</v>
      </c>
      <c r="B556" s="318" t="s">
        <v>9582</v>
      </c>
      <c r="C556" s="318" t="s">
        <v>9583</v>
      </c>
      <c r="D556" s="318" t="s">
        <v>9584</v>
      </c>
      <c r="E556" s="318" t="s">
        <v>9586</v>
      </c>
      <c r="F556" s="318" t="s">
        <v>9587</v>
      </c>
      <c r="G556" s="318" t="s">
        <v>9588</v>
      </c>
      <c r="H556" s="318" t="s">
        <v>9587</v>
      </c>
      <c r="I556" s="318" t="s">
        <v>6884</v>
      </c>
      <c r="J556" s="318" t="s">
        <v>6884</v>
      </c>
      <c r="K556" s="318" t="s">
        <v>6884</v>
      </c>
      <c r="L556" s="318" t="s">
        <v>862</v>
      </c>
    </row>
    <row r="557" spans="1:12" ht="22.5">
      <c r="A557" s="319" t="s">
        <v>1238</v>
      </c>
      <c r="B557" s="319" t="s">
        <v>9589</v>
      </c>
      <c r="C557" s="319" t="s">
        <v>9590</v>
      </c>
      <c r="D557" s="319" t="s">
        <v>1239</v>
      </c>
      <c r="E557" s="319" t="s">
        <v>8042</v>
      </c>
      <c r="F557" s="319" t="s">
        <v>8043</v>
      </c>
      <c r="G557" s="319" t="s">
        <v>7037</v>
      </c>
      <c r="H557" s="319" t="s">
        <v>8043</v>
      </c>
      <c r="I557" s="319" t="s">
        <v>6884</v>
      </c>
      <c r="J557" s="319" t="s">
        <v>6884</v>
      </c>
      <c r="K557" s="319" t="s">
        <v>6884</v>
      </c>
      <c r="L557" s="319" t="s">
        <v>6926</v>
      </c>
    </row>
    <row r="558" spans="1:12" ht="191.25">
      <c r="A558" s="318" t="s">
        <v>6884</v>
      </c>
      <c r="B558" s="318" t="s">
        <v>9591</v>
      </c>
      <c r="C558" s="318" t="s">
        <v>9592</v>
      </c>
      <c r="D558" s="318" t="s">
        <v>9593</v>
      </c>
      <c r="E558" s="318" t="s">
        <v>9586</v>
      </c>
      <c r="F558" s="318" t="s">
        <v>9587</v>
      </c>
      <c r="G558" s="318" t="s">
        <v>9588</v>
      </c>
      <c r="H558" s="318" t="s">
        <v>9587</v>
      </c>
      <c r="I558" s="318" t="s">
        <v>6884</v>
      </c>
      <c r="J558" s="318" t="s">
        <v>6884</v>
      </c>
      <c r="K558" s="318" t="s">
        <v>6884</v>
      </c>
      <c r="L558" s="318" t="s">
        <v>862</v>
      </c>
    </row>
    <row r="559" spans="1:12" ht="78.75">
      <c r="A559" s="319" t="s">
        <v>9596</v>
      </c>
      <c r="B559" s="319" t="s">
        <v>9594</v>
      </c>
      <c r="C559" s="319" t="s">
        <v>9595</v>
      </c>
      <c r="D559" s="319" t="s">
        <v>6884</v>
      </c>
      <c r="E559" s="319" t="s">
        <v>7274</v>
      </c>
      <c r="F559" s="319" t="s">
        <v>7275</v>
      </c>
      <c r="G559" s="319" t="s">
        <v>7276</v>
      </c>
      <c r="H559" s="319" t="s">
        <v>7277</v>
      </c>
      <c r="I559" s="319" t="s">
        <v>6884</v>
      </c>
      <c r="J559" s="319" t="s">
        <v>6884</v>
      </c>
      <c r="K559" s="319" t="s">
        <v>6884</v>
      </c>
      <c r="L559" s="319" t="s">
        <v>862</v>
      </c>
    </row>
    <row r="560" spans="1:12" ht="56.25">
      <c r="A560" s="318" t="s">
        <v>9600</v>
      </c>
      <c r="B560" s="318" t="s">
        <v>9597</v>
      </c>
      <c r="C560" s="318" t="s">
        <v>9598</v>
      </c>
      <c r="D560" s="318" t="s">
        <v>9599</v>
      </c>
      <c r="E560" s="318" t="s">
        <v>9601</v>
      </c>
      <c r="F560" s="318" t="s">
        <v>9602</v>
      </c>
      <c r="G560" s="318" t="s">
        <v>7044</v>
      </c>
      <c r="H560" s="318" t="s">
        <v>9602</v>
      </c>
      <c r="I560" s="318" t="s">
        <v>6884</v>
      </c>
      <c r="J560" s="318" t="s">
        <v>6884</v>
      </c>
      <c r="K560" s="318" t="s">
        <v>6884</v>
      </c>
      <c r="L560" s="318" t="s">
        <v>6926</v>
      </c>
    </row>
    <row r="561" spans="1:12" ht="90">
      <c r="A561" s="319" t="s">
        <v>2577</v>
      </c>
      <c r="B561" s="319" t="s">
        <v>9603</v>
      </c>
      <c r="C561" s="319" t="s">
        <v>9604</v>
      </c>
      <c r="D561" s="319" t="s">
        <v>9605</v>
      </c>
      <c r="E561" s="319" t="s">
        <v>9606</v>
      </c>
      <c r="F561" s="319" t="s">
        <v>9607</v>
      </c>
      <c r="G561" s="319" t="s">
        <v>9608</v>
      </c>
      <c r="H561" s="319" t="s">
        <v>9609</v>
      </c>
      <c r="I561" s="319" t="s">
        <v>6884</v>
      </c>
      <c r="J561" s="319" t="s">
        <v>7150</v>
      </c>
      <c r="K561" s="319" t="s">
        <v>6885</v>
      </c>
      <c r="L561" s="319" t="s">
        <v>6986</v>
      </c>
    </row>
    <row r="562" spans="1:12" ht="45">
      <c r="A562" s="318" t="s">
        <v>1381</v>
      </c>
      <c r="B562" s="318" t="s">
        <v>9610</v>
      </c>
      <c r="C562" s="318" t="s">
        <v>9611</v>
      </c>
      <c r="D562" s="318" t="s">
        <v>1382</v>
      </c>
      <c r="E562" s="318" t="s">
        <v>9612</v>
      </c>
      <c r="F562" s="318" t="s">
        <v>9207</v>
      </c>
      <c r="G562" s="318" t="s">
        <v>6951</v>
      </c>
      <c r="H562" s="318" t="s">
        <v>9208</v>
      </c>
      <c r="I562" s="318" t="s">
        <v>6884</v>
      </c>
      <c r="J562" s="318" t="s">
        <v>6884</v>
      </c>
      <c r="K562" s="318" t="s">
        <v>9209</v>
      </c>
      <c r="L562" s="318" t="s">
        <v>862</v>
      </c>
    </row>
    <row r="563" spans="1:12" ht="101.25">
      <c r="A563" s="319" t="s">
        <v>6884</v>
      </c>
      <c r="B563" s="319" t="s">
        <v>9613</v>
      </c>
      <c r="C563" s="319" t="s">
        <v>9614</v>
      </c>
      <c r="D563" s="319" t="s">
        <v>1382</v>
      </c>
      <c r="E563" s="319" t="s">
        <v>8058</v>
      </c>
      <c r="F563" s="319" t="s">
        <v>8059</v>
      </c>
      <c r="G563" s="319" t="s">
        <v>7044</v>
      </c>
      <c r="H563" s="319" t="s">
        <v>8060</v>
      </c>
      <c r="I563" s="319" t="s">
        <v>6884</v>
      </c>
      <c r="J563" s="319" t="s">
        <v>9615</v>
      </c>
      <c r="K563" s="319" t="s">
        <v>7122</v>
      </c>
      <c r="L563" s="319" t="s">
        <v>862</v>
      </c>
    </row>
    <row r="564" spans="1:12" ht="56.25">
      <c r="A564" s="318" t="s">
        <v>3571</v>
      </c>
      <c r="B564" s="318" t="s">
        <v>9616</v>
      </c>
      <c r="C564" s="318" t="s">
        <v>9617</v>
      </c>
      <c r="D564" s="318" t="s">
        <v>3573</v>
      </c>
      <c r="E564" s="318" t="s">
        <v>9618</v>
      </c>
      <c r="F564" s="318" t="s">
        <v>9619</v>
      </c>
      <c r="G564" s="318" t="s">
        <v>9620</v>
      </c>
      <c r="H564" s="318" t="s">
        <v>9619</v>
      </c>
      <c r="I564" s="318" t="s">
        <v>6884</v>
      </c>
      <c r="J564" s="318" t="s">
        <v>6884</v>
      </c>
      <c r="K564" s="318" t="s">
        <v>6884</v>
      </c>
      <c r="L564" s="318" t="s">
        <v>862</v>
      </c>
    </row>
    <row r="565" spans="1:12" ht="56.25">
      <c r="A565" s="319" t="s">
        <v>4425</v>
      </c>
      <c r="B565" s="319" t="s">
        <v>9621</v>
      </c>
      <c r="C565" s="319" t="s">
        <v>9622</v>
      </c>
      <c r="D565" s="319" t="s">
        <v>4427</v>
      </c>
      <c r="E565" s="319" t="s">
        <v>9618</v>
      </c>
      <c r="F565" s="319" t="s">
        <v>9619</v>
      </c>
      <c r="G565" s="319" t="s">
        <v>9620</v>
      </c>
      <c r="H565" s="319" t="s">
        <v>9619</v>
      </c>
      <c r="I565" s="319" t="s">
        <v>6884</v>
      </c>
      <c r="J565" s="319" t="s">
        <v>6884</v>
      </c>
      <c r="K565" s="319" t="s">
        <v>6884</v>
      </c>
      <c r="L565" s="319" t="s">
        <v>862</v>
      </c>
    </row>
    <row r="566" spans="1:12" ht="45">
      <c r="A566" s="318" t="s">
        <v>5275</v>
      </c>
      <c r="B566" s="318" t="s">
        <v>9623</v>
      </c>
      <c r="C566" s="318" t="s">
        <v>9624</v>
      </c>
      <c r="D566" s="318" t="s">
        <v>5277</v>
      </c>
      <c r="E566" s="318" t="s">
        <v>9625</v>
      </c>
      <c r="F566" s="318" t="s">
        <v>9626</v>
      </c>
      <c r="G566" s="318" t="s">
        <v>9620</v>
      </c>
      <c r="H566" s="318" t="s">
        <v>9626</v>
      </c>
      <c r="I566" s="318" t="s">
        <v>6884</v>
      </c>
      <c r="J566" s="318" t="s">
        <v>6884</v>
      </c>
      <c r="K566" s="318" t="s">
        <v>6884</v>
      </c>
      <c r="L566" s="318" t="s">
        <v>862</v>
      </c>
    </row>
    <row r="567" spans="1:12" ht="146.25">
      <c r="A567" s="319" t="s">
        <v>1454</v>
      </c>
      <c r="B567" s="319" t="s">
        <v>9627</v>
      </c>
      <c r="C567" s="319" t="s">
        <v>9628</v>
      </c>
      <c r="D567" s="319" t="s">
        <v>1455</v>
      </c>
      <c r="E567" s="319" t="s">
        <v>9629</v>
      </c>
      <c r="F567" s="319" t="s">
        <v>7917</v>
      </c>
      <c r="G567" s="319" t="s">
        <v>7649</v>
      </c>
      <c r="H567" s="319" t="s">
        <v>9630</v>
      </c>
      <c r="I567" s="319" t="s">
        <v>6884</v>
      </c>
      <c r="J567" s="319" t="s">
        <v>9631</v>
      </c>
      <c r="K567" s="319" t="s">
        <v>7122</v>
      </c>
      <c r="L567" s="319" t="s">
        <v>862</v>
      </c>
    </row>
    <row r="568" spans="1:12" ht="45">
      <c r="A568" s="318" t="s">
        <v>9635</v>
      </c>
      <c r="B568" s="318" t="s">
        <v>9632</v>
      </c>
      <c r="C568" s="318" t="s">
        <v>9633</v>
      </c>
      <c r="D568" s="318" t="s">
        <v>9634</v>
      </c>
      <c r="E568" s="318" t="s">
        <v>9636</v>
      </c>
      <c r="F568" s="318" t="s">
        <v>9637</v>
      </c>
      <c r="G568" s="318" t="s">
        <v>9638</v>
      </c>
      <c r="H568" s="318" t="s">
        <v>9637</v>
      </c>
      <c r="I568" s="318" t="s">
        <v>6884</v>
      </c>
      <c r="J568" s="318" t="s">
        <v>6884</v>
      </c>
      <c r="K568" s="318" t="s">
        <v>6884</v>
      </c>
      <c r="L568" s="318" t="s">
        <v>862</v>
      </c>
    </row>
    <row r="569" spans="1:12" ht="33.75">
      <c r="A569" s="319" t="s">
        <v>9642</v>
      </c>
      <c r="B569" s="319" t="s">
        <v>9639</v>
      </c>
      <c r="C569" s="319" t="s">
        <v>9640</v>
      </c>
      <c r="D569" s="319" t="s">
        <v>9641</v>
      </c>
      <c r="E569" s="319" t="s">
        <v>9643</v>
      </c>
      <c r="F569" s="319" t="s">
        <v>9644</v>
      </c>
      <c r="G569" s="319" t="s">
        <v>9638</v>
      </c>
      <c r="H569" s="319" t="s">
        <v>9644</v>
      </c>
      <c r="I569" s="319" t="s">
        <v>6884</v>
      </c>
      <c r="J569" s="319" t="s">
        <v>6884</v>
      </c>
      <c r="K569" s="319" t="s">
        <v>6884</v>
      </c>
      <c r="L569" s="319" t="s">
        <v>862</v>
      </c>
    </row>
    <row r="570" spans="1:12" ht="45">
      <c r="A570" s="318" t="s">
        <v>9648</v>
      </c>
      <c r="B570" s="318" t="s">
        <v>9645</v>
      </c>
      <c r="C570" s="318" t="s">
        <v>9646</v>
      </c>
      <c r="D570" s="318" t="s">
        <v>9647</v>
      </c>
      <c r="E570" s="318" t="s">
        <v>9649</v>
      </c>
      <c r="F570" s="318" t="s">
        <v>9650</v>
      </c>
      <c r="G570" s="318" t="s">
        <v>7667</v>
      </c>
      <c r="H570" s="318" t="s">
        <v>9650</v>
      </c>
      <c r="I570" s="318" t="s">
        <v>6884</v>
      </c>
      <c r="J570" s="318" t="s">
        <v>6884</v>
      </c>
      <c r="K570" s="318" t="s">
        <v>7101</v>
      </c>
      <c r="L570" s="318" t="s">
        <v>6893</v>
      </c>
    </row>
    <row r="571" spans="1:12" ht="33.75">
      <c r="A571" s="318" t="s">
        <v>9654</v>
      </c>
      <c r="B571" s="318" t="s">
        <v>9651</v>
      </c>
      <c r="C571" s="318" t="s">
        <v>9652</v>
      </c>
      <c r="D571" s="318" t="s">
        <v>9653</v>
      </c>
      <c r="E571" s="318" t="s">
        <v>9643</v>
      </c>
      <c r="F571" s="318" t="s">
        <v>9644</v>
      </c>
      <c r="G571" s="318" t="s">
        <v>9638</v>
      </c>
      <c r="H571" s="318" t="s">
        <v>9644</v>
      </c>
      <c r="I571" s="318" t="s">
        <v>6884</v>
      </c>
      <c r="J571" s="318" t="s">
        <v>6884</v>
      </c>
      <c r="K571" s="318" t="s">
        <v>6884</v>
      </c>
      <c r="L571" s="318" t="s">
        <v>862</v>
      </c>
    </row>
    <row r="572" spans="1:12" ht="45">
      <c r="A572" s="319" t="s">
        <v>866</v>
      </c>
      <c r="B572" s="319" t="s">
        <v>9655</v>
      </c>
      <c r="C572" s="319" t="s">
        <v>9656</v>
      </c>
      <c r="D572" s="319" t="s">
        <v>9657</v>
      </c>
      <c r="E572" s="319" t="s">
        <v>7625</v>
      </c>
      <c r="F572" s="319" t="s">
        <v>7626</v>
      </c>
      <c r="G572" s="319" t="s">
        <v>7627</v>
      </c>
      <c r="H572" s="319" t="s">
        <v>9179</v>
      </c>
      <c r="I572" s="319" t="s">
        <v>7165</v>
      </c>
      <c r="J572" s="319" t="s">
        <v>9658</v>
      </c>
      <c r="K572" s="319" t="s">
        <v>7122</v>
      </c>
      <c r="L572" s="319" t="s">
        <v>862</v>
      </c>
    </row>
    <row r="573" spans="1:12" ht="112.5">
      <c r="A573" s="318" t="s">
        <v>9661</v>
      </c>
      <c r="B573" s="318" t="s">
        <v>9659</v>
      </c>
      <c r="C573" s="318" t="s">
        <v>9660</v>
      </c>
      <c r="D573" s="318" t="s">
        <v>1408</v>
      </c>
      <c r="E573" s="318" t="s">
        <v>9662</v>
      </c>
      <c r="F573" s="318" t="s">
        <v>9663</v>
      </c>
      <c r="G573" s="318" t="s">
        <v>9664</v>
      </c>
      <c r="H573" s="318" t="s">
        <v>9663</v>
      </c>
      <c r="I573" s="318" t="s">
        <v>7165</v>
      </c>
      <c r="J573" s="318" t="s">
        <v>9665</v>
      </c>
      <c r="K573" s="318" t="s">
        <v>7101</v>
      </c>
      <c r="L573" s="318" t="s">
        <v>6986</v>
      </c>
    </row>
    <row r="574" spans="1:12" ht="22.5">
      <c r="A574" s="319" t="s">
        <v>9669</v>
      </c>
      <c r="B574" s="319" t="s">
        <v>9666</v>
      </c>
      <c r="C574" s="319" t="s">
        <v>9667</v>
      </c>
      <c r="D574" s="319" t="s">
        <v>9668</v>
      </c>
      <c r="E574" s="319" t="s">
        <v>7923</v>
      </c>
      <c r="F574" s="319" t="s">
        <v>7924</v>
      </c>
      <c r="G574" s="319" t="s">
        <v>7037</v>
      </c>
      <c r="H574" s="319" t="s">
        <v>7924</v>
      </c>
      <c r="I574" s="319" t="s">
        <v>6884</v>
      </c>
      <c r="J574" s="319" t="s">
        <v>6884</v>
      </c>
      <c r="K574" s="319" t="s">
        <v>6884</v>
      </c>
      <c r="L574" s="319" t="s">
        <v>862</v>
      </c>
    </row>
    <row r="575" spans="1:12" ht="33.75">
      <c r="A575" s="318" t="s">
        <v>9673</v>
      </c>
      <c r="B575" s="318" t="s">
        <v>9670</v>
      </c>
      <c r="C575" s="318" t="s">
        <v>9671</v>
      </c>
      <c r="D575" s="318" t="s">
        <v>9672</v>
      </c>
      <c r="E575" s="318" t="s">
        <v>9674</v>
      </c>
      <c r="F575" s="318" t="s">
        <v>9675</v>
      </c>
      <c r="G575" s="318" t="s">
        <v>7037</v>
      </c>
      <c r="H575" s="318" t="s">
        <v>9675</v>
      </c>
      <c r="I575" s="318" t="s">
        <v>6884</v>
      </c>
      <c r="J575" s="318" t="s">
        <v>6884</v>
      </c>
      <c r="K575" s="318" t="s">
        <v>6884</v>
      </c>
      <c r="L575" s="318" t="s">
        <v>862</v>
      </c>
    </row>
    <row r="576" spans="1:12" ht="45">
      <c r="A576" s="319" t="s">
        <v>9679</v>
      </c>
      <c r="B576" s="319" t="s">
        <v>9676</v>
      </c>
      <c r="C576" s="319" t="s">
        <v>9677</v>
      </c>
      <c r="D576" s="319" t="s">
        <v>9678</v>
      </c>
      <c r="E576" s="319" t="s">
        <v>9680</v>
      </c>
      <c r="F576" s="319" t="s">
        <v>9681</v>
      </c>
      <c r="G576" s="319" t="s">
        <v>7044</v>
      </c>
      <c r="H576" s="319" t="s">
        <v>9681</v>
      </c>
      <c r="I576" s="319" t="s">
        <v>6884</v>
      </c>
      <c r="J576" s="319" t="s">
        <v>6884</v>
      </c>
      <c r="K576" s="319" t="s">
        <v>6884</v>
      </c>
      <c r="L576" s="319" t="s">
        <v>862</v>
      </c>
    </row>
    <row r="577" spans="1:12" ht="67.5">
      <c r="A577" s="318" t="s">
        <v>9685</v>
      </c>
      <c r="B577" s="318" t="s">
        <v>9682</v>
      </c>
      <c r="C577" s="318" t="s">
        <v>9683</v>
      </c>
      <c r="D577" s="318" t="s">
        <v>9684</v>
      </c>
      <c r="E577" s="318" t="s">
        <v>9686</v>
      </c>
      <c r="F577" s="318" t="s">
        <v>9687</v>
      </c>
      <c r="G577" s="318" t="s">
        <v>7163</v>
      </c>
      <c r="H577" s="318" t="s">
        <v>9687</v>
      </c>
      <c r="I577" s="318" t="s">
        <v>6884</v>
      </c>
      <c r="J577" s="318" t="s">
        <v>6884</v>
      </c>
      <c r="K577" s="318" t="s">
        <v>6884</v>
      </c>
      <c r="L577" s="318" t="s">
        <v>862</v>
      </c>
    </row>
    <row r="578" spans="1:12" ht="45">
      <c r="A578" s="319" t="s">
        <v>9691</v>
      </c>
      <c r="B578" s="319" t="s">
        <v>9688</v>
      </c>
      <c r="C578" s="319" t="s">
        <v>9689</v>
      </c>
      <c r="D578" s="319" t="s">
        <v>9690</v>
      </c>
      <c r="E578" s="319" t="s">
        <v>8882</v>
      </c>
      <c r="F578" s="319" t="s">
        <v>8883</v>
      </c>
      <c r="G578" s="319" t="s">
        <v>7627</v>
      </c>
      <c r="H578" s="319" t="s">
        <v>8884</v>
      </c>
      <c r="I578" s="319" t="s">
        <v>6884</v>
      </c>
      <c r="J578" s="319" t="s">
        <v>6884</v>
      </c>
      <c r="K578" s="319" t="s">
        <v>6884</v>
      </c>
      <c r="L578" s="319" t="s">
        <v>862</v>
      </c>
    </row>
    <row r="579" spans="1:12" ht="33.75">
      <c r="A579" s="318" t="s">
        <v>6884</v>
      </c>
      <c r="B579" s="318" t="s">
        <v>9692</v>
      </c>
      <c r="C579" s="318" t="s">
        <v>9693</v>
      </c>
      <c r="D579" s="318" t="s">
        <v>9694</v>
      </c>
      <c r="E579" s="318" t="s">
        <v>7598</v>
      </c>
      <c r="F579" s="318" t="s">
        <v>7599</v>
      </c>
      <c r="G579" s="318" t="s">
        <v>7600</v>
      </c>
      <c r="H579" s="318" t="s">
        <v>7599</v>
      </c>
      <c r="I579" s="318" t="s">
        <v>6884</v>
      </c>
      <c r="J579" s="318" t="s">
        <v>6884</v>
      </c>
      <c r="K579" s="318" t="s">
        <v>6884</v>
      </c>
      <c r="L579" s="318" t="s">
        <v>862</v>
      </c>
    </row>
    <row r="580" spans="1:12" ht="56.25">
      <c r="A580" s="319" t="s">
        <v>9698</v>
      </c>
      <c r="B580" s="319" t="s">
        <v>9695</v>
      </c>
      <c r="C580" s="319" t="s">
        <v>9696</v>
      </c>
      <c r="D580" s="319" t="s">
        <v>9697</v>
      </c>
      <c r="E580" s="319" t="s">
        <v>7412</v>
      </c>
      <c r="F580" s="319" t="s">
        <v>7413</v>
      </c>
      <c r="G580" s="319" t="s">
        <v>7037</v>
      </c>
      <c r="H580" s="319" t="s">
        <v>7413</v>
      </c>
      <c r="I580" s="319" t="s">
        <v>6884</v>
      </c>
      <c r="J580" s="319" t="s">
        <v>6884</v>
      </c>
      <c r="K580" s="319" t="s">
        <v>6884</v>
      </c>
      <c r="L580" s="319" t="s">
        <v>862</v>
      </c>
    </row>
    <row r="581" spans="1:12" ht="33.75">
      <c r="A581" s="318" t="s">
        <v>9702</v>
      </c>
      <c r="B581" s="318" t="s">
        <v>9699</v>
      </c>
      <c r="C581" s="318" t="s">
        <v>9700</v>
      </c>
      <c r="D581" s="318" t="s">
        <v>9701</v>
      </c>
      <c r="E581" s="318" t="s">
        <v>6890</v>
      </c>
      <c r="F581" s="318" t="s">
        <v>6891</v>
      </c>
      <c r="G581" s="318" t="s">
        <v>6892</v>
      </c>
      <c r="H581" s="318" t="s">
        <v>6891</v>
      </c>
      <c r="I581" s="318" t="s">
        <v>6910</v>
      </c>
      <c r="J581" s="318" t="s">
        <v>6884</v>
      </c>
      <c r="K581" s="318" t="s">
        <v>6884</v>
      </c>
      <c r="L581" s="318" t="s">
        <v>862</v>
      </c>
    </row>
    <row r="582" spans="1:12" ht="56.25">
      <c r="A582" s="319" t="s">
        <v>9706</v>
      </c>
      <c r="B582" s="319" t="s">
        <v>9703</v>
      </c>
      <c r="C582" s="319" t="s">
        <v>9704</v>
      </c>
      <c r="D582" s="319" t="s">
        <v>9705</v>
      </c>
      <c r="E582" s="319" t="s">
        <v>9707</v>
      </c>
      <c r="F582" s="319" t="s">
        <v>9708</v>
      </c>
      <c r="G582" s="319" t="s">
        <v>7163</v>
      </c>
      <c r="H582" s="319" t="s">
        <v>9709</v>
      </c>
      <c r="I582" s="319" t="s">
        <v>6884</v>
      </c>
      <c r="J582" s="319" t="s">
        <v>6884</v>
      </c>
      <c r="K582" s="319" t="s">
        <v>6884</v>
      </c>
      <c r="L582" s="319" t="s">
        <v>862</v>
      </c>
    </row>
    <row r="583" spans="1:12" ht="67.5">
      <c r="A583" s="318" t="s">
        <v>9713</v>
      </c>
      <c r="B583" s="318" t="s">
        <v>9710</v>
      </c>
      <c r="C583" s="318" t="s">
        <v>9711</v>
      </c>
      <c r="D583" s="318" t="s">
        <v>9712</v>
      </c>
      <c r="E583" s="318" t="s">
        <v>8966</v>
      </c>
      <c r="F583" s="318" t="s">
        <v>8967</v>
      </c>
      <c r="G583" s="318" t="s">
        <v>7627</v>
      </c>
      <c r="H583" s="318" t="s">
        <v>8968</v>
      </c>
      <c r="I583" s="318" t="s">
        <v>6884</v>
      </c>
      <c r="J583" s="318" t="s">
        <v>6884</v>
      </c>
      <c r="K583" s="318" t="s">
        <v>6884</v>
      </c>
      <c r="L583" s="318" t="s">
        <v>6926</v>
      </c>
    </row>
    <row r="584" spans="1:12" ht="67.5">
      <c r="A584" s="319" t="s">
        <v>9717</v>
      </c>
      <c r="B584" s="319" t="s">
        <v>9714</v>
      </c>
      <c r="C584" s="319" t="s">
        <v>9715</v>
      </c>
      <c r="D584" s="319" t="s">
        <v>9716</v>
      </c>
      <c r="E584" s="319" t="s">
        <v>9718</v>
      </c>
      <c r="F584" s="319" t="s">
        <v>9719</v>
      </c>
      <c r="G584" s="319" t="s">
        <v>9720</v>
      </c>
      <c r="H584" s="319" t="s">
        <v>9721</v>
      </c>
      <c r="I584" s="319" t="s">
        <v>9722</v>
      </c>
      <c r="J584" s="319" t="s">
        <v>7108</v>
      </c>
      <c r="K584" s="319" t="s">
        <v>9723</v>
      </c>
      <c r="L584" s="319" t="s">
        <v>6986</v>
      </c>
    </row>
    <row r="585" spans="1:12" ht="135">
      <c r="A585" s="318" t="s">
        <v>9717</v>
      </c>
      <c r="B585" s="318" t="s">
        <v>9724</v>
      </c>
      <c r="C585" s="318" t="s">
        <v>9725</v>
      </c>
      <c r="D585" s="318" t="s">
        <v>9716</v>
      </c>
      <c r="E585" s="318" t="s">
        <v>9200</v>
      </c>
      <c r="F585" s="318" t="s">
        <v>9201</v>
      </c>
      <c r="G585" s="318" t="s">
        <v>8914</v>
      </c>
      <c r="H585" s="318" t="s">
        <v>9201</v>
      </c>
      <c r="I585" s="318" t="s">
        <v>6884</v>
      </c>
      <c r="J585" s="318" t="s">
        <v>9726</v>
      </c>
      <c r="K585" s="318" t="s">
        <v>7122</v>
      </c>
      <c r="L585" s="318" t="s">
        <v>6986</v>
      </c>
    </row>
    <row r="586" spans="1:12" ht="33.75">
      <c r="A586" s="319" t="s">
        <v>9730</v>
      </c>
      <c r="B586" s="319" t="s">
        <v>9727</v>
      </c>
      <c r="C586" s="319" t="s">
        <v>9728</v>
      </c>
      <c r="D586" s="319" t="s">
        <v>9729</v>
      </c>
      <c r="E586" s="319" t="s">
        <v>6909</v>
      </c>
      <c r="F586" s="319" t="s">
        <v>6891</v>
      </c>
      <c r="G586" s="319" t="s">
        <v>6892</v>
      </c>
      <c r="H586" s="319" t="s">
        <v>6891</v>
      </c>
      <c r="I586" s="319" t="s">
        <v>6910</v>
      </c>
      <c r="J586" s="319" t="s">
        <v>6884</v>
      </c>
      <c r="K586" s="319" t="s">
        <v>6884</v>
      </c>
      <c r="L586" s="319" t="s">
        <v>862</v>
      </c>
    </row>
    <row r="587" spans="1:12" ht="101.25">
      <c r="A587" s="318" t="s">
        <v>1916</v>
      </c>
      <c r="B587" s="318" t="s">
        <v>9731</v>
      </c>
      <c r="C587" s="318" t="s">
        <v>9732</v>
      </c>
      <c r="D587" s="318" t="s">
        <v>5934</v>
      </c>
      <c r="E587" s="318" t="s">
        <v>8924</v>
      </c>
      <c r="F587" s="318" t="s">
        <v>8925</v>
      </c>
      <c r="G587" s="318" t="s">
        <v>7044</v>
      </c>
      <c r="H587" s="318" t="s">
        <v>8925</v>
      </c>
      <c r="I587" s="318" t="s">
        <v>6884</v>
      </c>
      <c r="J587" s="318" t="s">
        <v>7911</v>
      </c>
      <c r="K587" s="318" t="s">
        <v>6884</v>
      </c>
      <c r="L587" s="318" t="s">
        <v>862</v>
      </c>
    </row>
    <row r="588" spans="1:12" ht="22.5">
      <c r="A588" s="319" t="s">
        <v>9736</v>
      </c>
      <c r="B588" s="319" t="s">
        <v>9733</v>
      </c>
      <c r="C588" s="319" t="s">
        <v>9734</v>
      </c>
      <c r="D588" s="319" t="s">
        <v>9735</v>
      </c>
      <c r="E588" s="319" t="s">
        <v>7923</v>
      </c>
      <c r="F588" s="319" t="s">
        <v>7924</v>
      </c>
      <c r="G588" s="319" t="s">
        <v>7037</v>
      </c>
      <c r="H588" s="319" t="s">
        <v>7924</v>
      </c>
      <c r="I588" s="319" t="s">
        <v>6884</v>
      </c>
      <c r="J588" s="319" t="s">
        <v>6884</v>
      </c>
      <c r="K588" s="319" t="s">
        <v>6884</v>
      </c>
      <c r="L588" s="319" t="s">
        <v>9737</v>
      </c>
    </row>
    <row r="589" spans="1:12" ht="22.5">
      <c r="A589" s="318" t="s">
        <v>9741</v>
      </c>
      <c r="B589" s="318" t="s">
        <v>9738</v>
      </c>
      <c r="C589" s="318" t="s">
        <v>9739</v>
      </c>
      <c r="D589" s="318" t="s">
        <v>9740</v>
      </c>
      <c r="E589" s="318" t="s">
        <v>9742</v>
      </c>
      <c r="F589" s="318" t="s">
        <v>9743</v>
      </c>
      <c r="G589" s="318" t="s">
        <v>6900</v>
      </c>
      <c r="H589" s="318" t="s">
        <v>9743</v>
      </c>
      <c r="I589" s="318" t="s">
        <v>6884</v>
      </c>
      <c r="J589" s="318" t="s">
        <v>6884</v>
      </c>
      <c r="K589" s="318" t="s">
        <v>6884</v>
      </c>
      <c r="L589" s="318" t="s">
        <v>862</v>
      </c>
    </row>
    <row r="590" spans="1:12" ht="45">
      <c r="A590" s="319" t="s">
        <v>9747</v>
      </c>
      <c r="B590" s="319" t="s">
        <v>9744</v>
      </c>
      <c r="C590" s="319" t="s">
        <v>9745</v>
      </c>
      <c r="D590" s="319" t="s">
        <v>9746</v>
      </c>
      <c r="E590" s="319" t="s">
        <v>7337</v>
      </c>
      <c r="F590" s="319" t="s">
        <v>7338</v>
      </c>
      <c r="G590" s="319" t="s">
        <v>7120</v>
      </c>
      <c r="H590" s="319" t="s">
        <v>9748</v>
      </c>
      <c r="I590" s="319" t="s">
        <v>7125</v>
      </c>
      <c r="J590" s="319" t="s">
        <v>6884</v>
      </c>
      <c r="K590" s="319" t="s">
        <v>6884</v>
      </c>
      <c r="L590" s="319" t="s">
        <v>862</v>
      </c>
    </row>
    <row r="591" spans="1:12" ht="180">
      <c r="A591" s="318" t="s">
        <v>6884</v>
      </c>
      <c r="B591" s="318" t="s">
        <v>9749</v>
      </c>
      <c r="C591" s="318" t="s">
        <v>9750</v>
      </c>
      <c r="D591" s="318" t="s">
        <v>9751</v>
      </c>
      <c r="E591" s="318" t="s">
        <v>9356</v>
      </c>
      <c r="F591" s="318" t="s">
        <v>9357</v>
      </c>
      <c r="G591" s="318" t="s">
        <v>7037</v>
      </c>
      <c r="H591" s="318" t="s">
        <v>9358</v>
      </c>
      <c r="I591" s="318" t="s">
        <v>6884</v>
      </c>
      <c r="J591" s="318" t="s">
        <v>6884</v>
      </c>
      <c r="K591" s="318" t="s">
        <v>6884</v>
      </c>
      <c r="L591" s="318" t="s">
        <v>862</v>
      </c>
    </row>
    <row r="592" spans="1:12" ht="33.75">
      <c r="A592" s="319" t="s">
        <v>9755</v>
      </c>
      <c r="B592" s="319" t="s">
        <v>9752</v>
      </c>
      <c r="C592" s="319" t="s">
        <v>9753</v>
      </c>
      <c r="D592" s="319" t="s">
        <v>9754</v>
      </c>
      <c r="E592" s="319" t="s">
        <v>7857</v>
      </c>
      <c r="F592" s="319" t="s">
        <v>7858</v>
      </c>
      <c r="G592" s="319" t="s">
        <v>7474</v>
      </c>
      <c r="H592" s="319" t="s">
        <v>9756</v>
      </c>
      <c r="I592" s="319" t="s">
        <v>6910</v>
      </c>
      <c r="J592" s="319" t="s">
        <v>6884</v>
      </c>
      <c r="K592" s="319" t="s">
        <v>6884</v>
      </c>
      <c r="L592" s="319" t="s">
        <v>862</v>
      </c>
    </row>
    <row r="593" spans="1:12" ht="22.5">
      <c r="A593" s="318" t="s">
        <v>6884</v>
      </c>
      <c r="B593" s="318" t="s">
        <v>9757</v>
      </c>
      <c r="C593" s="318" t="s">
        <v>9758</v>
      </c>
      <c r="D593" s="318" t="s">
        <v>9759</v>
      </c>
      <c r="E593" s="318" t="s">
        <v>7472</v>
      </c>
      <c r="F593" s="318" t="s">
        <v>7473</v>
      </c>
      <c r="G593" s="318" t="s">
        <v>7474</v>
      </c>
      <c r="H593" s="318" t="s">
        <v>7473</v>
      </c>
      <c r="I593" s="318" t="s">
        <v>6884</v>
      </c>
      <c r="J593" s="318" t="s">
        <v>6884</v>
      </c>
      <c r="K593" s="318" t="s">
        <v>6884</v>
      </c>
      <c r="L593" s="318" t="s">
        <v>862</v>
      </c>
    </row>
    <row r="594" spans="1:12" ht="56.25">
      <c r="A594" s="319" t="s">
        <v>9763</v>
      </c>
      <c r="B594" s="319" t="s">
        <v>9760</v>
      </c>
      <c r="C594" s="319" t="s">
        <v>9761</v>
      </c>
      <c r="D594" s="319" t="s">
        <v>9762</v>
      </c>
      <c r="E594" s="319" t="s">
        <v>9764</v>
      </c>
      <c r="F594" s="319" t="s">
        <v>9765</v>
      </c>
      <c r="G594" s="319" t="s">
        <v>9766</v>
      </c>
      <c r="H594" s="319" t="s">
        <v>9765</v>
      </c>
      <c r="I594" s="319" t="s">
        <v>6884</v>
      </c>
      <c r="J594" s="319" t="s">
        <v>6884</v>
      </c>
      <c r="K594" s="319" t="s">
        <v>7101</v>
      </c>
      <c r="L594" s="319" t="s">
        <v>862</v>
      </c>
    </row>
    <row r="595" spans="1:12" ht="22.5">
      <c r="A595" s="318" t="s">
        <v>9770</v>
      </c>
      <c r="B595" s="318" t="s">
        <v>9767</v>
      </c>
      <c r="C595" s="318" t="s">
        <v>9768</v>
      </c>
      <c r="D595" s="318" t="s">
        <v>9769</v>
      </c>
      <c r="E595" s="318" t="s">
        <v>9124</v>
      </c>
      <c r="F595" s="318" t="s">
        <v>9125</v>
      </c>
      <c r="G595" s="318" t="s">
        <v>8100</v>
      </c>
      <c r="H595" s="318" t="s">
        <v>9125</v>
      </c>
      <c r="I595" s="318" t="s">
        <v>6884</v>
      </c>
      <c r="J595" s="318" t="s">
        <v>6884</v>
      </c>
      <c r="K595" s="318" t="s">
        <v>6884</v>
      </c>
      <c r="L595" s="318" t="s">
        <v>6993</v>
      </c>
    </row>
    <row r="596" spans="1:12" ht="101.25">
      <c r="A596" s="319" t="s">
        <v>9774</v>
      </c>
      <c r="B596" s="319" t="s">
        <v>9771</v>
      </c>
      <c r="C596" s="319" t="s">
        <v>9772</v>
      </c>
      <c r="D596" s="319" t="s">
        <v>9773</v>
      </c>
      <c r="E596" s="319" t="s">
        <v>9775</v>
      </c>
      <c r="F596" s="319" t="s">
        <v>9776</v>
      </c>
      <c r="G596" s="319" t="s">
        <v>7898</v>
      </c>
      <c r="H596" s="319" t="s">
        <v>9776</v>
      </c>
      <c r="I596" s="319" t="s">
        <v>6884</v>
      </c>
      <c r="J596" s="319" t="s">
        <v>6884</v>
      </c>
      <c r="K596" s="319" t="s">
        <v>6884</v>
      </c>
      <c r="L596" s="319" t="s">
        <v>6926</v>
      </c>
    </row>
    <row r="597" spans="1:12" ht="90">
      <c r="A597" s="318" t="s">
        <v>1938</v>
      </c>
      <c r="B597" s="318" t="s">
        <v>9777</v>
      </c>
      <c r="C597" s="318" t="s">
        <v>9778</v>
      </c>
      <c r="D597" s="318" t="s">
        <v>9779</v>
      </c>
      <c r="E597" s="318" t="s">
        <v>9780</v>
      </c>
      <c r="F597" s="318" t="s">
        <v>9781</v>
      </c>
      <c r="G597" s="318" t="s">
        <v>7219</v>
      </c>
      <c r="H597" s="318" t="s">
        <v>9782</v>
      </c>
      <c r="I597" s="318" t="s">
        <v>6884</v>
      </c>
      <c r="J597" s="318" t="s">
        <v>6884</v>
      </c>
      <c r="K597" s="318" t="s">
        <v>6884</v>
      </c>
      <c r="L597" s="318" t="s">
        <v>862</v>
      </c>
    </row>
    <row r="598" spans="1:12" ht="157.5">
      <c r="A598" s="319" t="s">
        <v>1976</v>
      </c>
      <c r="B598" s="319" t="s">
        <v>9783</v>
      </c>
      <c r="C598" s="319" t="s">
        <v>9784</v>
      </c>
      <c r="D598" s="319" t="s">
        <v>6280</v>
      </c>
      <c r="E598" s="319" t="s">
        <v>9785</v>
      </c>
      <c r="F598" s="319" t="s">
        <v>9786</v>
      </c>
      <c r="G598" s="319" t="s">
        <v>9787</v>
      </c>
      <c r="H598" s="319" t="s">
        <v>9788</v>
      </c>
      <c r="I598" s="319" t="s">
        <v>6884</v>
      </c>
      <c r="J598" s="319" t="s">
        <v>9216</v>
      </c>
      <c r="K598" s="319" t="s">
        <v>6884</v>
      </c>
      <c r="L598" s="319" t="s">
        <v>862</v>
      </c>
    </row>
    <row r="599" spans="1:12" ht="157.5">
      <c r="A599" s="318" t="s">
        <v>6092</v>
      </c>
      <c r="B599" s="318" t="s">
        <v>9789</v>
      </c>
      <c r="C599" s="318" t="s">
        <v>9790</v>
      </c>
      <c r="D599" s="318" t="s">
        <v>6345</v>
      </c>
      <c r="E599" s="318" t="s">
        <v>9791</v>
      </c>
      <c r="F599" s="318" t="s">
        <v>9792</v>
      </c>
      <c r="G599" s="318" t="s">
        <v>9787</v>
      </c>
      <c r="H599" s="318" t="s">
        <v>9793</v>
      </c>
      <c r="I599" s="318" t="s">
        <v>6884</v>
      </c>
      <c r="J599" s="318" t="s">
        <v>7628</v>
      </c>
      <c r="K599" s="318" t="s">
        <v>9794</v>
      </c>
      <c r="L599" s="318" t="s">
        <v>862</v>
      </c>
    </row>
    <row r="600" spans="1:12" ht="157.5">
      <c r="A600" s="319" t="s">
        <v>6094</v>
      </c>
      <c r="B600" s="319" t="s">
        <v>9795</v>
      </c>
      <c r="C600" s="319" t="s">
        <v>9796</v>
      </c>
      <c r="D600" s="319" t="s">
        <v>6348</v>
      </c>
      <c r="E600" s="319" t="s">
        <v>9797</v>
      </c>
      <c r="F600" s="319" t="s">
        <v>9792</v>
      </c>
      <c r="G600" s="319" t="s">
        <v>9787</v>
      </c>
      <c r="H600" s="319" t="s">
        <v>9798</v>
      </c>
      <c r="I600" s="319" t="s">
        <v>6884</v>
      </c>
      <c r="J600" s="319" t="s">
        <v>9799</v>
      </c>
      <c r="K600" s="319" t="s">
        <v>9800</v>
      </c>
      <c r="L600" s="319" t="s">
        <v>862</v>
      </c>
    </row>
    <row r="601" spans="1:12" ht="157.5">
      <c r="A601" s="318" t="s">
        <v>6002</v>
      </c>
      <c r="B601" s="318" t="s">
        <v>9801</v>
      </c>
      <c r="C601" s="318" t="s">
        <v>9802</v>
      </c>
      <c r="D601" s="318" t="s">
        <v>6349</v>
      </c>
      <c r="E601" s="318" t="s">
        <v>9791</v>
      </c>
      <c r="F601" s="318" t="s">
        <v>9792</v>
      </c>
      <c r="G601" s="318" t="s">
        <v>9803</v>
      </c>
      <c r="H601" s="318" t="s">
        <v>9804</v>
      </c>
      <c r="I601" s="318" t="s">
        <v>6884</v>
      </c>
      <c r="J601" s="318" t="s">
        <v>9805</v>
      </c>
      <c r="K601" s="318" t="s">
        <v>6747</v>
      </c>
      <c r="L601" s="318" t="s">
        <v>6986</v>
      </c>
    </row>
    <row r="602" spans="1:12" ht="146.25">
      <c r="A602" s="319" t="s">
        <v>9809</v>
      </c>
      <c r="B602" s="319" t="s">
        <v>9806</v>
      </c>
      <c r="C602" s="319" t="s">
        <v>9807</v>
      </c>
      <c r="D602" s="319" t="s">
        <v>9808</v>
      </c>
      <c r="E602" s="319" t="s">
        <v>9810</v>
      </c>
      <c r="F602" s="319" t="s">
        <v>9811</v>
      </c>
      <c r="G602" s="319" t="s">
        <v>9812</v>
      </c>
      <c r="H602" s="319" t="s">
        <v>9813</v>
      </c>
      <c r="I602" s="319" t="s">
        <v>6884</v>
      </c>
      <c r="J602" s="319" t="s">
        <v>9814</v>
      </c>
      <c r="K602" s="319" t="s">
        <v>9815</v>
      </c>
      <c r="L602" s="319" t="s">
        <v>862</v>
      </c>
    </row>
    <row r="603" spans="1:12" ht="101.25">
      <c r="A603" s="318" t="s">
        <v>6093</v>
      </c>
      <c r="B603" s="318" t="s">
        <v>9816</v>
      </c>
      <c r="C603" s="318" t="s">
        <v>9817</v>
      </c>
      <c r="D603" s="318" t="s">
        <v>6346</v>
      </c>
      <c r="E603" s="318" t="s">
        <v>9818</v>
      </c>
      <c r="F603" s="318" t="s">
        <v>9819</v>
      </c>
      <c r="G603" s="318" t="s">
        <v>7219</v>
      </c>
      <c r="H603" s="318" t="s">
        <v>9820</v>
      </c>
      <c r="I603" s="318" t="s">
        <v>6884</v>
      </c>
      <c r="J603" s="318" t="s">
        <v>9821</v>
      </c>
      <c r="K603" s="318" t="s">
        <v>9794</v>
      </c>
      <c r="L603" s="318" t="s">
        <v>862</v>
      </c>
    </row>
    <row r="604" spans="1:12" ht="67.5">
      <c r="A604" s="319" t="s">
        <v>6884</v>
      </c>
      <c r="B604" s="319" t="s">
        <v>9822</v>
      </c>
      <c r="C604" s="319" t="s">
        <v>9823</v>
      </c>
      <c r="D604" s="319" t="s">
        <v>6884</v>
      </c>
      <c r="E604" s="319" t="s">
        <v>9824</v>
      </c>
      <c r="F604" s="319" t="s">
        <v>9825</v>
      </c>
      <c r="G604" s="319" t="s">
        <v>7219</v>
      </c>
      <c r="H604" s="319" t="s">
        <v>9826</v>
      </c>
      <c r="I604" s="319" t="s">
        <v>6884</v>
      </c>
      <c r="J604" s="319" t="s">
        <v>6884</v>
      </c>
      <c r="K604" s="319" t="s">
        <v>6940</v>
      </c>
      <c r="L604" s="319" t="s">
        <v>862</v>
      </c>
    </row>
    <row r="605" spans="1:12" ht="56.25">
      <c r="A605" s="318" t="s">
        <v>1992</v>
      </c>
      <c r="B605" s="318" t="s">
        <v>9827</v>
      </c>
      <c r="C605" s="318" t="s">
        <v>9828</v>
      </c>
      <c r="D605" s="318" t="s">
        <v>9829</v>
      </c>
      <c r="E605" s="318" t="s">
        <v>7298</v>
      </c>
      <c r="F605" s="318" t="s">
        <v>7299</v>
      </c>
      <c r="G605" s="318" t="s">
        <v>7219</v>
      </c>
      <c r="H605" s="318" t="s">
        <v>7300</v>
      </c>
      <c r="I605" s="318" t="s">
        <v>6884</v>
      </c>
      <c r="J605" s="318" t="s">
        <v>6884</v>
      </c>
      <c r="K605" s="318" t="s">
        <v>6884</v>
      </c>
      <c r="L605" s="318" t="s">
        <v>862</v>
      </c>
    </row>
    <row r="606" spans="1:12" ht="56.25">
      <c r="A606" s="319" t="s">
        <v>2594</v>
      </c>
      <c r="B606" s="319" t="s">
        <v>9830</v>
      </c>
      <c r="C606" s="319" t="s">
        <v>9831</v>
      </c>
      <c r="D606" s="319" t="s">
        <v>6347</v>
      </c>
      <c r="E606" s="319" t="s">
        <v>7298</v>
      </c>
      <c r="F606" s="319" t="s">
        <v>7299</v>
      </c>
      <c r="G606" s="319" t="s">
        <v>7219</v>
      </c>
      <c r="H606" s="319" t="s">
        <v>7299</v>
      </c>
      <c r="I606" s="319" t="s">
        <v>6884</v>
      </c>
      <c r="J606" s="319" t="s">
        <v>6884</v>
      </c>
      <c r="K606" s="319" t="s">
        <v>6884</v>
      </c>
      <c r="L606" s="319" t="s">
        <v>862</v>
      </c>
    </row>
    <row r="607" spans="1:12" ht="78.75">
      <c r="A607" s="318" t="s">
        <v>2064</v>
      </c>
      <c r="B607" s="318" t="s">
        <v>9832</v>
      </c>
      <c r="C607" s="318" t="s">
        <v>9833</v>
      </c>
      <c r="D607" s="318" t="s">
        <v>6298</v>
      </c>
      <c r="E607" s="318" t="s">
        <v>9834</v>
      </c>
      <c r="F607" s="318" t="s">
        <v>9835</v>
      </c>
      <c r="G607" s="318" t="s">
        <v>9812</v>
      </c>
      <c r="H607" s="318" t="s">
        <v>9836</v>
      </c>
      <c r="I607" s="318" t="s">
        <v>6884</v>
      </c>
      <c r="J607" s="318" t="s">
        <v>6884</v>
      </c>
      <c r="K607" s="318" t="s">
        <v>7101</v>
      </c>
      <c r="L607" s="318" t="s">
        <v>862</v>
      </c>
    </row>
    <row r="608" spans="1:12" ht="67.5">
      <c r="A608" s="319" t="s">
        <v>9840</v>
      </c>
      <c r="B608" s="319" t="s">
        <v>9837</v>
      </c>
      <c r="C608" s="319" t="s">
        <v>9838</v>
      </c>
      <c r="D608" s="319" t="s">
        <v>9839</v>
      </c>
      <c r="E608" s="319" t="s">
        <v>9841</v>
      </c>
      <c r="F608" s="319" t="s">
        <v>9842</v>
      </c>
      <c r="G608" s="319" t="s">
        <v>9843</v>
      </c>
      <c r="H608" s="319" t="s">
        <v>9844</v>
      </c>
      <c r="I608" s="319" t="s">
        <v>6884</v>
      </c>
      <c r="J608" s="319" t="s">
        <v>6884</v>
      </c>
      <c r="K608" s="319" t="s">
        <v>6884</v>
      </c>
      <c r="L608" s="319" t="s">
        <v>862</v>
      </c>
    </row>
    <row r="609" spans="1:12" ht="67.5">
      <c r="A609" s="318" t="s">
        <v>6884</v>
      </c>
      <c r="B609" s="318" t="s">
        <v>9845</v>
      </c>
      <c r="C609" s="318" t="s">
        <v>9846</v>
      </c>
      <c r="D609" s="318" t="s">
        <v>9847</v>
      </c>
      <c r="E609" s="318" t="s">
        <v>9848</v>
      </c>
      <c r="F609" s="318" t="s">
        <v>9849</v>
      </c>
      <c r="G609" s="318" t="s">
        <v>8100</v>
      </c>
      <c r="H609" s="318" t="s">
        <v>9849</v>
      </c>
      <c r="I609" s="318" t="s">
        <v>6884</v>
      </c>
      <c r="J609" s="318" t="s">
        <v>6884</v>
      </c>
      <c r="K609" s="318" t="s">
        <v>6884</v>
      </c>
      <c r="L609" s="318" t="s">
        <v>862</v>
      </c>
    </row>
    <row r="610" spans="1:12" ht="90">
      <c r="A610" s="319" t="s">
        <v>6884</v>
      </c>
      <c r="B610" s="319" t="s">
        <v>9850</v>
      </c>
      <c r="C610" s="319" t="s">
        <v>9851</v>
      </c>
      <c r="D610" s="319" t="s">
        <v>9852</v>
      </c>
      <c r="E610" s="319" t="s">
        <v>8070</v>
      </c>
      <c r="F610" s="319" t="s">
        <v>8071</v>
      </c>
      <c r="G610" s="319" t="s">
        <v>7627</v>
      </c>
      <c r="H610" s="319" t="s">
        <v>8071</v>
      </c>
      <c r="I610" s="319" t="s">
        <v>6884</v>
      </c>
      <c r="J610" s="319" t="s">
        <v>6884</v>
      </c>
      <c r="K610" s="319" t="s">
        <v>6884</v>
      </c>
      <c r="L610" s="319" t="s">
        <v>862</v>
      </c>
    </row>
    <row r="611" spans="1:12" ht="67.5">
      <c r="A611" s="318" t="s">
        <v>9856</v>
      </c>
      <c r="B611" s="318" t="s">
        <v>9853</v>
      </c>
      <c r="C611" s="318" t="s">
        <v>9854</v>
      </c>
      <c r="D611" s="318" t="s">
        <v>9855</v>
      </c>
      <c r="E611" s="318" t="s">
        <v>9337</v>
      </c>
      <c r="F611" s="318" t="s">
        <v>9338</v>
      </c>
      <c r="G611" s="318" t="s">
        <v>7474</v>
      </c>
      <c r="H611" s="318" t="s">
        <v>9338</v>
      </c>
      <c r="I611" s="318" t="s">
        <v>6884</v>
      </c>
      <c r="J611" s="318" t="s">
        <v>6884</v>
      </c>
      <c r="K611" s="318" t="s">
        <v>6884</v>
      </c>
      <c r="L611" s="318" t="s">
        <v>862</v>
      </c>
    </row>
    <row r="612" spans="1:12" ht="101.25">
      <c r="A612" s="319" t="s">
        <v>6884</v>
      </c>
      <c r="B612" s="319" t="s">
        <v>9857</v>
      </c>
      <c r="C612" s="319" t="s">
        <v>9858</v>
      </c>
      <c r="D612" s="319" t="s">
        <v>9859</v>
      </c>
      <c r="E612" s="319" t="s">
        <v>9860</v>
      </c>
      <c r="F612" s="319" t="s">
        <v>9861</v>
      </c>
      <c r="G612" s="319" t="s">
        <v>7163</v>
      </c>
      <c r="H612" s="319" t="s">
        <v>9861</v>
      </c>
      <c r="I612" s="319" t="s">
        <v>6884</v>
      </c>
      <c r="J612" s="319" t="s">
        <v>6884</v>
      </c>
      <c r="K612" s="319" t="s">
        <v>6884</v>
      </c>
      <c r="L612" s="319" t="s">
        <v>862</v>
      </c>
    </row>
    <row r="613" spans="1:12" ht="56.25">
      <c r="A613" s="318" t="s">
        <v>9865</v>
      </c>
      <c r="B613" s="318" t="s">
        <v>9862</v>
      </c>
      <c r="C613" s="318" t="s">
        <v>9863</v>
      </c>
      <c r="D613" s="318" t="s">
        <v>9864</v>
      </c>
      <c r="E613" s="318" t="s">
        <v>9866</v>
      </c>
      <c r="F613" s="318" t="s">
        <v>9867</v>
      </c>
      <c r="G613" s="318" t="s">
        <v>8100</v>
      </c>
      <c r="H613" s="318" t="s">
        <v>9867</v>
      </c>
      <c r="I613" s="318" t="s">
        <v>6884</v>
      </c>
      <c r="J613" s="318" t="s">
        <v>6884</v>
      </c>
      <c r="K613" s="318" t="s">
        <v>6884</v>
      </c>
      <c r="L613" s="318" t="s">
        <v>862</v>
      </c>
    </row>
    <row r="614" spans="1:12" ht="78.75">
      <c r="A614" s="319" t="s">
        <v>6884</v>
      </c>
      <c r="B614" s="319" t="s">
        <v>9868</v>
      </c>
      <c r="C614" s="319" t="s">
        <v>9869</v>
      </c>
      <c r="D614" s="319" t="s">
        <v>6884</v>
      </c>
      <c r="E614" s="319" t="s">
        <v>9870</v>
      </c>
      <c r="F614" s="319" t="s">
        <v>9871</v>
      </c>
      <c r="G614" s="319" t="s">
        <v>7219</v>
      </c>
      <c r="H614" s="319" t="s">
        <v>9872</v>
      </c>
      <c r="I614" s="319" t="s">
        <v>6884</v>
      </c>
      <c r="J614" s="319" t="s">
        <v>6884</v>
      </c>
      <c r="K614" s="319" t="s">
        <v>6940</v>
      </c>
      <c r="L614" s="319" t="s">
        <v>862</v>
      </c>
    </row>
    <row r="615" spans="1:12" ht="146.25">
      <c r="A615" s="318" t="s">
        <v>9875</v>
      </c>
      <c r="B615" s="318" t="s">
        <v>9873</v>
      </c>
      <c r="C615" s="318" t="s">
        <v>9874</v>
      </c>
      <c r="D615" s="318" t="s">
        <v>6239</v>
      </c>
      <c r="E615" s="318" t="s">
        <v>9876</v>
      </c>
      <c r="F615" s="318" t="s">
        <v>9877</v>
      </c>
      <c r="G615" s="318" t="s">
        <v>7155</v>
      </c>
      <c r="H615" s="318" t="s">
        <v>9878</v>
      </c>
      <c r="I615" s="318" t="s">
        <v>6884</v>
      </c>
      <c r="J615" s="318" t="s">
        <v>9879</v>
      </c>
      <c r="K615" s="318" t="s">
        <v>9794</v>
      </c>
      <c r="L615" s="318" t="s">
        <v>862</v>
      </c>
    </row>
    <row r="616" spans="1:12" ht="409.5">
      <c r="A616" s="319" t="s">
        <v>6884</v>
      </c>
      <c r="B616" s="319" t="s">
        <v>9880</v>
      </c>
      <c r="C616" s="319" t="s">
        <v>9881</v>
      </c>
      <c r="D616" s="319" t="s">
        <v>9882</v>
      </c>
      <c r="E616" s="319" t="s">
        <v>8187</v>
      </c>
      <c r="F616" s="319" t="s">
        <v>8188</v>
      </c>
      <c r="G616" s="319" t="s">
        <v>7037</v>
      </c>
      <c r="H616" s="319" t="s">
        <v>8188</v>
      </c>
      <c r="I616" s="319" t="s">
        <v>6884</v>
      </c>
      <c r="J616" s="319" t="s">
        <v>6884</v>
      </c>
      <c r="K616" s="319" t="s">
        <v>6884</v>
      </c>
      <c r="L616" s="319" t="s">
        <v>862</v>
      </c>
    </row>
    <row r="617" spans="1:12" ht="90">
      <c r="A617" s="318" t="s">
        <v>6884</v>
      </c>
      <c r="B617" s="318" t="s">
        <v>9883</v>
      </c>
      <c r="C617" s="318" t="s">
        <v>9884</v>
      </c>
      <c r="D617" s="318" t="s">
        <v>9885</v>
      </c>
      <c r="E617" s="318" t="s">
        <v>8187</v>
      </c>
      <c r="F617" s="318" t="s">
        <v>8188</v>
      </c>
      <c r="G617" s="318" t="s">
        <v>7037</v>
      </c>
      <c r="H617" s="318" t="s">
        <v>8188</v>
      </c>
      <c r="I617" s="318" t="s">
        <v>6884</v>
      </c>
      <c r="J617" s="318" t="s">
        <v>6884</v>
      </c>
      <c r="K617" s="318" t="s">
        <v>6884</v>
      </c>
      <c r="L617" s="318" t="s">
        <v>862</v>
      </c>
    </row>
    <row r="618" spans="1:12" ht="78.75">
      <c r="A618" s="319" t="s">
        <v>1090</v>
      </c>
      <c r="B618" s="319" t="s">
        <v>9886</v>
      </c>
      <c r="C618" s="319" t="s">
        <v>9887</v>
      </c>
      <c r="D618" s="319" t="s">
        <v>9888</v>
      </c>
      <c r="E618" s="319" t="s">
        <v>7472</v>
      </c>
      <c r="F618" s="319" t="s">
        <v>7473</v>
      </c>
      <c r="G618" s="319" t="s">
        <v>7474</v>
      </c>
      <c r="H618" s="319" t="s">
        <v>7473</v>
      </c>
      <c r="I618" s="319" t="s">
        <v>6884</v>
      </c>
      <c r="J618" s="319" t="s">
        <v>6884</v>
      </c>
      <c r="K618" s="319" t="s">
        <v>6884</v>
      </c>
      <c r="L618" s="319" t="s">
        <v>6926</v>
      </c>
    </row>
    <row r="619" spans="1:12" ht="33.75">
      <c r="A619" s="318" t="s">
        <v>9892</v>
      </c>
      <c r="B619" s="318" t="s">
        <v>9889</v>
      </c>
      <c r="C619" s="318" t="s">
        <v>9890</v>
      </c>
      <c r="D619" s="318" t="s">
        <v>9891</v>
      </c>
      <c r="E619" s="318" t="s">
        <v>7643</v>
      </c>
      <c r="F619" s="318" t="s">
        <v>7679</v>
      </c>
      <c r="G619" s="318" t="s">
        <v>7037</v>
      </c>
      <c r="H619" s="318" t="s">
        <v>7679</v>
      </c>
      <c r="I619" s="318" t="s">
        <v>6884</v>
      </c>
      <c r="J619" s="318" t="s">
        <v>6884</v>
      </c>
      <c r="K619" s="318" t="s">
        <v>6884</v>
      </c>
      <c r="L619" s="318" t="s">
        <v>862</v>
      </c>
    </row>
    <row r="620" spans="1:12" ht="56.25">
      <c r="A620" s="319" t="s">
        <v>61</v>
      </c>
      <c r="B620" s="319" t="s">
        <v>9893</v>
      </c>
      <c r="C620" s="319" t="s">
        <v>9894</v>
      </c>
      <c r="D620" s="319" t="s">
        <v>854</v>
      </c>
      <c r="E620" s="319" t="s">
        <v>9895</v>
      </c>
      <c r="F620" s="319" t="s">
        <v>9896</v>
      </c>
      <c r="G620" s="319" t="s">
        <v>9620</v>
      </c>
      <c r="H620" s="319" t="s">
        <v>9897</v>
      </c>
      <c r="I620" s="319" t="s">
        <v>6884</v>
      </c>
      <c r="J620" s="319" t="s">
        <v>6884</v>
      </c>
      <c r="K620" s="319" t="s">
        <v>6884</v>
      </c>
      <c r="L620" s="319" t="s">
        <v>862</v>
      </c>
    </row>
    <row r="621" spans="1:12" ht="33.75">
      <c r="A621" s="318" t="s">
        <v>1379</v>
      </c>
      <c r="B621" s="318" t="s">
        <v>9898</v>
      </c>
      <c r="C621" s="318" t="s">
        <v>9899</v>
      </c>
      <c r="D621" s="318" t="s">
        <v>1380</v>
      </c>
      <c r="E621" s="318" t="s">
        <v>9900</v>
      </c>
      <c r="F621" s="318" t="s">
        <v>9901</v>
      </c>
      <c r="G621" s="318" t="s">
        <v>7333</v>
      </c>
      <c r="H621" s="318" t="s">
        <v>9901</v>
      </c>
      <c r="I621" s="318" t="s">
        <v>6884</v>
      </c>
      <c r="J621" s="318" t="s">
        <v>6884</v>
      </c>
      <c r="K621" s="318" t="s">
        <v>6884</v>
      </c>
      <c r="L621" s="318" t="s">
        <v>862</v>
      </c>
    </row>
    <row r="622" spans="1:12" ht="78.75">
      <c r="A622" s="319" t="s">
        <v>9905</v>
      </c>
      <c r="B622" s="319" t="s">
        <v>9902</v>
      </c>
      <c r="C622" s="319" t="s">
        <v>9903</v>
      </c>
      <c r="D622" s="319" t="s">
        <v>9904</v>
      </c>
      <c r="E622" s="319" t="s">
        <v>7598</v>
      </c>
      <c r="F622" s="319" t="s">
        <v>7599</v>
      </c>
      <c r="G622" s="319" t="s">
        <v>7600</v>
      </c>
      <c r="H622" s="319" t="s">
        <v>7599</v>
      </c>
      <c r="I622" s="319" t="s">
        <v>6884</v>
      </c>
      <c r="J622" s="319" t="s">
        <v>6884</v>
      </c>
      <c r="K622" s="319" t="s">
        <v>6884</v>
      </c>
      <c r="L622" s="319" t="s">
        <v>862</v>
      </c>
    </row>
    <row r="623" spans="1:12" ht="213.75">
      <c r="A623" s="318" t="s">
        <v>6884</v>
      </c>
      <c r="B623" s="318" t="s">
        <v>9906</v>
      </c>
      <c r="C623" s="318" t="s">
        <v>9907</v>
      </c>
      <c r="D623" s="318" t="s">
        <v>9908</v>
      </c>
      <c r="E623" s="318" t="s">
        <v>7274</v>
      </c>
      <c r="F623" s="318" t="s">
        <v>7275</v>
      </c>
      <c r="G623" s="318" t="s">
        <v>7276</v>
      </c>
      <c r="H623" s="318" t="s">
        <v>7277</v>
      </c>
      <c r="I623" s="318" t="s">
        <v>6884</v>
      </c>
      <c r="J623" s="318" t="s">
        <v>6884</v>
      </c>
      <c r="K623" s="318" t="s">
        <v>6884</v>
      </c>
      <c r="L623" s="318" t="s">
        <v>862</v>
      </c>
    </row>
    <row r="624" spans="1:12" ht="45">
      <c r="A624" s="319" t="s">
        <v>9912</v>
      </c>
      <c r="B624" s="319" t="s">
        <v>9909</v>
      </c>
      <c r="C624" s="319" t="s">
        <v>9910</v>
      </c>
      <c r="D624" s="319" t="s">
        <v>9911</v>
      </c>
      <c r="E624" s="319" t="s">
        <v>7549</v>
      </c>
      <c r="F624" s="319" t="s">
        <v>9913</v>
      </c>
      <c r="G624" s="319" t="s">
        <v>7044</v>
      </c>
      <c r="H624" s="319" t="s">
        <v>9913</v>
      </c>
      <c r="I624" s="319" t="s">
        <v>6884</v>
      </c>
      <c r="J624" s="319" t="s">
        <v>6884</v>
      </c>
      <c r="K624" s="319" t="s">
        <v>6884</v>
      </c>
      <c r="L624" s="319" t="s">
        <v>862</v>
      </c>
    </row>
    <row r="625" spans="1:12" ht="45">
      <c r="A625" s="318" t="s">
        <v>9917</v>
      </c>
      <c r="B625" s="318" t="s">
        <v>9914</v>
      </c>
      <c r="C625" s="318" t="s">
        <v>9915</v>
      </c>
      <c r="D625" s="318" t="s">
        <v>9916</v>
      </c>
      <c r="E625" s="318" t="s">
        <v>7412</v>
      </c>
      <c r="F625" s="318" t="s">
        <v>7413</v>
      </c>
      <c r="G625" s="318" t="s">
        <v>7037</v>
      </c>
      <c r="H625" s="318" t="s">
        <v>7413</v>
      </c>
      <c r="I625" s="318" t="s">
        <v>6884</v>
      </c>
      <c r="J625" s="318" t="s">
        <v>6884</v>
      </c>
      <c r="K625" s="318" t="s">
        <v>6884</v>
      </c>
      <c r="L625" s="318" t="s">
        <v>862</v>
      </c>
    </row>
    <row r="626" spans="1:12" ht="45">
      <c r="A626" s="319" t="s">
        <v>1372</v>
      </c>
      <c r="B626" s="319" t="s">
        <v>9918</v>
      </c>
      <c r="C626" s="319" t="s">
        <v>9919</v>
      </c>
      <c r="D626" s="319" t="s">
        <v>1373</v>
      </c>
      <c r="E626" s="319" t="s">
        <v>9920</v>
      </c>
      <c r="F626" s="319" t="s">
        <v>9921</v>
      </c>
      <c r="G626" s="319" t="s">
        <v>7037</v>
      </c>
      <c r="H626" s="319" t="s">
        <v>9922</v>
      </c>
      <c r="I626" s="319" t="s">
        <v>6884</v>
      </c>
      <c r="J626" s="319" t="s">
        <v>6884</v>
      </c>
      <c r="K626" s="319" t="s">
        <v>6884</v>
      </c>
      <c r="L626" s="319" t="s">
        <v>6926</v>
      </c>
    </row>
    <row r="627" spans="1:12" ht="67.5">
      <c r="A627" s="318" t="s">
        <v>9925</v>
      </c>
      <c r="B627" s="318" t="s">
        <v>9923</v>
      </c>
      <c r="C627" s="318" t="s">
        <v>9924</v>
      </c>
      <c r="D627" s="318" t="s">
        <v>1373</v>
      </c>
      <c r="E627" s="318" t="s">
        <v>9920</v>
      </c>
      <c r="F627" s="318" t="s">
        <v>9921</v>
      </c>
      <c r="G627" s="318" t="s">
        <v>7037</v>
      </c>
      <c r="H627" s="318" t="s">
        <v>9922</v>
      </c>
      <c r="I627" s="318" t="s">
        <v>6884</v>
      </c>
      <c r="J627" s="318" t="s">
        <v>9926</v>
      </c>
      <c r="K627" s="318" t="s">
        <v>6884</v>
      </c>
      <c r="L627" s="318" t="s">
        <v>6926</v>
      </c>
    </row>
    <row r="628" spans="1:12" ht="33.75">
      <c r="A628" s="319" t="s">
        <v>9930</v>
      </c>
      <c r="B628" s="319" t="s">
        <v>9927</v>
      </c>
      <c r="C628" s="319" t="s">
        <v>9928</v>
      </c>
      <c r="D628" s="319" t="s">
        <v>9929</v>
      </c>
      <c r="E628" s="319" t="s">
        <v>8877</v>
      </c>
      <c r="F628" s="319" t="s">
        <v>8878</v>
      </c>
      <c r="G628" s="319" t="s">
        <v>7044</v>
      </c>
      <c r="H628" s="319" t="s">
        <v>8878</v>
      </c>
      <c r="I628" s="319" t="s">
        <v>6884</v>
      </c>
      <c r="J628" s="319" t="s">
        <v>6884</v>
      </c>
      <c r="K628" s="319" t="s">
        <v>6884</v>
      </c>
      <c r="L628" s="319" t="s">
        <v>6926</v>
      </c>
    </row>
    <row r="629" spans="1:12" ht="45">
      <c r="A629" s="318" t="s">
        <v>2385</v>
      </c>
      <c r="B629" s="318" t="s">
        <v>9931</v>
      </c>
      <c r="C629" s="318" t="s">
        <v>9932</v>
      </c>
      <c r="D629" s="318" t="s">
        <v>9933</v>
      </c>
      <c r="E629" s="318" t="s">
        <v>9934</v>
      </c>
      <c r="F629" s="318" t="s">
        <v>9935</v>
      </c>
      <c r="G629" s="318" t="s">
        <v>6990</v>
      </c>
      <c r="H629" s="318" t="s">
        <v>9935</v>
      </c>
      <c r="I629" s="318" t="s">
        <v>6884</v>
      </c>
      <c r="J629" s="318" t="s">
        <v>6884</v>
      </c>
      <c r="K629" s="318" t="s">
        <v>6884</v>
      </c>
      <c r="L629" s="318" t="s">
        <v>862</v>
      </c>
    </row>
    <row r="630" spans="1:12" ht="56.25">
      <c r="A630" s="319" t="s">
        <v>9939</v>
      </c>
      <c r="B630" s="319" t="s">
        <v>9936</v>
      </c>
      <c r="C630" s="319" t="s">
        <v>9937</v>
      </c>
      <c r="D630" s="319" t="s">
        <v>9938</v>
      </c>
      <c r="E630" s="319" t="s">
        <v>7210</v>
      </c>
      <c r="F630" s="319" t="s">
        <v>7211</v>
      </c>
      <c r="G630" s="319" t="s">
        <v>7003</v>
      </c>
      <c r="H630" s="319" t="s">
        <v>7212</v>
      </c>
      <c r="I630" s="319" t="s">
        <v>6884</v>
      </c>
      <c r="J630" s="319" t="s">
        <v>7108</v>
      </c>
      <c r="K630" s="319" t="s">
        <v>6884</v>
      </c>
      <c r="L630" s="319" t="s">
        <v>6893</v>
      </c>
    </row>
    <row r="631" spans="1:12" ht="45">
      <c r="A631" s="318" t="s">
        <v>9943</v>
      </c>
      <c r="B631" s="318" t="s">
        <v>9940</v>
      </c>
      <c r="C631" s="318" t="s">
        <v>9941</v>
      </c>
      <c r="D631" s="318" t="s">
        <v>9942</v>
      </c>
      <c r="E631" s="318" t="s">
        <v>7001</v>
      </c>
      <c r="F631" s="318" t="s">
        <v>7002</v>
      </c>
      <c r="G631" s="318" t="s">
        <v>7003</v>
      </c>
      <c r="H631" s="318" t="s">
        <v>7004</v>
      </c>
      <c r="I631" s="318" t="s">
        <v>6884</v>
      </c>
      <c r="J631" s="318" t="s">
        <v>7108</v>
      </c>
      <c r="K631" s="318" t="s">
        <v>6884</v>
      </c>
      <c r="L631" s="318" t="s">
        <v>6893</v>
      </c>
    </row>
    <row r="632" spans="1:12" ht="101.25">
      <c r="A632" s="319" t="s">
        <v>6088</v>
      </c>
      <c r="B632" s="319" t="s">
        <v>9944</v>
      </c>
      <c r="C632" s="319" t="s">
        <v>9945</v>
      </c>
      <c r="D632" s="319" t="s">
        <v>6340</v>
      </c>
      <c r="E632" s="319" t="s">
        <v>9946</v>
      </c>
      <c r="F632" s="319" t="s">
        <v>9947</v>
      </c>
      <c r="G632" s="319" t="s">
        <v>7219</v>
      </c>
      <c r="H632" s="319" t="s">
        <v>9948</v>
      </c>
      <c r="I632" s="319" t="s">
        <v>6884</v>
      </c>
      <c r="J632" s="319" t="s">
        <v>9949</v>
      </c>
      <c r="K632" s="319" t="s">
        <v>7877</v>
      </c>
      <c r="L632" s="319" t="s">
        <v>6893</v>
      </c>
    </row>
    <row r="633" spans="1:12" ht="101.25">
      <c r="A633" s="318" t="s">
        <v>5998</v>
      </c>
      <c r="B633" s="318" t="s">
        <v>9950</v>
      </c>
      <c r="C633" s="318" t="s">
        <v>9951</v>
      </c>
      <c r="D633" s="318" t="s">
        <v>6242</v>
      </c>
      <c r="E633" s="318" t="s">
        <v>9946</v>
      </c>
      <c r="F633" s="318" t="s">
        <v>9947</v>
      </c>
      <c r="G633" s="318" t="s">
        <v>7219</v>
      </c>
      <c r="H633" s="318" t="s">
        <v>9948</v>
      </c>
      <c r="I633" s="318" t="s">
        <v>6884</v>
      </c>
      <c r="J633" s="318" t="s">
        <v>9949</v>
      </c>
      <c r="K633" s="318" t="s">
        <v>7877</v>
      </c>
      <c r="L633" s="318" t="s">
        <v>6893</v>
      </c>
    </row>
    <row r="634" spans="1:12" ht="90">
      <c r="A634" s="319" t="s">
        <v>1088</v>
      </c>
      <c r="B634" s="319" t="s">
        <v>9952</v>
      </c>
      <c r="C634" s="319" t="s">
        <v>9953</v>
      </c>
      <c r="D634" s="319" t="s">
        <v>6334</v>
      </c>
      <c r="E634" s="319" t="s">
        <v>9954</v>
      </c>
      <c r="F634" s="319" t="s">
        <v>9955</v>
      </c>
      <c r="G634" s="319" t="s">
        <v>8195</v>
      </c>
      <c r="H634" s="319" t="s">
        <v>9956</v>
      </c>
      <c r="I634" s="319" t="s">
        <v>6884</v>
      </c>
      <c r="J634" s="319" t="s">
        <v>9957</v>
      </c>
      <c r="K634" s="319" t="s">
        <v>758</v>
      </c>
      <c r="L634" s="319" t="s">
        <v>6993</v>
      </c>
    </row>
    <row r="635" spans="1:12" ht="56.25">
      <c r="A635" s="318" t="s">
        <v>1090</v>
      </c>
      <c r="B635" s="318" t="s">
        <v>9958</v>
      </c>
      <c r="C635" s="318" t="s">
        <v>9959</v>
      </c>
      <c r="D635" s="318" t="s">
        <v>9960</v>
      </c>
      <c r="E635" s="318" t="s">
        <v>8070</v>
      </c>
      <c r="F635" s="318" t="s">
        <v>8071</v>
      </c>
      <c r="G635" s="318" t="s">
        <v>7627</v>
      </c>
      <c r="H635" s="318" t="s">
        <v>8071</v>
      </c>
      <c r="I635" s="318" t="s">
        <v>6884</v>
      </c>
      <c r="J635" s="318" t="s">
        <v>6884</v>
      </c>
      <c r="K635" s="318" t="s">
        <v>6884</v>
      </c>
      <c r="L635" s="318" t="s">
        <v>6926</v>
      </c>
    </row>
    <row r="636" spans="1:12" ht="78.75">
      <c r="A636" s="319" t="s">
        <v>1090</v>
      </c>
      <c r="B636" s="319" t="s">
        <v>9961</v>
      </c>
      <c r="C636" s="319" t="s">
        <v>9962</v>
      </c>
      <c r="D636" s="319" t="s">
        <v>9963</v>
      </c>
      <c r="E636" s="319" t="s">
        <v>7035</v>
      </c>
      <c r="F636" s="319" t="s">
        <v>7036</v>
      </c>
      <c r="G636" s="319" t="s">
        <v>7037</v>
      </c>
      <c r="H636" s="319" t="s">
        <v>7036</v>
      </c>
      <c r="I636" s="319" t="s">
        <v>6884</v>
      </c>
      <c r="J636" s="319" t="s">
        <v>6884</v>
      </c>
      <c r="K636" s="319" t="s">
        <v>6884</v>
      </c>
      <c r="L636" s="319" t="s">
        <v>6926</v>
      </c>
    </row>
    <row r="637" spans="1:12" ht="90">
      <c r="A637" s="318" t="s">
        <v>5999</v>
      </c>
      <c r="B637" s="318" t="s">
        <v>9964</v>
      </c>
      <c r="C637" s="318" t="s">
        <v>9965</v>
      </c>
      <c r="D637" s="318" t="s">
        <v>6243</v>
      </c>
      <c r="E637" s="318" t="s">
        <v>9954</v>
      </c>
      <c r="F637" s="318" t="s">
        <v>9955</v>
      </c>
      <c r="G637" s="318" t="s">
        <v>8195</v>
      </c>
      <c r="H637" s="318" t="s">
        <v>9956</v>
      </c>
      <c r="I637" s="318" t="s">
        <v>6884</v>
      </c>
      <c r="J637" s="318" t="s">
        <v>9957</v>
      </c>
      <c r="K637" s="318" t="s">
        <v>758</v>
      </c>
      <c r="L637" s="318" t="s">
        <v>6993</v>
      </c>
    </row>
    <row r="638" spans="1:12" ht="90">
      <c r="A638" s="319" t="s">
        <v>6067</v>
      </c>
      <c r="B638" s="319" t="s">
        <v>9966</v>
      </c>
      <c r="C638" s="319" t="s">
        <v>9967</v>
      </c>
      <c r="D638" s="319" t="s">
        <v>6313</v>
      </c>
      <c r="E638" s="319" t="s">
        <v>9954</v>
      </c>
      <c r="F638" s="319" t="s">
        <v>9955</v>
      </c>
      <c r="G638" s="319" t="s">
        <v>8195</v>
      </c>
      <c r="H638" s="319" t="s">
        <v>9968</v>
      </c>
      <c r="I638" s="319" t="s">
        <v>6884</v>
      </c>
      <c r="J638" s="319" t="s">
        <v>9949</v>
      </c>
      <c r="K638" s="319" t="s">
        <v>7877</v>
      </c>
      <c r="L638" s="319" t="s">
        <v>6926</v>
      </c>
    </row>
    <row r="639" spans="1:12" ht="78.75">
      <c r="A639" s="318" t="s">
        <v>1988</v>
      </c>
      <c r="B639" s="318" t="s">
        <v>9969</v>
      </c>
      <c r="C639" s="318" t="s">
        <v>9970</v>
      </c>
      <c r="D639" s="318" t="s">
        <v>9971</v>
      </c>
      <c r="E639" s="318" t="s">
        <v>9972</v>
      </c>
      <c r="F639" s="318" t="s">
        <v>9973</v>
      </c>
      <c r="G639" s="318" t="s">
        <v>7710</v>
      </c>
      <c r="H639" s="318" t="s">
        <v>9974</v>
      </c>
      <c r="I639" s="318" t="s">
        <v>6884</v>
      </c>
      <c r="J639" s="318" t="s">
        <v>6884</v>
      </c>
      <c r="K639" s="318" t="s">
        <v>6884</v>
      </c>
      <c r="L639" s="318" t="s">
        <v>862</v>
      </c>
    </row>
    <row r="640" spans="1:12" ht="45">
      <c r="A640" s="319" t="s">
        <v>2351</v>
      </c>
      <c r="B640" s="319" t="s">
        <v>9975</v>
      </c>
      <c r="C640" s="319" t="s">
        <v>9976</v>
      </c>
      <c r="D640" s="319" t="s">
        <v>9977</v>
      </c>
      <c r="E640" s="319" t="s">
        <v>9978</v>
      </c>
      <c r="F640" s="319" t="s">
        <v>9979</v>
      </c>
      <c r="G640" s="319" t="s">
        <v>8083</v>
      </c>
      <c r="H640" s="319" t="s">
        <v>9979</v>
      </c>
      <c r="I640" s="319" t="s">
        <v>6884</v>
      </c>
      <c r="J640" s="319" t="s">
        <v>6884</v>
      </c>
      <c r="K640" s="319" t="s">
        <v>9980</v>
      </c>
      <c r="L640" s="319" t="s">
        <v>6893</v>
      </c>
    </row>
    <row r="641" spans="1:12" ht="56.25">
      <c r="A641" s="318" t="s">
        <v>2351</v>
      </c>
      <c r="B641" s="318" t="s">
        <v>9981</v>
      </c>
      <c r="C641" s="318" t="s">
        <v>9982</v>
      </c>
      <c r="D641" s="318" t="s">
        <v>9977</v>
      </c>
      <c r="E641" s="318" t="s">
        <v>9983</v>
      </c>
      <c r="F641" s="318" t="s">
        <v>9984</v>
      </c>
      <c r="G641" s="318" t="s">
        <v>8083</v>
      </c>
      <c r="H641" s="318" t="s">
        <v>9984</v>
      </c>
      <c r="I641" s="318" t="s">
        <v>6884</v>
      </c>
      <c r="J641" s="318" t="s">
        <v>6884</v>
      </c>
      <c r="K641" s="318" t="s">
        <v>6884</v>
      </c>
      <c r="L641" s="318" t="s">
        <v>6926</v>
      </c>
    </row>
    <row r="642" spans="1:12" ht="56.25">
      <c r="A642" s="319" t="s">
        <v>25492</v>
      </c>
      <c r="B642" s="319" t="s">
        <v>9985</v>
      </c>
      <c r="C642" s="319" t="s">
        <v>9986</v>
      </c>
      <c r="D642" s="319" t="s">
        <v>9987</v>
      </c>
      <c r="E642" s="319" t="s">
        <v>9988</v>
      </c>
      <c r="F642" s="319" t="s">
        <v>9989</v>
      </c>
      <c r="G642" s="319" t="s">
        <v>8083</v>
      </c>
      <c r="H642" s="319" t="s">
        <v>9989</v>
      </c>
      <c r="I642" s="319" t="s">
        <v>6884</v>
      </c>
      <c r="J642" s="319" t="s">
        <v>6884</v>
      </c>
      <c r="K642" s="319" t="s">
        <v>6884</v>
      </c>
      <c r="L642" s="319" t="s">
        <v>6893</v>
      </c>
    </row>
    <row r="643" spans="1:12" ht="56.25">
      <c r="A643" s="318" t="s">
        <v>9993</v>
      </c>
      <c r="B643" s="318" t="s">
        <v>9990</v>
      </c>
      <c r="C643" s="318" t="s">
        <v>9991</v>
      </c>
      <c r="D643" s="318" t="s">
        <v>9992</v>
      </c>
      <c r="E643" s="318" t="s">
        <v>9988</v>
      </c>
      <c r="F643" s="318" t="s">
        <v>9989</v>
      </c>
      <c r="G643" s="318" t="s">
        <v>8083</v>
      </c>
      <c r="H643" s="318" t="s">
        <v>9989</v>
      </c>
      <c r="I643" s="318" t="s">
        <v>6884</v>
      </c>
      <c r="J643" s="318" t="s">
        <v>6884</v>
      </c>
      <c r="K643" s="318" t="s">
        <v>6884</v>
      </c>
      <c r="L643" s="318" t="s">
        <v>6893</v>
      </c>
    </row>
    <row r="644" spans="1:12" ht="56.25">
      <c r="A644" s="319" t="s">
        <v>1926</v>
      </c>
      <c r="B644" s="319" t="s">
        <v>9994</v>
      </c>
      <c r="C644" s="319" t="s">
        <v>9995</v>
      </c>
      <c r="D644" s="319" t="s">
        <v>9996</v>
      </c>
      <c r="E644" s="319" t="s">
        <v>9988</v>
      </c>
      <c r="F644" s="319" t="s">
        <v>9989</v>
      </c>
      <c r="G644" s="319" t="s">
        <v>8083</v>
      </c>
      <c r="H644" s="319" t="s">
        <v>9989</v>
      </c>
      <c r="I644" s="319" t="s">
        <v>6884</v>
      </c>
      <c r="J644" s="319" t="s">
        <v>6884</v>
      </c>
      <c r="K644" s="319" t="s">
        <v>6884</v>
      </c>
      <c r="L644" s="319" t="s">
        <v>6893</v>
      </c>
    </row>
    <row r="645" spans="1:12" ht="78.75">
      <c r="A645" s="318" t="s">
        <v>10000</v>
      </c>
      <c r="B645" s="318" t="s">
        <v>9997</v>
      </c>
      <c r="C645" s="318" t="s">
        <v>9998</v>
      </c>
      <c r="D645" s="318" t="s">
        <v>9999</v>
      </c>
      <c r="E645" s="318" t="s">
        <v>10001</v>
      </c>
      <c r="F645" s="318" t="s">
        <v>10002</v>
      </c>
      <c r="G645" s="318" t="s">
        <v>7219</v>
      </c>
      <c r="H645" s="318" t="s">
        <v>10003</v>
      </c>
      <c r="I645" s="318" t="s">
        <v>6884</v>
      </c>
      <c r="J645" s="318" t="s">
        <v>6884</v>
      </c>
      <c r="K645" s="318" t="s">
        <v>6884</v>
      </c>
      <c r="L645" s="318" t="s">
        <v>6893</v>
      </c>
    </row>
    <row r="646" spans="1:12" ht="78.75">
      <c r="A646" s="319" t="s">
        <v>10007</v>
      </c>
      <c r="B646" s="319" t="s">
        <v>10004</v>
      </c>
      <c r="C646" s="319" t="s">
        <v>10005</v>
      </c>
      <c r="D646" s="319" t="s">
        <v>10006</v>
      </c>
      <c r="E646" s="319" t="s">
        <v>10001</v>
      </c>
      <c r="F646" s="319" t="s">
        <v>10002</v>
      </c>
      <c r="G646" s="319" t="s">
        <v>7219</v>
      </c>
      <c r="H646" s="319" t="s">
        <v>10003</v>
      </c>
      <c r="I646" s="319" t="s">
        <v>6884</v>
      </c>
      <c r="J646" s="319" t="s">
        <v>6884</v>
      </c>
      <c r="K646" s="319" t="s">
        <v>6884</v>
      </c>
      <c r="L646" s="319" t="s">
        <v>6893</v>
      </c>
    </row>
    <row r="647" spans="1:12" ht="135">
      <c r="A647" s="318" t="s">
        <v>10011</v>
      </c>
      <c r="B647" s="318" t="s">
        <v>10008</v>
      </c>
      <c r="C647" s="318" t="s">
        <v>10009</v>
      </c>
      <c r="D647" s="318" t="s">
        <v>10010</v>
      </c>
      <c r="E647" s="318" t="s">
        <v>10012</v>
      </c>
      <c r="F647" s="318" t="s">
        <v>10013</v>
      </c>
      <c r="G647" s="318" t="s">
        <v>7219</v>
      </c>
      <c r="H647" s="318" t="s">
        <v>10014</v>
      </c>
      <c r="I647" s="318" t="s">
        <v>6884</v>
      </c>
      <c r="J647" s="318" t="s">
        <v>6884</v>
      </c>
      <c r="K647" s="318" t="s">
        <v>6884</v>
      </c>
      <c r="L647" s="318" t="s">
        <v>6893</v>
      </c>
    </row>
    <row r="648" spans="1:12" ht="135">
      <c r="A648" s="319" t="s">
        <v>1384</v>
      </c>
      <c r="B648" s="319" t="s">
        <v>10015</v>
      </c>
      <c r="C648" s="319" t="s">
        <v>10016</v>
      </c>
      <c r="D648" s="319" t="s">
        <v>1385</v>
      </c>
      <c r="E648" s="319" t="s">
        <v>10012</v>
      </c>
      <c r="F648" s="319" t="s">
        <v>10013</v>
      </c>
      <c r="G648" s="319" t="s">
        <v>7219</v>
      </c>
      <c r="H648" s="319" t="s">
        <v>10017</v>
      </c>
      <c r="I648" s="319" t="s">
        <v>6884</v>
      </c>
      <c r="J648" s="319" t="s">
        <v>10018</v>
      </c>
      <c r="K648" s="319" t="s">
        <v>6884</v>
      </c>
      <c r="L648" s="319" t="s">
        <v>6986</v>
      </c>
    </row>
    <row r="649" spans="1:12" ht="146.25">
      <c r="A649" s="318" t="s">
        <v>10022</v>
      </c>
      <c r="B649" s="318" t="s">
        <v>10019</v>
      </c>
      <c r="C649" s="318" t="s">
        <v>10020</v>
      </c>
      <c r="D649" s="318" t="s">
        <v>10021</v>
      </c>
      <c r="E649" s="318" t="s">
        <v>10012</v>
      </c>
      <c r="F649" s="318" t="s">
        <v>10013</v>
      </c>
      <c r="G649" s="318" t="s">
        <v>7219</v>
      </c>
      <c r="H649" s="318" t="s">
        <v>10023</v>
      </c>
      <c r="I649" s="318" t="s">
        <v>6884</v>
      </c>
      <c r="J649" s="318" t="s">
        <v>6884</v>
      </c>
      <c r="K649" s="318" t="s">
        <v>6884</v>
      </c>
      <c r="L649" s="318" t="s">
        <v>6893</v>
      </c>
    </row>
    <row r="650" spans="1:12" ht="135">
      <c r="A650" s="319" t="s">
        <v>10027</v>
      </c>
      <c r="B650" s="319" t="s">
        <v>10024</v>
      </c>
      <c r="C650" s="319" t="s">
        <v>10025</v>
      </c>
      <c r="D650" s="319" t="s">
        <v>10026</v>
      </c>
      <c r="E650" s="319" t="s">
        <v>10028</v>
      </c>
      <c r="F650" s="319" t="s">
        <v>10029</v>
      </c>
      <c r="G650" s="319" t="s">
        <v>6938</v>
      </c>
      <c r="H650" s="319" t="s">
        <v>10030</v>
      </c>
      <c r="I650" s="319" t="s">
        <v>6884</v>
      </c>
      <c r="J650" s="319" t="s">
        <v>10031</v>
      </c>
      <c r="K650" s="319" t="s">
        <v>6884</v>
      </c>
      <c r="L650" s="319" t="s">
        <v>6993</v>
      </c>
    </row>
    <row r="651" spans="1:12" ht="157.5">
      <c r="A651" s="318" t="s">
        <v>10035</v>
      </c>
      <c r="B651" s="318" t="s">
        <v>10032</v>
      </c>
      <c r="C651" s="318" t="s">
        <v>10033</v>
      </c>
      <c r="D651" s="318" t="s">
        <v>10034</v>
      </c>
      <c r="E651" s="318" t="s">
        <v>10036</v>
      </c>
      <c r="F651" s="318" t="s">
        <v>10037</v>
      </c>
      <c r="G651" s="318" t="s">
        <v>10038</v>
      </c>
      <c r="H651" s="318" t="s">
        <v>10039</v>
      </c>
      <c r="I651" s="318" t="s">
        <v>6884</v>
      </c>
      <c r="J651" s="318" t="s">
        <v>10031</v>
      </c>
      <c r="K651" s="318" t="s">
        <v>6884</v>
      </c>
      <c r="L651" s="318" t="s">
        <v>6993</v>
      </c>
    </row>
    <row r="652" spans="1:12" ht="67.5">
      <c r="A652" s="319" t="s">
        <v>10043</v>
      </c>
      <c r="B652" s="319" t="s">
        <v>10040</v>
      </c>
      <c r="C652" s="319" t="s">
        <v>10041</v>
      </c>
      <c r="D652" s="319" t="s">
        <v>10042</v>
      </c>
      <c r="E652" s="319" t="s">
        <v>10044</v>
      </c>
      <c r="F652" s="319" t="s">
        <v>10045</v>
      </c>
      <c r="G652" s="319" t="s">
        <v>7219</v>
      </c>
      <c r="H652" s="319" t="s">
        <v>10046</v>
      </c>
      <c r="I652" s="319" t="s">
        <v>6884</v>
      </c>
      <c r="J652" s="319" t="s">
        <v>6884</v>
      </c>
      <c r="K652" s="319" t="s">
        <v>6884</v>
      </c>
      <c r="L652" s="319" t="s">
        <v>6926</v>
      </c>
    </row>
    <row r="653" spans="1:12" ht="135">
      <c r="A653" s="318" t="s">
        <v>10050</v>
      </c>
      <c r="B653" s="318" t="s">
        <v>10047</v>
      </c>
      <c r="C653" s="318" t="s">
        <v>10048</v>
      </c>
      <c r="D653" s="318" t="s">
        <v>10049</v>
      </c>
      <c r="E653" s="318" t="s">
        <v>10012</v>
      </c>
      <c r="F653" s="318" t="s">
        <v>10013</v>
      </c>
      <c r="G653" s="318" t="s">
        <v>7219</v>
      </c>
      <c r="H653" s="318" t="s">
        <v>10023</v>
      </c>
      <c r="I653" s="318" t="s">
        <v>6884</v>
      </c>
      <c r="J653" s="318" t="s">
        <v>10051</v>
      </c>
      <c r="K653" s="318" t="s">
        <v>6884</v>
      </c>
      <c r="L653" s="318" t="s">
        <v>6926</v>
      </c>
    </row>
    <row r="654" spans="1:12" ht="101.25">
      <c r="A654" s="319" t="s">
        <v>10055</v>
      </c>
      <c r="B654" s="319" t="s">
        <v>10052</v>
      </c>
      <c r="C654" s="319" t="s">
        <v>10053</v>
      </c>
      <c r="D654" s="319" t="s">
        <v>10054</v>
      </c>
      <c r="E654" s="319" t="s">
        <v>10056</v>
      </c>
      <c r="F654" s="319" t="s">
        <v>10057</v>
      </c>
      <c r="G654" s="319" t="s">
        <v>8195</v>
      </c>
      <c r="H654" s="319" t="s">
        <v>10058</v>
      </c>
      <c r="I654" s="319" t="s">
        <v>6884</v>
      </c>
      <c r="J654" s="319" t="s">
        <v>6884</v>
      </c>
      <c r="K654" s="319" t="s">
        <v>6884</v>
      </c>
      <c r="L654" s="319" t="s">
        <v>6926</v>
      </c>
    </row>
    <row r="655" spans="1:12" ht="112.5">
      <c r="A655" s="318" t="s">
        <v>10062</v>
      </c>
      <c r="B655" s="318" t="s">
        <v>10059</v>
      </c>
      <c r="C655" s="318" t="s">
        <v>10060</v>
      </c>
      <c r="D655" s="318" t="s">
        <v>10061</v>
      </c>
      <c r="E655" s="318" t="s">
        <v>10063</v>
      </c>
      <c r="F655" s="318" t="s">
        <v>10064</v>
      </c>
      <c r="G655" s="318" t="s">
        <v>7614</v>
      </c>
      <c r="H655" s="318" t="s">
        <v>10065</v>
      </c>
      <c r="I655" s="318" t="s">
        <v>6884</v>
      </c>
      <c r="J655" s="318" t="s">
        <v>10051</v>
      </c>
      <c r="K655" s="318" t="s">
        <v>6884</v>
      </c>
      <c r="L655" s="318" t="s">
        <v>6926</v>
      </c>
    </row>
    <row r="656" spans="1:12" ht="123.75">
      <c r="A656" s="319" t="s">
        <v>10069</v>
      </c>
      <c r="B656" s="319" t="s">
        <v>10066</v>
      </c>
      <c r="C656" s="319" t="s">
        <v>10067</v>
      </c>
      <c r="D656" s="319" t="s">
        <v>10068</v>
      </c>
      <c r="E656" s="319" t="s">
        <v>10070</v>
      </c>
      <c r="F656" s="319" t="s">
        <v>10071</v>
      </c>
      <c r="G656" s="319" t="s">
        <v>7219</v>
      </c>
      <c r="H656" s="319" t="s">
        <v>10072</v>
      </c>
      <c r="I656" s="319" t="s">
        <v>6884</v>
      </c>
      <c r="J656" s="319" t="s">
        <v>10051</v>
      </c>
      <c r="K656" s="319" t="s">
        <v>6884</v>
      </c>
      <c r="L656" s="319" t="s">
        <v>6926</v>
      </c>
    </row>
    <row r="657" spans="1:12" ht="101.25">
      <c r="A657" s="318" t="s">
        <v>10076</v>
      </c>
      <c r="B657" s="318" t="s">
        <v>10073</v>
      </c>
      <c r="C657" s="318" t="s">
        <v>10074</v>
      </c>
      <c r="D657" s="318" t="s">
        <v>10075</v>
      </c>
      <c r="E657" s="318" t="s">
        <v>10077</v>
      </c>
      <c r="F657" s="318" t="s">
        <v>10057</v>
      </c>
      <c r="G657" s="318" t="s">
        <v>8195</v>
      </c>
      <c r="H657" s="318" t="s">
        <v>10058</v>
      </c>
      <c r="I657" s="318" t="s">
        <v>6884</v>
      </c>
      <c r="J657" s="318" t="s">
        <v>10051</v>
      </c>
      <c r="K657" s="318" t="s">
        <v>6884</v>
      </c>
      <c r="L657" s="318" t="s">
        <v>6926</v>
      </c>
    </row>
    <row r="658" spans="1:12" ht="101.25">
      <c r="A658" s="319" t="s">
        <v>10081</v>
      </c>
      <c r="B658" s="319" t="s">
        <v>10078</v>
      </c>
      <c r="C658" s="319" t="s">
        <v>10079</v>
      </c>
      <c r="D658" s="319" t="s">
        <v>10080</v>
      </c>
      <c r="E658" s="319" t="s">
        <v>10077</v>
      </c>
      <c r="F658" s="319" t="s">
        <v>10057</v>
      </c>
      <c r="G658" s="319" t="s">
        <v>8195</v>
      </c>
      <c r="H658" s="319" t="s">
        <v>10058</v>
      </c>
      <c r="I658" s="319" t="s">
        <v>6884</v>
      </c>
      <c r="J658" s="319" t="s">
        <v>10051</v>
      </c>
      <c r="K658" s="319" t="s">
        <v>6884</v>
      </c>
      <c r="L658" s="319" t="s">
        <v>6926</v>
      </c>
    </row>
    <row r="659" spans="1:12" ht="101.25">
      <c r="A659" s="318" t="s">
        <v>10085</v>
      </c>
      <c r="B659" s="318" t="s">
        <v>10082</v>
      </c>
      <c r="C659" s="318" t="s">
        <v>10083</v>
      </c>
      <c r="D659" s="318" t="s">
        <v>10084</v>
      </c>
      <c r="E659" s="318" t="s">
        <v>10077</v>
      </c>
      <c r="F659" s="318" t="s">
        <v>10057</v>
      </c>
      <c r="G659" s="318" t="s">
        <v>8195</v>
      </c>
      <c r="H659" s="318" t="s">
        <v>10058</v>
      </c>
      <c r="I659" s="318" t="s">
        <v>6884</v>
      </c>
      <c r="J659" s="318" t="s">
        <v>10051</v>
      </c>
      <c r="K659" s="318" t="s">
        <v>6884</v>
      </c>
      <c r="L659" s="318" t="s">
        <v>6926</v>
      </c>
    </row>
    <row r="660" spans="1:12" ht="123.75">
      <c r="A660" s="319" t="s">
        <v>10089</v>
      </c>
      <c r="B660" s="319" t="s">
        <v>10086</v>
      </c>
      <c r="C660" s="319" t="s">
        <v>10087</v>
      </c>
      <c r="D660" s="319" t="s">
        <v>10088</v>
      </c>
      <c r="E660" s="319" t="s">
        <v>10070</v>
      </c>
      <c r="F660" s="319" t="s">
        <v>10071</v>
      </c>
      <c r="G660" s="319" t="s">
        <v>7219</v>
      </c>
      <c r="H660" s="319" t="s">
        <v>10090</v>
      </c>
      <c r="I660" s="319" t="s">
        <v>6884</v>
      </c>
      <c r="J660" s="319" t="s">
        <v>10091</v>
      </c>
      <c r="K660" s="319" t="s">
        <v>6884</v>
      </c>
      <c r="L660" s="319" t="s">
        <v>6993</v>
      </c>
    </row>
    <row r="661" spans="1:12" ht="101.25">
      <c r="A661" s="318" t="s">
        <v>10095</v>
      </c>
      <c r="B661" s="318" t="s">
        <v>10092</v>
      </c>
      <c r="C661" s="318" t="s">
        <v>10093</v>
      </c>
      <c r="D661" s="318" t="s">
        <v>10094</v>
      </c>
      <c r="E661" s="318" t="s">
        <v>10077</v>
      </c>
      <c r="F661" s="318" t="s">
        <v>10057</v>
      </c>
      <c r="G661" s="318" t="s">
        <v>8195</v>
      </c>
      <c r="H661" s="318" t="s">
        <v>10058</v>
      </c>
      <c r="I661" s="318" t="s">
        <v>6884</v>
      </c>
      <c r="J661" s="318" t="s">
        <v>10051</v>
      </c>
      <c r="K661" s="318" t="s">
        <v>6884</v>
      </c>
      <c r="L661" s="318" t="s">
        <v>6926</v>
      </c>
    </row>
    <row r="662" spans="1:12" ht="101.25">
      <c r="A662" s="319" t="s">
        <v>10099</v>
      </c>
      <c r="B662" s="319" t="s">
        <v>10096</v>
      </c>
      <c r="C662" s="319" t="s">
        <v>10097</v>
      </c>
      <c r="D662" s="319" t="s">
        <v>10098</v>
      </c>
      <c r="E662" s="319" t="s">
        <v>10077</v>
      </c>
      <c r="F662" s="319" t="s">
        <v>10057</v>
      </c>
      <c r="G662" s="319" t="s">
        <v>8195</v>
      </c>
      <c r="H662" s="319" t="s">
        <v>10058</v>
      </c>
      <c r="I662" s="319" t="s">
        <v>6884</v>
      </c>
      <c r="J662" s="319" t="s">
        <v>10051</v>
      </c>
      <c r="K662" s="319" t="s">
        <v>6884</v>
      </c>
      <c r="L662" s="319" t="s">
        <v>6926</v>
      </c>
    </row>
    <row r="663" spans="1:12" ht="101.25">
      <c r="A663" s="318" t="s">
        <v>10103</v>
      </c>
      <c r="B663" s="318" t="s">
        <v>10100</v>
      </c>
      <c r="C663" s="318" t="s">
        <v>10101</v>
      </c>
      <c r="D663" s="318" t="s">
        <v>10102</v>
      </c>
      <c r="E663" s="318" t="s">
        <v>10077</v>
      </c>
      <c r="F663" s="318" t="s">
        <v>10057</v>
      </c>
      <c r="G663" s="318" t="s">
        <v>8195</v>
      </c>
      <c r="H663" s="318" t="s">
        <v>10058</v>
      </c>
      <c r="I663" s="318" t="s">
        <v>6884</v>
      </c>
      <c r="J663" s="318" t="s">
        <v>10051</v>
      </c>
      <c r="K663" s="318" t="s">
        <v>6884</v>
      </c>
      <c r="L663" s="318" t="s">
        <v>6926</v>
      </c>
    </row>
    <row r="664" spans="1:12" ht="101.25">
      <c r="A664" s="319" t="s">
        <v>10106</v>
      </c>
      <c r="B664" s="319" t="s">
        <v>10104</v>
      </c>
      <c r="C664" s="319" t="s">
        <v>10105</v>
      </c>
      <c r="D664" s="319" t="s">
        <v>1090</v>
      </c>
      <c r="E664" s="319" t="s">
        <v>10077</v>
      </c>
      <c r="F664" s="319" t="s">
        <v>10057</v>
      </c>
      <c r="G664" s="319" t="s">
        <v>8195</v>
      </c>
      <c r="H664" s="319" t="s">
        <v>10058</v>
      </c>
      <c r="I664" s="319" t="s">
        <v>6884</v>
      </c>
      <c r="J664" s="319" t="s">
        <v>10051</v>
      </c>
      <c r="K664" s="319" t="s">
        <v>6884</v>
      </c>
      <c r="L664" s="319" t="s">
        <v>6926</v>
      </c>
    </row>
    <row r="665" spans="1:12" ht="112.5">
      <c r="A665" s="318" t="s">
        <v>10110</v>
      </c>
      <c r="B665" s="318" t="s">
        <v>10107</v>
      </c>
      <c r="C665" s="318" t="s">
        <v>10108</v>
      </c>
      <c r="D665" s="318" t="s">
        <v>10109</v>
      </c>
      <c r="E665" s="318" t="s">
        <v>10111</v>
      </c>
      <c r="F665" s="318" t="s">
        <v>10064</v>
      </c>
      <c r="G665" s="318" t="s">
        <v>7614</v>
      </c>
      <c r="H665" s="318" t="s">
        <v>10065</v>
      </c>
      <c r="I665" s="318" t="s">
        <v>6884</v>
      </c>
      <c r="J665" s="318" t="s">
        <v>10051</v>
      </c>
      <c r="K665" s="318" t="s">
        <v>6884</v>
      </c>
      <c r="L665" s="318" t="s">
        <v>6926</v>
      </c>
    </row>
    <row r="666" spans="1:12" ht="101.25">
      <c r="A666" s="319" t="s">
        <v>10115</v>
      </c>
      <c r="B666" s="319" t="s">
        <v>10112</v>
      </c>
      <c r="C666" s="319" t="s">
        <v>10113</v>
      </c>
      <c r="D666" s="319" t="s">
        <v>10114</v>
      </c>
      <c r="E666" s="319" t="s">
        <v>10077</v>
      </c>
      <c r="F666" s="319" t="s">
        <v>10057</v>
      </c>
      <c r="G666" s="319" t="s">
        <v>8195</v>
      </c>
      <c r="H666" s="319" t="s">
        <v>10058</v>
      </c>
      <c r="I666" s="319" t="s">
        <v>6884</v>
      </c>
      <c r="J666" s="319" t="s">
        <v>10051</v>
      </c>
      <c r="K666" s="319" t="s">
        <v>6884</v>
      </c>
      <c r="L666" s="319" t="s">
        <v>6926</v>
      </c>
    </row>
    <row r="667" spans="1:12" ht="101.25">
      <c r="A667" s="318" t="s">
        <v>10119</v>
      </c>
      <c r="B667" s="318" t="s">
        <v>10116</v>
      </c>
      <c r="C667" s="318" t="s">
        <v>10117</v>
      </c>
      <c r="D667" s="318" t="s">
        <v>10118</v>
      </c>
      <c r="E667" s="318" t="s">
        <v>10077</v>
      </c>
      <c r="F667" s="318" t="s">
        <v>10057</v>
      </c>
      <c r="G667" s="318" t="s">
        <v>8195</v>
      </c>
      <c r="H667" s="318" t="s">
        <v>10058</v>
      </c>
      <c r="I667" s="318" t="s">
        <v>6884</v>
      </c>
      <c r="J667" s="318" t="s">
        <v>10051</v>
      </c>
      <c r="K667" s="318" t="s">
        <v>6884</v>
      </c>
      <c r="L667" s="318" t="s">
        <v>6926</v>
      </c>
    </row>
    <row r="668" spans="1:12" ht="101.25">
      <c r="A668" s="319" t="s">
        <v>10123</v>
      </c>
      <c r="B668" s="319" t="s">
        <v>10120</v>
      </c>
      <c r="C668" s="319" t="s">
        <v>10121</v>
      </c>
      <c r="D668" s="319" t="s">
        <v>10122</v>
      </c>
      <c r="E668" s="319" t="s">
        <v>10077</v>
      </c>
      <c r="F668" s="319" t="s">
        <v>10057</v>
      </c>
      <c r="G668" s="319" t="s">
        <v>8195</v>
      </c>
      <c r="H668" s="319" t="s">
        <v>10058</v>
      </c>
      <c r="I668" s="319" t="s">
        <v>6884</v>
      </c>
      <c r="J668" s="319" t="s">
        <v>10051</v>
      </c>
      <c r="K668" s="319" t="s">
        <v>6884</v>
      </c>
      <c r="L668" s="319" t="s">
        <v>6926</v>
      </c>
    </row>
    <row r="669" spans="1:12" ht="202.5">
      <c r="A669" s="318" t="s">
        <v>10127</v>
      </c>
      <c r="B669" s="318" t="s">
        <v>10124</v>
      </c>
      <c r="C669" s="318" t="s">
        <v>10125</v>
      </c>
      <c r="D669" s="318" t="s">
        <v>10126</v>
      </c>
      <c r="E669" s="318" t="s">
        <v>10128</v>
      </c>
      <c r="F669" s="318" t="s">
        <v>10129</v>
      </c>
      <c r="G669" s="318" t="s">
        <v>8195</v>
      </c>
      <c r="H669" s="318" t="s">
        <v>10130</v>
      </c>
      <c r="I669" s="318" t="s">
        <v>6884</v>
      </c>
      <c r="J669" s="318" t="s">
        <v>6884</v>
      </c>
      <c r="K669" s="318" t="s">
        <v>6884</v>
      </c>
      <c r="L669" s="318" t="s">
        <v>6926</v>
      </c>
    </row>
    <row r="670" spans="1:12" ht="78.75">
      <c r="A670" s="319" t="s">
        <v>10133</v>
      </c>
      <c r="B670" s="319" t="s">
        <v>10131</v>
      </c>
      <c r="C670" s="319" t="s">
        <v>10132</v>
      </c>
      <c r="D670" s="319" t="s">
        <v>1090</v>
      </c>
      <c r="E670" s="319" t="s">
        <v>10128</v>
      </c>
      <c r="F670" s="319" t="s">
        <v>10129</v>
      </c>
      <c r="G670" s="319" t="s">
        <v>8195</v>
      </c>
      <c r="H670" s="319" t="s">
        <v>10130</v>
      </c>
      <c r="I670" s="319" t="s">
        <v>6884</v>
      </c>
      <c r="J670" s="319" t="s">
        <v>6884</v>
      </c>
      <c r="K670" s="319" t="s">
        <v>6884</v>
      </c>
      <c r="L670" s="319" t="s">
        <v>6926</v>
      </c>
    </row>
    <row r="671" spans="1:12" ht="78.75">
      <c r="A671" s="318" t="s">
        <v>10137</v>
      </c>
      <c r="B671" s="318" t="s">
        <v>10134</v>
      </c>
      <c r="C671" s="318" t="s">
        <v>10135</v>
      </c>
      <c r="D671" s="318" t="s">
        <v>10136</v>
      </c>
      <c r="E671" s="318" t="s">
        <v>10128</v>
      </c>
      <c r="F671" s="318" t="s">
        <v>10129</v>
      </c>
      <c r="G671" s="318" t="s">
        <v>8195</v>
      </c>
      <c r="H671" s="318" t="s">
        <v>10130</v>
      </c>
      <c r="I671" s="318" t="s">
        <v>7125</v>
      </c>
      <c r="J671" s="318" t="s">
        <v>6884</v>
      </c>
      <c r="K671" s="318" t="s">
        <v>6884</v>
      </c>
      <c r="L671" s="318" t="s">
        <v>6926</v>
      </c>
    </row>
    <row r="672" spans="1:12" ht="78.75">
      <c r="A672" s="319" t="s">
        <v>10141</v>
      </c>
      <c r="B672" s="319" t="s">
        <v>10138</v>
      </c>
      <c r="C672" s="319" t="s">
        <v>10139</v>
      </c>
      <c r="D672" s="319" t="s">
        <v>10140</v>
      </c>
      <c r="E672" s="319" t="s">
        <v>10128</v>
      </c>
      <c r="F672" s="319" t="s">
        <v>10129</v>
      </c>
      <c r="G672" s="319" t="s">
        <v>8195</v>
      </c>
      <c r="H672" s="319" t="s">
        <v>10130</v>
      </c>
      <c r="I672" s="319" t="s">
        <v>6884</v>
      </c>
      <c r="J672" s="319" t="s">
        <v>6884</v>
      </c>
      <c r="K672" s="319" t="s">
        <v>6884</v>
      </c>
      <c r="L672" s="319" t="s">
        <v>6926</v>
      </c>
    </row>
    <row r="673" spans="1:12" ht="135">
      <c r="A673" s="318" t="s">
        <v>10145</v>
      </c>
      <c r="B673" s="318" t="s">
        <v>10142</v>
      </c>
      <c r="C673" s="318" t="s">
        <v>10143</v>
      </c>
      <c r="D673" s="318" t="s">
        <v>10144</v>
      </c>
      <c r="E673" s="318" t="s">
        <v>10044</v>
      </c>
      <c r="F673" s="318" t="s">
        <v>10045</v>
      </c>
      <c r="G673" s="318" t="s">
        <v>7219</v>
      </c>
      <c r="H673" s="318" t="s">
        <v>10046</v>
      </c>
      <c r="I673" s="318" t="s">
        <v>6884</v>
      </c>
      <c r="J673" s="318" t="s">
        <v>6884</v>
      </c>
      <c r="K673" s="318" t="s">
        <v>6884</v>
      </c>
      <c r="L673" s="318" t="s">
        <v>6926</v>
      </c>
    </row>
    <row r="674" spans="1:12" ht="67.5">
      <c r="A674" s="319" t="s">
        <v>10149</v>
      </c>
      <c r="B674" s="319" t="s">
        <v>10146</v>
      </c>
      <c r="C674" s="319" t="s">
        <v>10147</v>
      </c>
      <c r="D674" s="319" t="s">
        <v>10148</v>
      </c>
      <c r="E674" s="319" t="s">
        <v>10044</v>
      </c>
      <c r="F674" s="319" t="s">
        <v>10045</v>
      </c>
      <c r="G674" s="319" t="s">
        <v>7219</v>
      </c>
      <c r="H674" s="319" t="s">
        <v>10046</v>
      </c>
      <c r="I674" s="319" t="s">
        <v>6884</v>
      </c>
      <c r="J674" s="319" t="s">
        <v>6884</v>
      </c>
      <c r="K674" s="319" t="s">
        <v>6884</v>
      </c>
      <c r="L674" s="319" t="s">
        <v>6926</v>
      </c>
    </row>
    <row r="675" spans="1:12" ht="67.5">
      <c r="A675" s="318" t="s">
        <v>3586</v>
      </c>
      <c r="B675" s="318" t="s">
        <v>10150</v>
      </c>
      <c r="C675" s="318" t="s">
        <v>10151</v>
      </c>
      <c r="D675" s="318" t="s">
        <v>3588</v>
      </c>
      <c r="E675" s="318" t="s">
        <v>10044</v>
      </c>
      <c r="F675" s="318" t="s">
        <v>10152</v>
      </c>
      <c r="G675" s="318" t="s">
        <v>7219</v>
      </c>
      <c r="H675" s="318" t="s">
        <v>10153</v>
      </c>
      <c r="I675" s="318" t="s">
        <v>6884</v>
      </c>
      <c r="J675" s="318" t="s">
        <v>6884</v>
      </c>
      <c r="K675" s="318" t="s">
        <v>6884</v>
      </c>
      <c r="L675" s="318" t="s">
        <v>6926</v>
      </c>
    </row>
    <row r="676" spans="1:12" ht="67.5">
      <c r="A676" s="319" t="s">
        <v>10157</v>
      </c>
      <c r="B676" s="319" t="s">
        <v>10154</v>
      </c>
      <c r="C676" s="319" t="s">
        <v>10155</v>
      </c>
      <c r="D676" s="319" t="s">
        <v>10156</v>
      </c>
      <c r="E676" s="319" t="s">
        <v>10044</v>
      </c>
      <c r="F676" s="319" t="s">
        <v>10045</v>
      </c>
      <c r="G676" s="319" t="s">
        <v>7219</v>
      </c>
      <c r="H676" s="319" t="s">
        <v>10046</v>
      </c>
      <c r="I676" s="319" t="s">
        <v>6884</v>
      </c>
      <c r="J676" s="319" t="s">
        <v>6884</v>
      </c>
      <c r="K676" s="319" t="s">
        <v>6884</v>
      </c>
      <c r="L676" s="319" t="s">
        <v>6926</v>
      </c>
    </row>
    <row r="677" spans="1:12" ht="67.5">
      <c r="A677" s="318" t="s">
        <v>10161</v>
      </c>
      <c r="B677" s="318" t="s">
        <v>10158</v>
      </c>
      <c r="C677" s="318" t="s">
        <v>10159</v>
      </c>
      <c r="D677" s="318" t="s">
        <v>10160</v>
      </c>
      <c r="E677" s="318" t="s">
        <v>10044</v>
      </c>
      <c r="F677" s="318" t="s">
        <v>10045</v>
      </c>
      <c r="G677" s="318" t="s">
        <v>7219</v>
      </c>
      <c r="H677" s="318" t="s">
        <v>10046</v>
      </c>
      <c r="I677" s="318" t="s">
        <v>6884</v>
      </c>
      <c r="J677" s="318" t="s">
        <v>6884</v>
      </c>
      <c r="K677" s="318" t="s">
        <v>6884</v>
      </c>
      <c r="L677" s="318" t="s">
        <v>6926</v>
      </c>
    </row>
    <row r="678" spans="1:12" ht="67.5">
      <c r="A678" s="319" t="s">
        <v>10164</v>
      </c>
      <c r="B678" s="319" t="s">
        <v>10162</v>
      </c>
      <c r="C678" s="319" t="s">
        <v>10163</v>
      </c>
      <c r="D678" s="319" t="s">
        <v>1090</v>
      </c>
      <c r="E678" s="319" t="s">
        <v>10044</v>
      </c>
      <c r="F678" s="319" t="s">
        <v>10045</v>
      </c>
      <c r="G678" s="319" t="s">
        <v>7219</v>
      </c>
      <c r="H678" s="319" t="s">
        <v>10046</v>
      </c>
      <c r="I678" s="319" t="s">
        <v>6884</v>
      </c>
      <c r="J678" s="319" t="s">
        <v>6884</v>
      </c>
      <c r="K678" s="319" t="s">
        <v>6884</v>
      </c>
      <c r="L678" s="319" t="s">
        <v>6926</v>
      </c>
    </row>
    <row r="679" spans="1:12" ht="67.5">
      <c r="A679" s="318" t="s">
        <v>10167</v>
      </c>
      <c r="B679" s="318" t="s">
        <v>10165</v>
      </c>
      <c r="C679" s="318" t="s">
        <v>10166</v>
      </c>
      <c r="D679" s="318" t="s">
        <v>1090</v>
      </c>
      <c r="E679" s="318" t="s">
        <v>10044</v>
      </c>
      <c r="F679" s="318" t="s">
        <v>10045</v>
      </c>
      <c r="G679" s="318" t="s">
        <v>7219</v>
      </c>
      <c r="H679" s="318" t="s">
        <v>10046</v>
      </c>
      <c r="I679" s="318" t="s">
        <v>6884</v>
      </c>
      <c r="J679" s="318" t="s">
        <v>6884</v>
      </c>
      <c r="K679" s="318" t="s">
        <v>6884</v>
      </c>
      <c r="L679" s="318" t="s">
        <v>6926</v>
      </c>
    </row>
    <row r="680" spans="1:12" ht="101.25">
      <c r="A680" s="319" t="s">
        <v>10171</v>
      </c>
      <c r="B680" s="319" t="s">
        <v>10168</v>
      </c>
      <c r="C680" s="319" t="s">
        <v>10169</v>
      </c>
      <c r="D680" s="319" t="s">
        <v>10170</v>
      </c>
      <c r="E680" s="319" t="s">
        <v>10172</v>
      </c>
      <c r="F680" s="319" t="s">
        <v>10173</v>
      </c>
      <c r="G680" s="319" t="s">
        <v>8083</v>
      </c>
      <c r="H680" s="319" t="s">
        <v>10173</v>
      </c>
      <c r="I680" s="319" t="s">
        <v>6884</v>
      </c>
      <c r="J680" s="319" t="s">
        <v>6884</v>
      </c>
      <c r="K680" s="319" t="s">
        <v>6884</v>
      </c>
      <c r="L680" s="319" t="s">
        <v>6926</v>
      </c>
    </row>
    <row r="681" spans="1:12" ht="45">
      <c r="A681" s="318" t="s">
        <v>10177</v>
      </c>
      <c r="B681" s="318" t="s">
        <v>10174</v>
      </c>
      <c r="C681" s="318" t="s">
        <v>10175</v>
      </c>
      <c r="D681" s="318" t="s">
        <v>10176</v>
      </c>
      <c r="E681" s="318" t="s">
        <v>10172</v>
      </c>
      <c r="F681" s="318" t="s">
        <v>10173</v>
      </c>
      <c r="G681" s="318" t="s">
        <v>8083</v>
      </c>
      <c r="H681" s="318" t="s">
        <v>10173</v>
      </c>
      <c r="I681" s="318" t="s">
        <v>6884</v>
      </c>
      <c r="J681" s="318" t="s">
        <v>6884</v>
      </c>
      <c r="K681" s="318" t="s">
        <v>6884</v>
      </c>
      <c r="L681" s="318" t="s">
        <v>6926</v>
      </c>
    </row>
    <row r="682" spans="1:12" ht="45">
      <c r="A682" s="319" t="s">
        <v>10181</v>
      </c>
      <c r="B682" s="319" t="s">
        <v>10178</v>
      </c>
      <c r="C682" s="319" t="s">
        <v>10179</v>
      </c>
      <c r="D682" s="319" t="s">
        <v>10180</v>
      </c>
      <c r="E682" s="319" t="s">
        <v>10172</v>
      </c>
      <c r="F682" s="319" t="s">
        <v>10173</v>
      </c>
      <c r="G682" s="319" t="s">
        <v>8083</v>
      </c>
      <c r="H682" s="319" t="s">
        <v>10173</v>
      </c>
      <c r="I682" s="319" t="s">
        <v>6884</v>
      </c>
      <c r="J682" s="319" t="s">
        <v>6884</v>
      </c>
      <c r="K682" s="319" t="s">
        <v>6884</v>
      </c>
      <c r="L682" s="319" t="s">
        <v>6926</v>
      </c>
    </row>
    <row r="683" spans="1:12" ht="101.25">
      <c r="A683" s="318" t="s">
        <v>10185</v>
      </c>
      <c r="B683" s="318" t="s">
        <v>10182</v>
      </c>
      <c r="C683" s="318" t="s">
        <v>10183</v>
      </c>
      <c r="D683" s="318" t="s">
        <v>10184</v>
      </c>
      <c r="E683" s="318" t="s">
        <v>10077</v>
      </c>
      <c r="F683" s="318" t="s">
        <v>10057</v>
      </c>
      <c r="G683" s="318" t="s">
        <v>8195</v>
      </c>
      <c r="H683" s="318" t="s">
        <v>10058</v>
      </c>
      <c r="I683" s="318" t="s">
        <v>7125</v>
      </c>
      <c r="J683" s="318" t="s">
        <v>10051</v>
      </c>
      <c r="K683" s="318" t="s">
        <v>6884</v>
      </c>
      <c r="L683" s="318" t="s">
        <v>6926</v>
      </c>
    </row>
    <row r="684" spans="1:12" ht="101.25">
      <c r="A684" s="319" t="s">
        <v>10189</v>
      </c>
      <c r="B684" s="319" t="s">
        <v>10186</v>
      </c>
      <c r="C684" s="319" t="s">
        <v>10187</v>
      </c>
      <c r="D684" s="319" t="s">
        <v>10188</v>
      </c>
      <c r="E684" s="319" t="s">
        <v>10077</v>
      </c>
      <c r="F684" s="319" t="s">
        <v>10057</v>
      </c>
      <c r="G684" s="319" t="s">
        <v>8195</v>
      </c>
      <c r="H684" s="319" t="s">
        <v>10058</v>
      </c>
      <c r="I684" s="319" t="s">
        <v>6884</v>
      </c>
      <c r="J684" s="319" t="s">
        <v>10051</v>
      </c>
      <c r="K684" s="319" t="s">
        <v>6884</v>
      </c>
      <c r="L684" s="319" t="s">
        <v>6926</v>
      </c>
    </row>
    <row r="685" spans="1:12" ht="78.75">
      <c r="A685" s="318" t="s">
        <v>10193</v>
      </c>
      <c r="B685" s="318" t="s">
        <v>10190</v>
      </c>
      <c r="C685" s="318" t="s">
        <v>10191</v>
      </c>
      <c r="D685" s="318" t="s">
        <v>10192</v>
      </c>
      <c r="E685" s="318" t="s">
        <v>10128</v>
      </c>
      <c r="F685" s="318" t="s">
        <v>10129</v>
      </c>
      <c r="G685" s="318" t="s">
        <v>8195</v>
      </c>
      <c r="H685" s="318" t="s">
        <v>10130</v>
      </c>
      <c r="I685" s="318" t="s">
        <v>6884</v>
      </c>
      <c r="J685" s="318" t="s">
        <v>6884</v>
      </c>
      <c r="K685" s="318" t="s">
        <v>6884</v>
      </c>
      <c r="L685" s="318" t="s">
        <v>6926</v>
      </c>
    </row>
    <row r="686" spans="1:12" ht="67.5">
      <c r="A686" s="319" t="s">
        <v>10197</v>
      </c>
      <c r="B686" s="319" t="s">
        <v>10194</v>
      </c>
      <c r="C686" s="319" t="s">
        <v>10195</v>
      </c>
      <c r="D686" s="319" t="s">
        <v>10196</v>
      </c>
      <c r="E686" s="319" t="s">
        <v>10044</v>
      </c>
      <c r="F686" s="319" t="s">
        <v>10045</v>
      </c>
      <c r="G686" s="319" t="s">
        <v>7219</v>
      </c>
      <c r="H686" s="319" t="s">
        <v>10046</v>
      </c>
      <c r="I686" s="319" t="s">
        <v>6884</v>
      </c>
      <c r="J686" s="319" t="s">
        <v>6884</v>
      </c>
      <c r="K686" s="319" t="s">
        <v>6884</v>
      </c>
      <c r="L686" s="319" t="s">
        <v>6926</v>
      </c>
    </row>
    <row r="687" spans="1:12" ht="78.75">
      <c r="A687" s="318" t="s">
        <v>10200</v>
      </c>
      <c r="B687" s="318" t="s">
        <v>10198</v>
      </c>
      <c r="C687" s="318" t="s">
        <v>10199</v>
      </c>
      <c r="D687" s="318" t="s">
        <v>1090</v>
      </c>
      <c r="E687" s="318" t="s">
        <v>10201</v>
      </c>
      <c r="F687" s="318" t="s">
        <v>10202</v>
      </c>
      <c r="G687" s="318" t="s">
        <v>7219</v>
      </c>
      <c r="H687" s="318" t="s">
        <v>10203</v>
      </c>
      <c r="I687" s="318" t="s">
        <v>6884</v>
      </c>
      <c r="J687" s="318" t="s">
        <v>6884</v>
      </c>
      <c r="K687" s="318" t="s">
        <v>6884</v>
      </c>
      <c r="L687" s="318" t="s">
        <v>6926</v>
      </c>
    </row>
    <row r="688" spans="1:12" ht="67.5">
      <c r="A688" s="319" t="s">
        <v>10207</v>
      </c>
      <c r="B688" s="319" t="s">
        <v>10204</v>
      </c>
      <c r="C688" s="319" t="s">
        <v>10205</v>
      </c>
      <c r="D688" s="319" t="s">
        <v>10206</v>
      </c>
      <c r="E688" s="319" t="s">
        <v>10044</v>
      </c>
      <c r="F688" s="319" t="s">
        <v>10045</v>
      </c>
      <c r="G688" s="319" t="s">
        <v>7219</v>
      </c>
      <c r="H688" s="319" t="s">
        <v>10046</v>
      </c>
      <c r="I688" s="319" t="s">
        <v>6884</v>
      </c>
      <c r="J688" s="319" t="s">
        <v>6884</v>
      </c>
      <c r="K688" s="319" t="s">
        <v>6884</v>
      </c>
      <c r="L688" s="319" t="s">
        <v>6926</v>
      </c>
    </row>
    <row r="689" spans="1:12" ht="45">
      <c r="A689" s="318" t="s">
        <v>10211</v>
      </c>
      <c r="B689" s="318" t="s">
        <v>10208</v>
      </c>
      <c r="C689" s="318" t="s">
        <v>10209</v>
      </c>
      <c r="D689" s="318" t="s">
        <v>10210</v>
      </c>
      <c r="E689" s="318" t="s">
        <v>10172</v>
      </c>
      <c r="F689" s="318" t="s">
        <v>10173</v>
      </c>
      <c r="G689" s="318" t="s">
        <v>8083</v>
      </c>
      <c r="H689" s="318" t="s">
        <v>10212</v>
      </c>
      <c r="I689" s="318" t="s">
        <v>6884</v>
      </c>
      <c r="J689" s="318" t="s">
        <v>6884</v>
      </c>
      <c r="K689" s="318" t="s">
        <v>6884</v>
      </c>
      <c r="L689" s="318" t="s">
        <v>6993</v>
      </c>
    </row>
    <row r="690" spans="1:12" ht="101.25">
      <c r="A690" s="319" t="s">
        <v>10216</v>
      </c>
      <c r="B690" s="319" t="s">
        <v>10213</v>
      </c>
      <c r="C690" s="319" t="s">
        <v>10214</v>
      </c>
      <c r="D690" s="319" t="s">
        <v>10215</v>
      </c>
      <c r="E690" s="319" t="s">
        <v>10077</v>
      </c>
      <c r="F690" s="319" t="s">
        <v>10057</v>
      </c>
      <c r="G690" s="319" t="s">
        <v>8195</v>
      </c>
      <c r="H690" s="319" t="s">
        <v>10058</v>
      </c>
      <c r="I690" s="319" t="s">
        <v>6884</v>
      </c>
      <c r="J690" s="319" t="s">
        <v>10217</v>
      </c>
      <c r="K690" s="319" t="s">
        <v>6884</v>
      </c>
      <c r="L690" s="319" t="s">
        <v>6926</v>
      </c>
    </row>
    <row r="691" spans="1:12" ht="409.5">
      <c r="A691" s="318" t="s">
        <v>10221</v>
      </c>
      <c r="B691" s="318" t="s">
        <v>10218</v>
      </c>
      <c r="C691" s="318" t="s">
        <v>10219</v>
      </c>
      <c r="D691" s="318" t="s">
        <v>10220</v>
      </c>
      <c r="E691" s="318" t="s">
        <v>10077</v>
      </c>
      <c r="F691" s="318" t="s">
        <v>10057</v>
      </c>
      <c r="G691" s="318" t="s">
        <v>8195</v>
      </c>
      <c r="H691" s="318" t="s">
        <v>10058</v>
      </c>
      <c r="I691" s="318" t="s">
        <v>6884</v>
      </c>
      <c r="J691" s="318" t="s">
        <v>10051</v>
      </c>
      <c r="K691" s="318" t="s">
        <v>6884</v>
      </c>
      <c r="L691" s="318" t="s">
        <v>6926</v>
      </c>
    </row>
    <row r="692" spans="1:12" ht="101.25">
      <c r="A692" s="319" t="s">
        <v>10225</v>
      </c>
      <c r="B692" s="319" t="s">
        <v>10222</v>
      </c>
      <c r="C692" s="319" t="s">
        <v>10223</v>
      </c>
      <c r="D692" s="319" t="s">
        <v>10224</v>
      </c>
      <c r="E692" s="319" t="s">
        <v>10128</v>
      </c>
      <c r="F692" s="319" t="s">
        <v>10129</v>
      </c>
      <c r="G692" s="319" t="s">
        <v>8195</v>
      </c>
      <c r="H692" s="319" t="s">
        <v>10130</v>
      </c>
      <c r="I692" s="319" t="s">
        <v>6884</v>
      </c>
      <c r="J692" s="319" t="s">
        <v>6884</v>
      </c>
      <c r="K692" s="319" t="s">
        <v>6884</v>
      </c>
      <c r="L692" s="319" t="s">
        <v>6926</v>
      </c>
    </row>
    <row r="693" spans="1:12" ht="123.75">
      <c r="A693" s="318" t="s">
        <v>10229</v>
      </c>
      <c r="B693" s="318" t="s">
        <v>10226</v>
      </c>
      <c r="C693" s="318" t="s">
        <v>10227</v>
      </c>
      <c r="D693" s="318" t="s">
        <v>10228</v>
      </c>
      <c r="E693" s="318" t="s">
        <v>10044</v>
      </c>
      <c r="F693" s="318" t="s">
        <v>10045</v>
      </c>
      <c r="G693" s="318" t="s">
        <v>7219</v>
      </c>
      <c r="H693" s="318" t="s">
        <v>10046</v>
      </c>
      <c r="I693" s="318" t="s">
        <v>6884</v>
      </c>
      <c r="J693" s="318" t="s">
        <v>6884</v>
      </c>
      <c r="K693" s="318" t="s">
        <v>6884</v>
      </c>
      <c r="L693" s="318" t="s">
        <v>6926</v>
      </c>
    </row>
    <row r="694" spans="1:12" ht="258.75">
      <c r="A694" s="319" t="s">
        <v>10233</v>
      </c>
      <c r="B694" s="319" t="s">
        <v>10230</v>
      </c>
      <c r="C694" s="319" t="s">
        <v>10231</v>
      </c>
      <c r="D694" s="319" t="s">
        <v>10232</v>
      </c>
      <c r="E694" s="319" t="s">
        <v>10172</v>
      </c>
      <c r="F694" s="319" t="s">
        <v>10173</v>
      </c>
      <c r="G694" s="319" t="s">
        <v>8083</v>
      </c>
      <c r="H694" s="319" t="s">
        <v>10173</v>
      </c>
      <c r="I694" s="319" t="s">
        <v>6884</v>
      </c>
      <c r="J694" s="319" t="s">
        <v>6884</v>
      </c>
      <c r="K694" s="319" t="s">
        <v>6884</v>
      </c>
      <c r="L694" s="319" t="s">
        <v>6926</v>
      </c>
    </row>
    <row r="695" spans="1:12" ht="78.75">
      <c r="A695" s="318" t="s">
        <v>1090</v>
      </c>
      <c r="B695" s="318" t="s">
        <v>10234</v>
      </c>
      <c r="C695" s="318" t="s">
        <v>10235</v>
      </c>
      <c r="D695" s="318" t="s">
        <v>10236</v>
      </c>
      <c r="E695" s="318" t="s">
        <v>10237</v>
      </c>
      <c r="F695" s="318" t="s">
        <v>10238</v>
      </c>
      <c r="G695" s="318" t="s">
        <v>6938</v>
      </c>
      <c r="H695" s="318" t="s">
        <v>10239</v>
      </c>
      <c r="I695" s="318" t="s">
        <v>6884</v>
      </c>
      <c r="J695" s="318" t="s">
        <v>6884</v>
      </c>
      <c r="K695" s="318" t="s">
        <v>6884</v>
      </c>
      <c r="L695" s="318" t="s">
        <v>6926</v>
      </c>
    </row>
    <row r="696" spans="1:12" ht="45">
      <c r="A696" s="319" t="s">
        <v>10243</v>
      </c>
      <c r="B696" s="319" t="s">
        <v>10240</v>
      </c>
      <c r="C696" s="319" t="s">
        <v>10241</v>
      </c>
      <c r="D696" s="319" t="s">
        <v>10242</v>
      </c>
      <c r="E696" s="319" t="s">
        <v>7354</v>
      </c>
      <c r="F696" s="319" t="s">
        <v>7355</v>
      </c>
      <c r="G696" s="319" t="s">
        <v>7003</v>
      </c>
      <c r="H696" s="319" t="s">
        <v>7355</v>
      </c>
      <c r="I696" s="319" t="s">
        <v>6884</v>
      </c>
      <c r="J696" s="319" t="s">
        <v>6884</v>
      </c>
      <c r="K696" s="319" t="s">
        <v>6884</v>
      </c>
      <c r="L696" s="319" t="s">
        <v>862</v>
      </c>
    </row>
    <row r="697" spans="1:12" ht="45">
      <c r="A697" s="318" t="s">
        <v>10247</v>
      </c>
      <c r="B697" s="318" t="s">
        <v>10244</v>
      </c>
      <c r="C697" s="318" t="s">
        <v>10245</v>
      </c>
      <c r="D697" s="318" t="s">
        <v>10246</v>
      </c>
      <c r="E697" s="318" t="s">
        <v>7354</v>
      </c>
      <c r="F697" s="318" t="s">
        <v>7355</v>
      </c>
      <c r="G697" s="318" t="s">
        <v>7003</v>
      </c>
      <c r="H697" s="318" t="s">
        <v>7356</v>
      </c>
      <c r="I697" s="318" t="s">
        <v>6884</v>
      </c>
      <c r="J697" s="318" t="s">
        <v>6884</v>
      </c>
      <c r="K697" s="318" t="s">
        <v>6884</v>
      </c>
      <c r="L697" s="318" t="s">
        <v>862</v>
      </c>
    </row>
    <row r="698" spans="1:12" ht="56.25">
      <c r="A698" s="319" t="s">
        <v>10251</v>
      </c>
      <c r="B698" s="319" t="s">
        <v>10248</v>
      </c>
      <c r="C698" s="319" t="s">
        <v>10249</v>
      </c>
      <c r="D698" s="319" t="s">
        <v>10250</v>
      </c>
      <c r="E698" s="319" t="s">
        <v>10252</v>
      </c>
      <c r="F698" s="319" t="s">
        <v>10253</v>
      </c>
      <c r="G698" s="319" t="s">
        <v>10254</v>
      </c>
      <c r="H698" s="319" t="s">
        <v>10255</v>
      </c>
      <c r="I698" s="319" t="s">
        <v>6884</v>
      </c>
      <c r="J698" s="319" t="s">
        <v>6884</v>
      </c>
      <c r="K698" s="319" t="s">
        <v>6884</v>
      </c>
      <c r="L698" s="319" t="s">
        <v>862</v>
      </c>
    </row>
    <row r="699" spans="1:12" ht="67.5">
      <c r="A699" s="318" t="s">
        <v>10258</v>
      </c>
      <c r="B699" s="318" t="s">
        <v>10256</v>
      </c>
      <c r="C699" s="318" t="s">
        <v>10257</v>
      </c>
      <c r="D699" s="318" t="s">
        <v>1369</v>
      </c>
      <c r="E699" s="318" t="s">
        <v>10259</v>
      </c>
      <c r="F699" s="318" t="s">
        <v>10260</v>
      </c>
      <c r="G699" s="318" t="s">
        <v>7003</v>
      </c>
      <c r="H699" s="318" t="s">
        <v>10261</v>
      </c>
      <c r="I699" s="318" t="s">
        <v>6884</v>
      </c>
      <c r="J699" s="318" t="s">
        <v>6884</v>
      </c>
      <c r="K699" s="318" t="s">
        <v>6884</v>
      </c>
      <c r="L699" s="318" t="s">
        <v>862</v>
      </c>
    </row>
    <row r="700" spans="1:12" ht="67.5">
      <c r="A700" s="319" t="s">
        <v>6884</v>
      </c>
      <c r="B700" s="319" t="s">
        <v>10262</v>
      </c>
      <c r="C700" s="319" t="s">
        <v>10263</v>
      </c>
      <c r="D700" s="319" t="s">
        <v>10264</v>
      </c>
      <c r="E700" s="319" t="s">
        <v>7923</v>
      </c>
      <c r="F700" s="319" t="s">
        <v>7924</v>
      </c>
      <c r="G700" s="319" t="s">
        <v>7037</v>
      </c>
      <c r="H700" s="319" t="s">
        <v>7924</v>
      </c>
      <c r="I700" s="319" t="s">
        <v>6884</v>
      </c>
      <c r="J700" s="319" t="s">
        <v>6884</v>
      </c>
      <c r="K700" s="319" t="s">
        <v>6884</v>
      </c>
      <c r="L700" s="319" t="s">
        <v>862</v>
      </c>
    </row>
    <row r="701" spans="1:12" ht="45">
      <c r="A701" s="318" t="s">
        <v>6884</v>
      </c>
      <c r="B701" s="318" t="s">
        <v>10265</v>
      </c>
      <c r="C701" s="318" t="s">
        <v>10266</v>
      </c>
      <c r="D701" s="318" t="s">
        <v>10267</v>
      </c>
      <c r="E701" s="318" t="s">
        <v>8070</v>
      </c>
      <c r="F701" s="318" t="s">
        <v>8071</v>
      </c>
      <c r="G701" s="318" t="s">
        <v>7627</v>
      </c>
      <c r="H701" s="318" t="s">
        <v>8071</v>
      </c>
      <c r="I701" s="318" t="s">
        <v>6884</v>
      </c>
      <c r="J701" s="318" t="s">
        <v>6884</v>
      </c>
      <c r="K701" s="318" t="s">
        <v>6884</v>
      </c>
      <c r="L701" s="318" t="s">
        <v>862</v>
      </c>
    </row>
    <row r="702" spans="1:12" ht="112.5">
      <c r="A702" s="319" t="s">
        <v>10271</v>
      </c>
      <c r="B702" s="319" t="s">
        <v>10268</v>
      </c>
      <c r="C702" s="319" t="s">
        <v>10269</v>
      </c>
      <c r="D702" s="319" t="s">
        <v>10270</v>
      </c>
      <c r="E702" s="319" t="s">
        <v>7035</v>
      </c>
      <c r="F702" s="319" t="s">
        <v>7036</v>
      </c>
      <c r="G702" s="319" t="s">
        <v>7037</v>
      </c>
      <c r="H702" s="319" t="s">
        <v>10272</v>
      </c>
      <c r="I702" s="319" t="s">
        <v>6884</v>
      </c>
      <c r="J702" s="319" t="s">
        <v>6884</v>
      </c>
      <c r="K702" s="319" t="s">
        <v>10273</v>
      </c>
      <c r="L702" s="319" t="s">
        <v>862</v>
      </c>
    </row>
    <row r="703" spans="1:12" ht="56.25">
      <c r="A703" s="318" t="s">
        <v>10277</v>
      </c>
      <c r="B703" s="318" t="s">
        <v>10274</v>
      </c>
      <c r="C703" s="318" t="s">
        <v>10275</v>
      </c>
      <c r="D703" s="318" t="s">
        <v>10276</v>
      </c>
      <c r="E703" s="318" t="s">
        <v>10278</v>
      </c>
      <c r="F703" s="318" t="s">
        <v>10279</v>
      </c>
      <c r="G703" s="318" t="s">
        <v>7163</v>
      </c>
      <c r="H703" s="318" t="s">
        <v>10280</v>
      </c>
      <c r="I703" s="318" t="s">
        <v>6884</v>
      </c>
      <c r="J703" s="318" t="s">
        <v>6884</v>
      </c>
      <c r="K703" s="318" t="s">
        <v>6884</v>
      </c>
      <c r="L703" s="318" t="s">
        <v>862</v>
      </c>
    </row>
    <row r="704" spans="1:12" ht="45">
      <c r="A704" s="319" t="s">
        <v>10284</v>
      </c>
      <c r="B704" s="319" t="s">
        <v>10281</v>
      </c>
      <c r="C704" s="319" t="s">
        <v>10282</v>
      </c>
      <c r="D704" s="319" t="s">
        <v>10283</v>
      </c>
      <c r="E704" s="319" t="s">
        <v>8930</v>
      </c>
      <c r="F704" s="319" t="s">
        <v>8931</v>
      </c>
      <c r="G704" s="319" t="s">
        <v>6884</v>
      </c>
      <c r="H704" s="319" t="s">
        <v>8931</v>
      </c>
      <c r="I704" s="319" t="s">
        <v>6884</v>
      </c>
      <c r="J704" s="319" t="s">
        <v>6884</v>
      </c>
      <c r="K704" s="319" t="s">
        <v>6884</v>
      </c>
      <c r="L704" s="319" t="s">
        <v>862</v>
      </c>
    </row>
    <row r="705" spans="1:12" ht="90">
      <c r="A705" s="318" t="s">
        <v>10288</v>
      </c>
      <c r="B705" s="318" t="s">
        <v>10285</v>
      </c>
      <c r="C705" s="318" t="s">
        <v>10286</v>
      </c>
      <c r="D705" s="318" t="s">
        <v>10287</v>
      </c>
      <c r="E705" s="318" t="s">
        <v>7035</v>
      </c>
      <c r="F705" s="318" t="s">
        <v>7036</v>
      </c>
      <c r="G705" s="318" t="s">
        <v>7037</v>
      </c>
      <c r="H705" s="318" t="s">
        <v>7036</v>
      </c>
      <c r="I705" s="318" t="s">
        <v>6884</v>
      </c>
      <c r="J705" s="318" t="s">
        <v>6884</v>
      </c>
      <c r="K705" s="318" t="s">
        <v>6884</v>
      </c>
      <c r="L705" s="318" t="s">
        <v>862</v>
      </c>
    </row>
    <row r="706" spans="1:12" ht="90">
      <c r="A706" s="319" t="s">
        <v>10292</v>
      </c>
      <c r="B706" s="319" t="s">
        <v>10289</v>
      </c>
      <c r="C706" s="319" t="s">
        <v>10290</v>
      </c>
      <c r="D706" s="319" t="s">
        <v>10291</v>
      </c>
      <c r="E706" s="319" t="s">
        <v>7857</v>
      </c>
      <c r="F706" s="319" t="s">
        <v>7858</v>
      </c>
      <c r="G706" s="319" t="s">
        <v>7474</v>
      </c>
      <c r="H706" s="319" t="s">
        <v>7858</v>
      </c>
      <c r="I706" s="319" t="s">
        <v>6884</v>
      </c>
      <c r="J706" s="319" t="s">
        <v>6884</v>
      </c>
      <c r="K706" s="319" t="s">
        <v>6884</v>
      </c>
      <c r="L706" s="319" t="s">
        <v>862</v>
      </c>
    </row>
    <row r="707" spans="1:12" ht="56.25">
      <c r="A707" s="318" t="s">
        <v>10296</v>
      </c>
      <c r="B707" s="318" t="s">
        <v>10293</v>
      </c>
      <c r="C707" s="318" t="s">
        <v>10294</v>
      </c>
      <c r="D707" s="318" t="s">
        <v>10295</v>
      </c>
      <c r="E707" s="318" t="s">
        <v>7472</v>
      </c>
      <c r="F707" s="318" t="s">
        <v>7473</v>
      </c>
      <c r="G707" s="318" t="s">
        <v>7474</v>
      </c>
      <c r="H707" s="318" t="s">
        <v>7473</v>
      </c>
      <c r="I707" s="318" t="s">
        <v>6884</v>
      </c>
      <c r="J707" s="318" t="s">
        <v>6884</v>
      </c>
      <c r="K707" s="318" t="s">
        <v>6884</v>
      </c>
      <c r="L707" s="318" t="s">
        <v>862</v>
      </c>
    </row>
    <row r="708" spans="1:12" ht="123.75">
      <c r="A708" s="319" t="s">
        <v>10300</v>
      </c>
      <c r="B708" s="319" t="s">
        <v>10297</v>
      </c>
      <c r="C708" s="319" t="s">
        <v>10298</v>
      </c>
      <c r="D708" s="319" t="s">
        <v>10299</v>
      </c>
      <c r="E708" s="319" t="s">
        <v>7472</v>
      </c>
      <c r="F708" s="319" t="s">
        <v>7473</v>
      </c>
      <c r="G708" s="319" t="s">
        <v>7474</v>
      </c>
      <c r="H708" s="319" t="s">
        <v>7473</v>
      </c>
      <c r="I708" s="319" t="s">
        <v>6884</v>
      </c>
      <c r="J708" s="319" t="s">
        <v>6884</v>
      </c>
      <c r="K708" s="319" t="s">
        <v>6884</v>
      </c>
      <c r="L708" s="319" t="s">
        <v>6893</v>
      </c>
    </row>
    <row r="709" spans="1:12" ht="146.25">
      <c r="A709" s="318" t="s">
        <v>10304</v>
      </c>
      <c r="B709" s="318" t="s">
        <v>10301</v>
      </c>
      <c r="C709" s="318" t="s">
        <v>10302</v>
      </c>
      <c r="D709" s="318" t="s">
        <v>10303</v>
      </c>
      <c r="E709" s="318" t="s">
        <v>9900</v>
      </c>
      <c r="F709" s="318" t="s">
        <v>9901</v>
      </c>
      <c r="G709" s="318" t="s">
        <v>7333</v>
      </c>
      <c r="H709" s="318" t="s">
        <v>9901</v>
      </c>
      <c r="I709" s="318" t="s">
        <v>6884</v>
      </c>
      <c r="J709" s="318" t="s">
        <v>6884</v>
      </c>
      <c r="K709" s="318" t="s">
        <v>6884</v>
      </c>
      <c r="L709" s="318" t="s">
        <v>6926</v>
      </c>
    </row>
    <row r="710" spans="1:12" ht="56.25">
      <c r="A710" s="319" t="s">
        <v>10308</v>
      </c>
      <c r="B710" s="319" t="s">
        <v>10305</v>
      </c>
      <c r="C710" s="319" t="s">
        <v>10306</v>
      </c>
      <c r="D710" s="319" t="s">
        <v>10307</v>
      </c>
      <c r="E710" s="319" t="s">
        <v>10309</v>
      </c>
      <c r="F710" s="319" t="s">
        <v>10310</v>
      </c>
      <c r="G710" s="319" t="s">
        <v>9843</v>
      </c>
      <c r="H710" s="319" t="s">
        <v>10311</v>
      </c>
      <c r="I710" s="319" t="s">
        <v>6884</v>
      </c>
      <c r="J710" s="319" t="s">
        <v>6884</v>
      </c>
      <c r="K710" s="319" t="s">
        <v>7101</v>
      </c>
      <c r="L710" s="319" t="s">
        <v>862</v>
      </c>
    </row>
    <row r="711" spans="1:12" ht="33.75">
      <c r="A711" s="318" t="s">
        <v>10308</v>
      </c>
      <c r="B711" s="318" t="s">
        <v>10312</v>
      </c>
      <c r="C711" s="318" t="s">
        <v>10313</v>
      </c>
      <c r="D711" s="318" t="s">
        <v>10307</v>
      </c>
      <c r="E711" s="318" t="s">
        <v>7274</v>
      </c>
      <c r="F711" s="318" t="s">
        <v>7275</v>
      </c>
      <c r="G711" s="318" t="s">
        <v>7276</v>
      </c>
      <c r="H711" s="318" t="s">
        <v>7277</v>
      </c>
      <c r="I711" s="318" t="s">
        <v>6884</v>
      </c>
      <c r="J711" s="318" t="s">
        <v>6884</v>
      </c>
      <c r="K711" s="318" t="s">
        <v>6884</v>
      </c>
      <c r="L711" s="318" t="s">
        <v>862</v>
      </c>
    </row>
    <row r="712" spans="1:12" ht="56.25">
      <c r="A712" s="319" t="s">
        <v>1449</v>
      </c>
      <c r="B712" s="319" t="s">
        <v>10314</v>
      </c>
      <c r="C712" s="319" t="s">
        <v>10315</v>
      </c>
      <c r="D712" s="319" t="s">
        <v>1450</v>
      </c>
      <c r="E712" s="319" t="s">
        <v>8847</v>
      </c>
      <c r="F712" s="319" t="s">
        <v>8848</v>
      </c>
      <c r="G712" s="319" t="s">
        <v>7163</v>
      </c>
      <c r="H712" s="319" t="s">
        <v>10316</v>
      </c>
      <c r="I712" s="319" t="s">
        <v>6884</v>
      </c>
      <c r="J712" s="319" t="s">
        <v>7628</v>
      </c>
      <c r="K712" s="319" t="s">
        <v>6884</v>
      </c>
      <c r="L712" s="319" t="s">
        <v>862</v>
      </c>
    </row>
    <row r="713" spans="1:12" ht="67.5">
      <c r="A713" s="318" t="s">
        <v>10320</v>
      </c>
      <c r="B713" s="318" t="s">
        <v>10317</v>
      </c>
      <c r="C713" s="318" t="s">
        <v>10318</v>
      </c>
      <c r="D713" s="318" t="s">
        <v>10319</v>
      </c>
      <c r="E713" s="318" t="s">
        <v>10321</v>
      </c>
      <c r="F713" s="318" t="s">
        <v>10322</v>
      </c>
      <c r="G713" s="318" t="s">
        <v>7986</v>
      </c>
      <c r="H713" s="318" t="s">
        <v>10323</v>
      </c>
      <c r="I713" s="318" t="s">
        <v>6910</v>
      </c>
      <c r="J713" s="318" t="s">
        <v>6884</v>
      </c>
      <c r="K713" s="318" t="s">
        <v>6884</v>
      </c>
      <c r="L713" s="318" t="s">
        <v>862</v>
      </c>
    </row>
    <row r="714" spans="1:12" ht="67.5">
      <c r="A714" s="319" t="s">
        <v>6884</v>
      </c>
      <c r="B714" s="319" t="s">
        <v>10324</v>
      </c>
      <c r="C714" s="319" t="s">
        <v>10325</v>
      </c>
      <c r="D714" s="319" t="s">
        <v>10326</v>
      </c>
      <c r="E714" s="319" t="s">
        <v>10327</v>
      </c>
      <c r="F714" s="319" t="s">
        <v>10328</v>
      </c>
      <c r="G714" s="319" t="s">
        <v>6984</v>
      </c>
      <c r="H714" s="319" t="s">
        <v>10328</v>
      </c>
      <c r="I714" s="319" t="s">
        <v>6884</v>
      </c>
      <c r="J714" s="319" t="s">
        <v>6884</v>
      </c>
      <c r="K714" s="319" t="s">
        <v>6884</v>
      </c>
      <c r="L714" s="319" t="s">
        <v>862</v>
      </c>
    </row>
    <row r="715" spans="1:12" ht="78.75">
      <c r="A715" s="318" t="s">
        <v>10332</v>
      </c>
      <c r="B715" s="318" t="s">
        <v>10329</v>
      </c>
      <c r="C715" s="318" t="s">
        <v>10330</v>
      </c>
      <c r="D715" s="318" t="s">
        <v>10331</v>
      </c>
      <c r="E715" s="318" t="s">
        <v>10278</v>
      </c>
      <c r="F715" s="318" t="s">
        <v>10279</v>
      </c>
      <c r="G715" s="318" t="s">
        <v>7163</v>
      </c>
      <c r="H715" s="318" t="s">
        <v>10280</v>
      </c>
      <c r="I715" s="318" t="s">
        <v>6884</v>
      </c>
      <c r="J715" s="318" t="s">
        <v>6884</v>
      </c>
      <c r="K715" s="318" t="s">
        <v>6884</v>
      </c>
      <c r="L715" s="318" t="s">
        <v>862</v>
      </c>
    </row>
    <row r="716" spans="1:12" ht="56.25">
      <c r="A716" s="319" t="s">
        <v>10336</v>
      </c>
      <c r="B716" s="319" t="s">
        <v>10333</v>
      </c>
      <c r="C716" s="319" t="s">
        <v>10334</v>
      </c>
      <c r="D716" s="319" t="s">
        <v>10335</v>
      </c>
      <c r="E716" s="319" t="s">
        <v>10337</v>
      </c>
      <c r="F716" s="319" t="s">
        <v>10338</v>
      </c>
      <c r="G716" s="319" t="s">
        <v>8306</v>
      </c>
      <c r="H716" s="319" t="s">
        <v>10339</v>
      </c>
      <c r="I716" s="319" t="s">
        <v>6884</v>
      </c>
      <c r="J716" s="319" t="s">
        <v>6884</v>
      </c>
      <c r="K716" s="319" t="s">
        <v>7101</v>
      </c>
      <c r="L716" s="319" t="s">
        <v>862</v>
      </c>
    </row>
    <row r="717" spans="1:12" ht="33.75">
      <c r="A717" s="318" t="s">
        <v>10343</v>
      </c>
      <c r="B717" s="318" t="s">
        <v>10340</v>
      </c>
      <c r="C717" s="318" t="s">
        <v>10341</v>
      </c>
      <c r="D717" s="318" t="s">
        <v>10342</v>
      </c>
      <c r="E717" s="318" t="s">
        <v>7280</v>
      </c>
      <c r="F717" s="318" t="s">
        <v>9398</v>
      </c>
      <c r="G717" s="318" t="s">
        <v>7003</v>
      </c>
      <c r="H717" s="318" t="s">
        <v>9398</v>
      </c>
      <c r="I717" s="318" t="s">
        <v>6884</v>
      </c>
      <c r="J717" s="318" t="s">
        <v>6884</v>
      </c>
      <c r="K717" s="318" t="s">
        <v>6884</v>
      </c>
      <c r="L717" s="318" t="s">
        <v>862</v>
      </c>
    </row>
    <row r="718" spans="1:12" ht="45">
      <c r="A718" s="319" t="s">
        <v>1090</v>
      </c>
      <c r="B718" s="319" t="s">
        <v>10344</v>
      </c>
      <c r="C718" s="319" t="s">
        <v>10345</v>
      </c>
      <c r="D718" s="319" t="s">
        <v>10346</v>
      </c>
      <c r="E718" s="319" t="s">
        <v>8070</v>
      </c>
      <c r="F718" s="319" t="s">
        <v>8071</v>
      </c>
      <c r="G718" s="319" t="s">
        <v>7627</v>
      </c>
      <c r="H718" s="319" t="s">
        <v>8071</v>
      </c>
      <c r="I718" s="319" t="s">
        <v>6884</v>
      </c>
      <c r="J718" s="319" t="s">
        <v>6884</v>
      </c>
      <c r="K718" s="319" t="s">
        <v>6884</v>
      </c>
      <c r="L718" s="319" t="s">
        <v>6926</v>
      </c>
    </row>
    <row r="719" spans="1:12" ht="45">
      <c r="A719" s="318" t="s">
        <v>1090</v>
      </c>
      <c r="B719" s="318" t="s">
        <v>10347</v>
      </c>
      <c r="C719" s="318" t="s">
        <v>10348</v>
      </c>
      <c r="D719" s="318" t="s">
        <v>10349</v>
      </c>
      <c r="E719" s="318" t="s">
        <v>7598</v>
      </c>
      <c r="F719" s="318" t="s">
        <v>7599</v>
      </c>
      <c r="G719" s="318" t="s">
        <v>7600</v>
      </c>
      <c r="H719" s="318" t="s">
        <v>7599</v>
      </c>
      <c r="I719" s="318" t="s">
        <v>6884</v>
      </c>
      <c r="J719" s="318" t="s">
        <v>6884</v>
      </c>
      <c r="K719" s="318" t="s">
        <v>6884</v>
      </c>
      <c r="L719" s="318" t="s">
        <v>6926</v>
      </c>
    </row>
    <row r="720" spans="1:12" ht="33.75">
      <c r="A720" s="319" t="s">
        <v>10353</v>
      </c>
      <c r="B720" s="319" t="s">
        <v>10350</v>
      </c>
      <c r="C720" s="319" t="s">
        <v>10351</v>
      </c>
      <c r="D720" s="319" t="s">
        <v>10352</v>
      </c>
      <c r="E720" s="319" t="s">
        <v>7274</v>
      </c>
      <c r="F720" s="319" t="s">
        <v>7275</v>
      </c>
      <c r="G720" s="319" t="s">
        <v>7276</v>
      </c>
      <c r="H720" s="319" t="s">
        <v>7277</v>
      </c>
      <c r="I720" s="319" t="s">
        <v>6884</v>
      </c>
      <c r="J720" s="319" t="s">
        <v>6884</v>
      </c>
      <c r="K720" s="319" t="s">
        <v>6884</v>
      </c>
      <c r="L720" s="319" t="s">
        <v>862</v>
      </c>
    </row>
    <row r="721" spans="1:12" ht="33.75">
      <c r="A721" s="318" t="s">
        <v>10357</v>
      </c>
      <c r="B721" s="318" t="s">
        <v>10354</v>
      </c>
      <c r="C721" s="318" t="s">
        <v>10355</v>
      </c>
      <c r="D721" s="318" t="s">
        <v>10356</v>
      </c>
      <c r="E721" s="318" t="s">
        <v>7048</v>
      </c>
      <c r="F721" s="318" t="s">
        <v>7049</v>
      </c>
      <c r="G721" s="318" t="s">
        <v>7050</v>
      </c>
      <c r="H721" s="318" t="s">
        <v>7049</v>
      </c>
      <c r="I721" s="318" t="s">
        <v>6884</v>
      </c>
      <c r="J721" s="318" t="s">
        <v>6884</v>
      </c>
      <c r="K721" s="318" t="s">
        <v>6884</v>
      </c>
      <c r="L721" s="318" t="s">
        <v>10358</v>
      </c>
    </row>
    <row r="722" spans="1:12" ht="33.75">
      <c r="A722" s="319" t="s">
        <v>1235</v>
      </c>
      <c r="B722" s="319" t="s">
        <v>10359</v>
      </c>
      <c r="C722" s="319" t="s">
        <v>10360</v>
      </c>
      <c r="D722" s="319" t="s">
        <v>1236</v>
      </c>
      <c r="E722" s="319" t="s">
        <v>7274</v>
      </c>
      <c r="F722" s="319" t="s">
        <v>7275</v>
      </c>
      <c r="G722" s="319" t="s">
        <v>7276</v>
      </c>
      <c r="H722" s="319" t="s">
        <v>7277</v>
      </c>
      <c r="I722" s="319" t="s">
        <v>6884</v>
      </c>
      <c r="J722" s="319" t="s">
        <v>6884</v>
      </c>
      <c r="K722" s="319" t="s">
        <v>6884</v>
      </c>
      <c r="L722" s="319" t="s">
        <v>862</v>
      </c>
    </row>
    <row r="723" spans="1:12" ht="33.75">
      <c r="A723" s="318" t="s">
        <v>1090</v>
      </c>
      <c r="B723" s="318" t="s">
        <v>10361</v>
      </c>
      <c r="C723" s="318" t="s">
        <v>10362</v>
      </c>
      <c r="D723" s="318" t="s">
        <v>10363</v>
      </c>
      <c r="E723" s="318" t="s">
        <v>7598</v>
      </c>
      <c r="F723" s="318" t="s">
        <v>7599</v>
      </c>
      <c r="G723" s="318" t="s">
        <v>7600</v>
      </c>
      <c r="H723" s="318" t="s">
        <v>7599</v>
      </c>
      <c r="I723" s="318" t="s">
        <v>6884</v>
      </c>
      <c r="J723" s="318" t="s">
        <v>6884</v>
      </c>
      <c r="K723" s="318" t="s">
        <v>6884</v>
      </c>
      <c r="L723" s="318" t="s">
        <v>6926</v>
      </c>
    </row>
    <row r="724" spans="1:12" ht="67.5">
      <c r="A724" s="319" t="s">
        <v>3447</v>
      </c>
      <c r="B724" s="319" t="s">
        <v>10364</v>
      </c>
      <c r="C724" s="319" t="s">
        <v>10365</v>
      </c>
      <c r="D724" s="319" t="s">
        <v>3449</v>
      </c>
      <c r="E724" s="319" t="s">
        <v>10366</v>
      </c>
      <c r="F724" s="319" t="s">
        <v>10367</v>
      </c>
      <c r="G724" s="319" t="s">
        <v>6990</v>
      </c>
      <c r="H724" s="319" t="s">
        <v>10367</v>
      </c>
      <c r="I724" s="319" t="s">
        <v>6884</v>
      </c>
      <c r="J724" s="319" t="s">
        <v>6884</v>
      </c>
      <c r="K724" s="319" t="s">
        <v>6884</v>
      </c>
      <c r="L724" s="319" t="s">
        <v>10368</v>
      </c>
    </row>
    <row r="725" spans="1:12" ht="56.25">
      <c r="A725" s="318" t="s">
        <v>2368</v>
      </c>
      <c r="B725" s="318" t="s">
        <v>10369</v>
      </c>
      <c r="C725" s="318" t="s">
        <v>10370</v>
      </c>
      <c r="D725" s="318" t="s">
        <v>5208</v>
      </c>
      <c r="E725" s="318" t="s">
        <v>7196</v>
      </c>
      <c r="F725" s="318" t="s">
        <v>10371</v>
      </c>
      <c r="G725" s="318" t="s">
        <v>7120</v>
      </c>
      <c r="H725" s="318" t="s">
        <v>10372</v>
      </c>
      <c r="I725" s="318" t="s">
        <v>6884</v>
      </c>
      <c r="J725" s="318" t="s">
        <v>6884</v>
      </c>
      <c r="K725" s="318" t="s">
        <v>6884</v>
      </c>
      <c r="L725" s="318" t="s">
        <v>862</v>
      </c>
    </row>
    <row r="726" spans="1:12" ht="56.25">
      <c r="A726" s="319" t="s">
        <v>6884</v>
      </c>
      <c r="B726" s="319" t="s">
        <v>10373</v>
      </c>
      <c r="C726" s="319" t="s">
        <v>10374</v>
      </c>
      <c r="D726" s="319" t="s">
        <v>6884</v>
      </c>
      <c r="E726" s="319" t="s">
        <v>7196</v>
      </c>
      <c r="F726" s="319" t="s">
        <v>10371</v>
      </c>
      <c r="G726" s="319" t="s">
        <v>7120</v>
      </c>
      <c r="H726" s="319" t="s">
        <v>10372</v>
      </c>
      <c r="I726" s="319" t="s">
        <v>6884</v>
      </c>
      <c r="J726" s="319" t="s">
        <v>7680</v>
      </c>
      <c r="K726" s="319" t="s">
        <v>10375</v>
      </c>
      <c r="L726" s="319" t="s">
        <v>862</v>
      </c>
    </row>
    <row r="727" spans="1:12" ht="67.5">
      <c r="A727" s="318" t="s">
        <v>1970</v>
      </c>
      <c r="B727" s="318" t="s">
        <v>10376</v>
      </c>
      <c r="C727" s="318" t="s">
        <v>10377</v>
      </c>
      <c r="D727" s="318" t="s">
        <v>3513</v>
      </c>
      <c r="E727" s="318" t="s">
        <v>10378</v>
      </c>
      <c r="F727" s="318" t="s">
        <v>10379</v>
      </c>
      <c r="G727" s="318" t="s">
        <v>7155</v>
      </c>
      <c r="H727" s="318" t="s">
        <v>10380</v>
      </c>
      <c r="I727" s="318" t="s">
        <v>6884</v>
      </c>
      <c r="J727" s="318" t="s">
        <v>6884</v>
      </c>
      <c r="K727" s="318" t="s">
        <v>6884</v>
      </c>
      <c r="L727" s="318" t="s">
        <v>862</v>
      </c>
    </row>
    <row r="728" spans="1:12" ht="67.5">
      <c r="A728" s="319" t="s">
        <v>1887</v>
      </c>
      <c r="B728" s="319" t="s">
        <v>10381</v>
      </c>
      <c r="C728" s="319" t="s">
        <v>10382</v>
      </c>
      <c r="D728" s="319" t="s">
        <v>3454</v>
      </c>
      <c r="E728" s="319" t="s">
        <v>10383</v>
      </c>
      <c r="F728" s="319" t="s">
        <v>10384</v>
      </c>
      <c r="G728" s="319" t="s">
        <v>6938</v>
      </c>
      <c r="H728" s="319" t="s">
        <v>10385</v>
      </c>
      <c r="I728" s="319" t="s">
        <v>6884</v>
      </c>
      <c r="J728" s="319" t="s">
        <v>6884</v>
      </c>
      <c r="K728" s="319" t="s">
        <v>6884</v>
      </c>
      <c r="L728" s="319" t="s">
        <v>862</v>
      </c>
    </row>
    <row r="729" spans="1:12" ht="67.5">
      <c r="A729" s="318" t="s">
        <v>1090</v>
      </c>
      <c r="B729" s="318" t="s">
        <v>10386</v>
      </c>
      <c r="C729" s="318" t="s">
        <v>10387</v>
      </c>
      <c r="D729" s="318" t="s">
        <v>1090</v>
      </c>
      <c r="E729" s="318" t="s">
        <v>10383</v>
      </c>
      <c r="F729" s="318" t="s">
        <v>10384</v>
      </c>
      <c r="G729" s="318" t="s">
        <v>6938</v>
      </c>
      <c r="H729" s="318" t="s">
        <v>10385</v>
      </c>
      <c r="I729" s="318" t="s">
        <v>6884</v>
      </c>
      <c r="J729" s="318" t="s">
        <v>6884</v>
      </c>
      <c r="K729" s="318" t="s">
        <v>6940</v>
      </c>
      <c r="L729" s="318" t="s">
        <v>6893</v>
      </c>
    </row>
    <row r="730" spans="1:12" ht="78.75">
      <c r="A730" s="319" t="s">
        <v>2590</v>
      </c>
      <c r="B730" s="319" t="s">
        <v>10388</v>
      </c>
      <c r="C730" s="319" t="s">
        <v>10389</v>
      </c>
      <c r="D730" s="319" t="s">
        <v>10390</v>
      </c>
      <c r="E730" s="319" t="s">
        <v>10391</v>
      </c>
      <c r="F730" s="319" t="s">
        <v>10392</v>
      </c>
      <c r="G730" s="319" t="s">
        <v>10393</v>
      </c>
      <c r="H730" s="319" t="s">
        <v>10394</v>
      </c>
      <c r="I730" s="319" t="s">
        <v>6884</v>
      </c>
      <c r="J730" s="319" t="s">
        <v>6884</v>
      </c>
      <c r="K730" s="319" t="s">
        <v>6885</v>
      </c>
      <c r="L730" s="319" t="s">
        <v>862</v>
      </c>
    </row>
    <row r="731" spans="1:12" ht="33.75">
      <c r="A731" s="318" t="s">
        <v>10398</v>
      </c>
      <c r="B731" s="318" t="s">
        <v>10395</v>
      </c>
      <c r="C731" s="318" t="s">
        <v>10396</v>
      </c>
      <c r="D731" s="318" t="s">
        <v>10397</v>
      </c>
      <c r="E731" s="318" t="s">
        <v>10399</v>
      </c>
      <c r="F731" s="318" t="s">
        <v>10400</v>
      </c>
      <c r="G731" s="318" t="s">
        <v>7717</v>
      </c>
      <c r="H731" s="318" t="s">
        <v>10400</v>
      </c>
      <c r="I731" s="318" t="s">
        <v>6884</v>
      </c>
      <c r="J731" s="318" t="s">
        <v>6884</v>
      </c>
      <c r="K731" s="318" t="s">
        <v>6884</v>
      </c>
      <c r="L731" s="318" t="s">
        <v>862</v>
      </c>
    </row>
    <row r="732" spans="1:12" ht="56.25">
      <c r="A732" s="319" t="s">
        <v>10404</v>
      </c>
      <c r="B732" s="319" t="s">
        <v>10401</v>
      </c>
      <c r="C732" s="319" t="s">
        <v>10402</v>
      </c>
      <c r="D732" s="319" t="s">
        <v>10403</v>
      </c>
      <c r="E732" s="319" t="s">
        <v>10405</v>
      </c>
      <c r="F732" s="319" t="s">
        <v>10406</v>
      </c>
      <c r="G732" s="319" t="s">
        <v>6932</v>
      </c>
      <c r="H732" s="319" t="s">
        <v>10406</v>
      </c>
      <c r="I732" s="319" t="s">
        <v>6884</v>
      </c>
      <c r="J732" s="319" t="s">
        <v>6884</v>
      </c>
      <c r="K732" s="319" t="s">
        <v>6884</v>
      </c>
      <c r="L732" s="319" t="s">
        <v>862</v>
      </c>
    </row>
    <row r="733" spans="1:12" ht="78.75">
      <c r="A733" s="318" t="s">
        <v>1090</v>
      </c>
      <c r="B733" s="318" t="s">
        <v>10407</v>
      </c>
      <c r="C733" s="318" t="s">
        <v>10408</v>
      </c>
      <c r="D733" s="318" t="s">
        <v>1090</v>
      </c>
      <c r="E733" s="318" t="s">
        <v>10409</v>
      </c>
      <c r="F733" s="318" t="s">
        <v>10410</v>
      </c>
      <c r="G733" s="318" t="s">
        <v>6938</v>
      </c>
      <c r="H733" s="318" t="s">
        <v>10411</v>
      </c>
      <c r="I733" s="318" t="s">
        <v>6884</v>
      </c>
      <c r="J733" s="318" t="s">
        <v>6884</v>
      </c>
      <c r="K733" s="318" t="s">
        <v>6940</v>
      </c>
      <c r="L733" s="318" t="s">
        <v>6893</v>
      </c>
    </row>
    <row r="734" spans="1:12" ht="67.5">
      <c r="A734" s="319" t="s">
        <v>10415</v>
      </c>
      <c r="B734" s="319" t="s">
        <v>10412</v>
      </c>
      <c r="C734" s="319" t="s">
        <v>10413</v>
      </c>
      <c r="D734" s="319" t="s">
        <v>10414</v>
      </c>
      <c r="E734" s="319" t="s">
        <v>10416</v>
      </c>
      <c r="F734" s="319" t="s">
        <v>10417</v>
      </c>
      <c r="G734" s="319" t="s">
        <v>7120</v>
      </c>
      <c r="H734" s="319" t="s">
        <v>10418</v>
      </c>
      <c r="I734" s="319" t="s">
        <v>7165</v>
      </c>
      <c r="J734" s="319" t="s">
        <v>6884</v>
      </c>
      <c r="K734" s="319" t="s">
        <v>6884</v>
      </c>
      <c r="L734" s="319" t="s">
        <v>862</v>
      </c>
    </row>
    <row r="735" spans="1:12" ht="45">
      <c r="A735" s="318" t="s">
        <v>2561</v>
      </c>
      <c r="B735" s="318" t="s">
        <v>10419</v>
      </c>
      <c r="C735" s="318" t="s">
        <v>5895</v>
      </c>
      <c r="D735" s="318" t="s">
        <v>5896</v>
      </c>
      <c r="E735" s="318" t="s">
        <v>10420</v>
      </c>
      <c r="F735" s="318" t="s">
        <v>10421</v>
      </c>
      <c r="G735" s="318" t="s">
        <v>8914</v>
      </c>
      <c r="H735" s="318" t="s">
        <v>10421</v>
      </c>
      <c r="I735" s="318" t="s">
        <v>6884</v>
      </c>
      <c r="J735" s="318" t="s">
        <v>6884</v>
      </c>
      <c r="K735" s="318" t="s">
        <v>6884</v>
      </c>
      <c r="L735" s="318" t="s">
        <v>862</v>
      </c>
    </row>
    <row r="736" spans="1:12" ht="45">
      <c r="A736" s="319" t="s">
        <v>1458</v>
      </c>
      <c r="B736" s="319" t="s">
        <v>10422</v>
      </c>
      <c r="C736" s="319" t="s">
        <v>10423</v>
      </c>
      <c r="D736" s="319" t="s">
        <v>1459</v>
      </c>
      <c r="E736" s="319" t="s">
        <v>10424</v>
      </c>
      <c r="F736" s="319" t="s">
        <v>10425</v>
      </c>
      <c r="G736" s="319" t="s">
        <v>10426</v>
      </c>
      <c r="H736" s="319" t="s">
        <v>8060</v>
      </c>
      <c r="I736" s="319" t="s">
        <v>6884</v>
      </c>
      <c r="J736" s="319" t="s">
        <v>6884</v>
      </c>
      <c r="K736" s="319" t="s">
        <v>6885</v>
      </c>
      <c r="L736" s="319" t="s">
        <v>862</v>
      </c>
    </row>
    <row r="737" spans="1:12" ht="101.25">
      <c r="A737" s="318" t="s">
        <v>6884</v>
      </c>
      <c r="B737" s="318" t="s">
        <v>10427</v>
      </c>
      <c r="C737" s="318" t="s">
        <v>10428</v>
      </c>
      <c r="D737" s="318" t="s">
        <v>6884</v>
      </c>
      <c r="E737" s="318" t="s">
        <v>8058</v>
      </c>
      <c r="F737" s="318" t="s">
        <v>8059</v>
      </c>
      <c r="G737" s="318" t="s">
        <v>7044</v>
      </c>
      <c r="H737" s="318" t="s">
        <v>8060</v>
      </c>
      <c r="I737" s="318" t="s">
        <v>6884</v>
      </c>
      <c r="J737" s="318" t="s">
        <v>10429</v>
      </c>
      <c r="K737" s="318" t="s">
        <v>7122</v>
      </c>
      <c r="L737" s="318" t="s">
        <v>862</v>
      </c>
    </row>
    <row r="738" spans="1:12" ht="45">
      <c r="A738" s="319" t="s">
        <v>10433</v>
      </c>
      <c r="B738" s="319" t="s">
        <v>10430</v>
      </c>
      <c r="C738" s="319" t="s">
        <v>10431</v>
      </c>
      <c r="D738" s="319" t="s">
        <v>10432</v>
      </c>
      <c r="E738" s="319" t="s">
        <v>10434</v>
      </c>
      <c r="F738" s="319" t="s">
        <v>10435</v>
      </c>
      <c r="G738" s="319" t="s">
        <v>10436</v>
      </c>
      <c r="H738" s="319" t="s">
        <v>10435</v>
      </c>
      <c r="I738" s="319" t="s">
        <v>6884</v>
      </c>
      <c r="J738" s="319" t="s">
        <v>6884</v>
      </c>
      <c r="K738" s="319" t="s">
        <v>6884</v>
      </c>
      <c r="L738" s="319" t="s">
        <v>862</v>
      </c>
    </row>
    <row r="739" spans="1:12" ht="67.5">
      <c r="A739" s="318" t="s">
        <v>6884</v>
      </c>
      <c r="B739" s="318" t="s">
        <v>10437</v>
      </c>
      <c r="C739" s="318" t="s">
        <v>10438</v>
      </c>
      <c r="D739" s="318" t="s">
        <v>10439</v>
      </c>
      <c r="E739" s="318" t="s">
        <v>10440</v>
      </c>
      <c r="F739" s="318" t="s">
        <v>10441</v>
      </c>
      <c r="G739" s="318" t="s">
        <v>9664</v>
      </c>
      <c r="H739" s="318" t="s">
        <v>10441</v>
      </c>
      <c r="I739" s="318" t="s">
        <v>6884</v>
      </c>
      <c r="J739" s="318" t="s">
        <v>6884</v>
      </c>
      <c r="K739" s="318" t="s">
        <v>6884</v>
      </c>
      <c r="L739" s="318" t="s">
        <v>862</v>
      </c>
    </row>
    <row r="740" spans="1:12" ht="33.75">
      <c r="A740" s="319" t="s">
        <v>10445</v>
      </c>
      <c r="B740" s="319" t="s">
        <v>10442</v>
      </c>
      <c r="C740" s="319" t="s">
        <v>10443</v>
      </c>
      <c r="D740" s="319" t="s">
        <v>10444</v>
      </c>
      <c r="E740" s="319" t="s">
        <v>7936</v>
      </c>
      <c r="F740" s="319" t="s">
        <v>7937</v>
      </c>
      <c r="G740" s="319" t="s">
        <v>6900</v>
      </c>
      <c r="H740" s="319" t="s">
        <v>7938</v>
      </c>
      <c r="I740" s="319" t="s">
        <v>6884</v>
      </c>
      <c r="J740" s="319" t="s">
        <v>6884</v>
      </c>
      <c r="K740" s="319" t="s">
        <v>7101</v>
      </c>
      <c r="L740" s="319" t="s">
        <v>862</v>
      </c>
    </row>
    <row r="741" spans="1:12" ht="22.5">
      <c r="A741" s="318" t="s">
        <v>6884</v>
      </c>
      <c r="B741" s="318" t="s">
        <v>10446</v>
      </c>
      <c r="C741" s="318" t="s">
        <v>10447</v>
      </c>
      <c r="D741" s="318" t="s">
        <v>6884</v>
      </c>
      <c r="E741" s="318" t="s">
        <v>10448</v>
      </c>
      <c r="F741" s="318" t="s">
        <v>10449</v>
      </c>
      <c r="G741" s="318" t="s">
        <v>6900</v>
      </c>
      <c r="H741" s="318" t="s">
        <v>10449</v>
      </c>
      <c r="I741" s="318" t="s">
        <v>6884</v>
      </c>
      <c r="J741" s="318" t="s">
        <v>6884</v>
      </c>
      <c r="K741" s="318" t="s">
        <v>7101</v>
      </c>
      <c r="L741" s="318" t="s">
        <v>862</v>
      </c>
    </row>
    <row r="742" spans="1:12" ht="90">
      <c r="A742" s="319" t="s">
        <v>10453</v>
      </c>
      <c r="B742" s="319" t="s">
        <v>10450</v>
      </c>
      <c r="C742" s="319" t="s">
        <v>10451</v>
      </c>
      <c r="D742" s="319" t="s">
        <v>10452</v>
      </c>
      <c r="E742" s="319" t="s">
        <v>7274</v>
      </c>
      <c r="F742" s="319" t="s">
        <v>7275</v>
      </c>
      <c r="G742" s="319" t="s">
        <v>7276</v>
      </c>
      <c r="H742" s="319" t="s">
        <v>7277</v>
      </c>
      <c r="I742" s="319" t="s">
        <v>6884</v>
      </c>
      <c r="J742" s="319" t="s">
        <v>6884</v>
      </c>
      <c r="K742" s="319" t="s">
        <v>6884</v>
      </c>
      <c r="L742" s="319" t="s">
        <v>6926</v>
      </c>
    </row>
    <row r="743" spans="1:12" ht="45">
      <c r="A743" s="318" t="s">
        <v>10457</v>
      </c>
      <c r="B743" s="318" t="s">
        <v>10454</v>
      </c>
      <c r="C743" s="318" t="s">
        <v>10455</v>
      </c>
      <c r="D743" s="318" t="s">
        <v>10456</v>
      </c>
      <c r="E743" s="318" t="s">
        <v>10458</v>
      </c>
      <c r="F743" s="318" t="s">
        <v>10459</v>
      </c>
      <c r="G743" s="318" t="s">
        <v>7586</v>
      </c>
      <c r="H743" s="318" t="s">
        <v>10460</v>
      </c>
      <c r="I743" s="318" t="s">
        <v>6884</v>
      </c>
      <c r="J743" s="318" t="s">
        <v>6884</v>
      </c>
      <c r="K743" s="318" t="s">
        <v>6884</v>
      </c>
      <c r="L743" s="318" t="s">
        <v>6893</v>
      </c>
    </row>
    <row r="744" spans="1:12" ht="67.5">
      <c r="A744" s="319" t="s">
        <v>10464</v>
      </c>
      <c r="B744" s="319" t="s">
        <v>10461</v>
      </c>
      <c r="C744" s="319" t="s">
        <v>10462</v>
      </c>
      <c r="D744" s="319" t="s">
        <v>10463</v>
      </c>
      <c r="E744" s="319" t="s">
        <v>10465</v>
      </c>
      <c r="F744" s="319" t="s">
        <v>10466</v>
      </c>
      <c r="G744" s="319" t="s">
        <v>6965</v>
      </c>
      <c r="H744" s="319" t="s">
        <v>10466</v>
      </c>
      <c r="I744" s="319" t="s">
        <v>6884</v>
      </c>
      <c r="J744" s="319" t="s">
        <v>6884</v>
      </c>
      <c r="K744" s="319" t="s">
        <v>6884</v>
      </c>
      <c r="L744" s="319" t="s">
        <v>6893</v>
      </c>
    </row>
    <row r="745" spans="1:12" ht="67.5">
      <c r="A745" s="318" t="s">
        <v>10470</v>
      </c>
      <c r="B745" s="318" t="s">
        <v>10467</v>
      </c>
      <c r="C745" s="318" t="s">
        <v>10468</v>
      </c>
      <c r="D745" s="318" t="s">
        <v>10469</v>
      </c>
      <c r="E745" s="318" t="s">
        <v>10471</v>
      </c>
      <c r="F745" s="318" t="s">
        <v>10472</v>
      </c>
      <c r="G745" s="318" t="s">
        <v>7986</v>
      </c>
      <c r="H745" s="318" t="s">
        <v>10473</v>
      </c>
      <c r="I745" s="318" t="s">
        <v>6884</v>
      </c>
      <c r="J745" s="318" t="s">
        <v>6884</v>
      </c>
      <c r="K745" s="318" t="s">
        <v>7101</v>
      </c>
      <c r="L745" s="318" t="s">
        <v>862</v>
      </c>
    </row>
    <row r="746" spans="1:12" ht="56.25">
      <c r="A746" s="319" t="s">
        <v>6884</v>
      </c>
      <c r="B746" s="319" t="s">
        <v>10474</v>
      </c>
      <c r="C746" s="319" t="s">
        <v>10475</v>
      </c>
      <c r="D746" s="319" t="s">
        <v>10476</v>
      </c>
      <c r="E746" s="319" t="s">
        <v>10477</v>
      </c>
      <c r="F746" s="319" t="s">
        <v>10478</v>
      </c>
      <c r="G746" s="319" t="s">
        <v>7003</v>
      </c>
      <c r="H746" s="319" t="s">
        <v>10478</v>
      </c>
      <c r="I746" s="319" t="s">
        <v>6884</v>
      </c>
      <c r="J746" s="319" t="s">
        <v>6884</v>
      </c>
      <c r="K746" s="319" t="s">
        <v>6884</v>
      </c>
      <c r="L746" s="319" t="s">
        <v>862</v>
      </c>
    </row>
    <row r="747" spans="1:12" ht="112.5">
      <c r="A747" s="318" t="s">
        <v>1090</v>
      </c>
      <c r="B747" s="318" t="s">
        <v>10479</v>
      </c>
      <c r="C747" s="318" t="s">
        <v>10480</v>
      </c>
      <c r="D747" s="318" t="s">
        <v>10481</v>
      </c>
      <c r="E747" s="318" t="s">
        <v>9477</v>
      </c>
      <c r="F747" s="318" t="s">
        <v>9478</v>
      </c>
      <c r="G747" s="318" t="s">
        <v>7003</v>
      </c>
      <c r="H747" s="318" t="s">
        <v>9478</v>
      </c>
      <c r="I747" s="318" t="s">
        <v>6884</v>
      </c>
      <c r="J747" s="318" t="s">
        <v>6884</v>
      </c>
      <c r="K747" s="318" t="s">
        <v>6884</v>
      </c>
      <c r="L747" s="318" t="s">
        <v>6926</v>
      </c>
    </row>
    <row r="748" spans="1:12" ht="78.75">
      <c r="A748" s="319" t="s">
        <v>10485</v>
      </c>
      <c r="B748" s="319" t="s">
        <v>10482</v>
      </c>
      <c r="C748" s="319" t="s">
        <v>10483</v>
      </c>
      <c r="D748" s="319" t="s">
        <v>10484</v>
      </c>
      <c r="E748" s="319" t="s">
        <v>10486</v>
      </c>
      <c r="F748" s="319" t="s">
        <v>10487</v>
      </c>
      <c r="G748" s="319" t="s">
        <v>6984</v>
      </c>
      <c r="H748" s="319" t="s">
        <v>10488</v>
      </c>
      <c r="I748" s="319" t="s">
        <v>6884</v>
      </c>
      <c r="J748" s="319" t="s">
        <v>6884</v>
      </c>
      <c r="K748" s="319" t="s">
        <v>6884</v>
      </c>
      <c r="L748" s="319" t="s">
        <v>6926</v>
      </c>
    </row>
    <row r="749" spans="1:12" ht="56.25">
      <c r="A749" s="318" t="s">
        <v>1274</v>
      </c>
      <c r="B749" s="318" t="s">
        <v>10489</v>
      </c>
      <c r="C749" s="318" t="s">
        <v>10490</v>
      </c>
      <c r="D749" s="318" t="s">
        <v>1275</v>
      </c>
      <c r="E749" s="318" t="s">
        <v>10491</v>
      </c>
      <c r="F749" s="318" t="s">
        <v>10492</v>
      </c>
      <c r="G749" s="318" t="s">
        <v>10493</v>
      </c>
      <c r="H749" s="318" t="s">
        <v>10494</v>
      </c>
      <c r="I749" s="318" t="s">
        <v>6884</v>
      </c>
      <c r="J749" s="318" t="s">
        <v>6884</v>
      </c>
      <c r="K749" s="318" t="s">
        <v>6884</v>
      </c>
      <c r="L749" s="318" t="s">
        <v>6893</v>
      </c>
    </row>
    <row r="750" spans="1:12" ht="45">
      <c r="A750" s="319" t="s">
        <v>1090</v>
      </c>
      <c r="B750" s="319" t="s">
        <v>10495</v>
      </c>
      <c r="C750" s="319" t="s">
        <v>10496</v>
      </c>
      <c r="D750" s="319" t="s">
        <v>10497</v>
      </c>
      <c r="E750" s="319" t="s">
        <v>7274</v>
      </c>
      <c r="F750" s="319" t="s">
        <v>7275</v>
      </c>
      <c r="G750" s="319" t="s">
        <v>7276</v>
      </c>
      <c r="H750" s="319" t="s">
        <v>7277</v>
      </c>
      <c r="I750" s="319" t="s">
        <v>6884</v>
      </c>
      <c r="J750" s="319" t="s">
        <v>6884</v>
      </c>
      <c r="K750" s="319" t="s">
        <v>6884</v>
      </c>
      <c r="L750" s="319" t="s">
        <v>6926</v>
      </c>
    </row>
    <row r="751" spans="1:12" ht="168.75">
      <c r="A751" s="318" t="s">
        <v>6884</v>
      </c>
      <c r="B751" s="318" t="s">
        <v>10498</v>
      </c>
      <c r="C751" s="318" t="s">
        <v>10499</v>
      </c>
      <c r="D751" s="318" t="s">
        <v>6884</v>
      </c>
      <c r="E751" s="318" t="s">
        <v>8424</v>
      </c>
      <c r="F751" s="318" t="s">
        <v>8425</v>
      </c>
      <c r="G751" s="318" t="s">
        <v>7003</v>
      </c>
      <c r="H751" s="318" t="s">
        <v>8426</v>
      </c>
      <c r="I751" s="318" t="s">
        <v>6884</v>
      </c>
      <c r="J751" s="318" t="s">
        <v>7680</v>
      </c>
      <c r="K751" s="318" t="s">
        <v>10375</v>
      </c>
      <c r="L751" s="318" t="s">
        <v>862</v>
      </c>
    </row>
    <row r="752" spans="1:12" ht="90">
      <c r="A752" s="319" t="s">
        <v>10503</v>
      </c>
      <c r="B752" s="319" t="s">
        <v>10500</v>
      </c>
      <c r="C752" s="319" t="s">
        <v>10501</v>
      </c>
      <c r="D752" s="319" t="s">
        <v>10502</v>
      </c>
      <c r="E752" s="319" t="s">
        <v>10504</v>
      </c>
      <c r="F752" s="319" t="s">
        <v>10505</v>
      </c>
      <c r="G752" s="319" t="s">
        <v>6938</v>
      </c>
      <c r="H752" s="319" t="s">
        <v>10506</v>
      </c>
      <c r="I752" s="319" t="s">
        <v>6884</v>
      </c>
      <c r="J752" s="319" t="s">
        <v>6884</v>
      </c>
      <c r="K752" s="319" t="s">
        <v>6884</v>
      </c>
      <c r="L752" s="319" t="s">
        <v>862</v>
      </c>
    </row>
    <row r="753" spans="1:12" ht="78.75">
      <c r="A753" s="318" t="s">
        <v>4484</v>
      </c>
      <c r="B753" s="318" t="s">
        <v>10507</v>
      </c>
      <c r="C753" s="318" t="s">
        <v>10508</v>
      </c>
      <c r="D753" s="318" t="s">
        <v>4486</v>
      </c>
      <c r="E753" s="318" t="s">
        <v>10509</v>
      </c>
      <c r="F753" s="318" t="s">
        <v>10510</v>
      </c>
      <c r="G753" s="318" t="s">
        <v>6938</v>
      </c>
      <c r="H753" s="318" t="s">
        <v>10511</v>
      </c>
      <c r="I753" s="318" t="s">
        <v>6884</v>
      </c>
      <c r="J753" s="318" t="s">
        <v>10512</v>
      </c>
      <c r="K753" s="318" t="s">
        <v>6884</v>
      </c>
      <c r="L753" s="318" t="s">
        <v>862</v>
      </c>
    </row>
    <row r="754" spans="1:12" ht="90">
      <c r="A754" s="319" t="s">
        <v>4651</v>
      </c>
      <c r="B754" s="319" t="s">
        <v>10513</v>
      </c>
      <c r="C754" s="319" t="s">
        <v>10514</v>
      </c>
      <c r="D754" s="319" t="s">
        <v>4653</v>
      </c>
      <c r="E754" s="319" t="s">
        <v>10515</v>
      </c>
      <c r="F754" s="319" t="s">
        <v>10516</v>
      </c>
      <c r="G754" s="319" t="s">
        <v>6938</v>
      </c>
      <c r="H754" s="319" t="s">
        <v>10517</v>
      </c>
      <c r="I754" s="319" t="s">
        <v>7125</v>
      </c>
      <c r="J754" s="319" t="s">
        <v>10518</v>
      </c>
      <c r="K754" s="319" t="s">
        <v>6884</v>
      </c>
      <c r="L754" s="319" t="s">
        <v>862</v>
      </c>
    </row>
    <row r="755" spans="1:12" ht="78.75">
      <c r="A755" s="318" t="s">
        <v>3830</v>
      </c>
      <c r="B755" s="318" t="s">
        <v>10519</v>
      </c>
      <c r="C755" s="318" t="s">
        <v>10520</v>
      </c>
      <c r="D755" s="318" t="s">
        <v>3832</v>
      </c>
      <c r="E755" s="318" t="s">
        <v>10509</v>
      </c>
      <c r="F755" s="318" t="s">
        <v>10510</v>
      </c>
      <c r="G755" s="318" t="s">
        <v>6938</v>
      </c>
      <c r="H755" s="318" t="s">
        <v>10511</v>
      </c>
      <c r="I755" s="318" t="s">
        <v>6884</v>
      </c>
      <c r="J755" s="318" t="s">
        <v>10521</v>
      </c>
      <c r="K755" s="318" t="s">
        <v>6884</v>
      </c>
      <c r="L755" s="318" t="s">
        <v>862</v>
      </c>
    </row>
    <row r="756" spans="1:12" ht="101.25">
      <c r="A756" s="319" t="s">
        <v>2598</v>
      </c>
      <c r="B756" s="319" t="s">
        <v>10522</v>
      </c>
      <c r="C756" s="319" t="s">
        <v>10523</v>
      </c>
      <c r="D756" s="319" t="s">
        <v>5369</v>
      </c>
      <c r="E756" s="319" t="s">
        <v>10524</v>
      </c>
      <c r="F756" s="319" t="s">
        <v>10525</v>
      </c>
      <c r="G756" s="319" t="s">
        <v>6938</v>
      </c>
      <c r="H756" s="319" t="s">
        <v>10526</v>
      </c>
      <c r="I756" s="319" t="s">
        <v>6884</v>
      </c>
      <c r="J756" s="319" t="s">
        <v>10527</v>
      </c>
      <c r="K756" s="319" t="s">
        <v>6884</v>
      </c>
      <c r="L756" s="319" t="s">
        <v>862</v>
      </c>
    </row>
    <row r="757" spans="1:12" ht="78.75">
      <c r="A757" s="318" t="s">
        <v>5370</v>
      </c>
      <c r="B757" s="318" t="s">
        <v>10528</v>
      </c>
      <c r="C757" s="318" t="s">
        <v>10529</v>
      </c>
      <c r="D757" s="318" t="s">
        <v>5372</v>
      </c>
      <c r="E757" s="318" t="s">
        <v>10509</v>
      </c>
      <c r="F757" s="318" t="s">
        <v>10510</v>
      </c>
      <c r="G757" s="318" t="s">
        <v>6938</v>
      </c>
      <c r="H757" s="318" t="s">
        <v>10511</v>
      </c>
      <c r="I757" s="318" t="s">
        <v>6884</v>
      </c>
      <c r="J757" s="318" t="s">
        <v>10521</v>
      </c>
      <c r="K757" s="318" t="s">
        <v>6884</v>
      </c>
      <c r="L757" s="318" t="s">
        <v>862</v>
      </c>
    </row>
    <row r="758" spans="1:12" ht="101.25">
      <c r="A758" s="319" t="s">
        <v>1558</v>
      </c>
      <c r="B758" s="319" t="s">
        <v>10530</v>
      </c>
      <c r="C758" s="319" t="s">
        <v>10531</v>
      </c>
      <c r="D758" s="319" t="s">
        <v>3031</v>
      </c>
      <c r="E758" s="319" t="s">
        <v>10524</v>
      </c>
      <c r="F758" s="319" t="s">
        <v>10525</v>
      </c>
      <c r="G758" s="319" t="s">
        <v>6938</v>
      </c>
      <c r="H758" s="319" t="s">
        <v>10526</v>
      </c>
      <c r="I758" s="319" t="s">
        <v>6884</v>
      </c>
      <c r="J758" s="319" t="s">
        <v>10532</v>
      </c>
      <c r="K758" s="319" t="s">
        <v>6884</v>
      </c>
      <c r="L758" s="319" t="s">
        <v>862</v>
      </c>
    </row>
    <row r="759" spans="1:12" ht="101.25">
      <c r="A759" s="318" t="s">
        <v>3035</v>
      </c>
      <c r="B759" s="318" t="s">
        <v>10533</v>
      </c>
      <c r="C759" s="318" t="s">
        <v>10534</v>
      </c>
      <c r="D759" s="318" t="s">
        <v>3037</v>
      </c>
      <c r="E759" s="318" t="s">
        <v>10524</v>
      </c>
      <c r="F759" s="318" t="s">
        <v>10525</v>
      </c>
      <c r="G759" s="318" t="s">
        <v>6938</v>
      </c>
      <c r="H759" s="318" t="s">
        <v>10526</v>
      </c>
      <c r="I759" s="318" t="s">
        <v>6884</v>
      </c>
      <c r="J759" s="318" t="s">
        <v>10532</v>
      </c>
      <c r="K759" s="318" t="s">
        <v>6884</v>
      </c>
      <c r="L759" s="318" t="s">
        <v>862</v>
      </c>
    </row>
    <row r="760" spans="1:12" ht="90">
      <c r="A760" s="319" t="s">
        <v>3463</v>
      </c>
      <c r="B760" s="319" t="s">
        <v>10535</v>
      </c>
      <c r="C760" s="319" t="s">
        <v>10536</v>
      </c>
      <c r="D760" s="319" t="s">
        <v>3465</v>
      </c>
      <c r="E760" s="319" t="s">
        <v>10537</v>
      </c>
      <c r="F760" s="319" t="s">
        <v>10538</v>
      </c>
      <c r="G760" s="319" t="s">
        <v>8083</v>
      </c>
      <c r="H760" s="319" t="s">
        <v>10539</v>
      </c>
      <c r="I760" s="319" t="s">
        <v>6884</v>
      </c>
      <c r="J760" s="319" t="s">
        <v>10540</v>
      </c>
      <c r="K760" s="319" t="s">
        <v>7877</v>
      </c>
      <c r="L760" s="319" t="s">
        <v>862</v>
      </c>
    </row>
    <row r="761" spans="1:12" ht="101.25">
      <c r="A761" s="318" t="s">
        <v>2376</v>
      </c>
      <c r="B761" s="318" t="s">
        <v>10541</v>
      </c>
      <c r="C761" s="318" t="s">
        <v>10542</v>
      </c>
      <c r="D761" s="318" t="s">
        <v>5210</v>
      </c>
      <c r="E761" s="318" t="s">
        <v>10543</v>
      </c>
      <c r="F761" s="318" t="s">
        <v>10544</v>
      </c>
      <c r="G761" s="318" t="s">
        <v>7710</v>
      </c>
      <c r="H761" s="318" t="s">
        <v>10545</v>
      </c>
      <c r="I761" s="318" t="s">
        <v>6884</v>
      </c>
      <c r="J761" s="318" t="s">
        <v>6884</v>
      </c>
      <c r="K761" s="318" t="s">
        <v>6884</v>
      </c>
      <c r="L761" s="318" t="s">
        <v>862</v>
      </c>
    </row>
    <row r="762" spans="1:12" ht="33.75">
      <c r="A762" s="319" t="s">
        <v>10548</v>
      </c>
      <c r="B762" s="319" t="s">
        <v>10546</v>
      </c>
      <c r="C762" s="319" t="s">
        <v>10547</v>
      </c>
      <c r="D762" s="319" t="s">
        <v>1407</v>
      </c>
      <c r="E762" s="319" t="s">
        <v>10549</v>
      </c>
      <c r="F762" s="319" t="s">
        <v>10550</v>
      </c>
      <c r="G762" s="319" t="s">
        <v>7474</v>
      </c>
      <c r="H762" s="319" t="s">
        <v>10550</v>
      </c>
      <c r="I762" s="319" t="s">
        <v>6884</v>
      </c>
      <c r="J762" s="319" t="s">
        <v>7628</v>
      </c>
      <c r="K762" s="319" t="s">
        <v>6884</v>
      </c>
      <c r="L762" s="319" t="s">
        <v>862</v>
      </c>
    </row>
    <row r="763" spans="1:12" ht="67.5">
      <c r="A763" s="318" t="s">
        <v>3480</v>
      </c>
      <c r="B763" s="318" t="s">
        <v>10551</v>
      </c>
      <c r="C763" s="318" t="s">
        <v>10552</v>
      </c>
      <c r="D763" s="318" t="s">
        <v>3482</v>
      </c>
      <c r="E763" s="318" t="s">
        <v>8424</v>
      </c>
      <c r="F763" s="318" t="s">
        <v>8425</v>
      </c>
      <c r="G763" s="318" t="s">
        <v>7003</v>
      </c>
      <c r="H763" s="318" t="s">
        <v>8426</v>
      </c>
      <c r="I763" s="318" t="s">
        <v>6884</v>
      </c>
      <c r="J763" s="318" t="s">
        <v>8197</v>
      </c>
      <c r="K763" s="318" t="s">
        <v>6884</v>
      </c>
      <c r="L763" s="318" t="s">
        <v>6893</v>
      </c>
    </row>
    <row r="764" spans="1:12" ht="135">
      <c r="A764" s="319" t="s">
        <v>5520</v>
      </c>
      <c r="B764" s="319" t="s">
        <v>10553</v>
      </c>
      <c r="C764" s="319" t="s">
        <v>10554</v>
      </c>
      <c r="D764" s="319" t="s">
        <v>5522</v>
      </c>
      <c r="E764" s="319" t="s">
        <v>10555</v>
      </c>
      <c r="F764" s="319" t="s">
        <v>10556</v>
      </c>
      <c r="G764" s="319" t="s">
        <v>10557</v>
      </c>
      <c r="H764" s="319" t="s">
        <v>10558</v>
      </c>
      <c r="I764" s="319" t="s">
        <v>6884</v>
      </c>
      <c r="J764" s="319" t="s">
        <v>7108</v>
      </c>
      <c r="K764" s="319" t="s">
        <v>6884</v>
      </c>
      <c r="L764" s="319" t="s">
        <v>6893</v>
      </c>
    </row>
    <row r="765" spans="1:12" ht="135">
      <c r="A765" s="318" t="s">
        <v>5260</v>
      </c>
      <c r="B765" s="318" t="s">
        <v>10559</v>
      </c>
      <c r="C765" s="318" t="s">
        <v>10560</v>
      </c>
      <c r="D765" s="318" t="s">
        <v>5262</v>
      </c>
      <c r="E765" s="318" t="s">
        <v>10555</v>
      </c>
      <c r="F765" s="318" t="s">
        <v>10556</v>
      </c>
      <c r="G765" s="318" t="s">
        <v>10557</v>
      </c>
      <c r="H765" s="318" t="s">
        <v>10558</v>
      </c>
      <c r="I765" s="318" t="s">
        <v>6884</v>
      </c>
      <c r="J765" s="318" t="s">
        <v>7108</v>
      </c>
      <c r="K765" s="318" t="s">
        <v>6884</v>
      </c>
      <c r="L765" s="318" t="s">
        <v>6893</v>
      </c>
    </row>
    <row r="766" spans="1:12" ht="67.5">
      <c r="A766" s="319" t="s">
        <v>6884</v>
      </c>
      <c r="B766" s="319" t="s">
        <v>10561</v>
      </c>
      <c r="C766" s="319" t="s">
        <v>10562</v>
      </c>
      <c r="D766" s="319" t="s">
        <v>6884</v>
      </c>
      <c r="E766" s="319" t="s">
        <v>7118</v>
      </c>
      <c r="F766" s="319" t="s">
        <v>7119</v>
      </c>
      <c r="G766" s="319" t="s">
        <v>7120</v>
      </c>
      <c r="H766" s="319" t="s">
        <v>7121</v>
      </c>
      <c r="I766" s="319" t="s">
        <v>6884</v>
      </c>
      <c r="J766" s="319" t="s">
        <v>7680</v>
      </c>
      <c r="K766" s="319" t="s">
        <v>10375</v>
      </c>
      <c r="L766" s="319" t="s">
        <v>862</v>
      </c>
    </row>
    <row r="767" spans="1:12" ht="67.5">
      <c r="A767" s="318" t="s">
        <v>6884</v>
      </c>
      <c r="B767" s="318" t="s">
        <v>10563</v>
      </c>
      <c r="C767" s="318" t="s">
        <v>10564</v>
      </c>
      <c r="D767" s="318" t="s">
        <v>6884</v>
      </c>
      <c r="E767" s="318" t="s">
        <v>7118</v>
      </c>
      <c r="F767" s="318" t="s">
        <v>7119</v>
      </c>
      <c r="G767" s="318" t="s">
        <v>7120</v>
      </c>
      <c r="H767" s="318" t="s">
        <v>7121</v>
      </c>
      <c r="I767" s="318" t="s">
        <v>6884</v>
      </c>
      <c r="J767" s="318" t="s">
        <v>7680</v>
      </c>
      <c r="K767" s="318" t="s">
        <v>10375</v>
      </c>
      <c r="L767" s="318" t="s">
        <v>862</v>
      </c>
    </row>
    <row r="768" spans="1:12" ht="67.5">
      <c r="A768" s="319" t="s">
        <v>6884</v>
      </c>
      <c r="B768" s="319" t="s">
        <v>10565</v>
      </c>
      <c r="C768" s="319" t="s">
        <v>10566</v>
      </c>
      <c r="D768" s="319" t="s">
        <v>6884</v>
      </c>
      <c r="E768" s="319" t="s">
        <v>8404</v>
      </c>
      <c r="F768" s="319" t="s">
        <v>8405</v>
      </c>
      <c r="G768" s="319" t="s">
        <v>7120</v>
      </c>
      <c r="H768" s="319" t="s">
        <v>8406</v>
      </c>
      <c r="I768" s="319" t="s">
        <v>6884</v>
      </c>
      <c r="J768" s="319" t="s">
        <v>7680</v>
      </c>
      <c r="K768" s="319" t="s">
        <v>10375</v>
      </c>
      <c r="L768" s="319" t="s">
        <v>862</v>
      </c>
    </row>
    <row r="769" spans="1:12" ht="123.75">
      <c r="A769" s="318" t="s">
        <v>6884</v>
      </c>
      <c r="B769" s="318" t="s">
        <v>10567</v>
      </c>
      <c r="C769" s="318" t="s">
        <v>10568</v>
      </c>
      <c r="D769" s="318" t="s">
        <v>6884</v>
      </c>
      <c r="E769" s="318" t="s">
        <v>10569</v>
      </c>
      <c r="F769" s="318" t="s">
        <v>10570</v>
      </c>
      <c r="G769" s="318" t="s">
        <v>6938</v>
      </c>
      <c r="H769" s="318" t="s">
        <v>10571</v>
      </c>
      <c r="I769" s="318" t="s">
        <v>6884</v>
      </c>
      <c r="J769" s="318" t="s">
        <v>10572</v>
      </c>
      <c r="K769" s="318" t="s">
        <v>10375</v>
      </c>
      <c r="L769" s="318" t="s">
        <v>7652</v>
      </c>
    </row>
    <row r="770" spans="1:12" ht="67.5">
      <c r="A770" s="319" t="s">
        <v>10576</v>
      </c>
      <c r="B770" s="319" t="s">
        <v>10573</v>
      </c>
      <c r="C770" s="319" t="s">
        <v>10574</v>
      </c>
      <c r="D770" s="319" t="s">
        <v>10575</v>
      </c>
      <c r="E770" s="319" t="s">
        <v>8424</v>
      </c>
      <c r="F770" s="319" t="s">
        <v>8425</v>
      </c>
      <c r="G770" s="319" t="s">
        <v>7003</v>
      </c>
      <c r="H770" s="319" t="s">
        <v>8426</v>
      </c>
      <c r="I770" s="319" t="s">
        <v>6884</v>
      </c>
      <c r="J770" s="319" t="s">
        <v>7680</v>
      </c>
      <c r="K770" s="319" t="s">
        <v>7877</v>
      </c>
      <c r="L770" s="319" t="s">
        <v>862</v>
      </c>
    </row>
    <row r="771" spans="1:12" ht="67.5">
      <c r="A771" s="318" t="s">
        <v>10580</v>
      </c>
      <c r="B771" s="318" t="s">
        <v>10577</v>
      </c>
      <c r="C771" s="318" t="s">
        <v>10578</v>
      </c>
      <c r="D771" s="318" t="s">
        <v>10579</v>
      </c>
      <c r="E771" s="318" t="s">
        <v>8424</v>
      </c>
      <c r="F771" s="318" t="s">
        <v>8425</v>
      </c>
      <c r="G771" s="318" t="s">
        <v>7003</v>
      </c>
      <c r="H771" s="318" t="s">
        <v>8426</v>
      </c>
      <c r="I771" s="318" t="s">
        <v>6884</v>
      </c>
      <c r="J771" s="318" t="s">
        <v>7680</v>
      </c>
      <c r="K771" s="318" t="s">
        <v>7877</v>
      </c>
      <c r="L771" s="318" t="s">
        <v>862</v>
      </c>
    </row>
    <row r="772" spans="1:12" ht="67.5">
      <c r="A772" s="319" t="s">
        <v>1090</v>
      </c>
      <c r="B772" s="319" t="s">
        <v>10581</v>
      </c>
      <c r="C772" s="319" t="s">
        <v>10582</v>
      </c>
      <c r="D772" s="319" t="s">
        <v>1090</v>
      </c>
      <c r="E772" s="319" t="s">
        <v>8404</v>
      </c>
      <c r="F772" s="319" t="s">
        <v>8405</v>
      </c>
      <c r="G772" s="319" t="s">
        <v>7120</v>
      </c>
      <c r="H772" s="319" t="s">
        <v>8406</v>
      </c>
      <c r="I772" s="319" t="s">
        <v>6884</v>
      </c>
      <c r="J772" s="319" t="s">
        <v>10583</v>
      </c>
      <c r="K772" s="319" t="s">
        <v>10375</v>
      </c>
      <c r="L772" s="319" t="s">
        <v>6893</v>
      </c>
    </row>
    <row r="773" spans="1:12" ht="78.75">
      <c r="A773" s="318" t="s">
        <v>10587</v>
      </c>
      <c r="B773" s="318" t="s">
        <v>10584</v>
      </c>
      <c r="C773" s="318" t="s">
        <v>10585</v>
      </c>
      <c r="D773" s="318" t="s">
        <v>10586</v>
      </c>
      <c r="E773" s="318" t="s">
        <v>8424</v>
      </c>
      <c r="F773" s="318" t="s">
        <v>8425</v>
      </c>
      <c r="G773" s="318" t="s">
        <v>7003</v>
      </c>
      <c r="H773" s="318" t="s">
        <v>8426</v>
      </c>
      <c r="I773" s="318" t="s">
        <v>6884</v>
      </c>
      <c r="J773" s="318" t="s">
        <v>7680</v>
      </c>
      <c r="K773" s="318" t="s">
        <v>10375</v>
      </c>
      <c r="L773" s="318" t="s">
        <v>862</v>
      </c>
    </row>
    <row r="774" spans="1:12" ht="78.75">
      <c r="A774" s="319" t="s">
        <v>6884</v>
      </c>
      <c r="B774" s="319" t="s">
        <v>10588</v>
      </c>
      <c r="C774" s="319" t="s">
        <v>10589</v>
      </c>
      <c r="D774" s="319" t="s">
        <v>6884</v>
      </c>
      <c r="E774" s="319" t="s">
        <v>10590</v>
      </c>
      <c r="F774" s="319" t="s">
        <v>10591</v>
      </c>
      <c r="G774" s="319" t="s">
        <v>7037</v>
      </c>
      <c r="H774" s="319" t="s">
        <v>10592</v>
      </c>
      <c r="I774" s="319" t="s">
        <v>6884</v>
      </c>
      <c r="J774" s="319" t="s">
        <v>8025</v>
      </c>
      <c r="K774" s="319" t="s">
        <v>10375</v>
      </c>
      <c r="L774" s="319" t="s">
        <v>862</v>
      </c>
    </row>
    <row r="775" spans="1:12" ht="67.5">
      <c r="A775" s="318" t="s">
        <v>3526</v>
      </c>
      <c r="B775" s="318" t="s">
        <v>10593</v>
      </c>
      <c r="C775" s="318" t="s">
        <v>10594</v>
      </c>
      <c r="D775" s="318" t="s">
        <v>3528</v>
      </c>
      <c r="E775" s="318" t="s">
        <v>10595</v>
      </c>
      <c r="F775" s="318" t="s">
        <v>10596</v>
      </c>
      <c r="G775" s="318" t="s">
        <v>7120</v>
      </c>
      <c r="H775" s="318" t="s">
        <v>10597</v>
      </c>
      <c r="I775" s="318" t="s">
        <v>6884</v>
      </c>
      <c r="J775" s="318" t="s">
        <v>6884</v>
      </c>
      <c r="K775" s="318" t="s">
        <v>6884</v>
      </c>
      <c r="L775" s="318" t="s">
        <v>862</v>
      </c>
    </row>
    <row r="776" spans="1:12" ht="56.25">
      <c r="A776" s="319" t="s">
        <v>10601</v>
      </c>
      <c r="B776" s="319" t="s">
        <v>10598</v>
      </c>
      <c r="C776" s="319" t="s">
        <v>10599</v>
      </c>
      <c r="D776" s="319" t="s">
        <v>10600</v>
      </c>
      <c r="E776" s="319" t="s">
        <v>10602</v>
      </c>
      <c r="F776" s="319" t="s">
        <v>10603</v>
      </c>
      <c r="G776" s="319" t="s">
        <v>7163</v>
      </c>
      <c r="H776" s="319" t="s">
        <v>10604</v>
      </c>
      <c r="I776" s="319" t="s">
        <v>6884</v>
      </c>
      <c r="J776" s="319" t="s">
        <v>6884</v>
      </c>
      <c r="K776" s="319" t="s">
        <v>6884</v>
      </c>
      <c r="L776" s="319" t="s">
        <v>6893</v>
      </c>
    </row>
    <row r="777" spans="1:12" ht="90">
      <c r="A777" s="318" t="s">
        <v>4455</v>
      </c>
      <c r="B777" s="318" t="s">
        <v>10605</v>
      </c>
      <c r="C777" s="318" t="s">
        <v>10606</v>
      </c>
      <c r="D777" s="318" t="s">
        <v>4457</v>
      </c>
      <c r="E777" s="318" t="s">
        <v>10607</v>
      </c>
      <c r="F777" s="318" t="s">
        <v>10608</v>
      </c>
      <c r="G777" s="318" t="s">
        <v>8914</v>
      </c>
      <c r="H777" s="318" t="s">
        <v>10609</v>
      </c>
      <c r="I777" s="318" t="s">
        <v>6884</v>
      </c>
      <c r="J777" s="318" t="s">
        <v>6884</v>
      </c>
      <c r="K777" s="318" t="s">
        <v>6884</v>
      </c>
      <c r="L777" s="318" t="s">
        <v>862</v>
      </c>
    </row>
    <row r="778" spans="1:12" ht="45">
      <c r="A778" s="319" t="s">
        <v>10613</v>
      </c>
      <c r="B778" s="319" t="s">
        <v>10610</v>
      </c>
      <c r="C778" s="319" t="s">
        <v>10611</v>
      </c>
      <c r="D778" s="319" t="s">
        <v>10612</v>
      </c>
      <c r="E778" s="319" t="s">
        <v>10614</v>
      </c>
      <c r="F778" s="319" t="s">
        <v>10615</v>
      </c>
      <c r="G778" s="319" t="s">
        <v>8083</v>
      </c>
      <c r="H778" s="319" t="s">
        <v>10615</v>
      </c>
      <c r="I778" s="319" t="s">
        <v>6884</v>
      </c>
      <c r="J778" s="319" t="s">
        <v>6884</v>
      </c>
      <c r="K778" s="319" t="s">
        <v>6884</v>
      </c>
      <c r="L778" s="319" t="s">
        <v>862</v>
      </c>
    </row>
    <row r="779" spans="1:12" ht="45">
      <c r="A779" s="318" t="s">
        <v>10619</v>
      </c>
      <c r="B779" s="318" t="s">
        <v>10616</v>
      </c>
      <c r="C779" s="318" t="s">
        <v>10617</v>
      </c>
      <c r="D779" s="318" t="s">
        <v>10618</v>
      </c>
      <c r="E779" s="318" t="s">
        <v>10620</v>
      </c>
      <c r="F779" s="318" t="s">
        <v>10621</v>
      </c>
      <c r="G779" s="318" t="s">
        <v>6932</v>
      </c>
      <c r="H779" s="318" t="s">
        <v>10621</v>
      </c>
      <c r="I779" s="318" t="s">
        <v>6884</v>
      </c>
      <c r="J779" s="318" t="s">
        <v>6884</v>
      </c>
      <c r="K779" s="318" t="s">
        <v>6884</v>
      </c>
      <c r="L779" s="318" t="s">
        <v>6926</v>
      </c>
    </row>
    <row r="780" spans="1:12" ht="112.5">
      <c r="A780" s="319" t="s">
        <v>6081</v>
      </c>
      <c r="B780" s="319" t="s">
        <v>10622</v>
      </c>
      <c r="C780" s="319" t="s">
        <v>10623</v>
      </c>
      <c r="D780" s="319" t="s">
        <v>6328</v>
      </c>
      <c r="E780" s="319" t="s">
        <v>10624</v>
      </c>
      <c r="F780" s="319" t="s">
        <v>10625</v>
      </c>
      <c r="G780" s="319" t="s">
        <v>10557</v>
      </c>
      <c r="H780" s="319" t="s">
        <v>10626</v>
      </c>
      <c r="I780" s="319" t="s">
        <v>6884</v>
      </c>
      <c r="J780" s="319" t="s">
        <v>10627</v>
      </c>
      <c r="K780" s="319" t="s">
        <v>6884</v>
      </c>
      <c r="L780" s="319" t="s">
        <v>6926</v>
      </c>
    </row>
    <row r="781" spans="1:12" ht="157.5">
      <c r="A781" s="318" t="s">
        <v>1090</v>
      </c>
      <c r="B781" s="318" t="s">
        <v>10628</v>
      </c>
      <c r="C781" s="318" t="s">
        <v>10629</v>
      </c>
      <c r="D781" s="318" t="s">
        <v>10630</v>
      </c>
      <c r="E781" s="318" t="s">
        <v>10631</v>
      </c>
      <c r="F781" s="318" t="s">
        <v>10632</v>
      </c>
      <c r="G781" s="318" t="s">
        <v>7333</v>
      </c>
      <c r="H781" s="318" t="s">
        <v>10633</v>
      </c>
      <c r="I781" s="318" t="s">
        <v>6884</v>
      </c>
      <c r="J781" s="318" t="s">
        <v>7108</v>
      </c>
      <c r="K781" s="318" t="s">
        <v>6884</v>
      </c>
      <c r="L781" s="318" t="s">
        <v>6926</v>
      </c>
    </row>
    <row r="782" spans="1:12" ht="90">
      <c r="A782" s="319" t="s">
        <v>1090</v>
      </c>
      <c r="B782" s="319" t="s">
        <v>10634</v>
      </c>
      <c r="C782" s="319" t="s">
        <v>10635</v>
      </c>
      <c r="D782" s="319" t="s">
        <v>10636</v>
      </c>
      <c r="E782" s="319" t="s">
        <v>10637</v>
      </c>
      <c r="F782" s="319" t="s">
        <v>10638</v>
      </c>
      <c r="G782" s="319" t="s">
        <v>6984</v>
      </c>
      <c r="H782" s="319" t="s">
        <v>10639</v>
      </c>
      <c r="I782" s="319" t="s">
        <v>6884</v>
      </c>
      <c r="J782" s="319" t="s">
        <v>6884</v>
      </c>
      <c r="K782" s="319" t="s">
        <v>6884</v>
      </c>
      <c r="L782" s="319" t="s">
        <v>6926</v>
      </c>
    </row>
    <row r="783" spans="1:12" ht="22.5">
      <c r="A783" s="318" t="s">
        <v>10643</v>
      </c>
      <c r="B783" s="318" t="s">
        <v>10640</v>
      </c>
      <c r="C783" s="318" t="s">
        <v>10641</v>
      </c>
      <c r="D783" s="318" t="s">
        <v>10642</v>
      </c>
      <c r="E783" s="318" t="s">
        <v>9145</v>
      </c>
      <c r="F783" s="318" t="s">
        <v>10644</v>
      </c>
      <c r="G783" s="318" t="s">
        <v>8100</v>
      </c>
      <c r="H783" s="318" t="s">
        <v>10644</v>
      </c>
      <c r="I783" s="318" t="s">
        <v>6884</v>
      </c>
      <c r="J783" s="318" t="s">
        <v>6884</v>
      </c>
      <c r="K783" s="318" t="s">
        <v>6884</v>
      </c>
      <c r="L783" s="318" t="s">
        <v>965</v>
      </c>
    </row>
    <row r="784" spans="1:12" ht="78.75">
      <c r="A784" s="319" t="s">
        <v>10648</v>
      </c>
      <c r="B784" s="319" t="s">
        <v>10645</v>
      </c>
      <c r="C784" s="319" t="s">
        <v>10646</v>
      </c>
      <c r="D784" s="319" t="s">
        <v>10647</v>
      </c>
      <c r="E784" s="319" t="s">
        <v>9145</v>
      </c>
      <c r="F784" s="319" t="s">
        <v>10644</v>
      </c>
      <c r="G784" s="319" t="s">
        <v>8100</v>
      </c>
      <c r="H784" s="319" t="s">
        <v>10644</v>
      </c>
      <c r="I784" s="319" t="s">
        <v>6884</v>
      </c>
      <c r="J784" s="319" t="s">
        <v>6884</v>
      </c>
      <c r="K784" s="319" t="s">
        <v>6884</v>
      </c>
      <c r="L784" s="319" t="s">
        <v>965</v>
      </c>
    </row>
    <row r="785" spans="1:12" ht="45">
      <c r="A785" s="318" t="s">
        <v>6045</v>
      </c>
      <c r="B785" s="318" t="s">
        <v>10649</v>
      </c>
      <c r="C785" s="318" t="s">
        <v>10650</v>
      </c>
      <c r="D785" s="318" t="s">
        <v>6290</v>
      </c>
      <c r="E785" s="318" t="s">
        <v>6988</v>
      </c>
      <c r="F785" s="318" t="s">
        <v>10651</v>
      </c>
      <c r="G785" s="318" t="s">
        <v>6990</v>
      </c>
      <c r="H785" s="318" t="s">
        <v>10651</v>
      </c>
      <c r="I785" s="318" t="s">
        <v>6884</v>
      </c>
      <c r="J785" s="318" t="s">
        <v>6884</v>
      </c>
      <c r="K785" s="318" t="s">
        <v>6884</v>
      </c>
      <c r="L785" s="318" t="s">
        <v>965</v>
      </c>
    </row>
    <row r="786" spans="1:12" ht="78.75">
      <c r="A786" s="319" t="s">
        <v>10655</v>
      </c>
      <c r="B786" s="319" t="s">
        <v>10652</v>
      </c>
      <c r="C786" s="319" t="s">
        <v>10653</v>
      </c>
      <c r="D786" s="319" t="s">
        <v>10654</v>
      </c>
      <c r="E786" s="319" t="s">
        <v>10656</v>
      </c>
      <c r="F786" s="319" t="s">
        <v>10657</v>
      </c>
      <c r="G786" s="319" t="s">
        <v>8083</v>
      </c>
      <c r="H786" s="319" t="s">
        <v>10658</v>
      </c>
      <c r="I786" s="319" t="s">
        <v>6884</v>
      </c>
      <c r="J786" s="319" t="s">
        <v>6884</v>
      </c>
      <c r="K786" s="319" t="s">
        <v>6884</v>
      </c>
      <c r="L786" s="319" t="s">
        <v>10659</v>
      </c>
    </row>
    <row r="787" spans="1:12" ht="101.25">
      <c r="A787" s="318" t="s">
        <v>10663</v>
      </c>
      <c r="B787" s="318" t="s">
        <v>10660</v>
      </c>
      <c r="C787" s="318" t="s">
        <v>10661</v>
      </c>
      <c r="D787" s="318" t="s">
        <v>10662</v>
      </c>
      <c r="E787" s="318" t="s">
        <v>10664</v>
      </c>
      <c r="F787" s="318" t="s">
        <v>10665</v>
      </c>
      <c r="G787" s="318" t="s">
        <v>10666</v>
      </c>
      <c r="H787" s="318" t="s">
        <v>10667</v>
      </c>
      <c r="I787" s="318" t="s">
        <v>7650</v>
      </c>
      <c r="J787" s="318" t="s">
        <v>6884</v>
      </c>
      <c r="K787" s="318" t="s">
        <v>6884</v>
      </c>
      <c r="L787" s="318" t="s">
        <v>10659</v>
      </c>
    </row>
    <row r="788" spans="1:12" ht="33.75">
      <c r="A788" s="319" t="s">
        <v>10671</v>
      </c>
      <c r="B788" s="319" t="s">
        <v>10668</v>
      </c>
      <c r="C788" s="319" t="s">
        <v>10669</v>
      </c>
      <c r="D788" s="319" t="s">
        <v>10670</v>
      </c>
      <c r="E788" s="319" t="s">
        <v>9383</v>
      </c>
      <c r="F788" s="319" t="s">
        <v>9384</v>
      </c>
      <c r="G788" s="319" t="s">
        <v>7627</v>
      </c>
      <c r="H788" s="319" t="s">
        <v>9384</v>
      </c>
      <c r="I788" s="319" t="s">
        <v>6884</v>
      </c>
      <c r="J788" s="319" t="s">
        <v>7628</v>
      </c>
      <c r="K788" s="319" t="s">
        <v>6884</v>
      </c>
      <c r="L788" s="319" t="s">
        <v>862</v>
      </c>
    </row>
    <row r="789" spans="1:12" ht="33.75">
      <c r="A789" s="318" t="s">
        <v>10675</v>
      </c>
      <c r="B789" s="318" t="s">
        <v>10672</v>
      </c>
      <c r="C789" s="318" t="s">
        <v>10673</v>
      </c>
      <c r="D789" s="318" t="s">
        <v>10674</v>
      </c>
      <c r="E789" s="318" t="s">
        <v>9383</v>
      </c>
      <c r="F789" s="318" t="s">
        <v>9384</v>
      </c>
      <c r="G789" s="318" t="s">
        <v>7627</v>
      </c>
      <c r="H789" s="318" t="s">
        <v>9384</v>
      </c>
      <c r="I789" s="318" t="s">
        <v>6884</v>
      </c>
      <c r="J789" s="318" t="s">
        <v>7628</v>
      </c>
      <c r="K789" s="318" t="s">
        <v>6884</v>
      </c>
      <c r="L789" s="318" t="s">
        <v>862</v>
      </c>
    </row>
    <row r="790" spans="1:12" ht="101.25">
      <c r="A790" s="319" t="s">
        <v>6884</v>
      </c>
      <c r="B790" s="319" t="s">
        <v>10676</v>
      </c>
      <c r="C790" s="319" t="s">
        <v>10677</v>
      </c>
      <c r="D790" s="319" t="s">
        <v>6884</v>
      </c>
      <c r="E790" s="319" t="s">
        <v>8318</v>
      </c>
      <c r="F790" s="319" t="s">
        <v>10678</v>
      </c>
      <c r="G790" s="319" t="s">
        <v>7003</v>
      </c>
      <c r="H790" s="319" t="s">
        <v>10678</v>
      </c>
      <c r="I790" s="319" t="s">
        <v>6884</v>
      </c>
      <c r="J790" s="319" t="s">
        <v>7680</v>
      </c>
      <c r="K790" s="319" t="s">
        <v>10375</v>
      </c>
      <c r="L790" s="319" t="s">
        <v>862</v>
      </c>
    </row>
    <row r="791" spans="1:12" ht="56.25">
      <c r="A791" s="318" t="s">
        <v>10682</v>
      </c>
      <c r="B791" s="318" t="s">
        <v>10679</v>
      </c>
      <c r="C791" s="318" t="s">
        <v>10680</v>
      </c>
      <c r="D791" s="318" t="s">
        <v>10681</v>
      </c>
      <c r="E791" s="318" t="s">
        <v>10683</v>
      </c>
      <c r="F791" s="318" t="s">
        <v>10684</v>
      </c>
      <c r="G791" s="318" t="s">
        <v>7120</v>
      </c>
      <c r="H791" s="318" t="s">
        <v>10684</v>
      </c>
      <c r="I791" s="318" t="s">
        <v>6884</v>
      </c>
      <c r="J791" s="318" t="s">
        <v>6884</v>
      </c>
      <c r="K791" s="318" t="s">
        <v>6884</v>
      </c>
      <c r="L791" s="318" t="s">
        <v>862</v>
      </c>
    </row>
    <row r="792" spans="1:12" ht="22.5">
      <c r="A792" s="319" t="s">
        <v>1912</v>
      </c>
      <c r="B792" s="319" t="s">
        <v>10685</v>
      </c>
      <c r="C792" s="319" t="s">
        <v>10686</v>
      </c>
      <c r="D792" s="319" t="s">
        <v>10687</v>
      </c>
      <c r="E792" s="319" t="s">
        <v>9124</v>
      </c>
      <c r="F792" s="319" t="s">
        <v>9125</v>
      </c>
      <c r="G792" s="319" t="s">
        <v>8100</v>
      </c>
      <c r="H792" s="319" t="s">
        <v>9125</v>
      </c>
      <c r="I792" s="319" t="s">
        <v>6884</v>
      </c>
      <c r="J792" s="319" t="s">
        <v>6884</v>
      </c>
      <c r="K792" s="319" t="s">
        <v>6884</v>
      </c>
      <c r="L792" s="319" t="s">
        <v>862</v>
      </c>
    </row>
    <row r="793" spans="1:12" ht="45">
      <c r="A793" s="318" t="s">
        <v>6884</v>
      </c>
      <c r="B793" s="318" t="s">
        <v>10688</v>
      </c>
      <c r="C793" s="318" t="s">
        <v>10689</v>
      </c>
      <c r="D793" s="318" t="s">
        <v>10690</v>
      </c>
      <c r="E793" s="318" t="s">
        <v>7001</v>
      </c>
      <c r="F793" s="318" t="s">
        <v>7002</v>
      </c>
      <c r="G793" s="318" t="s">
        <v>7003</v>
      </c>
      <c r="H793" s="318" t="s">
        <v>7004</v>
      </c>
      <c r="I793" s="318" t="s">
        <v>6884</v>
      </c>
      <c r="J793" s="318" t="s">
        <v>6884</v>
      </c>
      <c r="K793" s="318" t="s">
        <v>6884</v>
      </c>
      <c r="L793" s="318" t="s">
        <v>862</v>
      </c>
    </row>
    <row r="794" spans="1:12" ht="45">
      <c r="A794" s="319" t="s">
        <v>10694</v>
      </c>
      <c r="B794" s="319" t="s">
        <v>10691</v>
      </c>
      <c r="C794" s="319" t="s">
        <v>10692</v>
      </c>
      <c r="D794" s="319" t="s">
        <v>10693</v>
      </c>
      <c r="E794" s="319" t="s">
        <v>8187</v>
      </c>
      <c r="F794" s="319" t="s">
        <v>8188</v>
      </c>
      <c r="G794" s="319" t="s">
        <v>7037</v>
      </c>
      <c r="H794" s="319" t="s">
        <v>8188</v>
      </c>
      <c r="I794" s="319" t="s">
        <v>6884</v>
      </c>
      <c r="J794" s="319" t="s">
        <v>6884</v>
      </c>
      <c r="K794" s="319" t="s">
        <v>6884</v>
      </c>
      <c r="L794" s="319" t="s">
        <v>862</v>
      </c>
    </row>
    <row r="795" spans="1:12" ht="45">
      <c r="A795" s="318" t="s">
        <v>2483</v>
      </c>
      <c r="B795" s="318" t="s">
        <v>10695</v>
      </c>
      <c r="C795" s="318" t="s">
        <v>10696</v>
      </c>
      <c r="D795" s="318" t="s">
        <v>10697</v>
      </c>
      <c r="E795" s="318" t="s">
        <v>9158</v>
      </c>
      <c r="F795" s="318" t="s">
        <v>10698</v>
      </c>
      <c r="G795" s="318" t="s">
        <v>7003</v>
      </c>
      <c r="H795" s="318" t="s">
        <v>10698</v>
      </c>
      <c r="I795" s="318" t="s">
        <v>6884</v>
      </c>
      <c r="J795" s="318" t="s">
        <v>6884</v>
      </c>
      <c r="K795" s="318" t="s">
        <v>6884</v>
      </c>
      <c r="L795" s="318" t="s">
        <v>862</v>
      </c>
    </row>
    <row r="796" spans="1:12" ht="123.75">
      <c r="A796" s="319" t="s">
        <v>10702</v>
      </c>
      <c r="B796" s="319" t="s">
        <v>10699</v>
      </c>
      <c r="C796" s="319" t="s">
        <v>10700</v>
      </c>
      <c r="D796" s="319" t="s">
        <v>10701</v>
      </c>
      <c r="E796" s="319" t="s">
        <v>10703</v>
      </c>
      <c r="F796" s="319" t="s">
        <v>10704</v>
      </c>
      <c r="G796" s="319" t="s">
        <v>10705</v>
      </c>
      <c r="H796" s="319" t="s">
        <v>7858</v>
      </c>
      <c r="I796" s="319" t="s">
        <v>6884</v>
      </c>
      <c r="J796" s="319" t="s">
        <v>10706</v>
      </c>
      <c r="K796" s="319" t="s">
        <v>9209</v>
      </c>
      <c r="L796" s="319" t="s">
        <v>862</v>
      </c>
    </row>
    <row r="797" spans="1:12" ht="78.75">
      <c r="A797" s="318" t="s">
        <v>6884</v>
      </c>
      <c r="B797" s="318" t="s">
        <v>10707</v>
      </c>
      <c r="C797" s="318" t="s">
        <v>10708</v>
      </c>
      <c r="D797" s="318" t="s">
        <v>6884</v>
      </c>
      <c r="E797" s="318" t="s">
        <v>7857</v>
      </c>
      <c r="F797" s="318" t="s">
        <v>7858</v>
      </c>
      <c r="G797" s="318" t="s">
        <v>7474</v>
      </c>
      <c r="H797" s="318" t="s">
        <v>6884</v>
      </c>
      <c r="I797" s="318" t="s">
        <v>6884</v>
      </c>
      <c r="J797" s="318" t="s">
        <v>10709</v>
      </c>
      <c r="K797" s="318" t="s">
        <v>7122</v>
      </c>
      <c r="L797" s="318" t="s">
        <v>862</v>
      </c>
    </row>
    <row r="798" spans="1:12" ht="22.5">
      <c r="A798" s="319" t="s">
        <v>10712</v>
      </c>
      <c r="B798" s="319" t="s">
        <v>10710</v>
      </c>
      <c r="C798" s="319" t="s">
        <v>10711</v>
      </c>
      <c r="D798" s="319" t="s">
        <v>6884</v>
      </c>
      <c r="E798" s="319" t="s">
        <v>10713</v>
      </c>
      <c r="F798" s="319" t="s">
        <v>10714</v>
      </c>
      <c r="G798" s="319" t="s">
        <v>10714</v>
      </c>
      <c r="H798" s="319" t="s">
        <v>10714</v>
      </c>
      <c r="I798" s="319" t="s">
        <v>6884</v>
      </c>
      <c r="J798" s="319" t="s">
        <v>6884</v>
      </c>
      <c r="K798" s="319" t="s">
        <v>6884</v>
      </c>
      <c r="L798" s="319" t="s">
        <v>6986</v>
      </c>
    </row>
    <row r="799" spans="1:12" ht="22.5">
      <c r="A799" s="318" t="s">
        <v>6884</v>
      </c>
      <c r="B799" s="318" t="s">
        <v>10715</v>
      </c>
      <c r="C799" s="318" t="s">
        <v>10716</v>
      </c>
      <c r="D799" s="318" t="s">
        <v>6884</v>
      </c>
      <c r="E799" s="318" t="s">
        <v>10713</v>
      </c>
      <c r="F799" s="318" t="s">
        <v>10714</v>
      </c>
      <c r="G799" s="318" t="s">
        <v>10714</v>
      </c>
      <c r="H799" s="318" t="s">
        <v>10714</v>
      </c>
      <c r="I799" s="318" t="s">
        <v>6884</v>
      </c>
      <c r="J799" s="318" t="s">
        <v>6884</v>
      </c>
      <c r="K799" s="318" t="s">
        <v>7240</v>
      </c>
      <c r="L799" s="318" t="s">
        <v>6986</v>
      </c>
    </row>
    <row r="800" spans="1:12" ht="78.75">
      <c r="A800" s="319" t="s">
        <v>10720</v>
      </c>
      <c r="B800" s="319" t="s">
        <v>10717</v>
      </c>
      <c r="C800" s="319" t="s">
        <v>10718</v>
      </c>
      <c r="D800" s="319" t="s">
        <v>10719</v>
      </c>
      <c r="E800" s="319" t="s">
        <v>10721</v>
      </c>
      <c r="F800" s="319" t="s">
        <v>10722</v>
      </c>
      <c r="G800" s="319" t="s">
        <v>7106</v>
      </c>
      <c r="H800" s="319" t="s">
        <v>10723</v>
      </c>
      <c r="I800" s="319" t="s">
        <v>6884</v>
      </c>
      <c r="J800" s="319" t="s">
        <v>6884</v>
      </c>
      <c r="K800" s="319" t="s">
        <v>6884</v>
      </c>
      <c r="L800" s="319" t="s">
        <v>862</v>
      </c>
    </row>
    <row r="801" spans="1:12" ht="45">
      <c r="A801" s="318" t="s">
        <v>10727</v>
      </c>
      <c r="B801" s="318" t="s">
        <v>10724</v>
      </c>
      <c r="C801" s="318" t="s">
        <v>10725</v>
      </c>
      <c r="D801" s="318" t="s">
        <v>10726</v>
      </c>
      <c r="E801" s="318" t="s">
        <v>10728</v>
      </c>
      <c r="F801" s="318" t="s">
        <v>10729</v>
      </c>
      <c r="G801" s="318" t="s">
        <v>9638</v>
      </c>
      <c r="H801" s="318" t="s">
        <v>10729</v>
      </c>
      <c r="I801" s="318" t="s">
        <v>6884</v>
      </c>
      <c r="J801" s="318" t="s">
        <v>6884</v>
      </c>
      <c r="K801" s="318" t="s">
        <v>6884</v>
      </c>
      <c r="L801" s="318" t="s">
        <v>862</v>
      </c>
    </row>
    <row r="802" spans="1:12" ht="101.25">
      <c r="A802" s="319" t="s">
        <v>6884</v>
      </c>
      <c r="B802" s="319" t="s">
        <v>10730</v>
      </c>
      <c r="C802" s="319" t="s">
        <v>10731</v>
      </c>
      <c r="D802" s="319" t="s">
        <v>6884</v>
      </c>
      <c r="E802" s="319" t="s">
        <v>7643</v>
      </c>
      <c r="F802" s="319" t="s">
        <v>7679</v>
      </c>
      <c r="G802" s="319" t="s">
        <v>7037</v>
      </c>
      <c r="H802" s="319" t="s">
        <v>7679</v>
      </c>
      <c r="I802" s="319" t="s">
        <v>6884</v>
      </c>
      <c r="J802" s="319" t="s">
        <v>7680</v>
      </c>
      <c r="K802" s="319" t="s">
        <v>10375</v>
      </c>
      <c r="L802" s="319" t="s">
        <v>862</v>
      </c>
    </row>
    <row r="803" spans="1:12" ht="22.5">
      <c r="A803" s="318" t="s">
        <v>10735</v>
      </c>
      <c r="B803" s="318" t="s">
        <v>10732</v>
      </c>
      <c r="C803" s="318" t="s">
        <v>10733</v>
      </c>
      <c r="D803" s="318" t="s">
        <v>10734</v>
      </c>
      <c r="E803" s="318" t="s">
        <v>7258</v>
      </c>
      <c r="F803" s="318" t="s">
        <v>7259</v>
      </c>
      <c r="G803" s="318" t="s">
        <v>7037</v>
      </c>
      <c r="H803" s="318" t="s">
        <v>7259</v>
      </c>
      <c r="I803" s="318" t="s">
        <v>6884</v>
      </c>
      <c r="J803" s="318" t="s">
        <v>6884</v>
      </c>
      <c r="K803" s="318" t="s">
        <v>6884</v>
      </c>
      <c r="L803" s="318" t="s">
        <v>862</v>
      </c>
    </row>
    <row r="804" spans="1:12" ht="33.75">
      <c r="A804" s="319" t="s">
        <v>10739</v>
      </c>
      <c r="B804" s="319" t="s">
        <v>10736</v>
      </c>
      <c r="C804" s="319" t="s">
        <v>10737</v>
      </c>
      <c r="D804" s="319" t="s">
        <v>10738</v>
      </c>
      <c r="E804" s="319" t="s">
        <v>8464</v>
      </c>
      <c r="F804" s="319" t="s">
        <v>10740</v>
      </c>
      <c r="G804" s="319" t="s">
        <v>7139</v>
      </c>
      <c r="H804" s="319" t="s">
        <v>10740</v>
      </c>
      <c r="I804" s="319" t="s">
        <v>6884</v>
      </c>
      <c r="J804" s="319" t="s">
        <v>6884</v>
      </c>
      <c r="K804" s="319" t="s">
        <v>6884</v>
      </c>
      <c r="L804" s="319" t="s">
        <v>862</v>
      </c>
    </row>
    <row r="805" spans="1:12" ht="22.5">
      <c r="A805" s="318" t="s">
        <v>10744</v>
      </c>
      <c r="B805" s="318" t="s">
        <v>10741</v>
      </c>
      <c r="C805" s="318" t="s">
        <v>10742</v>
      </c>
      <c r="D805" s="318" t="s">
        <v>10743</v>
      </c>
      <c r="E805" s="318" t="s">
        <v>7598</v>
      </c>
      <c r="F805" s="318" t="s">
        <v>7599</v>
      </c>
      <c r="G805" s="318" t="s">
        <v>7600</v>
      </c>
      <c r="H805" s="318" t="s">
        <v>7599</v>
      </c>
      <c r="I805" s="318" t="s">
        <v>6884</v>
      </c>
      <c r="J805" s="318" t="s">
        <v>6884</v>
      </c>
      <c r="K805" s="318" t="s">
        <v>6884</v>
      </c>
      <c r="L805" s="318" t="s">
        <v>6926</v>
      </c>
    </row>
    <row r="806" spans="1:12" ht="33.75">
      <c r="A806" s="319" t="s">
        <v>10748</v>
      </c>
      <c r="B806" s="319" t="s">
        <v>10745</v>
      </c>
      <c r="C806" s="319" t="s">
        <v>10746</v>
      </c>
      <c r="D806" s="319" t="s">
        <v>10747</v>
      </c>
      <c r="E806" s="319" t="s">
        <v>7772</v>
      </c>
      <c r="F806" s="319" t="s">
        <v>7773</v>
      </c>
      <c r="G806" s="319" t="s">
        <v>7044</v>
      </c>
      <c r="H806" s="319" t="s">
        <v>7773</v>
      </c>
      <c r="I806" s="319" t="s">
        <v>6884</v>
      </c>
      <c r="J806" s="319" t="s">
        <v>6884</v>
      </c>
      <c r="K806" s="319" t="s">
        <v>6884</v>
      </c>
      <c r="L806" s="319" t="s">
        <v>862</v>
      </c>
    </row>
    <row r="807" spans="1:12" ht="45">
      <c r="A807" s="318" t="s">
        <v>10752</v>
      </c>
      <c r="B807" s="318" t="s">
        <v>10749</v>
      </c>
      <c r="C807" s="318" t="s">
        <v>10750</v>
      </c>
      <c r="D807" s="318" t="s">
        <v>10751</v>
      </c>
      <c r="E807" s="318" t="s">
        <v>7549</v>
      </c>
      <c r="F807" s="318" t="s">
        <v>9913</v>
      </c>
      <c r="G807" s="318" t="s">
        <v>7044</v>
      </c>
      <c r="H807" s="318" t="s">
        <v>9913</v>
      </c>
      <c r="I807" s="318" t="s">
        <v>6884</v>
      </c>
      <c r="J807" s="318" t="s">
        <v>6884</v>
      </c>
      <c r="K807" s="318" t="s">
        <v>6884</v>
      </c>
      <c r="L807" s="318" t="s">
        <v>862</v>
      </c>
    </row>
    <row r="808" spans="1:12" ht="78.75">
      <c r="A808" s="319" t="s">
        <v>6884</v>
      </c>
      <c r="B808" s="319" t="s">
        <v>10753</v>
      </c>
      <c r="C808" s="319" t="s">
        <v>10754</v>
      </c>
      <c r="D808" s="319" t="s">
        <v>10755</v>
      </c>
      <c r="E808" s="319" t="s">
        <v>10756</v>
      </c>
      <c r="F808" s="319" t="s">
        <v>10757</v>
      </c>
      <c r="G808" s="319" t="s">
        <v>6924</v>
      </c>
      <c r="H808" s="319" t="s">
        <v>10758</v>
      </c>
      <c r="I808" s="319" t="s">
        <v>6884</v>
      </c>
      <c r="J808" s="319" t="s">
        <v>6884</v>
      </c>
      <c r="K808" s="319" t="s">
        <v>6884</v>
      </c>
      <c r="L808" s="319" t="s">
        <v>862</v>
      </c>
    </row>
    <row r="809" spans="1:12" ht="56.25">
      <c r="A809" s="318" t="s">
        <v>2052</v>
      </c>
      <c r="B809" s="318" t="s">
        <v>10759</v>
      </c>
      <c r="C809" s="318" t="s">
        <v>10760</v>
      </c>
      <c r="D809" s="318" t="s">
        <v>10761</v>
      </c>
      <c r="E809" s="318" t="s">
        <v>10762</v>
      </c>
      <c r="F809" s="318" t="s">
        <v>7818</v>
      </c>
      <c r="G809" s="318" t="s">
        <v>6965</v>
      </c>
      <c r="H809" s="318" t="s">
        <v>7819</v>
      </c>
      <c r="I809" s="318" t="s">
        <v>6884</v>
      </c>
      <c r="J809" s="318" t="s">
        <v>6884</v>
      </c>
      <c r="K809" s="318" t="s">
        <v>6884</v>
      </c>
      <c r="L809" s="318" t="s">
        <v>862</v>
      </c>
    </row>
    <row r="810" spans="1:12" ht="56.25">
      <c r="A810" s="319" t="s">
        <v>6884</v>
      </c>
      <c r="B810" s="319" t="s">
        <v>10763</v>
      </c>
      <c r="C810" s="319" t="s">
        <v>10764</v>
      </c>
      <c r="D810" s="319" t="s">
        <v>6884</v>
      </c>
      <c r="E810" s="319" t="s">
        <v>10765</v>
      </c>
      <c r="F810" s="319" t="s">
        <v>10766</v>
      </c>
      <c r="G810" s="319" t="s">
        <v>9320</v>
      </c>
      <c r="H810" s="319" t="s">
        <v>10766</v>
      </c>
      <c r="I810" s="319" t="s">
        <v>6884</v>
      </c>
      <c r="J810" s="319" t="s">
        <v>6884</v>
      </c>
      <c r="K810" s="319" t="s">
        <v>6940</v>
      </c>
      <c r="L810" s="319" t="s">
        <v>862</v>
      </c>
    </row>
    <row r="811" spans="1:12" ht="67.5">
      <c r="A811" s="318" t="s">
        <v>10770</v>
      </c>
      <c r="B811" s="318" t="s">
        <v>10767</v>
      </c>
      <c r="C811" s="318" t="s">
        <v>10768</v>
      </c>
      <c r="D811" s="318" t="s">
        <v>10769</v>
      </c>
      <c r="E811" s="318" t="s">
        <v>10771</v>
      </c>
      <c r="F811" s="318" t="s">
        <v>10772</v>
      </c>
      <c r="G811" s="318" t="s">
        <v>9320</v>
      </c>
      <c r="H811" s="318" t="s">
        <v>10772</v>
      </c>
      <c r="I811" s="318" t="s">
        <v>6884</v>
      </c>
      <c r="J811" s="318" t="s">
        <v>6884</v>
      </c>
      <c r="K811" s="318" t="s">
        <v>6884</v>
      </c>
      <c r="L811" s="318" t="s">
        <v>862</v>
      </c>
    </row>
    <row r="812" spans="1:12" ht="67.5">
      <c r="A812" s="319" t="s">
        <v>10776</v>
      </c>
      <c r="B812" s="319" t="s">
        <v>10773</v>
      </c>
      <c r="C812" s="319" t="s">
        <v>10774</v>
      </c>
      <c r="D812" s="319" t="s">
        <v>10775</v>
      </c>
      <c r="E812" s="319" t="s">
        <v>10771</v>
      </c>
      <c r="F812" s="319" t="s">
        <v>10772</v>
      </c>
      <c r="G812" s="319" t="s">
        <v>9320</v>
      </c>
      <c r="H812" s="319" t="s">
        <v>10772</v>
      </c>
      <c r="I812" s="319" t="s">
        <v>6884</v>
      </c>
      <c r="J812" s="319" t="s">
        <v>6884</v>
      </c>
      <c r="K812" s="319" t="s">
        <v>6884</v>
      </c>
      <c r="L812" s="319" t="s">
        <v>862</v>
      </c>
    </row>
    <row r="813" spans="1:12" ht="67.5">
      <c r="A813" s="318" t="s">
        <v>10780</v>
      </c>
      <c r="B813" s="318" t="s">
        <v>10777</v>
      </c>
      <c r="C813" s="318" t="s">
        <v>10778</v>
      </c>
      <c r="D813" s="318" t="s">
        <v>10779</v>
      </c>
      <c r="E813" s="318" t="s">
        <v>10771</v>
      </c>
      <c r="F813" s="318" t="s">
        <v>10772</v>
      </c>
      <c r="G813" s="318" t="s">
        <v>9320</v>
      </c>
      <c r="H813" s="318" t="s">
        <v>10772</v>
      </c>
      <c r="I813" s="318" t="s">
        <v>6884</v>
      </c>
      <c r="J813" s="318" t="s">
        <v>6884</v>
      </c>
      <c r="K813" s="318" t="s">
        <v>6884</v>
      </c>
      <c r="L813" s="318" t="s">
        <v>862</v>
      </c>
    </row>
    <row r="814" spans="1:12" ht="56.25">
      <c r="A814" s="319" t="s">
        <v>6884</v>
      </c>
      <c r="B814" s="319" t="s">
        <v>10781</v>
      </c>
      <c r="C814" s="319" t="s">
        <v>10782</v>
      </c>
      <c r="D814" s="319" t="s">
        <v>6884</v>
      </c>
      <c r="E814" s="319" t="s">
        <v>10765</v>
      </c>
      <c r="F814" s="319" t="s">
        <v>10766</v>
      </c>
      <c r="G814" s="319" t="s">
        <v>9320</v>
      </c>
      <c r="H814" s="319" t="s">
        <v>10766</v>
      </c>
      <c r="I814" s="319" t="s">
        <v>6884</v>
      </c>
      <c r="J814" s="319" t="s">
        <v>6884</v>
      </c>
      <c r="K814" s="319" t="s">
        <v>6940</v>
      </c>
      <c r="L814" s="319" t="s">
        <v>862</v>
      </c>
    </row>
    <row r="815" spans="1:12" ht="56.25">
      <c r="A815" s="318" t="s">
        <v>10786</v>
      </c>
      <c r="B815" s="318" t="s">
        <v>10783</v>
      </c>
      <c r="C815" s="318" t="s">
        <v>10784</v>
      </c>
      <c r="D815" s="318" t="s">
        <v>10785</v>
      </c>
      <c r="E815" s="318" t="s">
        <v>10765</v>
      </c>
      <c r="F815" s="318" t="s">
        <v>10766</v>
      </c>
      <c r="G815" s="318" t="s">
        <v>9320</v>
      </c>
      <c r="H815" s="318" t="s">
        <v>10766</v>
      </c>
      <c r="I815" s="318" t="s">
        <v>6884</v>
      </c>
      <c r="J815" s="318" t="s">
        <v>6884</v>
      </c>
      <c r="K815" s="318" t="s">
        <v>6884</v>
      </c>
      <c r="L815" s="318" t="s">
        <v>862</v>
      </c>
    </row>
    <row r="816" spans="1:12" ht="56.25">
      <c r="A816" s="319" t="s">
        <v>10790</v>
      </c>
      <c r="B816" s="319" t="s">
        <v>10787</v>
      </c>
      <c r="C816" s="319" t="s">
        <v>10788</v>
      </c>
      <c r="D816" s="319" t="s">
        <v>10789</v>
      </c>
      <c r="E816" s="319" t="s">
        <v>10765</v>
      </c>
      <c r="F816" s="319" t="s">
        <v>10766</v>
      </c>
      <c r="G816" s="319" t="s">
        <v>9320</v>
      </c>
      <c r="H816" s="319" t="s">
        <v>10766</v>
      </c>
      <c r="I816" s="319" t="s">
        <v>6884</v>
      </c>
      <c r="J816" s="319" t="s">
        <v>6884</v>
      </c>
      <c r="K816" s="319" t="s">
        <v>6884</v>
      </c>
      <c r="L816" s="319" t="s">
        <v>862</v>
      </c>
    </row>
    <row r="817" spans="1:12" ht="56.25">
      <c r="A817" s="318" t="s">
        <v>10794</v>
      </c>
      <c r="B817" s="318" t="s">
        <v>10791</v>
      </c>
      <c r="C817" s="318" t="s">
        <v>10792</v>
      </c>
      <c r="D817" s="318" t="s">
        <v>10793</v>
      </c>
      <c r="E817" s="318" t="s">
        <v>10765</v>
      </c>
      <c r="F817" s="318" t="s">
        <v>10766</v>
      </c>
      <c r="G817" s="318" t="s">
        <v>9320</v>
      </c>
      <c r="H817" s="318" t="s">
        <v>10766</v>
      </c>
      <c r="I817" s="318" t="s">
        <v>6884</v>
      </c>
      <c r="J817" s="318" t="s">
        <v>6884</v>
      </c>
      <c r="K817" s="318" t="s">
        <v>6884</v>
      </c>
      <c r="L817" s="318" t="s">
        <v>862</v>
      </c>
    </row>
    <row r="818" spans="1:12" ht="56.25">
      <c r="A818" s="319" t="s">
        <v>10798</v>
      </c>
      <c r="B818" s="319" t="s">
        <v>10795</v>
      </c>
      <c r="C818" s="319" t="s">
        <v>10796</v>
      </c>
      <c r="D818" s="319" t="s">
        <v>10797</v>
      </c>
      <c r="E818" s="319" t="s">
        <v>10799</v>
      </c>
      <c r="F818" s="319" t="s">
        <v>10800</v>
      </c>
      <c r="G818" s="319" t="s">
        <v>9320</v>
      </c>
      <c r="H818" s="319" t="s">
        <v>10800</v>
      </c>
      <c r="I818" s="319" t="s">
        <v>6884</v>
      </c>
      <c r="J818" s="319" t="s">
        <v>6884</v>
      </c>
      <c r="K818" s="319" t="s">
        <v>6884</v>
      </c>
      <c r="L818" s="319" t="s">
        <v>862</v>
      </c>
    </row>
    <row r="819" spans="1:12" ht="45">
      <c r="A819" s="318" t="s">
        <v>10804</v>
      </c>
      <c r="B819" s="318" t="s">
        <v>10801</v>
      </c>
      <c r="C819" s="318" t="s">
        <v>10802</v>
      </c>
      <c r="D819" s="318" t="s">
        <v>10803</v>
      </c>
      <c r="E819" s="318" t="s">
        <v>7549</v>
      </c>
      <c r="F819" s="318" t="s">
        <v>9913</v>
      </c>
      <c r="G819" s="318" t="s">
        <v>7044</v>
      </c>
      <c r="H819" s="318" t="s">
        <v>9913</v>
      </c>
      <c r="I819" s="318" t="s">
        <v>6884</v>
      </c>
      <c r="J819" s="318" t="s">
        <v>6884</v>
      </c>
      <c r="K819" s="318" t="s">
        <v>6884</v>
      </c>
      <c r="L819" s="318" t="s">
        <v>6926</v>
      </c>
    </row>
    <row r="820" spans="1:12" ht="78.75">
      <c r="A820" s="319" t="s">
        <v>10808</v>
      </c>
      <c r="B820" s="319" t="s">
        <v>10805</v>
      </c>
      <c r="C820" s="319" t="s">
        <v>10806</v>
      </c>
      <c r="D820" s="319" t="s">
        <v>10807</v>
      </c>
      <c r="E820" s="319" t="s">
        <v>10809</v>
      </c>
      <c r="F820" s="319" t="s">
        <v>10810</v>
      </c>
      <c r="G820" s="319" t="s">
        <v>7065</v>
      </c>
      <c r="H820" s="319" t="s">
        <v>10810</v>
      </c>
      <c r="I820" s="319" t="s">
        <v>6884</v>
      </c>
      <c r="J820" s="319" t="s">
        <v>6884</v>
      </c>
      <c r="K820" s="319" t="s">
        <v>6884</v>
      </c>
      <c r="L820" s="319" t="s">
        <v>6926</v>
      </c>
    </row>
    <row r="821" spans="1:12" ht="45">
      <c r="A821" s="318" t="s">
        <v>1090</v>
      </c>
      <c r="B821" s="318" t="s">
        <v>10811</v>
      </c>
      <c r="C821" s="318" t="s">
        <v>10812</v>
      </c>
      <c r="D821" s="318" t="s">
        <v>10813</v>
      </c>
      <c r="E821" s="318" t="s">
        <v>10814</v>
      </c>
      <c r="F821" s="318" t="s">
        <v>8883</v>
      </c>
      <c r="G821" s="318" t="s">
        <v>7627</v>
      </c>
      <c r="H821" s="318" t="s">
        <v>8884</v>
      </c>
      <c r="I821" s="318" t="s">
        <v>6884</v>
      </c>
      <c r="J821" s="318" t="s">
        <v>6884</v>
      </c>
      <c r="K821" s="318" t="s">
        <v>6884</v>
      </c>
      <c r="L821" s="318" t="s">
        <v>6926</v>
      </c>
    </row>
    <row r="822" spans="1:12" ht="67.5">
      <c r="A822" s="319" t="s">
        <v>1342</v>
      </c>
      <c r="B822" s="319" t="s">
        <v>10815</v>
      </c>
      <c r="C822" s="319" t="s">
        <v>10816</v>
      </c>
      <c r="D822" s="319" t="s">
        <v>1343</v>
      </c>
      <c r="E822" s="319" t="s">
        <v>10817</v>
      </c>
      <c r="F822" s="319" t="s">
        <v>10818</v>
      </c>
      <c r="G822" s="319" t="s">
        <v>6938</v>
      </c>
      <c r="H822" s="319" t="s">
        <v>10819</v>
      </c>
      <c r="I822" s="319" t="s">
        <v>6884</v>
      </c>
      <c r="J822" s="319" t="s">
        <v>6884</v>
      </c>
      <c r="K822" s="319" t="s">
        <v>6884</v>
      </c>
      <c r="L822" s="319" t="s">
        <v>6893</v>
      </c>
    </row>
    <row r="823" spans="1:12" ht="78.75">
      <c r="A823" s="318" t="s">
        <v>6884</v>
      </c>
      <c r="B823" s="318" t="s">
        <v>10820</v>
      </c>
      <c r="C823" s="318" t="s">
        <v>10821</v>
      </c>
      <c r="D823" s="318" t="s">
        <v>6884</v>
      </c>
      <c r="E823" s="318" t="s">
        <v>10822</v>
      </c>
      <c r="F823" s="318" t="s">
        <v>10823</v>
      </c>
      <c r="G823" s="318" t="s">
        <v>6938</v>
      </c>
      <c r="H823" s="318" t="s">
        <v>10824</v>
      </c>
      <c r="I823" s="318" t="s">
        <v>6884</v>
      </c>
      <c r="J823" s="318" t="s">
        <v>10521</v>
      </c>
      <c r="K823" s="318" t="s">
        <v>10375</v>
      </c>
      <c r="L823" s="318" t="s">
        <v>862</v>
      </c>
    </row>
    <row r="824" spans="1:12" ht="78.75">
      <c r="A824" s="319" t="s">
        <v>3032</v>
      </c>
      <c r="B824" s="319" t="s">
        <v>10825</v>
      </c>
      <c r="C824" s="319" t="s">
        <v>10826</v>
      </c>
      <c r="D824" s="319" t="s">
        <v>3034</v>
      </c>
      <c r="E824" s="319" t="s">
        <v>10827</v>
      </c>
      <c r="F824" s="319" t="s">
        <v>10828</v>
      </c>
      <c r="G824" s="319" t="s">
        <v>7003</v>
      </c>
      <c r="H824" s="319" t="s">
        <v>10829</v>
      </c>
      <c r="I824" s="319" t="s">
        <v>6884</v>
      </c>
      <c r="J824" s="319" t="s">
        <v>6884</v>
      </c>
      <c r="K824" s="319" t="s">
        <v>6884</v>
      </c>
      <c r="L824" s="319" t="s">
        <v>862</v>
      </c>
    </row>
    <row r="825" spans="1:12" ht="78.75">
      <c r="A825" s="318" t="s">
        <v>6884</v>
      </c>
      <c r="B825" s="318" t="s">
        <v>10830</v>
      </c>
      <c r="C825" s="318" t="s">
        <v>10831</v>
      </c>
      <c r="D825" s="318" t="s">
        <v>6884</v>
      </c>
      <c r="E825" s="318" t="s">
        <v>10822</v>
      </c>
      <c r="F825" s="318" t="s">
        <v>10823</v>
      </c>
      <c r="G825" s="318" t="s">
        <v>6938</v>
      </c>
      <c r="H825" s="318" t="s">
        <v>10824</v>
      </c>
      <c r="I825" s="318" t="s">
        <v>6884</v>
      </c>
      <c r="J825" s="318" t="s">
        <v>10521</v>
      </c>
      <c r="K825" s="318" t="s">
        <v>10375</v>
      </c>
      <c r="L825" s="318" t="s">
        <v>862</v>
      </c>
    </row>
    <row r="826" spans="1:12" ht="90">
      <c r="A826" s="319" t="s">
        <v>4881</v>
      </c>
      <c r="B826" s="319" t="s">
        <v>10832</v>
      </c>
      <c r="C826" s="319" t="s">
        <v>10833</v>
      </c>
      <c r="D826" s="319" t="s">
        <v>4883</v>
      </c>
      <c r="E826" s="319" t="s">
        <v>10834</v>
      </c>
      <c r="F826" s="319" t="s">
        <v>10835</v>
      </c>
      <c r="G826" s="319" t="s">
        <v>7788</v>
      </c>
      <c r="H826" s="319" t="s">
        <v>10835</v>
      </c>
      <c r="I826" s="319" t="s">
        <v>6884</v>
      </c>
      <c r="J826" s="319" t="s">
        <v>6884</v>
      </c>
      <c r="K826" s="319" t="s">
        <v>6884</v>
      </c>
      <c r="L826" s="319" t="s">
        <v>862</v>
      </c>
    </row>
    <row r="827" spans="1:12" ht="90">
      <c r="A827" s="318" t="s">
        <v>4881</v>
      </c>
      <c r="B827" s="318" t="s">
        <v>10836</v>
      </c>
      <c r="C827" s="318" t="s">
        <v>10837</v>
      </c>
      <c r="D827" s="318" t="s">
        <v>4883</v>
      </c>
      <c r="E827" s="318" t="s">
        <v>10838</v>
      </c>
      <c r="F827" s="318" t="s">
        <v>10839</v>
      </c>
      <c r="G827" s="318" t="s">
        <v>7788</v>
      </c>
      <c r="H827" s="318" t="s">
        <v>10839</v>
      </c>
      <c r="I827" s="318" t="s">
        <v>6884</v>
      </c>
      <c r="J827" s="318" t="s">
        <v>6884</v>
      </c>
      <c r="K827" s="318" t="s">
        <v>6884</v>
      </c>
      <c r="L827" s="318" t="s">
        <v>862</v>
      </c>
    </row>
    <row r="828" spans="1:12" ht="90">
      <c r="A828" s="319" t="s">
        <v>3523</v>
      </c>
      <c r="B828" s="319" t="s">
        <v>10840</v>
      </c>
      <c r="C828" s="319" t="s">
        <v>10841</v>
      </c>
      <c r="D828" s="319" t="s">
        <v>3525</v>
      </c>
      <c r="E828" s="319" t="s">
        <v>10842</v>
      </c>
      <c r="F828" s="319" t="s">
        <v>10839</v>
      </c>
      <c r="G828" s="319" t="s">
        <v>7788</v>
      </c>
      <c r="H828" s="319" t="s">
        <v>10843</v>
      </c>
      <c r="I828" s="319" t="s">
        <v>6884</v>
      </c>
      <c r="J828" s="319" t="s">
        <v>6884</v>
      </c>
      <c r="K828" s="319" t="s">
        <v>6884</v>
      </c>
      <c r="L828" s="319" t="s">
        <v>6893</v>
      </c>
    </row>
    <row r="829" spans="1:12" ht="78.75">
      <c r="A829" s="318" t="s">
        <v>10847</v>
      </c>
      <c r="B829" s="318" t="s">
        <v>10844</v>
      </c>
      <c r="C829" s="318" t="s">
        <v>10845</v>
      </c>
      <c r="D829" s="318" t="s">
        <v>10846</v>
      </c>
      <c r="E829" s="318" t="s">
        <v>10822</v>
      </c>
      <c r="F829" s="318" t="s">
        <v>10823</v>
      </c>
      <c r="G829" s="318" t="s">
        <v>6938</v>
      </c>
      <c r="H829" s="318" t="s">
        <v>10824</v>
      </c>
      <c r="I829" s="318" t="s">
        <v>6884</v>
      </c>
      <c r="J829" s="318" t="s">
        <v>10848</v>
      </c>
      <c r="K829" s="318" t="s">
        <v>7877</v>
      </c>
      <c r="L829" s="318" t="s">
        <v>862</v>
      </c>
    </row>
    <row r="830" spans="1:12" ht="78.75">
      <c r="A830" s="319" t="s">
        <v>10852</v>
      </c>
      <c r="B830" s="319" t="s">
        <v>10849</v>
      </c>
      <c r="C830" s="319" t="s">
        <v>10850</v>
      </c>
      <c r="D830" s="319" t="s">
        <v>10851</v>
      </c>
      <c r="E830" s="319" t="s">
        <v>10853</v>
      </c>
      <c r="F830" s="319" t="s">
        <v>10854</v>
      </c>
      <c r="G830" s="319" t="s">
        <v>7155</v>
      </c>
      <c r="H830" s="319" t="s">
        <v>10855</v>
      </c>
      <c r="I830" s="319" t="s">
        <v>6884</v>
      </c>
      <c r="J830" s="319" t="s">
        <v>6884</v>
      </c>
      <c r="K830" s="319" t="s">
        <v>6884</v>
      </c>
      <c r="L830" s="319" t="s">
        <v>862</v>
      </c>
    </row>
    <row r="831" spans="1:12" ht="67.5">
      <c r="A831" s="318" t="s">
        <v>3404</v>
      </c>
      <c r="B831" s="318" t="s">
        <v>10856</v>
      </c>
      <c r="C831" s="318" t="s">
        <v>10857</v>
      </c>
      <c r="D831" s="318" t="s">
        <v>3406</v>
      </c>
      <c r="E831" s="318" t="s">
        <v>10853</v>
      </c>
      <c r="F831" s="318" t="s">
        <v>10854</v>
      </c>
      <c r="G831" s="318" t="s">
        <v>7155</v>
      </c>
      <c r="H831" s="318" t="s">
        <v>10855</v>
      </c>
      <c r="I831" s="318" t="s">
        <v>6884</v>
      </c>
      <c r="J831" s="318" t="s">
        <v>6884</v>
      </c>
      <c r="K831" s="318" t="s">
        <v>6884</v>
      </c>
      <c r="L831" s="318" t="s">
        <v>862</v>
      </c>
    </row>
    <row r="832" spans="1:12" ht="90">
      <c r="A832" s="319" t="s">
        <v>5223</v>
      </c>
      <c r="B832" s="319" t="s">
        <v>10858</v>
      </c>
      <c r="C832" s="319" t="s">
        <v>10859</v>
      </c>
      <c r="D832" s="319" t="s">
        <v>5225</v>
      </c>
      <c r="E832" s="319" t="s">
        <v>10860</v>
      </c>
      <c r="F832" s="319" t="s">
        <v>10861</v>
      </c>
      <c r="G832" s="319" t="s">
        <v>10557</v>
      </c>
      <c r="H832" s="319" t="s">
        <v>10862</v>
      </c>
      <c r="I832" s="319" t="s">
        <v>6884</v>
      </c>
      <c r="J832" s="319" t="s">
        <v>6884</v>
      </c>
      <c r="K832" s="319" t="s">
        <v>6884</v>
      </c>
      <c r="L832" s="319" t="s">
        <v>6893</v>
      </c>
    </row>
    <row r="833" spans="1:12" ht="67.5">
      <c r="A833" s="318" t="s">
        <v>4861</v>
      </c>
      <c r="B833" s="318" t="s">
        <v>10863</v>
      </c>
      <c r="C833" s="318" t="s">
        <v>10864</v>
      </c>
      <c r="D833" s="318" t="s">
        <v>4863</v>
      </c>
      <c r="E833" s="318" t="s">
        <v>10853</v>
      </c>
      <c r="F833" s="318" t="s">
        <v>10854</v>
      </c>
      <c r="G833" s="318" t="s">
        <v>7155</v>
      </c>
      <c r="H833" s="318" t="s">
        <v>10855</v>
      </c>
      <c r="I833" s="318" t="s">
        <v>6884</v>
      </c>
      <c r="J833" s="318" t="s">
        <v>6884</v>
      </c>
      <c r="K833" s="318" t="s">
        <v>6884</v>
      </c>
      <c r="L833" s="318" t="s">
        <v>862</v>
      </c>
    </row>
    <row r="834" spans="1:12" ht="56.25">
      <c r="A834" s="319" t="s">
        <v>10868</v>
      </c>
      <c r="B834" s="319" t="s">
        <v>10865</v>
      </c>
      <c r="C834" s="319" t="s">
        <v>10866</v>
      </c>
      <c r="D834" s="319" t="s">
        <v>10867</v>
      </c>
      <c r="E834" s="319" t="s">
        <v>10869</v>
      </c>
      <c r="F834" s="319" t="s">
        <v>10870</v>
      </c>
      <c r="G834" s="319" t="s">
        <v>6932</v>
      </c>
      <c r="H834" s="319" t="s">
        <v>10870</v>
      </c>
      <c r="I834" s="319" t="s">
        <v>6884</v>
      </c>
      <c r="J834" s="319" t="s">
        <v>6884</v>
      </c>
      <c r="K834" s="319" t="s">
        <v>6884</v>
      </c>
      <c r="L834" s="319" t="s">
        <v>862</v>
      </c>
    </row>
    <row r="835" spans="1:12" ht="56.25">
      <c r="A835" s="318" t="s">
        <v>6884</v>
      </c>
      <c r="B835" s="318" t="s">
        <v>10871</v>
      </c>
      <c r="C835" s="318" t="s">
        <v>10872</v>
      </c>
      <c r="D835" s="318" t="s">
        <v>6884</v>
      </c>
      <c r="E835" s="318" t="s">
        <v>10873</v>
      </c>
      <c r="F835" s="318" t="s">
        <v>10874</v>
      </c>
      <c r="G835" s="318" t="s">
        <v>6938</v>
      </c>
      <c r="H835" s="318" t="s">
        <v>10874</v>
      </c>
      <c r="I835" s="318" t="s">
        <v>6884</v>
      </c>
      <c r="J835" s="318" t="s">
        <v>6884</v>
      </c>
      <c r="K835" s="318" t="s">
        <v>6940</v>
      </c>
      <c r="L835" s="318" t="s">
        <v>862</v>
      </c>
    </row>
    <row r="836" spans="1:12" ht="56.25">
      <c r="A836" s="319" t="s">
        <v>5212</v>
      </c>
      <c r="B836" s="319" t="s">
        <v>10875</v>
      </c>
      <c r="C836" s="319" t="s">
        <v>10876</v>
      </c>
      <c r="D836" s="319" t="s">
        <v>5214</v>
      </c>
      <c r="E836" s="319" t="s">
        <v>10877</v>
      </c>
      <c r="F836" s="319" t="s">
        <v>10878</v>
      </c>
      <c r="G836" s="319" t="s">
        <v>6938</v>
      </c>
      <c r="H836" s="319" t="s">
        <v>10878</v>
      </c>
      <c r="I836" s="319" t="s">
        <v>6884</v>
      </c>
      <c r="J836" s="319" t="s">
        <v>6884</v>
      </c>
      <c r="K836" s="319" t="s">
        <v>6884</v>
      </c>
      <c r="L836" s="319" t="s">
        <v>862</v>
      </c>
    </row>
    <row r="837" spans="1:12" ht="78.75">
      <c r="A837" s="318" t="s">
        <v>6884</v>
      </c>
      <c r="B837" s="318" t="s">
        <v>10879</v>
      </c>
      <c r="C837" s="318" t="s">
        <v>10880</v>
      </c>
      <c r="D837" s="318" t="s">
        <v>6884</v>
      </c>
      <c r="E837" s="318" t="s">
        <v>7874</v>
      </c>
      <c r="F837" s="318" t="s">
        <v>7875</v>
      </c>
      <c r="G837" s="318" t="s">
        <v>7219</v>
      </c>
      <c r="H837" s="318" t="s">
        <v>7876</v>
      </c>
      <c r="I837" s="318" t="s">
        <v>6884</v>
      </c>
      <c r="J837" s="318" t="s">
        <v>10881</v>
      </c>
      <c r="K837" s="318" t="s">
        <v>10375</v>
      </c>
      <c r="L837" s="318" t="s">
        <v>862</v>
      </c>
    </row>
    <row r="838" spans="1:12" ht="90">
      <c r="A838" s="319" t="s">
        <v>6884</v>
      </c>
      <c r="B838" s="319" t="s">
        <v>10882</v>
      </c>
      <c r="C838" s="319" t="s">
        <v>10883</v>
      </c>
      <c r="D838" s="319" t="s">
        <v>6884</v>
      </c>
      <c r="E838" s="319" t="s">
        <v>10884</v>
      </c>
      <c r="F838" s="319" t="s">
        <v>10885</v>
      </c>
      <c r="G838" s="319" t="s">
        <v>6938</v>
      </c>
      <c r="H838" s="319" t="s">
        <v>10886</v>
      </c>
      <c r="I838" s="319" t="s">
        <v>6884</v>
      </c>
      <c r="J838" s="319" t="s">
        <v>10887</v>
      </c>
      <c r="K838" s="319" t="s">
        <v>10375</v>
      </c>
      <c r="L838" s="319" t="s">
        <v>862</v>
      </c>
    </row>
    <row r="839" spans="1:12" ht="90">
      <c r="A839" s="318" t="s">
        <v>6036</v>
      </c>
      <c r="B839" s="318" t="s">
        <v>10888</v>
      </c>
      <c r="C839" s="318" t="s">
        <v>10889</v>
      </c>
      <c r="D839" s="318" t="s">
        <v>6281</v>
      </c>
      <c r="E839" s="318" t="s">
        <v>10890</v>
      </c>
      <c r="F839" s="318" t="s">
        <v>10891</v>
      </c>
      <c r="G839" s="318" t="s">
        <v>10892</v>
      </c>
      <c r="H839" s="318" t="s">
        <v>10893</v>
      </c>
      <c r="I839" s="318" t="s">
        <v>6884</v>
      </c>
      <c r="J839" s="318" t="s">
        <v>6884</v>
      </c>
      <c r="K839" s="318" t="s">
        <v>7877</v>
      </c>
      <c r="L839" s="318" t="s">
        <v>862</v>
      </c>
    </row>
    <row r="840" spans="1:12" ht="90">
      <c r="A840" s="319" t="s">
        <v>6036</v>
      </c>
      <c r="B840" s="319" t="s">
        <v>10894</v>
      </c>
      <c r="C840" s="319" t="s">
        <v>10895</v>
      </c>
      <c r="D840" s="319" t="s">
        <v>6281</v>
      </c>
      <c r="E840" s="319" t="s">
        <v>10896</v>
      </c>
      <c r="F840" s="319" t="s">
        <v>10897</v>
      </c>
      <c r="G840" s="319" t="s">
        <v>10892</v>
      </c>
      <c r="H840" s="319" t="s">
        <v>10898</v>
      </c>
      <c r="I840" s="319" t="s">
        <v>6884</v>
      </c>
      <c r="J840" s="319" t="s">
        <v>6884</v>
      </c>
      <c r="K840" s="319" t="s">
        <v>7877</v>
      </c>
      <c r="L840" s="319" t="s">
        <v>862</v>
      </c>
    </row>
    <row r="841" spans="1:12" ht="67.5">
      <c r="A841" s="318" t="s">
        <v>6091</v>
      </c>
      <c r="B841" s="318" t="s">
        <v>10899</v>
      </c>
      <c r="C841" s="318" t="s">
        <v>10900</v>
      </c>
      <c r="D841" s="318" t="s">
        <v>6343</v>
      </c>
      <c r="E841" s="318" t="s">
        <v>10901</v>
      </c>
      <c r="F841" s="318" t="s">
        <v>10902</v>
      </c>
      <c r="G841" s="318" t="s">
        <v>8195</v>
      </c>
      <c r="H841" s="318" t="s">
        <v>10903</v>
      </c>
      <c r="I841" s="318" t="s">
        <v>6884</v>
      </c>
      <c r="J841" s="318" t="s">
        <v>6884</v>
      </c>
      <c r="K841" s="318" t="s">
        <v>7877</v>
      </c>
      <c r="L841" s="318" t="s">
        <v>6893</v>
      </c>
    </row>
    <row r="842" spans="1:12" ht="67.5">
      <c r="A842" s="319" t="s">
        <v>6058</v>
      </c>
      <c r="B842" s="319" t="s">
        <v>10904</v>
      </c>
      <c r="C842" s="319" t="s">
        <v>10905</v>
      </c>
      <c r="D842" s="319" t="s">
        <v>6304</v>
      </c>
      <c r="E842" s="319" t="s">
        <v>10906</v>
      </c>
      <c r="F842" s="319" t="s">
        <v>10907</v>
      </c>
      <c r="G842" s="319" t="s">
        <v>8195</v>
      </c>
      <c r="H842" s="319" t="s">
        <v>10908</v>
      </c>
      <c r="I842" s="319" t="s">
        <v>6884</v>
      </c>
      <c r="J842" s="319" t="s">
        <v>6884</v>
      </c>
      <c r="K842" s="319" t="s">
        <v>7877</v>
      </c>
      <c r="L842" s="319" t="s">
        <v>862</v>
      </c>
    </row>
    <row r="843" spans="1:12" ht="67.5">
      <c r="A843" s="318" t="s">
        <v>10912</v>
      </c>
      <c r="B843" s="318" t="s">
        <v>10909</v>
      </c>
      <c r="C843" s="318" t="s">
        <v>10910</v>
      </c>
      <c r="D843" s="318" t="s">
        <v>10911</v>
      </c>
      <c r="E843" s="318" t="s">
        <v>10906</v>
      </c>
      <c r="F843" s="318" t="s">
        <v>10907</v>
      </c>
      <c r="G843" s="318" t="s">
        <v>8195</v>
      </c>
      <c r="H843" s="318" t="s">
        <v>10908</v>
      </c>
      <c r="I843" s="318" t="s">
        <v>6884</v>
      </c>
      <c r="J843" s="318" t="s">
        <v>6884</v>
      </c>
      <c r="K843" s="318" t="s">
        <v>7877</v>
      </c>
      <c r="L843" s="318" t="s">
        <v>862</v>
      </c>
    </row>
    <row r="844" spans="1:12" ht="78.75">
      <c r="A844" s="319" t="s">
        <v>10916</v>
      </c>
      <c r="B844" s="319" t="s">
        <v>10913</v>
      </c>
      <c r="C844" s="319" t="s">
        <v>10914</v>
      </c>
      <c r="D844" s="319" t="s">
        <v>10915</v>
      </c>
      <c r="E844" s="319" t="s">
        <v>10917</v>
      </c>
      <c r="F844" s="319" t="s">
        <v>10918</v>
      </c>
      <c r="G844" s="319" t="s">
        <v>8195</v>
      </c>
      <c r="H844" s="319" t="s">
        <v>10919</v>
      </c>
      <c r="I844" s="319" t="s">
        <v>6884</v>
      </c>
      <c r="J844" s="319" t="s">
        <v>6884</v>
      </c>
      <c r="K844" s="319" t="s">
        <v>7877</v>
      </c>
      <c r="L844" s="319" t="s">
        <v>862</v>
      </c>
    </row>
    <row r="845" spans="1:12" ht="101.25">
      <c r="A845" s="318" t="s">
        <v>6047</v>
      </c>
      <c r="B845" s="318" t="s">
        <v>10920</v>
      </c>
      <c r="C845" s="318" t="s">
        <v>10921</v>
      </c>
      <c r="D845" s="318" t="s">
        <v>6292</v>
      </c>
      <c r="E845" s="318" t="s">
        <v>10922</v>
      </c>
      <c r="F845" s="318" t="s">
        <v>10923</v>
      </c>
      <c r="G845" s="318" t="s">
        <v>7011</v>
      </c>
      <c r="H845" s="318" t="s">
        <v>10924</v>
      </c>
      <c r="I845" s="318" t="s">
        <v>6884</v>
      </c>
      <c r="J845" s="318" t="s">
        <v>6884</v>
      </c>
      <c r="K845" s="318" t="s">
        <v>7877</v>
      </c>
      <c r="L845" s="318" t="s">
        <v>862</v>
      </c>
    </row>
    <row r="846" spans="1:12" ht="90">
      <c r="A846" s="319" t="s">
        <v>6037</v>
      </c>
      <c r="B846" s="319" t="s">
        <v>10925</v>
      </c>
      <c r="C846" s="319" t="s">
        <v>10926</v>
      </c>
      <c r="D846" s="319" t="s">
        <v>6282</v>
      </c>
      <c r="E846" s="319" t="s">
        <v>10901</v>
      </c>
      <c r="F846" s="319" t="s">
        <v>10902</v>
      </c>
      <c r="G846" s="319" t="s">
        <v>8195</v>
      </c>
      <c r="H846" s="319" t="s">
        <v>10903</v>
      </c>
      <c r="I846" s="319" t="s">
        <v>6884</v>
      </c>
      <c r="J846" s="319" t="s">
        <v>6884</v>
      </c>
      <c r="K846" s="319" t="s">
        <v>7877</v>
      </c>
      <c r="L846" s="319" t="s">
        <v>6893</v>
      </c>
    </row>
    <row r="847" spans="1:12" ht="101.25">
      <c r="A847" s="318" t="s">
        <v>6026</v>
      </c>
      <c r="B847" s="318" t="s">
        <v>10927</v>
      </c>
      <c r="C847" s="318" t="s">
        <v>10928</v>
      </c>
      <c r="D847" s="318" t="s">
        <v>6271</v>
      </c>
      <c r="E847" s="318" t="s">
        <v>10901</v>
      </c>
      <c r="F847" s="318" t="s">
        <v>10902</v>
      </c>
      <c r="G847" s="318" t="s">
        <v>8195</v>
      </c>
      <c r="H847" s="318" t="s">
        <v>10903</v>
      </c>
      <c r="I847" s="318" t="s">
        <v>6884</v>
      </c>
      <c r="J847" s="318" t="s">
        <v>6884</v>
      </c>
      <c r="K847" s="318" t="s">
        <v>7877</v>
      </c>
      <c r="L847" s="318" t="s">
        <v>6893</v>
      </c>
    </row>
    <row r="848" spans="1:12" ht="90">
      <c r="A848" s="319" t="s">
        <v>5339</v>
      </c>
      <c r="B848" s="319" t="s">
        <v>10929</v>
      </c>
      <c r="C848" s="319" t="s">
        <v>10930</v>
      </c>
      <c r="D848" s="319" t="s">
        <v>5341</v>
      </c>
      <c r="E848" s="319" t="s">
        <v>10931</v>
      </c>
      <c r="F848" s="319" t="s">
        <v>10932</v>
      </c>
      <c r="G848" s="319" t="s">
        <v>6938</v>
      </c>
      <c r="H848" s="319" t="s">
        <v>10933</v>
      </c>
      <c r="I848" s="319" t="s">
        <v>6884</v>
      </c>
      <c r="J848" s="319" t="s">
        <v>6884</v>
      </c>
      <c r="K848" s="319" t="s">
        <v>7877</v>
      </c>
      <c r="L848" s="319" t="s">
        <v>862</v>
      </c>
    </row>
    <row r="849" spans="1:12" ht="56.25">
      <c r="A849" s="318" t="s">
        <v>10937</v>
      </c>
      <c r="B849" s="318" t="s">
        <v>10934</v>
      </c>
      <c r="C849" s="318" t="s">
        <v>10935</v>
      </c>
      <c r="D849" s="318" t="s">
        <v>10936</v>
      </c>
      <c r="E849" s="318" t="s">
        <v>10938</v>
      </c>
      <c r="F849" s="318" t="s">
        <v>10939</v>
      </c>
      <c r="G849" s="318" t="s">
        <v>7106</v>
      </c>
      <c r="H849" s="318" t="s">
        <v>10939</v>
      </c>
      <c r="I849" s="318" t="s">
        <v>6884</v>
      </c>
      <c r="J849" s="318" t="s">
        <v>6884</v>
      </c>
      <c r="K849" s="318" t="s">
        <v>6884</v>
      </c>
      <c r="L849" s="318" t="s">
        <v>6926</v>
      </c>
    </row>
    <row r="850" spans="1:12" ht="56.25">
      <c r="A850" s="319" t="s">
        <v>10943</v>
      </c>
      <c r="B850" s="319" t="s">
        <v>10940</v>
      </c>
      <c r="C850" s="319" t="s">
        <v>10941</v>
      </c>
      <c r="D850" s="319" t="s">
        <v>10942</v>
      </c>
      <c r="E850" s="319" t="s">
        <v>10869</v>
      </c>
      <c r="F850" s="319" t="s">
        <v>10870</v>
      </c>
      <c r="G850" s="319" t="s">
        <v>6932</v>
      </c>
      <c r="H850" s="319" t="s">
        <v>10870</v>
      </c>
      <c r="I850" s="319" t="s">
        <v>6884</v>
      </c>
      <c r="J850" s="319" t="s">
        <v>6884</v>
      </c>
      <c r="K850" s="319" t="s">
        <v>6884</v>
      </c>
      <c r="L850" s="319" t="s">
        <v>862</v>
      </c>
    </row>
    <row r="851" spans="1:12" ht="56.25">
      <c r="A851" s="318" t="s">
        <v>1090</v>
      </c>
      <c r="B851" s="318" t="s">
        <v>10944</v>
      </c>
      <c r="C851" s="318" t="s">
        <v>10945</v>
      </c>
      <c r="D851" s="318" t="s">
        <v>1090</v>
      </c>
      <c r="E851" s="318" t="s">
        <v>10946</v>
      </c>
      <c r="F851" s="318" t="s">
        <v>10874</v>
      </c>
      <c r="G851" s="318" t="s">
        <v>6938</v>
      </c>
      <c r="H851" s="318" t="s">
        <v>10874</v>
      </c>
      <c r="I851" s="318" t="s">
        <v>6884</v>
      </c>
      <c r="J851" s="318" t="s">
        <v>6884</v>
      </c>
      <c r="K851" s="318" t="s">
        <v>6940</v>
      </c>
      <c r="L851" s="318" t="s">
        <v>6893</v>
      </c>
    </row>
    <row r="852" spans="1:12" ht="33.75">
      <c r="A852" s="319" t="s">
        <v>1345</v>
      </c>
      <c r="B852" s="319" t="s">
        <v>10947</v>
      </c>
      <c r="C852" s="319" t="s">
        <v>10948</v>
      </c>
      <c r="D852" s="319" t="s">
        <v>1346</v>
      </c>
      <c r="E852" s="319" t="s">
        <v>6879</v>
      </c>
      <c r="F852" s="319" t="s">
        <v>6880</v>
      </c>
      <c r="G852" s="319" t="s">
        <v>6881</v>
      </c>
      <c r="H852" s="319" t="s">
        <v>6882</v>
      </c>
      <c r="I852" s="319" t="s">
        <v>6884</v>
      </c>
      <c r="J852" s="319" t="s">
        <v>6884</v>
      </c>
      <c r="K852" s="319" t="s">
        <v>6885</v>
      </c>
      <c r="L852" s="319" t="s">
        <v>862</v>
      </c>
    </row>
    <row r="853" spans="1:12" ht="33.75">
      <c r="A853" s="318" t="s">
        <v>1349</v>
      </c>
      <c r="B853" s="318" t="s">
        <v>10949</v>
      </c>
      <c r="C853" s="318" t="s">
        <v>10950</v>
      </c>
      <c r="D853" s="318" t="s">
        <v>1350</v>
      </c>
      <c r="E853" s="318" t="s">
        <v>6879</v>
      </c>
      <c r="F853" s="318" t="s">
        <v>6880</v>
      </c>
      <c r="G853" s="318" t="s">
        <v>6881</v>
      </c>
      <c r="H853" s="318" t="s">
        <v>6882</v>
      </c>
      <c r="I853" s="318" t="s">
        <v>6884</v>
      </c>
      <c r="J853" s="318" t="s">
        <v>6884</v>
      </c>
      <c r="K853" s="318" t="s">
        <v>6885</v>
      </c>
      <c r="L853" s="318" t="s">
        <v>862</v>
      </c>
    </row>
    <row r="854" spans="1:12" ht="33.75">
      <c r="A854" s="319" t="s">
        <v>1351</v>
      </c>
      <c r="B854" s="319" t="s">
        <v>10951</v>
      </c>
      <c r="C854" s="319" t="s">
        <v>10952</v>
      </c>
      <c r="D854" s="319" t="s">
        <v>1352</v>
      </c>
      <c r="E854" s="319" t="s">
        <v>6879</v>
      </c>
      <c r="F854" s="319" t="s">
        <v>6880</v>
      </c>
      <c r="G854" s="319" t="s">
        <v>6881</v>
      </c>
      <c r="H854" s="319" t="s">
        <v>6882</v>
      </c>
      <c r="I854" s="319" t="s">
        <v>6884</v>
      </c>
      <c r="J854" s="319" t="s">
        <v>6884</v>
      </c>
      <c r="K854" s="319" t="s">
        <v>6885</v>
      </c>
      <c r="L854" s="319" t="s">
        <v>862</v>
      </c>
    </row>
    <row r="855" spans="1:12" ht="33.75">
      <c r="A855" s="318" t="s">
        <v>10956</v>
      </c>
      <c r="B855" s="318" t="s">
        <v>10953</v>
      </c>
      <c r="C855" s="318" t="s">
        <v>10954</v>
      </c>
      <c r="D855" s="318" t="s">
        <v>10955</v>
      </c>
      <c r="E855" s="318" t="s">
        <v>6879</v>
      </c>
      <c r="F855" s="318" t="s">
        <v>6880</v>
      </c>
      <c r="G855" s="318" t="s">
        <v>6881</v>
      </c>
      <c r="H855" s="318" t="s">
        <v>6882</v>
      </c>
      <c r="I855" s="318" t="s">
        <v>6884</v>
      </c>
      <c r="J855" s="318" t="s">
        <v>6884</v>
      </c>
      <c r="K855" s="318" t="s">
        <v>10957</v>
      </c>
      <c r="L855" s="318" t="s">
        <v>862</v>
      </c>
    </row>
    <row r="856" spans="1:12" ht="78.75">
      <c r="A856" s="319" t="s">
        <v>10956</v>
      </c>
      <c r="B856" s="319" t="s">
        <v>10958</v>
      </c>
      <c r="C856" s="319" t="s">
        <v>10959</v>
      </c>
      <c r="D856" s="319" t="s">
        <v>10955</v>
      </c>
      <c r="E856" s="319" t="s">
        <v>10960</v>
      </c>
      <c r="F856" s="319" t="s">
        <v>10961</v>
      </c>
      <c r="G856" s="319" t="s">
        <v>10962</v>
      </c>
      <c r="H856" s="319" t="s">
        <v>10963</v>
      </c>
      <c r="I856" s="319" t="s">
        <v>6884</v>
      </c>
      <c r="J856" s="319" t="s">
        <v>6884</v>
      </c>
      <c r="K856" s="319" t="s">
        <v>10964</v>
      </c>
      <c r="L856" s="319" t="s">
        <v>862</v>
      </c>
    </row>
    <row r="857" spans="1:12" ht="45">
      <c r="A857" s="318" t="s">
        <v>2114</v>
      </c>
      <c r="B857" s="318" t="s">
        <v>10965</v>
      </c>
      <c r="C857" s="318" t="s">
        <v>10966</v>
      </c>
      <c r="D857" s="318" t="s">
        <v>10967</v>
      </c>
      <c r="E857" s="318" t="s">
        <v>10968</v>
      </c>
      <c r="F857" s="318" t="s">
        <v>10969</v>
      </c>
      <c r="G857" s="318" t="s">
        <v>10970</v>
      </c>
      <c r="H857" s="318" t="s">
        <v>10971</v>
      </c>
      <c r="I857" s="318" t="s">
        <v>6884</v>
      </c>
      <c r="J857" s="318" t="s">
        <v>6884</v>
      </c>
      <c r="K857" s="318" t="s">
        <v>6885</v>
      </c>
      <c r="L857" s="318" t="s">
        <v>862</v>
      </c>
    </row>
    <row r="858" spans="1:12" ht="67.5">
      <c r="A858" s="319" t="s">
        <v>1722</v>
      </c>
      <c r="B858" s="319" t="s">
        <v>10972</v>
      </c>
      <c r="C858" s="319" t="s">
        <v>10973</v>
      </c>
      <c r="D858" s="319" t="s">
        <v>10974</v>
      </c>
      <c r="E858" s="319" t="s">
        <v>10975</v>
      </c>
      <c r="F858" s="319" t="s">
        <v>10976</v>
      </c>
      <c r="G858" s="319" t="s">
        <v>7569</v>
      </c>
      <c r="H858" s="319" t="s">
        <v>10977</v>
      </c>
      <c r="I858" s="319" t="s">
        <v>10978</v>
      </c>
      <c r="J858" s="319" t="s">
        <v>6884</v>
      </c>
      <c r="K858" s="319" t="s">
        <v>7240</v>
      </c>
      <c r="L858" s="319" t="s">
        <v>862</v>
      </c>
    </row>
    <row r="859" spans="1:12" ht="112.5">
      <c r="A859" s="318" t="s">
        <v>10982</v>
      </c>
      <c r="B859" s="318" t="s">
        <v>10979</v>
      </c>
      <c r="C859" s="318" t="s">
        <v>10980</v>
      </c>
      <c r="D859" s="318" t="s">
        <v>10981</v>
      </c>
      <c r="E859" s="318" t="s">
        <v>10983</v>
      </c>
      <c r="F859" s="318" t="s">
        <v>10984</v>
      </c>
      <c r="G859" s="318" t="s">
        <v>7569</v>
      </c>
      <c r="H859" s="318" t="s">
        <v>10985</v>
      </c>
      <c r="I859" s="318" t="s">
        <v>6884</v>
      </c>
      <c r="J859" s="318" t="s">
        <v>6884</v>
      </c>
      <c r="K859" s="318" t="s">
        <v>7240</v>
      </c>
      <c r="L859" s="318" t="s">
        <v>6893</v>
      </c>
    </row>
    <row r="860" spans="1:12" ht="191.25">
      <c r="A860" s="319" t="s">
        <v>10989</v>
      </c>
      <c r="B860" s="319" t="s">
        <v>10986</v>
      </c>
      <c r="C860" s="319" t="s">
        <v>10987</v>
      </c>
      <c r="D860" s="319" t="s">
        <v>10988</v>
      </c>
      <c r="E860" s="319" t="s">
        <v>10990</v>
      </c>
      <c r="F860" s="319" t="s">
        <v>10991</v>
      </c>
      <c r="G860" s="319" t="s">
        <v>7569</v>
      </c>
      <c r="H860" s="319" t="s">
        <v>10992</v>
      </c>
      <c r="I860" s="319" t="s">
        <v>6884</v>
      </c>
      <c r="J860" s="319" t="s">
        <v>6884</v>
      </c>
      <c r="K860" s="319" t="s">
        <v>7240</v>
      </c>
      <c r="L860" s="319" t="s">
        <v>6893</v>
      </c>
    </row>
    <row r="861" spans="1:12" ht="382.5">
      <c r="A861" s="318" t="s">
        <v>10996</v>
      </c>
      <c r="B861" s="318" t="s">
        <v>10993</v>
      </c>
      <c r="C861" s="318" t="s">
        <v>10994</v>
      </c>
      <c r="D861" s="318" t="s">
        <v>10995</v>
      </c>
      <c r="E861" s="318" t="s">
        <v>10990</v>
      </c>
      <c r="F861" s="318" t="s">
        <v>10991</v>
      </c>
      <c r="G861" s="318" t="s">
        <v>7569</v>
      </c>
      <c r="H861" s="318" t="s">
        <v>10992</v>
      </c>
      <c r="I861" s="318" t="s">
        <v>6884</v>
      </c>
      <c r="J861" s="318" t="s">
        <v>6884</v>
      </c>
      <c r="K861" s="318" t="s">
        <v>7240</v>
      </c>
      <c r="L861" s="318" t="s">
        <v>6893</v>
      </c>
    </row>
    <row r="862" spans="1:12" ht="45">
      <c r="A862" s="319" t="s">
        <v>5890</v>
      </c>
      <c r="B862" s="319" t="s">
        <v>10997</v>
      </c>
      <c r="C862" s="319" t="s">
        <v>5891</v>
      </c>
      <c r="D862" s="319" t="s">
        <v>5892</v>
      </c>
      <c r="E862" s="319" t="s">
        <v>10998</v>
      </c>
      <c r="F862" s="319" t="s">
        <v>10999</v>
      </c>
      <c r="G862" s="319" t="s">
        <v>7659</v>
      </c>
      <c r="H862" s="319" t="s">
        <v>11000</v>
      </c>
      <c r="I862" s="319" t="s">
        <v>6884</v>
      </c>
      <c r="J862" s="319" t="s">
        <v>6884</v>
      </c>
      <c r="K862" s="319" t="s">
        <v>6885</v>
      </c>
      <c r="L862" s="319" t="s">
        <v>862</v>
      </c>
    </row>
    <row r="863" spans="1:12" ht="33.75">
      <c r="A863" s="318" t="s">
        <v>5885</v>
      </c>
      <c r="B863" s="318" t="s">
        <v>11001</v>
      </c>
      <c r="C863" s="318" t="s">
        <v>11002</v>
      </c>
      <c r="D863" s="318" t="s">
        <v>5886</v>
      </c>
      <c r="E863" s="318" t="s">
        <v>6879</v>
      </c>
      <c r="F863" s="318" t="s">
        <v>6880</v>
      </c>
      <c r="G863" s="318" t="s">
        <v>6881</v>
      </c>
      <c r="H863" s="318" t="s">
        <v>6882</v>
      </c>
      <c r="I863" s="318" t="s">
        <v>6884</v>
      </c>
      <c r="J863" s="318" t="s">
        <v>6884</v>
      </c>
      <c r="K863" s="318" t="s">
        <v>6885</v>
      </c>
      <c r="L863" s="318" t="s">
        <v>862</v>
      </c>
    </row>
    <row r="864" spans="1:12" ht="78.75">
      <c r="A864" s="319" t="s">
        <v>11006</v>
      </c>
      <c r="B864" s="319" t="s">
        <v>11003</v>
      </c>
      <c r="C864" s="319" t="s">
        <v>11004</v>
      </c>
      <c r="D864" s="319" t="s">
        <v>11005</v>
      </c>
      <c r="E864" s="319" t="s">
        <v>6879</v>
      </c>
      <c r="F864" s="319" t="s">
        <v>6880</v>
      </c>
      <c r="G864" s="319" t="s">
        <v>6881</v>
      </c>
      <c r="H864" s="319" t="s">
        <v>6882</v>
      </c>
      <c r="I864" s="319" t="s">
        <v>6884</v>
      </c>
      <c r="J864" s="319" t="s">
        <v>6884</v>
      </c>
      <c r="K864" s="319" t="s">
        <v>10957</v>
      </c>
      <c r="L864" s="319" t="s">
        <v>862</v>
      </c>
    </row>
    <row r="865" spans="1:12" ht="56.25">
      <c r="A865" s="318" t="s">
        <v>1401</v>
      </c>
      <c r="B865" s="318" t="s">
        <v>11007</v>
      </c>
      <c r="C865" s="318" t="s">
        <v>11008</v>
      </c>
      <c r="D865" s="318" t="s">
        <v>1402</v>
      </c>
      <c r="E865" s="318" t="s">
        <v>10960</v>
      </c>
      <c r="F865" s="318" t="s">
        <v>10961</v>
      </c>
      <c r="G865" s="318" t="s">
        <v>10962</v>
      </c>
      <c r="H865" s="318" t="s">
        <v>10963</v>
      </c>
      <c r="I865" s="318" t="s">
        <v>6884</v>
      </c>
      <c r="J865" s="318" t="s">
        <v>6884</v>
      </c>
      <c r="K865" s="318" t="s">
        <v>11009</v>
      </c>
      <c r="L865" s="318" t="s">
        <v>862</v>
      </c>
    </row>
    <row r="866" spans="1:12" ht="56.25">
      <c r="A866" s="319" t="s">
        <v>5874</v>
      </c>
      <c r="B866" s="319" t="s">
        <v>11010</v>
      </c>
      <c r="C866" s="319" t="s">
        <v>11011</v>
      </c>
      <c r="D866" s="319" t="s">
        <v>5875</v>
      </c>
      <c r="E866" s="319" t="s">
        <v>11012</v>
      </c>
      <c r="F866" s="319" t="s">
        <v>11013</v>
      </c>
      <c r="G866" s="319" t="s">
        <v>9588</v>
      </c>
      <c r="H866" s="319" t="s">
        <v>11013</v>
      </c>
      <c r="I866" s="319" t="s">
        <v>6884</v>
      </c>
      <c r="J866" s="319" t="s">
        <v>6884</v>
      </c>
      <c r="K866" s="319" t="s">
        <v>11014</v>
      </c>
      <c r="L866" s="319" t="s">
        <v>862</v>
      </c>
    </row>
    <row r="867" spans="1:12" ht="45">
      <c r="A867" s="318" t="s">
        <v>11018</v>
      </c>
      <c r="B867" s="318" t="s">
        <v>11015</v>
      </c>
      <c r="C867" s="318" t="s">
        <v>11016</v>
      </c>
      <c r="D867" s="318" t="s">
        <v>11017</v>
      </c>
      <c r="E867" s="318" t="s">
        <v>6879</v>
      </c>
      <c r="F867" s="318" t="s">
        <v>6880</v>
      </c>
      <c r="G867" s="318" t="s">
        <v>6881</v>
      </c>
      <c r="H867" s="318" t="s">
        <v>11019</v>
      </c>
      <c r="I867" s="318" t="s">
        <v>9722</v>
      </c>
      <c r="J867" s="318" t="s">
        <v>6884</v>
      </c>
      <c r="K867" s="318" t="s">
        <v>6885</v>
      </c>
      <c r="L867" s="318" t="s">
        <v>862</v>
      </c>
    </row>
    <row r="868" spans="1:12" ht="33.75">
      <c r="A868" s="319" t="s">
        <v>11023</v>
      </c>
      <c r="B868" s="319" t="s">
        <v>11020</v>
      </c>
      <c r="C868" s="319" t="s">
        <v>11021</v>
      </c>
      <c r="D868" s="319" t="s">
        <v>11022</v>
      </c>
      <c r="E868" s="319" t="s">
        <v>6879</v>
      </c>
      <c r="F868" s="319" t="s">
        <v>6880</v>
      </c>
      <c r="G868" s="319" t="s">
        <v>6881</v>
      </c>
      <c r="H868" s="319" t="s">
        <v>6882</v>
      </c>
      <c r="I868" s="319" t="s">
        <v>6884</v>
      </c>
      <c r="J868" s="319" t="s">
        <v>6884</v>
      </c>
      <c r="K868" s="319" t="s">
        <v>6885</v>
      </c>
      <c r="L868" s="319" t="s">
        <v>862</v>
      </c>
    </row>
    <row r="869" spans="1:12" ht="78.75">
      <c r="A869" s="318" t="s">
        <v>1255</v>
      </c>
      <c r="B869" s="318" t="s">
        <v>11024</v>
      </c>
      <c r="C869" s="318" t="s">
        <v>11025</v>
      </c>
      <c r="D869" s="318" t="s">
        <v>1256</v>
      </c>
      <c r="E869" s="318" t="s">
        <v>10990</v>
      </c>
      <c r="F869" s="318" t="s">
        <v>10991</v>
      </c>
      <c r="G869" s="318" t="s">
        <v>7569</v>
      </c>
      <c r="H869" s="318" t="s">
        <v>10992</v>
      </c>
      <c r="I869" s="318" t="s">
        <v>6884</v>
      </c>
      <c r="J869" s="318" t="s">
        <v>6884</v>
      </c>
      <c r="K869" s="318" t="s">
        <v>6884</v>
      </c>
      <c r="L869" s="318" t="s">
        <v>862</v>
      </c>
    </row>
    <row r="870" spans="1:12" ht="67.5">
      <c r="A870" s="319" t="s">
        <v>11029</v>
      </c>
      <c r="B870" s="319" t="s">
        <v>11026</v>
      </c>
      <c r="C870" s="319" t="s">
        <v>11027</v>
      </c>
      <c r="D870" s="319" t="s">
        <v>11028</v>
      </c>
      <c r="E870" s="319" t="s">
        <v>10983</v>
      </c>
      <c r="F870" s="319" t="s">
        <v>10984</v>
      </c>
      <c r="G870" s="319" t="s">
        <v>7569</v>
      </c>
      <c r="H870" s="319" t="s">
        <v>10985</v>
      </c>
      <c r="I870" s="319" t="s">
        <v>6884</v>
      </c>
      <c r="J870" s="319" t="s">
        <v>6884</v>
      </c>
      <c r="K870" s="319" t="s">
        <v>6884</v>
      </c>
      <c r="L870" s="319" t="s">
        <v>862</v>
      </c>
    </row>
    <row r="871" spans="1:12" ht="67.5">
      <c r="A871" s="318" t="s">
        <v>11033</v>
      </c>
      <c r="B871" s="318" t="s">
        <v>11030</v>
      </c>
      <c r="C871" s="318" t="s">
        <v>11031</v>
      </c>
      <c r="D871" s="318" t="s">
        <v>11032</v>
      </c>
      <c r="E871" s="318" t="s">
        <v>10983</v>
      </c>
      <c r="F871" s="318" t="s">
        <v>10984</v>
      </c>
      <c r="G871" s="318" t="s">
        <v>7569</v>
      </c>
      <c r="H871" s="318" t="s">
        <v>10985</v>
      </c>
      <c r="I871" s="318" t="s">
        <v>6884</v>
      </c>
      <c r="J871" s="318" t="s">
        <v>6884</v>
      </c>
      <c r="K871" s="318" t="s">
        <v>6884</v>
      </c>
      <c r="L871" s="318" t="s">
        <v>862</v>
      </c>
    </row>
    <row r="872" spans="1:12" ht="90">
      <c r="A872" s="319" t="s">
        <v>62</v>
      </c>
      <c r="B872" s="319" t="s">
        <v>11034</v>
      </c>
      <c r="C872" s="319" t="s">
        <v>11035</v>
      </c>
      <c r="D872" s="319" t="s">
        <v>1218</v>
      </c>
      <c r="E872" s="319" t="s">
        <v>11036</v>
      </c>
      <c r="F872" s="319" t="s">
        <v>11037</v>
      </c>
      <c r="G872" s="319" t="s">
        <v>7094</v>
      </c>
      <c r="H872" s="319" t="s">
        <v>11038</v>
      </c>
      <c r="I872" s="319" t="s">
        <v>6884</v>
      </c>
      <c r="J872" s="319" t="s">
        <v>6884</v>
      </c>
      <c r="K872" s="319" t="s">
        <v>11039</v>
      </c>
      <c r="L872" s="319" t="s">
        <v>862</v>
      </c>
    </row>
    <row r="873" spans="1:12" ht="78.75">
      <c r="A873" s="318" t="s">
        <v>63</v>
      </c>
      <c r="B873" s="318" t="s">
        <v>11040</v>
      </c>
      <c r="C873" s="318" t="s">
        <v>11041</v>
      </c>
      <c r="D873" s="318" t="s">
        <v>1112</v>
      </c>
      <c r="E873" s="318" t="s">
        <v>11042</v>
      </c>
      <c r="F873" s="318" t="s">
        <v>11043</v>
      </c>
      <c r="G873" s="318" t="s">
        <v>7094</v>
      </c>
      <c r="H873" s="318" t="s">
        <v>11044</v>
      </c>
      <c r="I873" s="318" t="s">
        <v>6884</v>
      </c>
      <c r="J873" s="318" t="s">
        <v>6884</v>
      </c>
      <c r="K873" s="318" t="s">
        <v>6884</v>
      </c>
      <c r="L873" s="318" t="s">
        <v>862</v>
      </c>
    </row>
    <row r="874" spans="1:12" ht="56.25">
      <c r="A874" s="319" t="s">
        <v>11048</v>
      </c>
      <c r="B874" s="319" t="s">
        <v>11045</v>
      </c>
      <c r="C874" s="319" t="s">
        <v>11046</v>
      </c>
      <c r="D874" s="319" t="s">
        <v>11047</v>
      </c>
      <c r="E874" s="319" t="s">
        <v>11049</v>
      </c>
      <c r="F874" s="319" t="s">
        <v>11050</v>
      </c>
      <c r="G874" s="319" t="s">
        <v>6979</v>
      </c>
      <c r="H874" s="319" t="s">
        <v>11050</v>
      </c>
      <c r="I874" s="319" t="s">
        <v>6884</v>
      </c>
      <c r="J874" s="319" t="s">
        <v>7680</v>
      </c>
      <c r="K874" s="319" t="s">
        <v>7240</v>
      </c>
      <c r="L874" s="319" t="s">
        <v>862</v>
      </c>
    </row>
    <row r="875" spans="1:12" ht="56.25">
      <c r="A875" s="318" t="s">
        <v>1105</v>
      </c>
      <c r="B875" s="318" t="s">
        <v>11051</v>
      </c>
      <c r="C875" s="318" t="s">
        <v>11052</v>
      </c>
      <c r="D875" s="318" t="s">
        <v>5831</v>
      </c>
      <c r="E875" s="318" t="s">
        <v>11053</v>
      </c>
      <c r="F875" s="318" t="s">
        <v>11054</v>
      </c>
      <c r="G875" s="318" t="s">
        <v>11055</v>
      </c>
      <c r="H875" s="318" t="s">
        <v>11056</v>
      </c>
      <c r="I875" s="318" t="s">
        <v>6884</v>
      </c>
      <c r="J875" s="318" t="s">
        <v>6884</v>
      </c>
      <c r="K875" s="318" t="s">
        <v>6884</v>
      </c>
      <c r="L875" s="318" t="s">
        <v>7534</v>
      </c>
    </row>
    <row r="876" spans="1:12" ht="56.25">
      <c r="A876" s="319" t="s">
        <v>11060</v>
      </c>
      <c r="B876" s="319" t="s">
        <v>11057</v>
      </c>
      <c r="C876" s="319" t="s">
        <v>11058</v>
      </c>
      <c r="D876" s="319" t="s">
        <v>11059</v>
      </c>
      <c r="E876" s="319" t="s">
        <v>11061</v>
      </c>
      <c r="F876" s="319" t="s">
        <v>11062</v>
      </c>
      <c r="G876" s="319" t="s">
        <v>7569</v>
      </c>
      <c r="H876" s="319" t="s">
        <v>11062</v>
      </c>
      <c r="I876" s="319" t="s">
        <v>6884</v>
      </c>
      <c r="J876" s="319" t="s">
        <v>6884</v>
      </c>
      <c r="K876" s="319" t="s">
        <v>7240</v>
      </c>
      <c r="L876" s="319" t="s">
        <v>862</v>
      </c>
    </row>
    <row r="877" spans="1:12" ht="45">
      <c r="A877" s="318" t="s">
        <v>1685</v>
      </c>
      <c r="B877" s="318" t="s">
        <v>11063</v>
      </c>
      <c r="C877" s="318" t="s">
        <v>11064</v>
      </c>
      <c r="D877" s="318" t="s">
        <v>11065</v>
      </c>
      <c r="E877" s="318" t="s">
        <v>11066</v>
      </c>
      <c r="F877" s="318" t="s">
        <v>11067</v>
      </c>
      <c r="G877" s="318" t="s">
        <v>10254</v>
      </c>
      <c r="H877" s="318" t="s">
        <v>11067</v>
      </c>
      <c r="I877" s="318" t="s">
        <v>6884</v>
      </c>
      <c r="J877" s="318" t="s">
        <v>11068</v>
      </c>
      <c r="K877" s="318" t="s">
        <v>6884</v>
      </c>
      <c r="L877" s="318" t="s">
        <v>862</v>
      </c>
    </row>
    <row r="878" spans="1:12" ht="78.75">
      <c r="A878" s="319" t="s">
        <v>1240</v>
      </c>
      <c r="B878" s="319" t="s">
        <v>11069</v>
      </c>
      <c r="C878" s="319" t="s">
        <v>11070</v>
      </c>
      <c r="D878" s="319" t="s">
        <v>1241</v>
      </c>
      <c r="E878" s="319" t="s">
        <v>11071</v>
      </c>
      <c r="F878" s="319" t="s">
        <v>11072</v>
      </c>
      <c r="G878" s="319" t="s">
        <v>7094</v>
      </c>
      <c r="H878" s="319" t="s">
        <v>11073</v>
      </c>
      <c r="I878" s="319" t="s">
        <v>6884</v>
      </c>
      <c r="J878" s="319" t="s">
        <v>7680</v>
      </c>
      <c r="K878" s="319" t="s">
        <v>11014</v>
      </c>
      <c r="L878" s="319" t="s">
        <v>7534</v>
      </c>
    </row>
    <row r="879" spans="1:12" ht="56.25">
      <c r="A879" s="318" t="s">
        <v>2771</v>
      </c>
      <c r="B879" s="318" t="s">
        <v>11074</v>
      </c>
      <c r="C879" s="318" t="s">
        <v>11075</v>
      </c>
      <c r="D879" s="318" t="s">
        <v>11076</v>
      </c>
      <c r="E879" s="318" t="s">
        <v>11077</v>
      </c>
      <c r="F879" s="318" t="s">
        <v>11078</v>
      </c>
      <c r="G879" s="318" t="s">
        <v>10254</v>
      </c>
      <c r="H879" s="318" t="s">
        <v>11079</v>
      </c>
      <c r="I879" s="318" t="s">
        <v>6884</v>
      </c>
      <c r="J879" s="318" t="s">
        <v>11068</v>
      </c>
      <c r="K879" s="318" t="s">
        <v>6884</v>
      </c>
      <c r="L879" s="318" t="s">
        <v>862</v>
      </c>
    </row>
    <row r="880" spans="1:12" ht="33.75">
      <c r="A880" s="319" t="s">
        <v>11083</v>
      </c>
      <c r="B880" s="319" t="s">
        <v>11080</v>
      </c>
      <c r="C880" s="319" t="s">
        <v>11081</v>
      </c>
      <c r="D880" s="319" t="s">
        <v>11082</v>
      </c>
      <c r="E880" s="319" t="s">
        <v>7280</v>
      </c>
      <c r="F880" s="319" t="s">
        <v>9398</v>
      </c>
      <c r="G880" s="319" t="s">
        <v>7003</v>
      </c>
      <c r="H880" s="319" t="s">
        <v>9398</v>
      </c>
      <c r="I880" s="319" t="s">
        <v>6884</v>
      </c>
      <c r="J880" s="319" t="s">
        <v>6884</v>
      </c>
      <c r="K880" s="319" t="s">
        <v>6884</v>
      </c>
      <c r="L880" s="319" t="s">
        <v>862</v>
      </c>
    </row>
    <row r="881" spans="1:12" ht="146.25">
      <c r="A881" s="318" t="s">
        <v>11087</v>
      </c>
      <c r="B881" s="318" t="s">
        <v>11084</v>
      </c>
      <c r="C881" s="318" t="s">
        <v>11085</v>
      </c>
      <c r="D881" s="318" t="s">
        <v>11086</v>
      </c>
      <c r="E881" s="318" t="s">
        <v>11088</v>
      </c>
      <c r="F881" s="318" t="s">
        <v>11089</v>
      </c>
      <c r="G881" s="318" t="s">
        <v>10254</v>
      </c>
      <c r="H881" s="318" t="s">
        <v>11090</v>
      </c>
      <c r="I881" s="318" t="s">
        <v>6884</v>
      </c>
      <c r="J881" s="318" t="s">
        <v>6884</v>
      </c>
      <c r="K881" s="318" t="s">
        <v>7240</v>
      </c>
      <c r="L881" s="318" t="s">
        <v>862</v>
      </c>
    </row>
    <row r="882" spans="1:12" ht="33.75">
      <c r="A882" s="319" t="s">
        <v>11094</v>
      </c>
      <c r="B882" s="319" t="s">
        <v>11091</v>
      </c>
      <c r="C882" s="319" t="s">
        <v>11092</v>
      </c>
      <c r="D882" s="319" t="s">
        <v>11093</v>
      </c>
      <c r="E882" s="319" t="s">
        <v>11095</v>
      </c>
      <c r="F882" s="319" t="s">
        <v>11096</v>
      </c>
      <c r="G882" s="319" t="s">
        <v>6900</v>
      </c>
      <c r="H882" s="319" t="s">
        <v>11096</v>
      </c>
      <c r="I882" s="319" t="s">
        <v>6884</v>
      </c>
      <c r="J882" s="319" t="s">
        <v>6884</v>
      </c>
      <c r="K882" s="319" t="s">
        <v>6884</v>
      </c>
      <c r="L882" s="319" t="s">
        <v>862</v>
      </c>
    </row>
    <row r="883" spans="1:12" ht="33.75">
      <c r="A883" s="318" t="s">
        <v>11100</v>
      </c>
      <c r="B883" s="318" t="s">
        <v>11097</v>
      </c>
      <c r="C883" s="318" t="s">
        <v>11098</v>
      </c>
      <c r="D883" s="318" t="s">
        <v>11099</v>
      </c>
      <c r="E883" s="318" t="s">
        <v>11101</v>
      </c>
      <c r="F883" s="318" t="s">
        <v>11102</v>
      </c>
      <c r="G883" s="318" t="s">
        <v>9843</v>
      </c>
      <c r="H883" s="318" t="s">
        <v>11102</v>
      </c>
      <c r="I883" s="318" t="s">
        <v>6884</v>
      </c>
      <c r="J883" s="318" t="s">
        <v>6884</v>
      </c>
      <c r="K883" s="318" t="s">
        <v>6884</v>
      </c>
      <c r="L883" s="318" t="s">
        <v>862</v>
      </c>
    </row>
    <row r="884" spans="1:12" ht="78.75">
      <c r="A884" s="319" t="s">
        <v>2126</v>
      </c>
      <c r="B884" s="319" t="s">
        <v>11103</v>
      </c>
      <c r="C884" s="319" t="s">
        <v>11104</v>
      </c>
      <c r="D884" s="319" t="s">
        <v>11105</v>
      </c>
      <c r="E884" s="319" t="s">
        <v>11106</v>
      </c>
      <c r="F884" s="319" t="s">
        <v>11107</v>
      </c>
      <c r="G884" s="319" t="s">
        <v>7219</v>
      </c>
      <c r="H884" s="319" t="s">
        <v>11108</v>
      </c>
      <c r="I884" s="319" t="s">
        <v>6884</v>
      </c>
      <c r="J884" s="319" t="s">
        <v>7698</v>
      </c>
      <c r="K884" s="319" t="s">
        <v>6884</v>
      </c>
      <c r="L884" s="319" t="s">
        <v>862</v>
      </c>
    </row>
    <row r="885" spans="1:12" ht="45">
      <c r="A885" s="318" t="s">
        <v>11112</v>
      </c>
      <c r="B885" s="318" t="s">
        <v>11109</v>
      </c>
      <c r="C885" s="318" t="s">
        <v>11110</v>
      </c>
      <c r="D885" s="318" t="s">
        <v>11111</v>
      </c>
      <c r="E885" s="318" t="s">
        <v>11113</v>
      </c>
      <c r="F885" s="318" t="s">
        <v>11114</v>
      </c>
      <c r="G885" s="318" t="s">
        <v>8195</v>
      </c>
      <c r="H885" s="318" t="s">
        <v>11115</v>
      </c>
      <c r="I885" s="318" t="s">
        <v>6884</v>
      </c>
      <c r="J885" s="318" t="s">
        <v>7150</v>
      </c>
      <c r="K885" s="318" t="s">
        <v>6884</v>
      </c>
      <c r="L885" s="318" t="s">
        <v>6893</v>
      </c>
    </row>
    <row r="886" spans="1:12" ht="45">
      <c r="A886" s="319" t="s">
        <v>11119</v>
      </c>
      <c r="B886" s="319" t="s">
        <v>11116</v>
      </c>
      <c r="C886" s="319" t="s">
        <v>11117</v>
      </c>
      <c r="D886" s="319" t="s">
        <v>11118</v>
      </c>
      <c r="E886" s="319" t="s">
        <v>11113</v>
      </c>
      <c r="F886" s="319" t="s">
        <v>11114</v>
      </c>
      <c r="G886" s="319" t="s">
        <v>8195</v>
      </c>
      <c r="H886" s="319" t="s">
        <v>11115</v>
      </c>
      <c r="I886" s="319" t="s">
        <v>6884</v>
      </c>
      <c r="J886" s="319" t="s">
        <v>6884</v>
      </c>
      <c r="K886" s="319" t="s">
        <v>6884</v>
      </c>
      <c r="L886" s="319" t="s">
        <v>862</v>
      </c>
    </row>
    <row r="887" spans="1:12" ht="45">
      <c r="A887" s="318" t="s">
        <v>11123</v>
      </c>
      <c r="B887" s="318" t="s">
        <v>11120</v>
      </c>
      <c r="C887" s="318" t="s">
        <v>11121</v>
      </c>
      <c r="D887" s="318" t="s">
        <v>11122</v>
      </c>
      <c r="E887" s="318" t="s">
        <v>11113</v>
      </c>
      <c r="F887" s="318" t="s">
        <v>11114</v>
      </c>
      <c r="G887" s="318" t="s">
        <v>8195</v>
      </c>
      <c r="H887" s="318" t="s">
        <v>11115</v>
      </c>
      <c r="I887" s="318" t="s">
        <v>6884</v>
      </c>
      <c r="J887" s="318" t="s">
        <v>6884</v>
      </c>
      <c r="K887" s="318" t="s">
        <v>6884</v>
      </c>
      <c r="L887" s="318" t="s">
        <v>862</v>
      </c>
    </row>
    <row r="888" spans="1:12" ht="45">
      <c r="A888" s="319" t="s">
        <v>11127</v>
      </c>
      <c r="B888" s="319" t="s">
        <v>11124</v>
      </c>
      <c r="C888" s="319" t="s">
        <v>11125</v>
      </c>
      <c r="D888" s="319" t="s">
        <v>11126</v>
      </c>
      <c r="E888" s="319" t="s">
        <v>11113</v>
      </c>
      <c r="F888" s="319" t="s">
        <v>11114</v>
      </c>
      <c r="G888" s="319" t="s">
        <v>8195</v>
      </c>
      <c r="H888" s="319" t="s">
        <v>11115</v>
      </c>
      <c r="I888" s="319" t="s">
        <v>6884</v>
      </c>
      <c r="J888" s="319" t="s">
        <v>6884</v>
      </c>
      <c r="K888" s="319" t="s">
        <v>6884</v>
      </c>
      <c r="L888" s="319" t="s">
        <v>862</v>
      </c>
    </row>
    <row r="889" spans="1:12" ht="90">
      <c r="A889" s="318" t="s">
        <v>1113</v>
      </c>
      <c r="B889" s="318" t="s">
        <v>11128</v>
      </c>
      <c r="C889" s="318" t="s">
        <v>11129</v>
      </c>
      <c r="D889" s="318" t="s">
        <v>1114</v>
      </c>
      <c r="E889" s="318" t="s">
        <v>11130</v>
      </c>
      <c r="F889" s="318" t="s">
        <v>11131</v>
      </c>
      <c r="G889" s="318" t="s">
        <v>7569</v>
      </c>
      <c r="H889" s="318" t="s">
        <v>11132</v>
      </c>
      <c r="I889" s="318" t="s">
        <v>6884</v>
      </c>
      <c r="J889" s="318" t="s">
        <v>11133</v>
      </c>
      <c r="K889" s="318" t="s">
        <v>6884</v>
      </c>
      <c r="L889" s="318" t="s">
        <v>862</v>
      </c>
    </row>
    <row r="890" spans="1:12" ht="45">
      <c r="A890" s="319" t="s">
        <v>11137</v>
      </c>
      <c r="B890" s="319" t="s">
        <v>11134</v>
      </c>
      <c r="C890" s="319" t="s">
        <v>11135</v>
      </c>
      <c r="D890" s="319" t="s">
        <v>11136</v>
      </c>
      <c r="E890" s="319" t="s">
        <v>11113</v>
      </c>
      <c r="F890" s="319" t="s">
        <v>11114</v>
      </c>
      <c r="G890" s="319" t="s">
        <v>8195</v>
      </c>
      <c r="H890" s="319" t="s">
        <v>11115</v>
      </c>
      <c r="I890" s="319" t="s">
        <v>6884</v>
      </c>
      <c r="J890" s="319" t="s">
        <v>11138</v>
      </c>
      <c r="K890" s="319" t="s">
        <v>6884</v>
      </c>
      <c r="L890" s="319" t="s">
        <v>6893</v>
      </c>
    </row>
    <row r="891" spans="1:12" ht="67.5">
      <c r="A891" s="318" t="s">
        <v>2715</v>
      </c>
      <c r="B891" s="318" t="s">
        <v>11139</v>
      </c>
      <c r="C891" s="318" t="s">
        <v>11140</v>
      </c>
      <c r="D891" s="318" t="s">
        <v>11141</v>
      </c>
      <c r="E891" s="318" t="s">
        <v>7369</v>
      </c>
      <c r="F891" s="318" t="s">
        <v>7370</v>
      </c>
      <c r="G891" s="318" t="s">
        <v>7003</v>
      </c>
      <c r="H891" s="318" t="s">
        <v>7371</v>
      </c>
      <c r="I891" s="318" t="s">
        <v>6884</v>
      </c>
      <c r="J891" s="318" t="s">
        <v>6884</v>
      </c>
      <c r="K891" s="318" t="s">
        <v>6884</v>
      </c>
      <c r="L891" s="318" t="s">
        <v>862</v>
      </c>
    </row>
    <row r="892" spans="1:12" ht="78.75">
      <c r="A892" s="319" t="s">
        <v>2748</v>
      </c>
      <c r="B892" s="319" t="s">
        <v>11142</v>
      </c>
      <c r="C892" s="319" t="s">
        <v>11143</v>
      </c>
      <c r="D892" s="319" t="s">
        <v>11144</v>
      </c>
      <c r="E892" s="319" t="s">
        <v>11145</v>
      </c>
      <c r="F892" s="319" t="s">
        <v>11146</v>
      </c>
      <c r="G892" s="319" t="s">
        <v>10254</v>
      </c>
      <c r="H892" s="319" t="s">
        <v>11147</v>
      </c>
      <c r="I892" s="319" t="s">
        <v>6884</v>
      </c>
      <c r="J892" s="319" t="s">
        <v>6884</v>
      </c>
      <c r="K892" s="319" t="s">
        <v>6884</v>
      </c>
      <c r="L892" s="319" t="s">
        <v>862</v>
      </c>
    </row>
    <row r="893" spans="1:12" ht="90">
      <c r="A893" s="318" t="s">
        <v>11151</v>
      </c>
      <c r="B893" s="318" t="s">
        <v>11148</v>
      </c>
      <c r="C893" s="318" t="s">
        <v>11149</v>
      </c>
      <c r="D893" s="318" t="s">
        <v>11150</v>
      </c>
      <c r="E893" s="318" t="s">
        <v>11152</v>
      </c>
      <c r="F893" s="318" t="s">
        <v>11153</v>
      </c>
      <c r="G893" s="318" t="s">
        <v>8306</v>
      </c>
      <c r="H893" s="318" t="s">
        <v>11154</v>
      </c>
      <c r="I893" s="318" t="s">
        <v>6884</v>
      </c>
      <c r="J893" s="318" t="s">
        <v>6884</v>
      </c>
      <c r="K893" s="318" t="s">
        <v>6884</v>
      </c>
      <c r="L893" s="318" t="s">
        <v>862</v>
      </c>
    </row>
    <row r="894" spans="1:12" ht="45">
      <c r="A894" s="319" t="s">
        <v>11158</v>
      </c>
      <c r="B894" s="319" t="s">
        <v>11155</v>
      </c>
      <c r="C894" s="319" t="s">
        <v>11156</v>
      </c>
      <c r="D894" s="319" t="s">
        <v>11157</v>
      </c>
      <c r="E894" s="319" t="s">
        <v>11159</v>
      </c>
      <c r="F894" s="319" t="s">
        <v>11160</v>
      </c>
      <c r="G894" s="319" t="s">
        <v>7003</v>
      </c>
      <c r="H894" s="319" t="s">
        <v>11161</v>
      </c>
      <c r="I894" s="319" t="s">
        <v>11162</v>
      </c>
      <c r="J894" s="319" t="s">
        <v>6884</v>
      </c>
      <c r="K894" s="319" t="s">
        <v>6884</v>
      </c>
      <c r="L894" s="319" t="s">
        <v>862</v>
      </c>
    </row>
    <row r="895" spans="1:12" ht="45">
      <c r="A895" s="318" t="s">
        <v>11166</v>
      </c>
      <c r="B895" s="318" t="s">
        <v>11163</v>
      </c>
      <c r="C895" s="318" t="s">
        <v>11164</v>
      </c>
      <c r="D895" s="318" t="s">
        <v>11165</v>
      </c>
      <c r="E895" s="318" t="s">
        <v>11167</v>
      </c>
      <c r="F895" s="318" t="s">
        <v>11168</v>
      </c>
      <c r="G895" s="318" t="s">
        <v>11169</v>
      </c>
      <c r="H895" s="318" t="s">
        <v>11170</v>
      </c>
      <c r="I895" s="318" t="s">
        <v>6884</v>
      </c>
      <c r="J895" s="318" t="s">
        <v>6884</v>
      </c>
      <c r="K895" s="318" t="s">
        <v>6884</v>
      </c>
      <c r="L895" s="318" t="s">
        <v>862</v>
      </c>
    </row>
    <row r="896" spans="1:12" ht="33.75">
      <c r="A896" s="319" t="s">
        <v>11174</v>
      </c>
      <c r="B896" s="319" t="s">
        <v>11171</v>
      </c>
      <c r="C896" s="319" t="s">
        <v>11172</v>
      </c>
      <c r="D896" s="319" t="s">
        <v>11173</v>
      </c>
      <c r="E896" s="319" t="s">
        <v>8065</v>
      </c>
      <c r="F896" s="319" t="s">
        <v>8066</v>
      </c>
      <c r="G896" s="319" t="s">
        <v>7003</v>
      </c>
      <c r="H896" s="319" t="s">
        <v>8066</v>
      </c>
      <c r="I896" s="319" t="s">
        <v>6884</v>
      </c>
      <c r="J896" s="319" t="s">
        <v>6884</v>
      </c>
      <c r="K896" s="319" t="s">
        <v>6884</v>
      </c>
      <c r="L896" s="319" t="s">
        <v>862</v>
      </c>
    </row>
    <row r="897" spans="1:12" ht="56.25">
      <c r="A897" s="318" t="s">
        <v>11178</v>
      </c>
      <c r="B897" s="318" t="s">
        <v>11175</v>
      </c>
      <c r="C897" s="318" t="s">
        <v>11176</v>
      </c>
      <c r="D897" s="318" t="s">
        <v>11177</v>
      </c>
      <c r="E897" s="318" t="s">
        <v>11179</v>
      </c>
      <c r="F897" s="318" t="s">
        <v>11180</v>
      </c>
      <c r="G897" s="318" t="s">
        <v>8195</v>
      </c>
      <c r="H897" s="318" t="s">
        <v>11181</v>
      </c>
      <c r="I897" s="318" t="s">
        <v>6884</v>
      </c>
      <c r="J897" s="318" t="s">
        <v>6884</v>
      </c>
      <c r="K897" s="318" t="s">
        <v>6884</v>
      </c>
      <c r="L897" s="318" t="s">
        <v>862</v>
      </c>
    </row>
    <row r="898" spans="1:12" ht="45">
      <c r="A898" s="319" t="s">
        <v>11185</v>
      </c>
      <c r="B898" s="319" t="s">
        <v>11182</v>
      </c>
      <c r="C898" s="319" t="s">
        <v>11183</v>
      </c>
      <c r="D898" s="319" t="s">
        <v>11184</v>
      </c>
      <c r="E898" s="319" t="s">
        <v>11113</v>
      </c>
      <c r="F898" s="319" t="s">
        <v>11114</v>
      </c>
      <c r="G898" s="319" t="s">
        <v>8195</v>
      </c>
      <c r="H898" s="319" t="s">
        <v>11115</v>
      </c>
      <c r="I898" s="319" t="s">
        <v>6884</v>
      </c>
      <c r="J898" s="319" t="s">
        <v>6884</v>
      </c>
      <c r="K898" s="319" t="s">
        <v>6884</v>
      </c>
      <c r="L898" s="319" t="s">
        <v>862</v>
      </c>
    </row>
    <row r="899" spans="1:12" ht="33.75">
      <c r="A899" s="318" t="s">
        <v>11189</v>
      </c>
      <c r="B899" s="318" t="s">
        <v>11186</v>
      </c>
      <c r="C899" s="318" t="s">
        <v>11187</v>
      </c>
      <c r="D899" s="318" t="s">
        <v>11188</v>
      </c>
      <c r="E899" s="318" t="s">
        <v>8065</v>
      </c>
      <c r="F899" s="318" t="s">
        <v>8066</v>
      </c>
      <c r="G899" s="318" t="s">
        <v>7003</v>
      </c>
      <c r="H899" s="318" t="s">
        <v>8066</v>
      </c>
      <c r="I899" s="318" t="s">
        <v>6884</v>
      </c>
      <c r="J899" s="318" t="s">
        <v>6884</v>
      </c>
      <c r="K899" s="318" t="s">
        <v>6884</v>
      </c>
      <c r="L899" s="318" t="s">
        <v>862</v>
      </c>
    </row>
    <row r="900" spans="1:12" ht="56.25">
      <c r="A900" s="319" t="s">
        <v>1404</v>
      </c>
      <c r="B900" s="319" t="s">
        <v>11190</v>
      </c>
      <c r="C900" s="319" t="s">
        <v>11191</v>
      </c>
      <c r="D900" s="319" t="s">
        <v>1405</v>
      </c>
      <c r="E900" s="319" t="s">
        <v>7203</v>
      </c>
      <c r="F900" s="319" t="s">
        <v>7204</v>
      </c>
      <c r="G900" s="319" t="s">
        <v>11192</v>
      </c>
      <c r="H900" s="319" t="s">
        <v>7205</v>
      </c>
      <c r="I900" s="319" t="s">
        <v>6884</v>
      </c>
      <c r="J900" s="319" t="s">
        <v>6884</v>
      </c>
      <c r="K900" s="319" t="s">
        <v>6884</v>
      </c>
      <c r="L900" s="319" t="s">
        <v>862</v>
      </c>
    </row>
    <row r="901" spans="1:12" ht="67.5">
      <c r="A901" s="318" t="s">
        <v>11196</v>
      </c>
      <c r="B901" s="318" t="s">
        <v>11193</v>
      </c>
      <c r="C901" s="318" t="s">
        <v>11194</v>
      </c>
      <c r="D901" s="318" t="s">
        <v>11195</v>
      </c>
      <c r="E901" s="318" t="s">
        <v>11197</v>
      </c>
      <c r="F901" s="318" t="s">
        <v>11198</v>
      </c>
      <c r="G901" s="318" t="s">
        <v>7780</v>
      </c>
      <c r="H901" s="318" t="s">
        <v>11199</v>
      </c>
      <c r="I901" s="318" t="s">
        <v>6884</v>
      </c>
      <c r="J901" s="318" t="s">
        <v>6884</v>
      </c>
      <c r="K901" s="318" t="s">
        <v>6884</v>
      </c>
      <c r="L901" s="318" t="s">
        <v>862</v>
      </c>
    </row>
    <row r="902" spans="1:12" ht="101.25">
      <c r="A902" s="319" t="s">
        <v>6884</v>
      </c>
      <c r="B902" s="319" t="s">
        <v>11200</v>
      </c>
      <c r="C902" s="319" t="s">
        <v>11201</v>
      </c>
      <c r="D902" s="319" t="s">
        <v>11202</v>
      </c>
      <c r="E902" s="319" t="s">
        <v>7274</v>
      </c>
      <c r="F902" s="319" t="s">
        <v>7275</v>
      </c>
      <c r="G902" s="319" t="s">
        <v>7276</v>
      </c>
      <c r="H902" s="319" t="s">
        <v>7277</v>
      </c>
      <c r="I902" s="319" t="s">
        <v>6884</v>
      </c>
      <c r="J902" s="319" t="s">
        <v>6884</v>
      </c>
      <c r="K902" s="319" t="s">
        <v>6884</v>
      </c>
      <c r="L902" s="319" t="s">
        <v>862</v>
      </c>
    </row>
    <row r="903" spans="1:12" ht="90">
      <c r="A903" s="318" t="s">
        <v>11206</v>
      </c>
      <c r="B903" s="318" t="s">
        <v>11203</v>
      </c>
      <c r="C903" s="318" t="s">
        <v>11204</v>
      </c>
      <c r="D903" s="318" t="s">
        <v>11205</v>
      </c>
      <c r="E903" s="318" t="s">
        <v>11207</v>
      </c>
      <c r="F903" s="318" t="s">
        <v>11208</v>
      </c>
      <c r="G903" s="318" t="s">
        <v>7037</v>
      </c>
      <c r="H903" s="318" t="s">
        <v>11208</v>
      </c>
      <c r="I903" s="318" t="s">
        <v>6884</v>
      </c>
      <c r="J903" s="318" t="s">
        <v>6884</v>
      </c>
      <c r="K903" s="318" t="s">
        <v>6884</v>
      </c>
      <c r="L903" s="318" t="s">
        <v>862</v>
      </c>
    </row>
    <row r="904" spans="1:12" ht="67.5">
      <c r="A904" s="319" t="s">
        <v>11212</v>
      </c>
      <c r="B904" s="319" t="s">
        <v>11209</v>
      </c>
      <c r="C904" s="319" t="s">
        <v>11210</v>
      </c>
      <c r="D904" s="319" t="s">
        <v>11211</v>
      </c>
      <c r="E904" s="319" t="s">
        <v>7364</v>
      </c>
      <c r="F904" s="319" t="s">
        <v>7365</v>
      </c>
      <c r="G904" s="319" t="s">
        <v>7003</v>
      </c>
      <c r="H904" s="319" t="s">
        <v>7366</v>
      </c>
      <c r="I904" s="319" t="s">
        <v>6884</v>
      </c>
      <c r="J904" s="319" t="s">
        <v>6884</v>
      </c>
      <c r="K904" s="319" t="s">
        <v>6884</v>
      </c>
      <c r="L904" s="319" t="s">
        <v>862</v>
      </c>
    </row>
    <row r="905" spans="1:12" ht="56.25">
      <c r="A905" s="318" t="s">
        <v>11216</v>
      </c>
      <c r="B905" s="318" t="s">
        <v>11213</v>
      </c>
      <c r="C905" s="318" t="s">
        <v>11214</v>
      </c>
      <c r="D905" s="318" t="s">
        <v>11215</v>
      </c>
      <c r="E905" s="318" t="s">
        <v>9707</v>
      </c>
      <c r="F905" s="318" t="s">
        <v>9708</v>
      </c>
      <c r="G905" s="318" t="s">
        <v>7163</v>
      </c>
      <c r="H905" s="318" t="s">
        <v>9709</v>
      </c>
      <c r="I905" s="318" t="s">
        <v>6884</v>
      </c>
      <c r="J905" s="318" t="s">
        <v>6884</v>
      </c>
      <c r="K905" s="318" t="s">
        <v>6884</v>
      </c>
      <c r="L905" s="318" t="s">
        <v>862</v>
      </c>
    </row>
    <row r="906" spans="1:12" ht="56.25">
      <c r="A906" s="319" t="s">
        <v>11220</v>
      </c>
      <c r="B906" s="319" t="s">
        <v>11217</v>
      </c>
      <c r="C906" s="319" t="s">
        <v>11218</v>
      </c>
      <c r="D906" s="319" t="s">
        <v>11219</v>
      </c>
      <c r="E906" s="319" t="s">
        <v>11221</v>
      </c>
      <c r="F906" s="319" t="s">
        <v>11222</v>
      </c>
      <c r="G906" s="319" t="s">
        <v>7003</v>
      </c>
      <c r="H906" s="319" t="s">
        <v>11223</v>
      </c>
      <c r="I906" s="319" t="s">
        <v>6884</v>
      </c>
      <c r="J906" s="319" t="s">
        <v>6884</v>
      </c>
      <c r="K906" s="319" t="s">
        <v>6884</v>
      </c>
      <c r="L906" s="319" t="s">
        <v>862</v>
      </c>
    </row>
    <row r="907" spans="1:12" ht="45">
      <c r="A907" s="318" t="s">
        <v>11227</v>
      </c>
      <c r="B907" s="318" t="s">
        <v>11224</v>
      </c>
      <c r="C907" s="318" t="s">
        <v>11225</v>
      </c>
      <c r="D907" s="318" t="s">
        <v>11226</v>
      </c>
      <c r="E907" s="318" t="s">
        <v>11159</v>
      </c>
      <c r="F907" s="318" t="s">
        <v>11160</v>
      </c>
      <c r="G907" s="318" t="s">
        <v>7003</v>
      </c>
      <c r="H907" s="318" t="s">
        <v>11161</v>
      </c>
      <c r="I907" s="318" t="s">
        <v>6884</v>
      </c>
      <c r="J907" s="318" t="s">
        <v>6884</v>
      </c>
      <c r="K907" s="318" t="s">
        <v>6884</v>
      </c>
      <c r="L907" s="318" t="s">
        <v>862</v>
      </c>
    </row>
    <row r="908" spans="1:12" ht="135">
      <c r="A908" s="319" t="s">
        <v>11231</v>
      </c>
      <c r="B908" s="319" t="s">
        <v>11228</v>
      </c>
      <c r="C908" s="319" t="s">
        <v>11229</v>
      </c>
      <c r="D908" s="319" t="s">
        <v>11230</v>
      </c>
      <c r="E908" s="319" t="s">
        <v>7035</v>
      </c>
      <c r="F908" s="319" t="s">
        <v>7036</v>
      </c>
      <c r="G908" s="319" t="s">
        <v>7037</v>
      </c>
      <c r="H908" s="319" t="s">
        <v>7036</v>
      </c>
      <c r="I908" s="319" t="s">
        <v>6884</v>
      </c>
      <c r="J908" s="319" t="s">
        <v>6884</v>
      </c>
      <c r="K908" s="319" t="s">
        <v>6884</v>
      </c>
      <c r="L908" s="319" t="s">
        <v>862</v>
      </c>
    </row>
    <row r="909" spans="1:12" ht="90">
      <c r="A909" s="318" t="s">
        <v>6884</v>
      </c>
      <c r="B909" s="318" t="s">
        <v>11232</v>
      </c>
      <c r="C909" s="318" t="s">
        <v>11233</v>
      </c>
      <c r="D909" s="318" t="s">
        <v>11234</v>
      </c>
      <c r="E909" s="318" t="s">
        <v>11235</v>
      </c>
      <c r="F909" s="318" t="s">
        <v>11236</v>
      </c>
      <c r="G909" s="318" t="s">
        <v>7163</v>
      </c>
      <c r="H909" s="318" t="s">
        <v>11236</v>
      </c>
      <c r="I909" s="318" t="s">
        <v>6884</v>
      </c>
      <c r="J909" s="318" t="s">
        <v>6884</v>
      </c>
      <c r="K909" s="318" t="s">
        <v>6884</v>
      </c>
      <c r="L909" s="318" t="s">
        <v>862</v>
      </c>
    </row>
    <row r="910" spans="1:12" ht="90">
      <c r="A910" s="319" t="s">
        <v>11240</v>
      </c>
      <c r="B910" s="319" t="s">
        <v>11237</v>
      </c>
      <c r="C910" s="319" t="s">
        <v>11238</v>
      </c>
      <c r="D910" s="319" t="s">
        <v>11239</v>
      </c>
      <c r="E910" s="319" t="s">
        <v>7048</v>
      </c>
      <c r="F910" s="319" t="s">
        <v>7049</v>
      </c>
      <c r="G910" s="319" t="s">
        <v>6884</v>
      </c>
      <c r="H910" s="319" t="s">
        <v>7049</v>
      </c>
      <c r="I910" s="319" t="s">
        <v>6884</v>
      </c>
      <c r="J910" s="319" t="s">
        <v>6884</v>
      </c>
      <c r="K910" s="319" t="s">
        <v>6884</v>
      </c>
      <c r="L910" s="319" t="s">
        <v>862</v>
      </c>
    </row>
    <row r="911" spans="1:12" ht="33.75">
      <c r="A911" s="318" t="s">
        <v>11244</v>
      </c>
      <c r="B911" s="318" t="s">
        <v>11241</v>
      </c>
      <c r="C911" s="318" t="s">
        <v>11242</v>
      </c>
      <c r="D911" s="318" t="s">
        <v>11243</v>
      </c>
      <c r="E911" s="318" t="s">
        <v>8181</v>
      </c>
      <c r="F911" s="318" t="s">
        <v>8182</v>
      </c>
      <c r="G911" s="318" t="s">
        <v>7037</v>
      </c>
      <c r="H911" s="318" t="s">
        <v>8182</v>
      </c>
      <c r="I911" s="318" t="s">
        <v>6884</v>
      </c>
      <c r="J911" s="318" t="s">
        <v>6884</v>
      </c>
      <c r="K911" s="318" t="s">
        <v>6884</v>
      </c>
      <c r="L911" s="318" t="s">
        <v>862</v>
      </c>
    </row>
    <row r="912" spans="1:12" ht="22.5">
      <c r="A912" s="319" t="s">
        <v>11248</v>
      </c>
      <c r="B912" s="319" t="s">
        <v>11245</v>
      </c>
      <c r="C912" s="319" t="s">
        <v>11246</v>
      </c>
      <c r="D912" s="319" t="s">
        <v>11247</v>
      </c>
      <c r="E912" s="319" t="s">
        <v>7048</v>
      </c>
      <c r="F912" s="319" t="s">
        <v>7049</v>
      </c>
      <c r="G912" s="319" t="s">
        <v>6884</v>
      </c>
      <c r="H912" s="319" t="s">
        <v>7049</v>
      </c>
      <c r="I912" s="319" t="s">
        <v>6884</v>
      </c>
      <c r="J912" s="319" t="s">
        <v>6884</v>
      </c>
      <c r="K912" s="319" t="s">
        <v>6884</v>
      </c>
      <c r="L912" s="319" t="s">
        <v>862</v>
      </c>
    </row>
    <row r="913" spans="1:12" ht="123.75">
      <c r="A913" s="318" t="s">
        <v>1090</v>
      </c>
      <c r="B913" s="318" t="s">
        <v>11249</v>
      </c>
      <c r="C913" s="318" t="s">
        <v>11250</v>
      </c>
      <c r="D913" s="318" t="s">
        <v>11251</v>
      </c>
      <c r="E913" s="318" t="s">
        <v>8065</v>
      </c>
      <c r="F913" s="318" t="s">
        <v>8066</v>
      </c>
      <c r="G913" s="318" t="s">
        <v>7003</v>
      </c>
      <c r="H913" s="318" t="s">
        <v>8066</v>
      </c>
      <c r="I913" s="318" t="s">
        <v>6884</v>
      </c>
      <c r="J913" s="318" t="s">
        <v>6884</v>
      </c>
      <c r="K913" s="318" t="s">
        <v>6884</v>
      </c>
      <c r="L913" s="318" t="s">
        <v>6893</v>
      </c>
    </row>
    <row r="914" spans="1:12" ht="33.75">
      <c r="A914" s="319" t="s">
        <v>11255</v>
      </c>
      <c r="B914" s="319" t="s">
        <v>11252</v>
      </c>
      <c r="C914" s="319" t="s">
        <v>11253</v>
      </c>
      <c r="D914" s="319" t="s">
        <v>11254</v>
      </c>
      <c r="E914" s="319" t="s">
        <v>9076</v>
      </c>
      <c r="F914" s="319" t="s">
        <v>9077</v>
      </c>
      <c r="G914" s="319" t="s">
        <v>7037</v>
      </c>
      <c r="H914" s="319" t="s">
        <v>9077</v>
      </c>
      <c r="I914" s="319" t="s">
        <v>6884</v>
      </c>
      <c r="J914" s="319" t="s">
        <v>6884</v>
      </c>
      <c r="K914" s="319" t="s">
        <v>6884</v>
      </c>
      <c r="L914" s="319" t="s">
        <v>862</v>
      </c>
    </row>
    <row r="915" spans="1:12" ht="67.5">
      <c r="A915" s="318" t="s">
        <v>6046</v>
      </c>
      <c r="B915" s="318" t="s">
        <v>11256</v>
      </c>
      <c r="C915" s="318" t="s">
        <v>11257</v>
      </c>
      <c r="D915" s="318" t="s">
        <v>6291</v>
      </c>
      <c r="E915" s="318" t="s">
        <v>10383</v>
      </c>
      <c r="F915" s="318" t="s">
        <v>10384</v>
      </c>
      <c r="G915" s="318" t="s">
        <v>6938</v>
      </c>
      <c r="H915" s="318" t="s">
        <v>10385</v>
      </c>
      <c r="I915" s="318" t="s">
        <v>6884</v>
      </c>
      <c r="J915" s="318" t="s">
        <v>6884</v>
      </c>
      <c r="K915" s="318" t="s">
        <v>6884</v>
      </c>
      <c r="L915" s="318" t="s">
        <v>862</v>
      </c>
    </row>
    <row r="916" spans="1:12" ht="22.5">
      <c r="A916" s="319" t="s">
        <v>11261</v>
      </c>
      <c r="B916" s="319" t="s">
        <v>11258</v>
      </c>
      <c r="C916" s="319" t="s">
        <v>11259</v>
      </c>
      <c r="D916" s="319" t="s">
        <v>11260</v>
      </c>
      <c r="E916" s="319" t="s">
        <v>7258</v>
      </c>
      <c r="F916" s="319" t="s">
        <v>7259</v>
      </c>
      <c r="G916" s="319" t="s">
        <v>7037</v>
      </c>
      <c r="H916" s="319" t="s">
        <v>7259</v>
      </c>
      <c r="I916" s="319" t="s">
        <v>6884</v>
      </c>
      <c r="J916" s="319" t="s">
        <v>6884</v>
      </c>
      <c r="K916" s="319" t="s">
        <v>6884</v>
      </c>
      <c r="L916" s="319" t="s">
        <v>862</v>
      </c>
    </row>
    <row r="917" spans="1:12" ht="33.75">
      <c r="A917" s="318" t="s">
        <v>11265</v>
      </c>
      <c r="B917" s="318" t="s">
        <v>11262</v>
      </c>
      <c r="C917" s="318" t="s">
        <v>11263</v>
      </c>
      <c r="D917" s="318" t="s">
        <v>11264</v>
      </c>
      <c r="E917" s="318" t="s">
        <v>8930</v>
      </c>
      <c r="F917" s="318" t="s">
        <v>8931</v>
      </c>
      <c r="G917" s="318" t="s">
        <v>6884</v>
      </c>
      <c r="H917" s="318" t="s">
        <v>8931</v>
      </c>
      <c r="I917" s="318" t="s">
        <v>6884</v>
      </c>
      <c r="J917" s="318" t="s">
        <v>6884</v>
      </c>
      <c r="K917" s="318" t="s">
        <v>6884</v>
      </c>
      <c r="L917" s="318" t="s">
        <v>862</v>
      </c>
    </row>
    <row r="918" spans="1:12" ht="45">
      <c r="A918" s="319" t="s">
        <v>11269</v>
      </c>
      <c r="B918" s="319" t="s">
        <v>11266</v>
      </c>
      <c r="C918" s="319" t="s">
        <v>11267</v>
      </c>
      <c r="D918" s="319" t="s">
        <v>11268</v>
      </c>
      <c r="E918" s="319" t="s">
        <v>8181</v>
      </c>
      <c r="F918" s="319" t="s">
        <v>8182</v>
      </c>
      <c r="G918" s="319" t="s">
        <v>7037</v>
      </c>
      <c r="H918" s="319" t="s">
        <v>8182</v>
      </c>
      <c r="I918" s="319" t="s">
        <v>6884</v>
      </c>
      <c r="J918" s="319" t="s">
        <v>6884</v>
      </c>
      <c r="K918" s="319" t="s">
        <v>6884</v>
      </c>
      <c r="L918" s="319" t="s">
        <v>6926</v>
      </c>
    </row>
    <row r="919" spans="1:12" ht="33.75">
      <c r="A919" s="318" t="s">
        <v>11273</v>
      </c>
      <c r="B919" s="318" t="s">
        <v>11270</v>
      </c>
      <c r="C919" s="318" t="s">
        <v>11271</v>
      </c>
      <c r="D919" s="318" t="s">
        <v>11272</v>
      </c>
      <c r="E919" s="318" t="s">
        <v>9477</v>
      </c>
      <c r="F919" s="318" t="s">
        <v>9478</v>
      </c>
      <c r="G919" s="318" t="s">
        <v>7003</v>
      </c>
      <c r="H919" s="318" t="s">
        <v>9478</v>
      </c>
      <c r="I919" s="318" t="s">
        <v>6884</v>
      </c>
      <c r="J919" s="318" t="s">
        <v>6884</v>
      </c>
      <c r="K919" s="318" t="s">
        <v>6884</v>
      </c>
      <c r="L919" s="318" t="s">
        <v>862</v>
      </c>
    </row>
    <row r="920" spans="1:12" ht="78.75">
      <c r="A920" s="319" t="s">
        <v>11277</v>
      </c>
      <c r="B920" s="319" t="s">
        <v>11274</v>
      </c>
      <c r="C920" s="319" t="s">
        <v>11275</v>
      </c>
      <c r="D920" s="319" t="s">
        <v>11276</v>
      </c>
      <c r="E920" s="319" t="s">
        <v>7364</v>
      </c>
      <c r="F920" s="319" t="s">
        <v>7365</v>
      </c>
      <c r="G920" s="319" t="s">
        <v>7003</v>
      </c>
      <c r="H920" s="319" t="s">
        <v>7366</v>
      </c>
      <c r="I920" s="319" t="s">
        <v>6884</v>
      </c>
      <c r="J920" s="319" t="s">
        <v>6884</v>
      </c>
      <c r="K920" s="319" t="s">
        <v>6884</v>
      </c>
      <c r="L920" s="319" t="s">
        <v>6926</v>
      </c>
    </row>
    <row r="921" spans="1:12" ht="90">
      <c r="A921" s="318" t="s">
        <v>11281</v>
      </c>
      <c r="B921" s="318" t="s">
        <v>11278</v>
      </c>
      <c r="C921" s="318" t="s">
        <v>11279</v>
      </c>
      <c r="D921" s="318" t="s">
        <v>11280</v>
      </c>
      <c r="E921" s="318" t="s">
        <v>11282</v>
      </c>
      <c r="F921" s="318" t="s">
        <v>11283</v>
      </c>
      <c r="G921" s="318" t="s">
        <v>11284</v>
      </c>
      <c r="H921" s="318" t="s">
        <v>11285</v>
      </c>
      <c r="I921" s="318" t="s">
        <v>6884</v>
      </c>
      <c r="J921" s="318" t="s">
        <v>6884</v>
      </c>
      <c r="K921" s="318" t="s">
        <v>6884</v>
      </c>
      <c r="L921" s="318" t="s">
        <v>862</v>
      </c>
    </row>
    <row r="922" spans="1:12" ht="247.5">
      <c r="A922" s="319" t="s">
        <v>6884</v>
      </c>
      <c r="B922" s="319" t="s">
        <v>11286</v>
      </c>
      <c r="C922" s="319" t="s">
        <v>11287</v>
      </c>
      <c r="D922" s="319" t="s">
        <v>11288</v>
      </c>
      <c r="E922" s="319" t="s">
        <v>11159</v>
      </c>
      <c r="F922" s="319" t="s">
        <v>11160</v>
      </c>
      <c r="G922" s="319" t="s">
        <v>7003</v>
      </c>
      <c r="H922" s="319" t="s">
        <v>11161</v>
      </c>
      <c r="I922" s="319" t="s">
        <v>6884</v>
      </c>
      <c r="J922" s="319" t="s">
        <v>6884</v>
      </c>
      <c r="K922" s="319" t="s">
        <v>6884</v>
      </c>
      <c r="L922" s="319" t="s">
        <v>862</v>
      </c>
    </row>
    <row r="923" spans="1:12" ht="56.25">
      <c r="A923" s="318" t="s">
        <v>11292</v>
      </c>
      <c r="B923" s="318" t="s">
        <v>11289</v>
      </c>
      <c r="C923" s="318" t="s">
        <v>11290</v>
      </c>
      <c r="D923" s="318" t="s">
        <v>11291</v>
      </c>
      <c r="E923" s="318" t="s">
        <v>9124</v>
      </c>
      <c r="F923" s="318" t="s">
        <v>9125</v>
      </c>
      <c r="G923" s="318" t="s">
        <v>8100</v>
      </c>
      <c r="H923" s="318" t="s">
        <v>9125</v>
      </c>
      <c r="I923" s="318" t="s">
        <v>6884</v>
      </c>
      <c r="J923" s="318" t="s">
        <v>6884</v>
      </c>
      <c r="K923" s="318" t="s">
        <v>6884</v>
      </c>
      <c r="L923" s="318" t="s">
        <v>6926</v>
      </c>
    </row>
    <row r="924" spans="1:12" ht="67.5">
      <c r="A924" s="319" t="s">
        <v>11296</v>
      </c>
      <c r="B924" s="319" t="s">
        <v>11293</v>
      </c>
      <c r="C924" s="319" t="s">
        <v>11294</v>
      </c>
      <c r="D924" s="319" t="s">
        <v>11295</v>
      </c>
      <c r="E924" s="319" t="s">
        <v>11297</v>
      </c>
      <c r="F924" s="319" t="s">
        <v>11298</v>
      </c>
      <c r="G924" s="319" t="s">
        <v>6892</v>
      </c>
      <c r="H924" s="319" t="s">
        <v>11299</v>
      </c>
      <c r="I924" s="319" t="s">
        <v>6884</v>
      </c>
      <c r="J924" s="319" t="s">
        <v>6884</v>
      </c>
      <c r="K924" s="319" t="s">
        <v>6884</v>
      </c>
      <c r="L924" s="319" t="s">
        <v>6926</v>
      </c>
    </row>
    <row r="925" spans="1:12" ht="78.75">
      <c r="A925" s="318" t="s">
        <v>11303</v>
      </c>
      <c r="B925" s="318" t="s">
        <v>11300</v>
      </c>
      <c r="C925" s="318" t="s">
        <v>11301</v>
      </c>
      <c r="D925" s="318" t="s">
        <v>11302</v>
      </c>
      <c r="E925" s="318" t="s">
        <v>7274</v>
      </c>
      <c r="F925" s="318" t="s">
        <v>7275</v>
      </c>
      <c r="G925" s="318" t="s">
        <v>7276</v>
      </c>
      <c r="H925" s="318" t="s">
        <v>7277</v>
      </c>
      <c r="I925" s="318" t="s">
        <v>6884</v>
      </c>
      <c r="J925" s="318" t="s">
        <v>6884</v>
      </c>
      <c r="K925" s="318" t="s">
        <v>6884</v>
      </c>
      <c r="L925" s="318" t="s">
        <v>6926</v>
      </c>
    </row>
    <row r="926" spans="1:12" ht="123.75">
      <c r="A926" s="319" t="s">
        <v>1090</v>
      </c>
      <c r="B926" s="319" t="s">
        <v>11304</v>
      </c>
      <c r="C926" s="319" t="s">
        <v>11305</v>
      </c>
      <c r="D926" s="319" t="s">
        <v>11306</v>
      </c>
      <c r="E926" s="319" t="s">
        <v>8882</v>
      </c>
      <c r="F926" s="319" t="s">
        <v>8883</v>
      </c>
      <c r="G926" s="319" t="s">
        <v>7627</v>
      </c>
      <c r="H926" s="319" t="s">
        <v>8884</v>
      </c>
      <c r="I926" s="319" t="s">
        <v>6884</v>
      </c>
      <c r="J926" s="319" t="s">
        <v>6884</v>
      </c>
      <c r="K926" s="319" t="s">
        <v>6884</v>
      </c>
      <c r="L926" s="319" t="s">
        <v>6926</v>
      </c>
    </row>
    <row r="927" spans="1:12" ht="67.5">
      <c r="A927" s="318" t="s">
        <v>1090</v>
      </c>
      <c r="B927" s="318" t="s">
        <v>11307</v>
      </c>
      <c r="C927" s="318" t="s">
        <v>11308</v>
      </c>
      <c r="D927" s="318" t="s">
        <v>11309</v>
      </c>
      <c r="E927" s="318" t="s">
        <v>9402</v>
      </c>
      <c r="F927" s="318" t="s">
        <v>9403</v>
      </c>
      <c r="G927" s="318" t="s">
        <v>7037</v>
      </c>
      <c r="H927" s="318" t="s">
        <v>9403</v>
      </c>
      <c r="I927" s="318" t="s">
        <v>6884</v>
      </c>
      <c r="J927" s="318" t="s">
        <v>6884</v>
      </c>
      <c r="K927" s="318" t="s">
        <v>6884</v>
      </c>
      <c r="L927" s="318" t="s">
        <v>6926</v>
      </c>
    </row>
    <row r="928" spans="1:12" ht="112.5">
      <c r="A928" s="319" t="s">
        <v>1090</v>
      </c>
      <c r="B928" s="319" t="s">
        <v>11310</v>
      </c>
      <c r="C928" s="319" t="s">
        <v>11311</v>
      </c>
      <c r="D928" s="319" t="s">
        <v>11312</v>
      </c>
      <c r="E928" s="319" t="s">
        <v>7274</v>
      </c>
      <c r="F928" s="319" t="s">
        <v>7275</v>
      </c>
      <c r="G928" s="319" t="s">
        <v>7276</v>
      </c>
      <c r="H928" s="319" t="s">
        <v>7277</v>
      </c>
      <c r="I928" s="319" t="s">
        <v>6884</v>
      </c>
      <c r="J928" s="319" t="s">
        <v>6884</v>
      </c>
      <c r="K928" s="319" t="s">
        <v>6884</v>
      </c>
      <c r="L928" s="319" t="s">
        <v>6926</v>
      </c>
    </row>
    <row r="929" spans="1:12" ht="45">
      <c r="A929" s="318" t="s">
        <v>11316</v>
      </c>
      <c r="B929" s="318" t="s">
        <v>11313</v>
      </c>
      <c r="C929" s="318" t="s">
        <v>11314</v>
      </c>
      <c r="D929" s="318" t="s">
        <v>11315</v>
      </c>
      <c r="E929" s="318" t="s">
        <v>9402</v>
      </c>
      <c r="F929" s="318" t="s">
        <v>9403</v>
      </c>
      <c r="G929" s="318" t="s">
        <v>7037</v>
      </c>
      <c r="H929" s="318" t="s">
        <v>9403</v>
      </c>
      <c r="I929" s="318" t="s">
        <v>6884</v>
      </c>
      <c r="J929" s="318" t="s">
        <v>6884</v>
      </c>
      <c r="K929" s="318" t="s">
        <v>6884</v>
      </c>
      <c r="L929" s="318" t="s">
        <v>6926</v>
      </c>
    </row>
    <row r="930" spans="1:12" ht="146.25">
      <c r="A930" s="319" t="s">
        <v>1090</v>
      </c>
      <c r="B930" s="319" t="s">
        <v>11317</v>
      </c>
      <c r="C930" s="319" t="s">
        <v>11318</v>
      </c>
      <c r="D930" s="319" t="s">
        <v>11319</v>
      </c>
      <c r="E930" s="319" t="s">
        <v>8167</v>
      </c>
      <c r="F930" s="319" t="s">
        <v>8168</v>
      </c>
      <c r="G930" s="319" t="s">
        <v>7627</v>
      </c>
      <c r="H930" s="319" t="s">
        <v>8169</v>
      </c>
      <c r="I930" s="319" t="s">
        <v>6884</v>
      </c>
      <c r="J930" s="319" t="s">
        <v>6884</v>
      </c>
      <c r="K930" s="319" t="s">
        <v>6884</v>
      </c>
      <c r="L930" s="319" t="s">
        <v>6926</v>
      </c>
    </row>
    <row r="931" spans="1:12" ht="45">
      <c r="A931" s="318" t="s">
        <v>11323</v>
      </c>
      <c r="B931" s="318" t="s">
        <v>11320</v>
      </c>
      <c r="C931" s="318" t="s">
        <v>11321</v>
      </c>
      <c r="D931" s="318" t="s">
        <v>11322</v>
      </c>
      <c r="E931" s="318" t="s">
        <v>11324</v>
      </c>
      <c r="F931" s="318" t="s">
        <v>11325</v>
      </c>
      <c r="G931" s="318" t="s">
        <v>8083</v>
      </c>
      <c r="H931" s="318" t="s">
        <v>11325</v>
      </c>
      <c r="I931" s="318" t="s">
        <v>6884</v>
      </c>
      <c r="J931" s="318" t="s">
        <v>6884</v>
      </c>
      <c r="K931" s="318" t="s">
        <v>6884</v>
      </c>
      <c r="L931" s="318" t="s">
        <v>6926</v>
      </c>
    </row>
    <row r="932" spans="1:12" ht="67.5">
      <c r="A932" s="319" t="s">
        <v>1090</v>
      </c>
      <c r="B932" s="319" t="s">
        <v>11326</v>
      </c>
      <c r="C932" s="319" t="s">
        <v>11327</v>
      </c>
      <c r="D932" s="319" t="s">
        <v>11328</v>
      </c>
      <c r="E932" s="319" t="s">
        <v>11329</v>
      </c>
      <c r="F932" s="319" t="s">
        <v>11330</v>
      </c>
      <c r="G932" s="319" t="s">
        <v>7219</v>
      </c>
      <c r="H932" s="319" t="s">
        <v>11331</v>
      </c>
      <c r="I932" s="319" t="s">
        <v>6884</v>
      </c>
      <c r="J932" s="319" t="s">
        <v>6884</v>
      </c>
      <c r="K932" s="319" t="s">
        <v>6884</v>
      </c>
      <c r="L932" s="319" t="s">
        <v>6926</v>
      </c>
    </row>
    <row r="933" spans="1:12" ht="56.25">
      <c r="A933" s="318" t="s">
        <v>2617</v>
      </c>
      <c r="B933" s="318" t="s">
        <v>11332</v>
      </c>
      <c r="C933" s="318" t="s">
        <v>11333</v>
      </c>
      <c r="D933" s="318" t="s">
        <v>11334</v>
      </c>
      <c r="E933" s="318" t="s">
        <v>11335</v>
      </c>
      <c r="F933" s="318" t="s">
        <v>11336</v>
      </c>
      <c r="G933" s="318" t="s">
        <v>7569</v>
      </c>
      <c r="H933" s="318" t="s">
        <v>11336</v>
      </c>
      <c r="I933" s="318" t="s">
        <v>10978</v>
      </c>
      <c r="J933" s="318" t="s">
        <v>6884</v>
      </c>
      <c r="K933" s="318" t="s">
        <v>6884</v>
      </c>
      <c r="L933" s="318" t="s">
        <v>862</v>
      </c>
    </row>
    <row r="934" spans="1:12" ht="45">
      <c r="A934" s="319" t="s">
        <v>11340</v>
      </c>
      <c r="B934" s="319" t="s">
        <v>11337</v>
      </c>
      <c r="C934" s="319" t="s">
        <v>11338</v>
      </c>
      <c r="D934" s="319" t="s">
        <v>11339</v>
      </c>
      <c r="E934" s="319" t="s">
        <v>11341</v>
      </c>
      <c r="F934" s="319" t="s">
        <v>11342</v>
      </c>
      <c r="G934" s="319" t="s">
        <v>11055</v>
      </c>
      <c r="H934" s="319" t="s">
        <v>11343</v>
      </c>
      <c r="I934" s="319" t="s">
        <v>6884</v>
      </c>
      <c r="J934" s="319" t="s">
        <v>6884</v>
      </c>
      <c r="K934" s="319" t="s">
        <v>11014</v>
      </c>
      <c r="L934" s="319" t="s">
        <v>965</v>
      </c>
    </row>
    <row r="935" spans="1:12" ht="22.5">
      <c r="A935" s="318" t="s">
        <v>11347</v>
      </c>
      <c r="B935" s="318" t="s">
        <v>11344</v>
      </c>
      <c r="C935" s="318" t="s">
        <v>11345</v>
      </c>
      <c r="D935" s="318" t="s">
        <v>11346</v>
      </c>
      <c r="E935" s="318" t="s">
        <v>9124</v>
      </c>
      <c r="F935" s="318" t="s">
        <v>9125</v>
      </c>
      <c r="G935" s="318" t="s">
        <v>8100</v>
      </c>
      <c r="H935" s="318" t="s">
        <v>9125</v>
      </c>
      <c r="I935" s="318" t="s">
        <v>6884</v>
      </c>
      <c r="J935" s="318" t="s">
        <v>6884</v>
      </c>
      <c r="K935" s="318" t="s">
        <v>6884</v>
      </c>
      <c r="L935" s="318" t="s">
        <v>10659</v>
      </c>
    </row>
    <row r="936" spans="1:12" ht="22.5">
      <c r="A936" s="319" t="s">
        <v>11351</v>
      </c>
      <c r="B936" s="319" t="s">
        <v>11348</v>
      </c>
      <c r="C936" s="319" t="s">
        <v>11349</v>
      </c>
      <c r="D936" s="319" t="s">
        <v>11350</v>
      </c>
      <c r="E936" s="319" t="s">
        <v>11352</v>
      </c>
      <c r="F936" s="319" t="s">
        <v>7036</v>
      </c>
      <c r="G936" s="319" t="s">
        <v>7037</v>
      </c>
      <c r="H936" s="319" t="s">
        <v>7036</v>
      </c>
      <c r="I936" s="319" t="s">
        <v>6884</v>
      </c>
      <c r="J936" s="319" t="s">
        <v>6884</v>
      </c>
      <c r="K936" s="319" t="s">
        <v>6884</v>
      </c>
      <c r="L936" s="319" t="s">
        <v>10659</v>
      </c>
    </row>
    <row r="937" spans="1:12" ht="56.25">
      <c r="A937" s="318" t="s">
        <v>2403</v>
      </c>
      <c r="B937" s="318" t="s">
        <v>11353</v>
      </c>
      <c r="C937" s="318" t="s">
        <v>11354</v>
      </c>
      <c r="D937" s="318" t="s">
        <v>11355</v>
      </c>
      <c r="E937" s="318" t="s">
        <v>11356</v>
      </c>
      <c r="F937" s="318" t="s">
        <v>11357</v>
      </c>
      <c r="G937" s="318" t="s">
        <v>10962</v>
      </c>
      <c r="H937" s="318" t="s">
        <v>11358</v>
      </c>
      <c r="I937" s="318" t="s">
        <v>6884</v>
      </c>
      <c r="J937" s="318" t="s">
        <v>6884</v>
      </c>
      <c r="K937" s="318" t="s">
        <v>6885</v>
      </c>
      <c r="L937" s="318" t="s">
        <v>862</v>
      </c>
    </row>
    <row r="938" spans="1:12" ht="123.75">
      <c r="A938" s="319" t="s">
        <v>2399</v>
      </c>
      <c r="B938" s="319" t="s">
        <v>11359</v>
      </c>
      <c r="C938" s="319" t="s">
        <v>11360</v>
      </c>
      <c r="D938" s="319" t="s">
        <v>5219</v>
      </c>
      <c r="E938" s="319" t="s">
        <v>11361</v>
      </c>
      <c r="F938" s="319" t="s">
        <v>11362</v>
      </c>
      <c r="G938" s="319" t="s">
        <v>7884</v>
      </c>
      <c r="H938" s="319" t="s">
        <v>11363</v>
      </c>
      <c r="I938" s="319" t="s">
        <v>6884</v>
      </c>
      <c r="J938" s="319" t="s">
        <v>6884</v>
      </c>
      <c r="K938" s="319" t="s">
        <v>6885</v>
      </c>
      <c r="L938" s="319" t="s">
        <v>11364</v>
      </c>
    </row>
    <row r="939" spans="1:12" ht="33.75">
      <c r="A939" s="318" t="s">
        <v>11368</v>
      </c>
      <c r="B939" s="318" t="s">
        <v>11365</v>
      </c>
      <c r="C939" s="318" t="s">
        <v>11366</v>
      </c>
      <c r="D939" s="318" t="s">
        <v>11367</v>
      </c>
      <c r="E939" s="318" t="s">
        <v>7412</v>
      </c>
      <c r="F939" s="318" t="s">
        <v>11369</v>
      </c>
      <c r="G939" s="318" t="s">
        <v>7037</v>
      </c>
      <c r="H939" s="318" t="s">
        <v>11369</v>
      </c>
      <c r="I939" s="318" t="s">
        <v>6884</v>
      </c>
      <c r="J939" s="318" t="s">
        <v>7680</v>
      </c>
      <c r="K939" s="318" t="s">
        <v>6884</v>
      </c>
      <c r="L939" s="318" t="s">
        <v>862</v>
      </c>
    </row>
    <row r="940" spans="1:12" ht="22.5">
      <c r="A940" s="319" t="s">
        <v>2444</v>
      </c>
      <c r="B940" s="319" t="s">
        <v>11370</v>
      </c>
      <c r="C940" s="319" t="s">
        <v>11371</v>
      </c>
      <c r="D940" s="319" t="s">
        <v>11372</v>
      </c>
      <c r="E940" s="319" t="s">
        <v>9124</v>
      </c>
      <c r="F940" s="319" t="s">
        <v>9125</v>
      </c>
      <c r="G940" s="319" t="s">
        <v>8100</v>
      </c>
      <c r="H940" s="319" t="s">
        <v>9125</v>
      </c>
      <c r="I940" s="319" t="s">
        <v>6884</v>
      </c>
      <c r="J940" s="319" t="s">
        <v>6884</v>
      </c>
      <c r="K940" s="319" t="s">
        <v>6884</v>
      </c>
      <c r="L940" s="319" t="s">
        <v>862</v>
      </c>
    </row>
    <row r="941" spans="1:12" ht="78.75">
      <c r="A941" s="318" t="s">
        <v>11376</v>
      </c>
      <c r="B941" s="318" t="s">
        <v>11373</v>
      </c>
      <c r="C941" s="318" t="s">
        <v>11374</v>
      </c>
      <c r="D941" s="318" t="s">
        <v>11375</v>
      </c>
      <c r="E941" s="318" t="s">
        <v>11377</v>
      </c>
      <c r="F941" s="318" t="s">
        <v>11378</v>
      </c>
      <c r="G941" s="318" t="s">
        <v>6932</v>
      </c>
      <c r="H941" s="318" t="s">
        <v>11379</v>
      </c>
      <c r="I941" s="318" t="s">
        <v>6884</v>
      </c>
      <c r="J941" s="318" t="s">
        <v>6884</v>
      </c>
      <c r="K941" s="318" t="s">
        <v>6884</v>
      </c>
      <c r="L941" s="318" t="s">
        <v>862</v>
      </c>
    </row>
    <row r="942" spans="1:12" ht="90">
      <c r="A942" s="319" t="s">
        <v>2302</v>
      </c>
      <c r="B942" s="319" t="s">
        <v>11380</v>
      </c>
      <c r="C942" s="319" t="s">
        <v>11381</v>
      </c>
      <c r="D942" s="319" t="s">
        <v>4970</v>
      </c>
      <c r="E942" s="319" t="s">
        <v>11382</v>
      </c>
      <c r="F942" s="319" t="s">
        <v>11383</v>
      </c>
      <c r="G942" s="319" t="s">
        <v>6932</v>
      </c>
      <c r="H942" s="319" t="s">
        <v>11384</v>
      </c>
      <c r="I942" s="319" t="s">
        <v>6884</v>
      </c>
      <c r="J942" s="319" t="s">
        <v>11385</v>
      </c>
      <c r="K942" s="319" t="s">
        <v>6884</v>
      </c>
      <c r="L942" s="319" t="s">
        <v>8264</v>
      </c>
    </row>
    <row r="943" spans="1:12" ht="67.5">
      <c r="A943" s="318" t="s">
        <v>11389</v>
      </c>
      <c r="B943" s="318" t="s">
        <v>11386</v>
      </c>
      <c r="C943" s="318" t="s">
        <v>11387</v>
      </c>
      <c r="D943" s="318" t="s">
        <v>11388</v>
      </c>
      <c r="E943" s="318" t="s">
        <v>11390</v>
      </c>
      <c r="F943" s="318" t="s">
        <v>11391</v>
      </c>
      <c r="G943" s="318" t="s">
        <v>7120</v>
      </c>
      <c r="H943" s="318" t="s">
        <v>11392</v>
      </c>
      <c r="I943" s="318" t="s">
        <v>6884</v>
      </c>
      <c r="J943" s="318" t="s">
        <v>6884</v>
      </c>
      <c r="K943" s="318" t="s">
        <v>6884</v>
      </c>
      <c r="L943" s="318" t="s">
        <v>6893</v>
      </c>
    </row>
    <row r="944" spans="1:12" ht="90">
      <c r="A944" s="319" t="s">
        <v>2172</v>
      </c>
      <c r="B944" s="319" t="s">
        <v>11393</v>
      </c>
      <c r="C944" s="319" t="s">
        <v>11394</v>
      </c>
      <c r="D944" s="319" t="s">
        <v>4699</v>
      </c>
      <c r="E944" s="319" t="s">
        <v>11395</v>
      </c>
      <c r="F944" s="319" t="s">
        <v>11396</v>
      </c>
      <c r="G944" s="319" t="s">
        <v>6932</v>
      </c>
      <c r="H944" s="319" t="s">
        <v>11396</v>
      </c>
      <c r="I944" s="319" t="s">
        <v>6884</v>
      </c>
      <c r="J944" s="319" t="s">
        <v>11397</v>
      </c>
      <c r="K944" s="319" t="s">
        <v>6884</v>
      </c>
      <c r="L944" s="319" t="s">
        <v>11364</v>
      </c>
    </row>
    <row r="945" spans="1:12" ht="56.25">
      <c r="A945" s="318" t="s">
        <v>2419</v>
      </c>
      <c r="B945" s="318" t="s">
        <v>11398</v>
      </c>
      <c r="C945" s="318" t="s">
        <v>11399</v>
      </c>
      <c r="D945" s="318" t="s">
        <v>11400</v>
      </c>
      <c r="E945" s="318" t="s">
        <v>11401</v>
      </c>
      <c r="F945" s="318" t="s">
        <v>11402</v>
      </c>
      <c r="G945" s="318" t="s">
        <v>10962</v>
      </c>
      <c r="H945" s="318" t="s">
        <v>11403</v>
      </c>
      <c r="I945" s="318" t="s">
        <v>6884</v>
      </c>
      <c r="J945" s="318" t="s">
        <v>6884</v>
      </c>
      <c r="K945" s="318" t="s">
        <v>6885</v>
      </c>
      <c r="L945" s="318" t="s">
        <v>862</v>
      </c>
    </row>
    <row r="946" spans="1:12" ht="101.25">
      <c r="A946" s="319" t="s">
        <v>1605</v>
      </c>
      <c r="B946" s="319" t="s">
        <v>11404</v>
      </c>
      <c r="C946" s="319" t="s">
        <v>11405</v>
      </c>
      <c r="D946" s="319" t="s">
        <v>3147</v>
      </c>
      <c r="E946" s="319" t="s">
        <v>11406</v>
      </c>
      <c r="F946" s="319" t="s">
        <v>11407</v>
      </c>
      <c r="G946" s="319" t="s">
        <v>6938</v>
      </c>
      <c r="H946" s="319" t="s">
        <v>11408</v>
      </c>
      <c r="I946" s="319" t="s">
        <v>6884</v>
      </c>
      <c r="J946" s="319" t="s">
        <v>7680</v>
      </c>
      <c r="K946" s="319" t="s">
        <v>6884</v>
      </c>
      <c r="L946" s="319" t="s">
        <v>862</v>
      </c>
    </row>
    <row r="947" spans="1:12" ht="67.5">
      <c r="A947" s="318" t="s">
        <v>2456</v>
      </c>
      <c r="B947" s="318" t="s">
        <v>11409</v>
      </c>
      <c r="C947" s="318" t="s">
        <v>11410</v>
      </c>
      <c r="D947" s="318" t="s">
        <v>11411</v>
      </c>
      <c r="E947" s="318" t="s">
        <v>11412</v>
      </c>
      <c r="F947" s="318" t="s">
        <v>11413</v>
      </c>
      <c r="G947" s="318" t="s">
        <v>7730</v>
      </c>
      <c r="H947" s="318" t="s">
        <v>11414</v>
      </c>
      <c r="I947" s="318" t="s">
        <v>6884</v>
      </c>
      <c r="J947" s="318" t="s">
        <v>7680</v>
      </c>
      <c r="K947" s="318" t="s">
        <v>6884</v>
      </c>
      <c r="L947" s="318" t="s">
        <v>862</v>
      </c>
    </row>
    <row r="948" spans="1:12" ht="78.75">
      <c r="A948" s="319" t="s">
        <v>1626</v>
      </c>
      <c r="B948" s="319" t="s">
        <v>11415</v>
      </c>
      <c r="C948" s="319" t="s">
        <v>11416</v>
      </c>
      <c r="D948" s="319" t="s">
        <v>3149</v>
      </c>
      <c r="E948" s="319" t="s">
        <v>11417</v>
      </c>
      <c r="F948" s="319" t="s">
        <v>11418</v>
      </c>
      <c r="G948" s="319" t="s">
        <v>7094</v>
      </c>
      <c r="H948" s="319" t="s">
        <v>11419</v>
      </c>
      <c r="I948" s="319" t="s">
        <v>6884</v>
      </c>
      <c r="J948" s="319" t="s">
        <v>6884</v>
      </c>
      <c r="K948" s="319" t="s">
        <v>6884</v>
      </c>
      <c r="L948" s="319" t="s">
        <v>862</v>
      </c>
    </row>
    <row r="949" spans="1:12" ht="33.75">
      <c r="A949" s="318" t="s">
        <v>2326</v>
      </c>
      <c r="B949" s="318" t="s">
        <v>11420</v>
      </c>
      <c r="C949" s="318" t="s">
        <v>11421</v>
      </c>
      <c r="D949" s="318" t="s">
        <v>5169</v>
      </c>
      <c r="E949" s="318" t="s">
        <v>11422</v>
      </c>
      <c r="F949" s="318" t="s">
        <v>11423</v>
      </c>
      <c r="G949" s="318" t="s">
        <v>7037</v>
      </c>
      <c r="H949" s="318" t="s">
        <v>11423</v>
      </c>
      <c r="I949" s="318" t="s">
        <v>6884</v>
      </c>
      <c r="J949" s="318" t="s">
        <v>6884</v>
      </c>
      <c r="K949" s="318" t="s">
        <v>2795</v>
      </c>
      <c r="L949" s="318" t="s">
        <v>11364</v>
      </c>
    </row>
    <row r="950" spans="1:12" ht="56.25">
      <c r="A950" s="319" t="s">
        <v>2628</v>
      </c>
      <c r="B950" s="319" t="s">
        <v>11424</v>
      </c>
      <c r="C950" s="319" t="s">
        <v>11425</v>
      </c>
      <c r="D950" s="319" t="s">
        <v>11426</v>
      </c>
      <c r="E950" s="319" t="s">
        <v>11427</v>
      </c>
      <c r="F950" s="319" t="s">
        <v>11428</v>
      </c>
      <c r="G950" s="319" t="s">
        <v>7586</v>
      </c>
      <c r="H950" s="319" t="s">
        <v>11428</v>
      </c>
      <c r="I950" s="319" t="s">
        <v>10978</v>
      </c>
      <c r="J950" s="319" t="s">
        <v>7680</v>
      </c>
      <c r="K950" s="319" t="s">
        <v>6884</v>
      </c>
      <c r="L950" s="319" t="s">
        <v>862</v>
      </c>
    </row>
    <row r="951" spans="1:12" ht="45">
      <c r="A951" s="318" t="s">
        <v>2650</v>
      </c>
      <c r="B951" s="318" t="s">
        <v>11429</v>
      </c>
      <c r="C951" s="318" t="s">
        <v>11430</v>
      </c>
      <c r="D951" s="318" t="s">
        <v>11431</v>
      </c>
      <c r="E951" s="318" t="s">
        <v>8647</v>
      </c>
      <c r="F951" s="318" t="s">
        <v>11432</v>
      </c>
      <c r="G951" s="318" t="s">
        <v>7120</v>
      </c>
      <c r="H951" s="318" t="s">
        <v>11433</v>
      </c>
      <c r="I951" s="318" t="s">
        <v>6884</v>
      </c>
      <c r="J951" s="318" t="s">
        <v>6884</v>
      </c>
      <c r="K951" s="318" t="s">
        <v>6884</v>
      </c>
      <c r="L951" s="318" t="s">
        <v>862</v>
      </c>
    </row>
    <row r="952" spans="1:12" ht="45">
      <c r="A952" s="319" t="s">
        <v>11437</v>
      </c>
      <c r="B952" s="319" t="s">
        <v>11434</v>
      </c>
      <c r="C952" s="319" t="s">
        <v>11435</v>
      </c>
      <c r="D952" s="319" t="s">
        <v>11436</v>
      </c>
      <c r="E952" s="319" t="s">
        <v>11438</v>
      </c>
      <c r="F952" s="319" t="s">
        <v>11439</v>
      </c>
      <c r="G952" s="319" t="s">
        <v>7139</v>
      </c>
      <c r="H952" s="319" t="s">
        <v>11439</v>
      </c>
      <c r="I952" s="319" t="s">
        <v>6884</v>
      </c>
      <c r="J952" s="319" t="s">
        <v>6884</v>
      </c>
      <c r="K952" s="319" t="s">
        <v>6884</v>
      </c>
      <c r="L952" s="319" t="s">
        <v>862</v>
      </c>
    </row>
    <row r="953" spans="1:12" ht="56.25">
      <c r="A953" s="318" t="s">
        <v>11443</v>
      </c>
      <c r="B953" s="318" t="s">
        <v>11440</v>
      </c>
      <c r="C953" s="318" t="s">
        <v>11441</v>
      </c>
      <c r="D953" s="318" t="s">
        <v>11442</v>
      </c>
      <c r="E953" s="318" t="s">
        <v>11444</v>
      </c>
      <c r="F953" s="318" t="s">
        <v>11445</v>
      </c>
      <c r="G953" s="318" t="s">
        <v>8195</v>
      </c>
      <c r="H953" s="318" t="s">
        <v>11445</v>
      </c>
      <c r="I953" s="318" t="s">
        <v>6884</v>
      </c>
      <c r="J953" s="318" t="s">
        <v>11446</v>
      </c>
      <c r="K953" s="318" t="s">
        <v>6884</v>
      </c>
      <c r="L953" s="318" t="s">
        <v>862</v>
      </c>
    </row>
    <row r="954" spans="1:12" ht="56.25">
      <c r="A954" s="319" t="s">
        <v>11450</v>
      </c>
      <c r="B954" s="319" t="s">
        <v>11447</v>
      </c>
      <c r="C954" s="319" t="s">
        <v>11448</v>
      </c>
      <c r="D954" s="319" t="s">
        <v>11449</v>
      </c>
      <c r="E954" s="319" t="s">
        <v>11451</v>
      </c>
      <c r="F954" s="319" t="s">
        <v>11452</v>
      </c>
      <c r="G954" s="319" t="s">
        <v>7730</v>
      </c>
      <c r="H954" s="319" t="s">
        <v>11452</v>
      </c>
      <c r="I954" s="319" t="s">
        <v>6884</v>
      </c>
      <c r="J954" s="319" t="s">
        <v>6884</v>
      </c>
      <c r="K954" s="319" t="s">
        <v>7240</v>
      </c>
      <c r="L954" s="319" t="s">
        <v>862</v>
      </c>
    </row>
    <row r="955" spans="1:12" ht="90">
      <c r="A955" s="318" t="s">
        <v>6003</v>
      </c>
      <c r="B955" s="318" t="s">
        <v>11453</v>
      </c>
      <c r="C955" s="318" t="s">
        <v>11454</v>
      </c>
      <c r="D955" s="318" t="s">
        <v>6247</v>
      </c>
      <c r="E955" s="318" t="s">
        <v>11455</v>
      </c>
      <c r="F955" s="318" t="s">
        <v>11456</v>
      </c>
      <c r="G955" s="318" t="s">
        <v>7094</v>
      </c>
      <c r="H955" s="318" t="s">
        <v>11457</v>
      </c>
      <c r="I955" s="318" t="s">
        <v>6884</v>
      </c>
      <c r="J955" s="318" t="s">
        <v>6884</v>
      </c>
      <c r="K955" s="318" t="s">
        <v>6884</v>
      </c>
      <c r="L955" s="318" t="s">
        <v>862</v>
      </c>
    </row>
    <row r="956" spans="1:12" ht="45">
      <c r="A956" s="319" t="s">
        <v>2621</v>
      </c>
      <c r="B956" s="319" t="s">
        <v>11458</v>
      </c>
      <c r="C956" s="319" t="s">
        <v>11459</v>
      </c>
      <c r="D956" s="319" t="s">
        <v>11460</v>
      </c>
      <c r="E956" s="319" t="s">
        <v>7728</v>
      </c>
      <c r="F956" s="319" t="s">
        <v>7729</v>
      </c>
      <c r="G956" s="319" t="s">
        <v>7730</v>
      </c>
      <c r="H956" s="319" t="s">
        <v>7729</v>
      </c>
      <c r="I956" s="319" t="s">
        <v>6884</v>
      </c>
      <c r="J956" s="319" t="s">
        <v>6884</v>
      </c>
      <c r="K956" s="319" t="s">
        <v>6884</v>
      </c>
      <c r="L956" s="319" t="s">
        <v>862</v>
      </c>
    </row>
    <row r="957" spans="1:12" ht="78.75">
      <c r="A957" s="318" t="s">
        <v>2751</v>
      </c>
      <c r="B957" s="318" t="s">
        <v>11461</v>
      </c>
      <c r="C957" s="318" t="s">
        <v>11462</v>
      </c>
      <c r="D957" s="318" t="s">
        <v>11463</v>
      </c>
      <c r="E957" s="318" t="s">
        <v>11464</v>
      </c>
      <c r="F957" s="318" t="s">
        <v>11465</v>
      </c>
      <c r="G957" s="318" t="s">
        <v>6932</v>
      </c>
      <c r="H957" s="318" t="s">
        <v>11465</v>
      </c>
      <c r="I957" s="318" t="s">
        <v>6884</v>
      </c>
      <c r="J957" s="318" t="s">
        <v>6884</v>
      </c>
      <c r="K957" s="318" t="s">
        <v>6884</v>
      </c>
      <c r="L957" s="318" t="s">
        <v>862</v>
      </c>
    </row>
    <row r="958" spans="1:12" ht="56.25">
      <c r="A958" s="319" t="s">
        <v>11469</v>
      </c>
      <c r="B958" s="319" t="s">
        <v>11466</v>
      </c>
      <c r="C958" s="319" t="s">
        <v>11467</v>
      </c>
      <c r="D958" s="319" t="s">
        <v>11468</v>
      </c>
      <c r="E958" s="319" t="s">
        <v>11451</v>
      </c>
      <c r="F958" s="319" t="s">
        <v>11452</v>
      </c>
      <c r="G958" s="319" t="s">
        <v>7730</v>
      </c>
      <c r="H958" s="319" t="s">
        <v>11452</v>
      </c>
      <c r="I958" s="319" t="s">
        <v>6884</v>
      </c>
      <c r="J958" s="319" t="s">
        <v>6884</v>
      </c>
      <c r="K958" s="319" t="s">
        <v>7240</v>
      </c>
      <c r="L958" s="319" t="s">
        <v>862</v>
      </c>
    </row>
    <row r="959" spans="1:12" ht="45">
      <c r="A959" s="318" t="s">
        <v>2423</v>
      </c>
      <c r="B959" s="318" t="s">
        <v>11470</v>
      </c>
      <c r="C959" s="318" t="s">
        <v>11471</v>
      </c>
      <c r="D959" s="318" t="s">
        <v>11472</v>
      </c>
      <c r="E959" s="318" t="s">
        <v>11473</v>
      </c>
      <c r="F959" s="318" t="s">
        <v>11474</v>
      </c>
      <c r="G959" s="318" t="s">
        <v>9588</v>
      </c>
      <c r="H959" s="318" t="s">
        <v>11475</v>
      </c>
      <c r="I959" s="318" t="s">
        <v>6884</v>
      </c>
      <c r="J959" s="318" t="s">
        <v>6884</v>
      </c>
      <c r="K959" s="318" t="s">
        <v>11009</v>
      </c>
      <c r="L959" s="318" t="s">
        <v>862</v>
      </c>
    </row>
    <row r="960" spans="1:12" ht="45">
      <c r="A960" s="319" t="s">
        <v>2210</v>
      </c>
      <c r="B960" s="319" t="s">
        <v>11476</v>
      </c>
      <c r="C960" s="319" t="s">
        <v>11477</v>
      </c>
      <c r="D960" s="319" t="s">
        <v>11478</v>
      </c>
      <c r="E960" s="319" t="s">
        <v>11479</v>
      </c>
      <c r="F960" s="319" t="s">
        <v>11474</v>
      </c>
      <c r="G960" s="319" t="s">
        <v>9588</v>
      </c>
      <c r="H960" s="319" t="s">
        <v>11475</v>
      </c>
      <c r="I960" s="319" t="s">
        <v>6884</v>
      </c>
      <c r="J960" s="319" t="s">
        <v>6884</v>
      </c>
      <c r="K960" s="319" t="s">
        <v>6885</v>
      </c>
      <c r="L960" s="319" t="s">
        <v>862</v>
      </c>
    </row>
    <row r="961" spans="1:12" ht="45">
      <c r="A961" s="318" t="s">
        <v>2461</v>
      </c>
      <c r="B961" s="318" t="s">
        <v>11480</v>
      </c>
      <c r="C961" s="318" t="s">
        <v>11481</v>
      </c>
      <c r="D961" s="318" t="s">
        <v>11482</v>
      </c>
      <c r="E961" s="318" t="s">
        <v>11483</v>
      </c>
      <c r="F961" s="318" t="s">
        <v>11484</v>
      </c>
      <c r="G961" s="318" t="s">
        <v>7094</v>
      </c>
      <c r="H961" s="318" t="s">
        <v>11484</v>
      </c>
      <c r="I961" s="318" t="s">
        <v>6884</v>
      </c>
      <c r="J961" s="318" t="s">
        <v>7680</v>
      </c>
      <c r="K961" s="318" t="s">
        <v>11014</v>
      </c>
      <c r="L961" s="318" t="s">
        <v>862</v>
      </c>
    </row>
    <row r="962" spans="1:12" ht="78.75">
      <c r="A962" s="319" t="s">
        <v>11488</v>
      </c>
      <c r="B962" s="319" t="s">
        <v>11485</v>
      </c>
      <c r="C962" s="319" t="s">
        <v>11486</v>
      </c>
      <c r="D962" s="319" t="s">
        <v>11487</v>
      </c>
      <c r="E962" s="319" t="s">
        <v>11489</v>
      </c>
      <c r="F962" s="319" t="s">
        <v>11490</v>
      </c>
      <c r="G962" s="319" t="s">
        <v>7730</v>
      </c>
      <c r="H962" s="319" t="s">
        <v>11490</v>
      </c>
      <c r="I962" s="319" t="s">
        <v>6884</v>
      </c>
      <c r="J962" s="319" t="s">
        <v>7680</v>
      </c>
      <c r="K962" s="319" t="s">
        <v>7240</v>
      </c>
      <c r="L962" s="319" t="s">
        <v>862</v>
      </c>
    </row>
    <row r="963" spans="1:12" ht="78.75">
      <c r="A963" s="318" t="s">
        <v>2632</v>
      </c>
      <c r="B963" s="318" t="s">
        <v>11491</v>
      </c>
      <c r="C963" s="318" t="s">
        <v>11492</v>
      </c>
      <c r="D963" s="318" t="s">
        <v>6350</v>
      </c>
      <c r="E963" s="318" t="s">
        <v>11493</v>
      </c>
      <c r="F963" s="318" t="s">
        <v>11494</v>
      </c>
      <c r="G963" s="318" t="s">
        <v>8083</v>
      </c>
      <c r="H963" s="318" t="s">
        <v>11495</v>
      </c>
      <c r="I963" s="318" t="s">
        <v>6884</v>
      </c>
      <c r="J963" s="318" t="s">
        <v>6884</v>
      </c>
      <c r="K963" s="318" t="s">
        <v>6884</v>
      </c>
      <c r="L963" s="318" t="s">
        <v>862</v>
      </c>
    </row>
    <row r="964" spans="1:12" ht="33.75">
      <c r="A964" s="319" t="s">
        <v>1874</v>
      </c>
      <c r="B964" s="319" t="s">
        <v>11496</v>
      </c>
      <c r="C964" s="319" t="s">
        <v>11497</v>
      </c>
      <c r="D964" s="319" t="s">
        <v>11498</v>
      </c>
      <c r="E964" s="319" t="s">
        <v>11499</v>
      </c>
      <c r="F964" s="319" t="s">
        <v>11500</v>
      </c>
      <c r="G964" s="319" t="s">
        <v>7333</v>
      </c>
      <c r="H964" s="319" t="s">
        <v>11500</v>
      </c>
      <c r="I964" s="319" t="s">
        <v>6884</v>
      </c>
      <c r="J964" s="319" t="s">
        <v>6884</v>
      </c>
      <c r="K964" s="319" t="s">
        <v>6884</v>
      </c>
      <c r="L964" s="319" t="s">
        <v>862</v>
      </c>
    </row>
    <row r="965" spans="1:12" ht="135">
      <c r="A965" s="318" t="s">
        <v>1622</v>
      </c>
      <c r="B965" s="318" t="s">
        <v>11501</v>
      </c>
      <c r="C965" s="318" t="s">
        <v>11502</v>
      </c>
      <c r="D965" s="318" t="s">
        <v>11503</v>
      </c>
      <c r="E965" s="318" t="s">
        <v>11504</v>
      </c>
      <c r="F965" s="318" t="s">
        <v>11505</v>
      </c>
      <c r="G965" s="318" t="s">
        <v>7569</v>
      </c>
      <c r="H965" s="318" t="s">
        <v>11506</v>
      </c>
      <c r="I965" s="318" t="s">
        <v>6884</v>
      </c>
      <c r="J965" s="318" t="s">
        <v>6884</v>
      </c>
      <c r="K965" s="318" t="s">
        <v>11014</v>
      </c>
      <c r="L965" s="318" t="s">
        <v>862</v>
      </c>
    </row>
    <row r="966" spans="1:12" ht="135">
      <c r="A966" s="319" t="s">
        <v>11510</v>
      </c>
      <c r="B966" s="319" t="s">
        <v>11507</v>
      </c>
      <c r="C966" s="319" t="s">
        <v>11508</v>
      </c>
      <c r="D966" s="319" t="s">
        <v>11509</v>
      </c>
      <c r="E966" s="319" t="s">
        <v>11511</v>
      </c>
      <c r="F966" s="319" t="s">
        <v>11512</v>
      </c>
      <c r="G966" s="319" t="s">
        <v>7710</v>
      </c>
      <c r="H966" s="319" t="s">
        <v>11513</v>
      </c>
      <c r="I966" s="319" t="s">
        <v>6884</v>
      </c>
      <c r="J966" s="319" t="s">
        <v>6884</v>
      </c>
      <c r="K966" s="319" t="s">
        <v>11514</v>
      </c>
      <c r="L966" s="319" t="s">
        <v>6893</v>
      </c>
    </row>
    <row r="967" spans="1:12" ht="45">
      <c r="A967" s="318" t="s">
        <v>11518</v>
      </c>
      <c r="B967" s="318" t="s">
        <v>11515</v>
      </c>
      <c r="C967" s="318" t="s">
        <v>11516</v>
      </c>
      <c r="D967" s="318" t="s">
        <v>11517</v>
      </c>
      <c r="E967" s="318" t="s">
        <v>11519</v>
      </c>
      <c r="F967" s="318" t="s">
        <v>11520</v>
      </c>
      <c r="G967" s="318" t="s">
        <v>7717</v>
      </c>
      <c r="H967" s="318" t="s">
        <v>11520</v>
      </c>
      <c r="I967" s="318" t="s">
        <v>6884</v>
      </c>
      <c r="J967" s="318" t="s">
        <v>6884</v>
      </c>
      <c r="K967" s="318" t="s">
        <v>6884</v>
      </c>
      <c r="L967" s="318" t="s">
        <v>862</v>
      </c>
    </row>
    <row r="968" spans="1:12" ht="78.75">
      <c r="A968" s="319" t="s">
        <v>11524</v>
      </c>
      <c r="B968" s="319" t="s">
        <v>11521</v>
      </c>
      <c r="C968" s="319" t="s">
        <v>11522</v>
      </c>
      <c r="D968" s="319" t="s">
        <v>11523</v>
      </c>
      <c r="E968" s="319" t="s">
        <v>11525</v>
      </c>
      <c r="F968" s="319" t="s">
        <v>11526</v>
      </c>
      <c r="G968" s="319" t="s">
        <v>6924</v>
      </c>
      <c r="H968" s="319" t="s">
        <v>11526</v>
      </c>
      <c r="I968" s="319" t="s">
        <v>6884</v>
      </c>
      <c r="J968" s="319" t="s">
        <v>6884</v>
      </c>
      <c r="K968" s="319" t="s">
        <v>6884</v>
      </c>
      <c r="L968" s="319" t="s">
        <v>862</v>
      </c>
    </row>
    <row r="969" spans="1:12" ht="45">
      <c r="A969" s="318" t="s">
        <v>1693</v>
      </c>
      <c r="B969" s="318" t="s">
        <v>11527</v>
      </c>
      <c r="C969" s="318" t="s">
        <v>11528</v>
      </c>
      <c r="D969" s="318" t="s">
        <v>11529</v>
      </c>
      <c r="E969" s="318" t="s">
        <v>11530</v>
      </c>
      <c r="F969" s="318" t="s">
        <v>11531</v>
      </c>
      <c r="G969" s="318" t="s">
        <v>10254</v>
      </c>
      <c r="H969" s="318" t="s">
        <v>11531</v>
      </c>
      <c r="I969" s="318" t="s">
        <v>6884</v>
      </c>
      <c r="J969" s="318" t="s">
        <v>7680</v>
      </c>
      <c r="K969" s="318" t="s">
        <v>6884</v>
      </c>
      <c r="L969" s="318" t="s">
        <v>862</v>
      </c>
    </row>
    <row r="970" spans="1:12" ht="78.75">
      <c r="A970" s="319" t="s">
        <v>2741</v>
      </c>
      <c r="B970" s="319" t="s">
        <v>11532</v>
      </c>
      <c r="C970" s="319" t="s">
        <v>11533</v>
      </c>
      <c r="D970" s="319" t="s">
        <v>6613</v>
      </c>
      <c r="E970" s="319" t="s">
        <v>10827</v>
      </c>
      <c r="F970" s="319" t="s">
        <v>10828</v>
      </c>
      <c r="G970" s="319" t="s">
        <v>7003</v>
      </c>
      <c r="H970" s="319" t="s">
        <v>10829</v>
      </c>
      <c r="I970" s="319" t="s">
        <v>6884</v>
      </c>
      <c r="J970" s="319" t="s">
        <v>7680</v>
      </c>
      <c r="K970" s="319" t="s">
        <v>6884</v>
      </c>
      <c r="L970" s="319" t="s">
        <v>862</v>
      </c>
    </row>
    <row r="971" spans="1:12" ht="56.25">
      <c r="A971" s="318" t="s">
        <v>1587</v>
      </c>
      <c r="B971" s="318" t="s">
        <v>11534</v>
      </c>
      <c r="C971" s="318" t="s">
        <v>11535</v>
      </c>
      <c r="D971" s="318" t="s">
        <v>6617</v>
      </c>
      <c r="E971" s="318" t="s">
        <v>11536</v>
      </c>
      <c r="F971" s="318" t="s">
        <v>11537</v>
      </c>
      <c r="G971" s="318" t="s">
        <v>7333</v>
      </c>
      <c r="H971" s="318" t="s">
        <v>11538</v>
      </c>
      <c r="I971" s="318" t="s">
        <v>6884</v>
      </c>
      <c r="J971" s="318" t="s">
        <v>6884</v>
      </c>
      <c r="K971" s="318" t="s">
        <v>6884</v>
      </c>
      <c r="L971" s="318" t="s">
        <v>862</v>
      </c>
    </row>
    <row r="972" spans="1:12" ht="101.25">
      <c r="A972" s="319" t="s">
        <v>1870</v>
      </c>
      <c r="B972" s="319" t="s">
        <v>11539</v>
      </c>
      <c r="C972" s="319" t="s">
        <v>11540</v>
      </c>
      <c r="D972" s="319" t="s">
        <v>5879</v>
      </c>
      <c r="E972" s="319" t="s">
        <v>11541</v>
      </c>
      <c r="F972" s="319" t="s">
        <v>11542</v>
      </c>
      <c r="G972" s="319" t="s">
        <v>7094</v>
      </c>
      <c r="H972" s="319" t="s">
        <v>11543</v>
      </c>
      <c r="I972" s="319" t="s">
        <v>6884</v>
      </c>
      <c r="J972" s="319" t="s">
        <v>6884</v>
      </c>
      <c r="K972" s="319" t="s">
        <v>11014</v>
      </c>
      <c r="L972" s="319" t="s">
        <v>862</v>
      </c>
    </row>
    <row r="973" spans="1:12" ht="90">
      <c r="A973" s="318" t="s">
        <v>1540</v>
      </c>
      <c r="B973" s="318" t="s">
        <v>11544</v>
      </c>
      <c r="C973" s="318" t="s">
        <v>11545</v>
      </c>
      <c r="D973" s="318" t="s">
        <v>11546</v>
      </c>
      <c r="E973" s="318" t="s">
        <v>11547</v>
      </c>
      <c r="F973" s="318" t="s">
        <v>11548</v>
      </c>
      <c r="G973" s="318" t="s">
        <v>8281</v>
      </c>
      <c r="H973" s="318" t="s">
        <v>11549</v>
      </c>
      <c r="I973" s="318" t="s">
        <v>6884</v>
      </c>
      <c r="J973" s="318" t="s">
        <v>6884</v>
      </c>
      <c r="K973" s="318" t="s">
        <v>6884</v>
      </c>
      <c r="L973" s="318" t="s">
        <v>862</v>
      </c>
    </row>
    <row r="974" spans="1:12" ht="78.75">
      <c r="A974" s="319" t="s">
        <v>11553</v>
      </c>
      <c r="B974" s="319" t="s">
        <v>11550</v>
      </c>
      <c r="C974" s="319" t="s">
        <v>11551</v>
      </c>
      <c r="D974" s="319" t="s">
        <v>11552</v>
      </c>
      <c r="E974" s="319" t="s">
        <v>11554</v>
      </c>
      <c r="F974" s="319" t="s">
        <v>11555</v>
      </c>
      <c r="G974" s="319" t="s">
        <v>8281</v>
      </c>
      <c r="H974" s="319" t="s">
        <v>11555</v>
      </c>
      <c r="I974" s="319" t="s">
        <v>6884</v>
      </c>
      <c r="J974" s="319" t="s">
        <v>6884</v>
      </c>
      <c r="K974" s="319" t="s">
        <v>6884</v>
      </c>
      <c r="L974" s="319" t="s">
        <v>862</v>
      </c>
    </row>
    <row r="975" spans="1:12" ht="45">
      <c r="A975" s="318" t="s">
        <v>3532</v>
      </c>
      <c r="B975" s="318" t="s">
        <v>11556</v>
      </c>
      <c r="C975" s="318" t="s">
        <v>11557</v>
      </c>
      <c r="D975" s="318" t="s">
        <v>3534</v>
      </c>
      <c r="E975" s="318" t="s">
        <v>10631</v>
      </c>
      <c r="F975" s="318" t="s">
        <v>10632</v>
      </c>
      <c r="G975" s="318" t="s">
        <v>7333</v>
      </c>
      <c r="H975" s="318" t="s">
        <v>10633</v>
      </c>
      <c r="I975" s="318" t="s">
        <v>6884</v>
      </c>
      <c r="J975" s="318" t="s">
        <v>11558</v>
      </c>
      <c r="K975" s="318" t="s">
        <v>7240</v>
      </c>
      <c r="L975" s="318" t="s">
        <v>862</v>
      </c>
    </row>
    <row r="976" spans="1:12" ht="56.25">
      <c r="A976" s="319" t="s">
        <v>11562</v>
      </c>
      <c r="B976" s="319" t="s">
        <v>11559</v>
      </c>
      <c r="C976" s="319" t="s">
        <v>11560</v>
      </c>
      <c r="D976" s="319" t="s">
        <v>11561</v>
      </c>
      <c r="E976" s="319" t="s">
        <v>7280</v>
      </c>
      <c r="F976" s="319" t="s">
        <v>9398</v>
      </c>
      <c r="G976" s="319" t="s">
        <v>7003</v>
      </c>
      <c r="H976" s="319" t="s">
        <v>9398</v>
      </c>
      <c r="I976" s="319" t="s">
        <v>6884</v>
      </c>
      <c r="J976" s="319" t="s">
        <v>6884</v>
      </c>
      <c r="K976" s="319" t="s">
        <v>7240</v>
      </c>
      <c r="L976" s="319" t="s">
        <v>862</v>
      </c>
    </row>
    <row r="977" spans="1:12" ht="78.75">
      <c r="A977" s="318" t="s">
        <v>1962</v>
      </c>
      <c r="B977" s="318" t="s">
        <v>11563</v>
      </c>
      <c r="C977" s="318" t="s">
        <v>11564</v>
      </c>
      <c r="D977" s="318" t="s">
        <v>11565</v>
      </c>
      <c r="E977" s="318" t="s">
        <v>11566</v>
      </c>
      <c r="F977" s="318" t="s">
        <v>11567</v>
      </c>
      <c r="G977" s="318" t="s">
        <v>7003</v>
      </c>
      <c r="H977" s="318" t="s">
        <v>11568</v>
      </c>
      <c r="I977" s="318" t="s">
        <v>6884</v>
      </c>
      <c r="J977" s="318" t="s">
        <v>6884</v>
      </c>
      <c r="K977" s="318" t="s">
        <v>7240</v>
      </c>
      <c r="L977" s="318" t="s">
        <v>862</v>
      </c>
    </row>
    <row r="978" spans="1:12" ht="67.5">
      <c r="A978" s="319" t="s">
        <v>6884</v>
      </c>
      <c r="B978" s="319" t="s">
        <v>11569</v>
      </c>
      <c r="C978" s="319" t="s">
        <v>11570</v>
      </c>
      <c r="D978" s="319" t="s">
        <v>6884</v>
      </c>
      <c r="E978" s="319" t="s">
        <v>11571</v>
      </c>
      <c r="F978" s="319" t="s">
        <v>11572</v>
      </c>
      <c r="G978" s="319" t="s">
        <v>6938</v>
      </c>
      <c r="H978" s="319" t="s">
        <v>11573</v>
      </c>
      <c r="I978" s="319" t="s">
        <v>6884</v>
      </c>
      <c r="J978" s="319" t="s">
        <v>6884</v>
      </c>
      <c r="K978" s="319" t="s">
        <v>11574</v>
      </c>
      <c r="L978" s="319" t="s">
        <v>862</v>
      </c>
    </row>
    <row r="979" spans="1:12" ht="90">
      <c r="A979" s="318" t="s">
        <v>2202</v>
      </c>
      <c r="B979" s="318" t="s">
        <v>11575</v>
      </c>
      <c r="C979" s="318" t="s">
        <v>11576</v>
      </c>
      <c r="D979" s="318" t="s">
        <v>4765</v>
      </c>
      <c r="E979" s="318" t="s">
        <v>11577</v>
      </c>
      <c r="F979" s="318" t="s">
        <v>11578</v>
      </c>
      <c r="G979" s="318" t="s">
        <v>6938</v>
      </c>
      <c r="H979" s="318" t="s">
        <v>11579</v>
      </c>
      <c r="I979" s="318" t="s">
        <v>6884</v>
      </c>
      <c r="J979" s="318" t="s">
        <v>7108</v>
      </c>
      <c r="K979" s="318" t="s">
        <v>6884</v>
      </c>
      <c r="L979" s="318" t="s">
        <v>862</v>
      </c>
    </row>
    <row r="980" spans="1:12" ht="90">
      <c r="A980" s="319" t="s">
        <v>2658</v>
      </c>
      <c r="B980" s="319" t="s">
        <v>11580</v>
      </c>
      <c r="C980" s="319" t="s">
        <v>11581</v>
      </c>
      <c r="D980" s="319" t="s">
        <v>5393</v>
      </c>
      <c r="E980" s="319" t="s">
        <v>11582</v>
      </c>
      <c r="F980" s="319" t="s">
        <v>11583</v>
      </c>
      <c r="G980" s="319" t="s">
        <v>6938</v>
      </c>
      <c r="H980" s="319" t="s">
        <v>11584</v>
      </c>
      <c r="I980" s="319" t="s">
        <v>6884</v>
      </c>
      <c r="J980" s="319" t="s">
        <v>6884</v>
      </c>
      <c r="K980" s="319" t="s">
        <v>6884</v>
      </c>
      <c r="L980" s="319" t="s">
        <v>862</v>
      </c>
    </row>
    <row r="981" spans="1:12" ht="78.75">
      <c r="A981" s="318" t="s">
        <v>2121</v>
      </c>
      <c r="B981" s="318" t="s">
        <v>11585</v>
      </c>
      <c r="C981" s="318" t="s">
        <v>11586</v>
      </c>
      <c r="D981" s="318" t="s">
        <v>4540</v>
      </c>
      <c r="E981" s="318" t="s">
        <v>11587</v>
      </c>
      <c r="F981" s="318" t="s">
        <v>11588</v>
      </c>
      <c r="G981" s="318" t="s">
        <v>6938</v>
      </c>
      <c r="H981" s="318" t="s">
        <v>11589</v>
      </c>
      <c r="I981" s="318" t="s">
        <v>6884</v>
      </c>
      <c r="J981" s="318" t="s">
        <v>6884</v>
      </c>
      <c r="K981" s="318" t="s">
        <v>6884</v>
      </c>
      <c r="L981" s="318" t="s">
        <v>862</v>
      </c>
    </row>
    <row r="982" spans="1:12" ht="78.75">
      <c r="A982" s="319" t="s">
        <v>2528</v>
      </c>
      <c r="B982" s="319" t="s">
        <v>11590</v>
      </c>
      <c r="C982" s="319" t="s">
        <v>11591</v>
      </c>
      <c r="D982" s="319" t="s">
        <v>5253</v>
      </c>
      <c r="E982" s="319" t="s">
        <v>10509</v>
      </c>
      <c r="F982" s="319" t="s">
        <v>11592</v>
      </c>
      <c r="G982" s="319" t="s">
        <v>6938</v>
      </c>
      <c r="H982" s="319" t="s">
        <v>11593</v>
      </c>
      <c r="I982" s="319" t="s">
        <v>6884</v>
      </c>
      <c r="J982" s="319" t="s">
        <v>6884</v>
      </c>
      <c r="K982" s="319" t="s">
        <v>6884</v>
      </c>
      <c r="L982" s="319" t="s">
        <v>862</v>
      </c>
    </row>
    <row r="983" spans="1:12" ht="67.5">
      <c r="A983" s="318" t="s">
        <v>2189</v>
      </c>
      <c r="B983" s="318" t="s">
        <v>11594</v>
      </c>
      <c r="C983" s="318" t="s">
        <v>11595</v>
      </c>
      <c r="D983" s="318" t="s">
        <v>4733</v>
      </c>
      <c r="E983" s="318" t="s">
        <v>11596</v>
      </c>
      <c r="F983" s="318" t="s">
        <v>11597</v>
      </c>
      <c r="G983" s="318" t="s">
        <v>7106</v>
      </c>
      <c r="H983" s="318" t="s">
        <v>11598</v>
      </c>
      <c r="I983" s="318" t="s">
        <v>6884</v>
      </c>
      <c r="J983" s="318" t="s">
        <v>6884</v>
      </c>
      <c r="K983" s="318" t="s">
        <v>6884</v>
      </c>
      <c r="L983" s="318" t="s">
        <v>862</v>
      </c>
    </row>
    <row r="984" spans="1:12" ht="78.75">
      <c r="A984" s="319" t="s">
        <v>2080</v>
      </c>
      <c r="B984" s="319" t="s">
        <v>11599</v>
      </c>
      <c r="C984" s="319" t="s">
        <v>11600</v>
      </c>
      <c r="D984" s="319" t="s">
        <v>4275</v>
      </c>
      <c r="E984" s="319" t="s">
        <v>11601</v>
      </c>
      <c r="F984" s="319" t="s">
        <v>11602</v>
      </c>
      <c r="G984" s="319" t="s">
        <v>6938</v>
      </c>
      <c r="H984" s="319" t="s">
        <v>11603</v>
      </c>
      <c r="I984" s="319" t="s">
        <v>6884</v>
      </c>
      <c r="J984" s="319" t="s">
        <v>6884</v>
      </c>
      <c r="K984" s="319" t="s">
        <v>6884</v>
      </c>
      <c r="L984" s="319" t="s">
        <v>862</v>
      </c>
    </row>
    <row r="985" spans="1:12" ht="78.75">
      <c r="A985" s="318" t="s">
        <v>2218</v>
      </c>
      <c r="B985" s="318" t="s">
        <v>11604</v>
      </c>
      <c r="C985" s="318" t="s">
        <v>11605</v>
      </c>
      <c r="D985" s="318" t="s">
        <v>4809</v>
      </c>
      <c r="E985" s="318" t="s">
        <v>11606</v>
      </c>
      <c r="F985" s="318" t="s">
        <v>11607</v>
      </c>
      <c r="G985" s="318" t="s">
        <v>6938</v>
      </c>
      <c r="H985" s="318" t="s">
        <v>11608</v>
      </c>
      <c r="I985" s="318" t="s">
        <v>6884</v>
      </c>
      <c r="J985" s="318" t="s">
        <v>6884</v>
      </c>
      <c r="K985" s="318" t="s">
        <v>6884</v>
      </c>
      <c r="L985" s="318" t="s">
        <v>862</v>
      </c>
    </row>
    <row r="986" spans="1:12" ht="90">
      <c r="A986" s="319" t="s">
        <v>11612</v>
      </c>
      <c r="B986" s="319" t="s">
        <v>11609</v>
      </c>
      <c r="C986" s="319" t="s">
        <v>11610</v>
      </c>
      <c r="D986" s="319" t="s">
        <v>11611</v>
      </c>
      <c r="E986" s="319" t="s">
        <v>7118</v>
      </c>
      <c r="F986" s="319" t="s">
        <v>7119</v>
      </c>
      <c r="G986" s="319" t="s">
        <v>7120</v>
      </c>
      <c r="H986" s="319" t="s">
        <v>7121</v>
      </c>
      <c r="I986" s="319" t="s">
        <v>6884</v>
      </c>
      <c r="J986" s="319" t="s">
        <v>7150</v>
      </c>
      <c r="K986" s="319" t="s">
        <v>6884</v>
      </c>
      <c r="L986" s="319" t="s">
        <v>6893</v>
      </c>
    </row>
    <row r="987" spans="1:12" ht="78.75">
      <c r="A987" s="318" t="s">
        <v>2330</v>
      </c>
      <c r="B987" s="318" t="s">
        <v>11613</v>
      </c>
      <c r="C987" s="318" t="s">
        <v>11614</v>
      </c>
      <c r="D987" s="318" t="s">
        <v>5183</v>
      </c>
      <c r="E987" s="318" t="s">
        <v>8489</v>
      </c>
      <c r="F987" s="318" t="s">
        <v>8490</v>
      </c>
      <c r="G987" s="318" t="s">
        <v>7120</v>
      </c>
      <c r="H987" s="318" t="s">
        <v>8491</v>
      </c>
      <c r="I987" s="318" t="s">
        <v>6884</v>
      </c>
      <c r="J987" s="318" t="s">
        <v>6884</v>
      </c>
      <c r="K987" s="318" t="s">
        <v>6884</v>
      </c>
      <c r="L987" s="318" t="s">
        <v>862</v>
      </c>
    </row>
    <row r="988" spans="1:12" ht="112.5">
      <c r="A988" s="319" t="s">
        <v>3189</v>
      </c>
      <c r="B988" s="319" t="s">
        <v>11615</v>
      </c>
      <c r="C988" s="319" t="s">
        <v>11616</v>
      </c>
      <c r="D988" s="319" t="s">
        <v>3191</v>
      </c>
      <c r="E988" s="319" t="s">
        <v>11617</v>
      </c>
      <c r="F988" s="319" t="s">
        <v>11618</v>
      </c>
      <c r="G988" s="319" t="s">
        <v>7120</v>
      </c>
      <c r="H988" s="319" t="s">
        <v>11619</v>
      </c>
      <c r="I988" s="319" t="s">
        <v>6884</v>
      </c>
      <c r="J988" s="319" t="s">
        <v>6884</v>
      </c>
      <c r="K988" s="319" t="s">
        <v>6884</v>
      </c>
      <c r="L988" s="319" t="s">
        <v>6893</v>
      </c>
    </row>
    <row r="989" spans="1:12" ht="78.75">
      <c r="A989" s="318" t="s">
        <v>11623</v>
      </c>
      <c r="B989" s="318" t="s">
        <v>11620</v>
      </c>
      <c r="C989" s="318" t="s">
        <v>11621</v>
      </c>
      <c r="D989" s="318" t="s">
        <v>11622</v>
      </c>
      <c r="E989" s="318" t="s">
        <v>8349</v>
      </c>
      <c r="F989" s="318" t="s">
        <v>8350</v>
      </c>
      <c r="G989" s="318" t="s">
        <v>7120</v>
      </c>
      <c r="H989" s="318" t="s">
        <v>8350</v>
      </c>
      <c r="I989" s="318" t="s">
        <v>6884</v>
      </c>
      <c r="J989" s="318" t="s">
        <v>6884</v>
      </c>
      <c r="K989" s="318" t="s">
        <v>6884</v>
      </c>
      <c r="L989" s="318" t="s">
        <v>862</v>
      </c>
    </row>
    <row r="990" spans="1:12" ht="33.75">
      <c r="A990" s="319" t="s">
        <v>11627</v>
      </c>
      <c r="B990" s="319" t="s">
        <v>11624</v>
      </c>
      <c r="C990" s="319" t="s">
        <v>11625</v>
      </c>
      <c r="D990" s="319" t="s">
        <v>11626</v>
      </c>
      <c r="E990" s="319" t="s">
        <v>11628</v>
      </c>
      <c r="F990" s="319" t="s">
        <v>11629</v>
      </c>
      <c r="G990" s="319" t="s">
        <v>6892</v>
      </c>
      <c r="H990" s="319" t="s">
        <v>11629</v>
      </c>
      <c r="I990" s="319" t="s">
        <v>6884</v>
      </c>
      <c r="J990" s="319" t="s">
        <v>6884</v>
      </c>
      <c r="K990" s="319" t="s">
        <v>6884</v>
      </c>
      <c r="L990" s="319" t="s">
        <v>6893</v>
      </c>
    </row>
    <row r="991" spans="1:12" ht="56.25">
      <c r="A991" s="318" t="s">
        <v>2415</v>
      </c>
      <c r="B991" s="318" t="s">
        <v>11630</v>
      </c>
      <c r="C991" s="318" t="s">
        <v>11631</v>
      </c>
      <c r="D991" s="318" t="s">
        <v>11632</v>
      </c>
      <c r="E991" s="318" t="s">
        <v>11633</v>
      </c>
      <c r="F991" s="318" t="s">
        <v>11634</v>
      </c>
      <c r="G991" s="318" t="s">
        <v>7094</v>
      </c>
      <c r="H991" s="318" t="s">
        <v>11634</v>
      </c>
      <c r="I991" s="318" t="s">
        <v>6884</v>
      </c>
      <c r="J991" s="318" t="s">
        <v>6884</v>
      </c>
      <c r="K991" s="318" t="s">
        <v>6884</v>
      </c>
      <c r="L991" s="318" t="s">
        <v>862</v>
      </c>
    </row>
    <row r="992" spans="1:12" ht="33.75">
      <c r="A992" s="319" t="s">
        <v>11638</v>
      </c>
      <c r="B992" s="319" t="s">
        <v>11635</v>
      </c>
      <c r="C992" s="319" t="s">
        <v>11636</v>
      </c>
      <c r="D992" s="319" t="s">
        <v>11637</v>
      </c>
      <c r="E992" s="319" t="s">
        <v>11101</v>
      </c>
      <c r="F992" s="319" t="s">
        <v>11102</v>
      </c>
      <c r="G992" s="319" t="s">
        <v>9843</v>
      </c>
      <c r="H992" s="319" t="s">
        <v>11102</v>
      </c>
      <c r="I992" s="319" t="s">
        <v>6884</v>
      </c>
      <c r="J992" s="319" t="s">
        <v>6884</v>
      </c>
      <c r="K992" s="319" t="s">
        <v>6884</v>
      </c>
      <c r="L992" s="319" t="s">
        <v>862</v>
      </c>
    </row>
    <row r="993" spans="1:12" ht="45">
      <c r="A993" s="318" t="s">
        <v>11642</v>
      </c>
      <c r="B993" s="318" t="s">
        <v>11639</v>
      </c>
      <c r="C993" s="318" t="s">
        <v>11640</v>
      </c>
      <c r="D993" s="318" t="s">
        <v>11641</v>
      </c>
      <c r="E993" s="318" t="s">
        <v>8011</v>
      </c>
      <c r="F993" s="318" t="s">
        <v>8012</v>
      </c>
      <c r="G993" s="318" t="s">
        <v>7037</v>
      </c>
      <c r="H993" s="318" t="s">
        <v>8013</v>
      </c>
      <c r="I993" s="318" t="s">
        <v>6884</v>
      </c>
      <c r="J993" s="318" t="s">
        <v>6884</v>
      </c>
      <c r="K993" s="318" t="s">
        <v>6884</v>
      </c>
      <c r="L993" s="318" t="s">
        <v>862</v>
      </c>
    </row>
    <row r="994" spans="1:12" ht="78.75">
      <c r="A994" s="319" t="s">
        <v>11646</v>
      </c>
      <c r="B994" s="319" t="s">
        <v>11643</v>
      </c>
      <c r="C994" s="319" t="s">
        <v>11644</v>
      </c>
      <c r="D994" s="319" t="s">
        <v>11645</v>
      </c>
      <c r="E994" s="319" t="s">
        <v>11647</v>
      </c>
      <c r="F994" s="319" t="s">
        <v>11648</v>
      </c>
      <c r="G994" s="319" t="s">
        <v>8281</v>
      </c>
      <c r="H994" s="319" t="s">
        <v>11648</v>
      </c>
      <c r="I994" s="319" t="s">
        <v>6884</v>
      </c>
      <c r="J994" s="319" t="s">
        <v>6884</v>
      </c>
      <c r="K994" s="319" t="s">
        <v>6884</v>
      </c>
      <c r="L994" s="319" t="s">
        <v>862</v>
      </c>
    </row>
    <row r="995" spans="1:12" ht="22.5">
      <c r="A995" s="318" t="s">
        <v>11652</v>
      </c>
      <c r="B995" s="318" t="s">
        <v>11649</v>
      </c>
      <c r="C995" s="318" t="s">
        <v>11650</v>
      </c>
      <c r="D995" s="318" t="s">
        <v>11651</v>
      </c>
      <c r="E995" s="318" t="s">
        <v>11653</v>
      </c>
      <c r="F995" s="318" t="s">
        <v>11654</v>
      </c>
      <c r="G995" s="318" t="s">
        <v>6900</v>
      </c>
      <c r="H995" s="318" t="s">
        <v>11654</v>
      </c>
      <c r="I995" s="318" t="s">
        <v>6884</v>
      </c>
      <c r="J995" s="318" t="s">
        <v>6884</v>
      </c>
      <c r="K995" s="318" t="s">
        <v>6884</v>
      </c>
      <c r="L995" s="318" t="s">
        <v>862</v>
      </c>
    </row>
    <row r="996" spans="1:12" ht="45">
      <c r="A996" s="319" t="s">
        <v>11658</v>
      </c>
      <c r="B996" s="319" t="s">
        <v>11655</v>
      </c>
      <c r="C996" s="319" t="s">
        <v>11656</v>
      </c>
      <c r="D996" s="319" t="s">
        <v>11657</v>
      </c>
      <c r="E996" s="319" t="s">
        <v>11659</v>
      </c>
      <c r="F996" s="319" t="s">
        <v>11660</v>
      </c>
      <c r="G996" s="319" t="s">
        <v>10254</v>
      </c>
      <c r="H996" s="319" t="s">
        <v>11660</v>
      </c>
      <c r="I996" s="319" t="s">
        <v>6884</v>
      </c>
      <c r="J996" s="319" t="s">
        <v>6884</v>
      </c>
      <c r="K996" s="319" t="s">
        <v>6884</v>
      </c>
      <c r="L996" s="319" t="s">
        <v>862</v>
      </c>
    </row>
    <row r="997" spans="1:12" ht="45">
      <c r="A997" s="318" t="s">
        <v>11664</v>
      </c>
      <c r="B997" s="318" t="s">
        <v>11661</v>
      </c>
      <c r="C997" s="318" t="s">
        <v>11662</v>
      </c>
      <c r="D997" s="318" t="s">
        <v>11663</v>
      </c>
      <c r="E997" s="318" t="s">
        <v>11665</v>
      </c>
      <c r="F997" s="318" t="s">
        <v>11666</v>
      </c>
      <c r="G997" s="318" t="s">
        <v>7037</v>
      </c>
      <c r="H997" s="318" t="s">
        <v>11667</v>
      </c>
      <c r="I997" s="318" t="s">
        <v>6884</v>
      </c>
      <c r="J997" s="318" t="s">
        <v>6884</v>
      </c>
      <c r="K997" s="318" t="s">
        <v>6885</v>
      </c>
      <c r="L997" s="318" t="s">
        <v>862</v>
      </c>
    </row>
    <row r="998" spans="1:12" ht="67.5">
      <c r="A998" s="319" t="s">
        <v>6109</v>
      </c>
      <c r="B998" s="319" t="s">
        <v>11668</v>
      </c>
      <c r="C998" s="319" t="s">
        <v>6236</v>
      </c>
      <c r="D998" s="319" t="s">
        <v>6369</v>
      </c>
      <c r="E998" s="319" t="s">
        <v>11669</v>
      </c>
      <c r="F998" s="319" t="s">
        <v>11670</v>
      </c>
      <c r="G998" s="319" t="s">
        <v>8083</v>
      </c>
      <c r="H998" s="319" t="s">
        <v>11670</v>
      </c>
      <c r="I998" s="319" t="s">
        <v>6884</v>
      </c>
      <c r="J998" s="319" t="s">
        <v>6884</v>
      </c>
      <c r="K998" s="319" t="s">
        <v>11014</v>
      </c>
      <c r="L998" s="319" t="s">
        <v>862</v>
      </c>
    </row>
    <row r="999" spans="1:12" ht="67.5">
      <c r="A999" s="318" t="s">
        <v>11674</v>
      </c>
      <c r="B999" s="318" t="s">
        <v>11671</v>
      </c>
      <c r="C999" s="318" t="s">
        <v>11672</v>
      </c>
      <c r="D999" s="318" t="s">
        <v>11673</v>
      </c>
      <c r="E999" s="318" t="s">
        <v>11675</v>
      </c>
      <c r="F999" s="318" t="s">
        <v>11676</v>
      </c>
      <c r="G999" s="318" t="s">
        <v>6938</v>
      </c>
      <c r="H999" s="318" t="s">
        <v>11677</v>
      </c>
      <c r="I999" s="318" t="s">
        <v>6884</v>
      </c>
      <c r="J999" s="318" t="s">
        <v>6884</v>
      </c>
      <c r="K999" s="318" t="s">
        <v>6884</v>
      </c>
      <c r="L999" s="318" t="s">
        <v>862</v>
      </c>
    </row>
    <row r="1000" spans="1:12" ht="45">
      <c r="A1000" s="319" t="s">
        <v>11681</v>
      </c>
      <c r="B1000" s="319" t="s">
        <v>11678</v>
      </c>
      <c r="C1000" s="319" t="s">
        <v>11679</v>
      </c>
      <c r="D1000" s="319" t="s">
        <v>11680</v>
      </c>
      <c r="E1000" s="319" t="s">
        <v>11682</v>
      </c>
      <c r="F1000" s="319" t="s">
        <v>11683</v>
      </c>
      <c r="G1000" s="319" t="s">
        <v>6932</v>
      </c>
      <c r="H1000" s="319" t="s">
        <v>11683</v>
      </c>
      <c r="I1000" s="319" t="s">
        <v>6884</v>
      </c>
      <c r="J1000" s="319" t="s">
        <v>6884</v>
      </c>
      <c r="K1000" s="319" t="s">
        <v>6884</v>
      </c>
      <c r="L1000" s="319" t="s">
        <v>862</v>
      </c>
    </row>
    <row r="1001" spans="1:12" ht="56.25">
      <c r="A1001" s="318" t="s">
        <v>1812</v>
      </c>
      <c r="B1001" s="318" t="s">
        <v>11684</v>
      </c>
      <c r="C1001" s="318" t="s">
        <v>11685</v>
      </c>
      <c r="D1001" s="318" t="s">
        <v>3209</v>
      </c>
      <c r="E1001" s="318" t="s">
        <v>11686</v>
      </c>
      <c r="F1001" s="318" t="s">
        <v>11687</v>
      </c>
      <c r="G1001" s="318" t="s">
        <v>8195</v>
      </c>
      <c r="H1001" s="318" t="s">
        <v>11688</v>
      </c>
      <c r="I1001" s="318" t="s">
        <v>6884</v>
      </c>
      <c r="J1001" s="318" t="s">
        <v>6884</v>
      </c>
      <c r="K1001" s="318" t="s">
        <v>6884</v>
      </c>
      <c r="L1001" s="318" t="s">
        <v>862</v>
      </c>
    </row>
    <row r="1002" spans="1:12" ht="56.25">
      <c r="A1002" s="319" t="s">
        <v>11692</v>
      </c>
      <c r="B1002" s="319" t="s">
        <v>11689</v>
      </c>
      <c r="C1002" s="319" t="s">
        <v>11690</v>
      </c>
      <c r="D1002" s="319" t="s">
        <v>11691</v>
      </c>
      <c r="E1002" s="319" t="s">
        <v>8698</v>
      </c>
      <c r="F1002" s="319" t="s">
        <v>8699</v>
      </c>
      <c r="G1002" s="319" t="s">
        <v>7003</v>
      </c>
      <c r="H1002" s="319" t="s">
        <v>8700</v>
      </c>
      <c r="I1002" s="319" t="s">
        <v>6884</v>
      </c>
      <c r="J1002" s="319" t="s">
        <v>6884</v>
      </c>
      <c r="K1002" s="319" t="s">
        <v>6884</v>
      </c>
      <c r="L1002" s="319" t="s">
        <v>862</v>
      </c>
    </row>
    <row r="1003" spans="1:12" ht="33.75">
      <c r="A1003" s="318" t="s">
        <v>2153</v>
      </c>
      <c r="B1003" s="318" t="s">
        <v>11693</v>
      </c>
      <c r="C1003" s="318" t="s">
        <v>11694</v>
      </c>
      <c r="D1003" s="318" t="s">
        <v>6615</v>
      </c>
      <c r="E1003" s="318" t="s">
        <v>7280</v>
      </c>
      <c r="F1003" s="318" t="s">
        <v>7281</v>
      </c>
      <c r="G1003" s="318" t="s">
        <v>7003</v>
      </c>
      <c r="H1003" s="318" t="s">
        <v>7281</v>
      </c>
      <c r="I1003" s="318" t="s">
        <v>6884</v>
      </c>
      <c r="J1003" s="318" t="s">
        <v>6884</v>
      </c>
      <c r="K1003" s="318" t="s">
        <v>6884</v>
      </c>
      <c r="L1003" s="318" t="s">
        <v>862</v>
      </c>
    </row>
    <row r="1004" spans="1:12" ht="22.5">
      <c r="A1004" s="319" t="s">
        <v>11698</v>
      </c>
      <c r="B1004" s="319" t="s">
        <v>11695</v>
      </c>
      <c r="C1004" s="319" t="s">
        <v>11696</v>
      </c>
      <c r="D1004" s="319" t="s">
        <v>11697</v>
      </c>
      <c r="E1004" s="319" t="s">
        <v>8042</v>
      </c>
      <c r="F1004" s="319" t="s">
        <v>8043</v>
      </c>
      <c r="G1004" s="319" t="s">
        <v>7037</v>
      </c>
      <c r="H1004" s="319" t="s">
        <v>8043</v>
      </c>
      <c r="I1004" s="319" t="s">
        <v>6884</v>
      </c>
      <c r="J1004" s="319" t="s">
        <v>6884</v>
      </c>
      <c r="K1004" s="319" t="s">
        <v>6884</v>
      </c>
      <c r="L1004" s="319" t="s">
        <v>862</v>
      </c>
    </row>
    <row r="1005" spans="1:12" ht="45">
      <c r="A1005" s="318" t="s">
        <v>11701</v>
      </c>
      <c r="B1005" s="318" t="s">
        <v>11699</v>
      </c>
      <c r="C1005" s="318" t="s">
        <v>11700</v>
      </c>
      <c r="D1005" s="318" t="s">
        <v>6884</v>
      </c>
      <c r="E1005" s="318" t="s">
        <v>11702</v>
      </c>
      <c r="F1005" s="318" t="s">
        <v>11703</v>
      </c>
      <c r="G1005" s="318" t="s">
        <v>11704</v>
      </c>
      <c r="H1005" s="318" t="s">
        <v>11703</v>
      </c>
      <c r="I1005" s="318" t="s">
        <v>6884</v>
      </c>
      <c r="J1005" s="318" t="s">
        <v>6884</v>
      </c>
      <c r="K1005" s="318" t="s">
        <v>6884</v>
      </c>
      <c r="L1005" s="318" t="s">
        <v>862</v>
      </c>
    </row>
    <row r="1006" spans="1:12" ht="56.25">
      <c r="A1006" s="319" t="s">
        <v>11708</v>
      </c>
      <c r="B1006" s="319" t="s">
        <v>11705</v>
      </c>
      <c r="C1006" s="319" t="s">
        <v>11706</v>
      </c>
      <c r="D1006" s="319" t="s">
        <v>11707</v>
      </c>
      <c r="E1006" s="319" t="s">
        <v>11709</v>
      </c>
      <c r="F1006" s="319" t="s">
        <v>11710</v>
      </c>
      <c r="G1006" s="319" t="s">
        <v>10254</v>
      </c>
      <c r="H1006" s="319" t="s">
        <v>11710</v>
      </c>
      <c r="I1006" s="319" t="s">
        <v>6884</v>
      </c>
      <c r="J1006" s="319" t="s">
        <v>6884</v>
      </c>
      <c r="K1006" s="319" t="s">
        <v>6884</v>
      </c>
      <c r="L1006" s="319" t="s">
        <v>862</v>
      </c>
    </row>
    <row r="1007" spans="1:12" ht="56.25">
      <c r="A1007" s="318" t="s">
        <v>5791</v>
      </c>
      <c r="B1007" s="318" t="s">
        <v>11711</v>
      </c>
      <c r="C1007" s="318" t="s">
        <v>11712</v>
      </c>
      <c r="D1007" s="318" t="s">
        <v>5793</v>
      </c>
      <c r="E1007" s="318" t="s">
        <v>11713</v>
      </c>
      <c r="F1007" s="318" t="s">
        <v>11714</v>
      </c>
      <c r="G1007" s="318" t="s">
        <v>7106</v>
      </c>
      <c r="H1007" s="318" t="s">
        <v>11715</v>
      </c>
      <c r="I1007" s="318" t="s">
        <v>6884</v>
      </c>
      <c r="J1007" s="318" t="s">
        <v>6884</v>
      </c>
      <c r="K1007" s="318" t="s">
        <v>6884</v>
      </c>
      <c r="L1007" s="318" t="s">
        <v>862</v>
      </c>
    </row>
    <row r="1008" spans="1:12" ht="101.25">
      <c r="A1008" s="319" t="s">
        <v>5246</v>
      </c>
      <c r="B1008" s="319" t="s">
        <v>11716</v>
      </c>
      <c r="C1008" s="319" t="s">
        <v>11717</v>
      </c>
      <c r="D1008" s="319" t="s">
        <v>5248</v>
      </c>
      <c r="E1008" s="319" t="s">
        <v>7274</v>
      </c>
      <c r="F1008" s="319" t="s">
        <v>7275</v>
      </c>
      <c r="G1008" s="319" t="s">
        <v>7276</v>
      </c>
      <c r="H1008" s="319" t="s">
        <v>7277</v>
      </c>
      <c r="I1008" s="319" t="s">
        <v>6884</v>
      </c>
      <c r="J1008" s="319" t="s">
        <v>6884</v>
      </c>
      <c r="K1008" s="319" t="s">
        <v>6884</v>
      </c>
      <c r="L1008" s="319" t="s">
        <v>862</v>
      </c>
    </row>
    <row r="1009" spans="1:12" ht="90">
      <c r="A1009" s="318" t="s">
        <v>11721</v>
      </c>
      <c r="B1009" s="318" t="s">
        <v>11718</v>
      </c>
      <c r="C1009" s="318" t="s">
        <v>11719</v>
      </c>
      <c r="D1009" s="318" t="s">
        <v>11720</v>
      </c>
      <c r="E1009" s="318" t="s">
        <v>11722</v>
      </c>
      <c r="F1009" s="318" t="s">
        <v>11723</v>
      </c>
      <c r="G1009" s="318" t="s">
        <v>7155</v>
      </c>
      <c r="H1009" s="318" t="s">
        <v>11724</v>
      </c>
      <c r="I1009" s="318" t="s">
        <v>6884</v>
      </c>
      <c r="J1009" s="318" t="s">
        <v>11725</v>
      </c>
      <c r="K1009" s="318" t="s">
        <v>6884</v>
      </c>
      <c r="L1009" s="318" t="s">
        <v>862</v>
      </c>
    </row>
    <row r="1010" spans="1:12" ht="56.25">
      <c r="A1010" s="319" t="s">
        <v>4812</v>
      </c>
      <c r="B1010" s="319" t="s">
        <v>11726</v>
      </c>
      <c r="C1010" s="319" t="s">
        <v>11727</v>
      </c>
      <c r="D1010" s="319" t="s">
        <v>4814</v>
      </c>
      <c r="E1010" s="319" t="s">
        <v>10337</v>
      </c>
      <c r="F1010" s="319" t="s">
        <v>10338</v>
      </c>
      <c r="G1010" s="319" t="s">
        <v>8306</v>
      </c>
      <c r="H1010" s="319" t="s">
        <v>10339</v>
      </c>
      <c r="I1010" s="319" t="s">
        <v>6884</v>
      </c>
      <c r="J1010" s="319" t="s">
        <v>6884</v>
      </c>
      <c r="K1010" s="319" t="s">
        <v>7101</v>
      </c>
      <c r="L1010" s="319" t="s">
        <v>862</v>
      </c>
    </row>
    <row r="1011" spans="1:12" ht="45">
      <c r="A1011" s="318" t="s">
        <v>11731</v>
      </c>
      <c r="B1011" s="318" t="s">
        <v>11728</v>
      </c>
      <c r="C1011" s="318" t="s">
        <v>11729</v>
      </c>
      <c r="D1011" s="318" t="s">
        <v>11730</v>
      </c>
      <c r="E1011" s="318" t="s">
        <v>11732</v>
      </c>
      <c r="F1011" s="318" t="s">
        <v>11733</v>
      </c>
      <c r="G1011" s="318" t="s">
        <v>6965</v>
      </c>
      <c r="H1011" s="318" t="s">
        <v>11733</v>
      </c>
      <c r="I1011" s="318" t="s">
        <v>6884</v>
      </c>
      <c r="J1011" s="318" t="s">
        <v>6884</v>
      </c>
      <c r="K1011" s="318" t="s">
        <v>6884</v>
      </c>
      <c r="L1011" s="318" t="s">
        <v>862</v>
      </c>
    </row>
    <row r="1012" spans="1:12" ht="101.25">
      <c r="A1012" s="319" t="s">
        <v>11737</v>
      </c>
      <c r="B1012" s="319" t="s">
        <v>11734</v>
      </c>
      <c r="C1012" s="319" t="s">
        <v>11735</v>
      </c>
      <c r="D1012" s="319" t="s">
        <v>11736</v>
      </c>
      <c r="E1012" s="319" t="s">
        <v>11738</v>
      </c>
      <c r="F1012" s="319" t="s">
        <v>11739</v>
      </c>
      <c r="G1012" s="319" t="s">
        <v>6938</v>
      </c>
      <c r="H1012" s="319" t="s">
        <v>11740</v>
      </c>
      <c r="I1012" s="319" t="s">
        <v>6884</v>
      </c>
      <c r="J1012" s="319" t="s">
        <v>11741</v>
      </c>
      <c r="K1012" s="319" t="s">
        <v>6884</v>
      </c>
      <c r="L1012" s="319" t="s">
        <v>6893</v>
      </c>
    </row>
    <row r="1013" spans="1:12" ht="90">
      <c r="A1013" s="318" t="s">
        <v>2056</v>
      </c>
      <c r="B1013" s="318" t="s">
        <v>11742</v>
      </c>
      <c r="C1013" s="318" t="s">
        <v>11743</v>
      </c>
      <c r="D1013" s="318" t="s">
        <v>4026</v>
      </c>
      <c r="E1013" s="318" t="s">
        <v>11744</v>
      </c>
      <c r="F1013" s="318" t="s">
        <v>11745</v>
      </c>
      <c r="G1013" s="318" t="s">
        <v>7106</v>
      </c>
      <c r="H1013" s="318" t="s">
        <v>11746</v>
      </c>
      <c r="I1013" s="318" t="s">
        <v>6884</v>
      </c>
      <c r="J1013" s="318" t="s">
        <v>6884</v>
      </c>
      <c r="K1013" s="318" t="s">
        <v>6884</v>
      </c>
      <c r="L1013" s="318" t="s">
        <v>862</v>
      </c>
    </row>
    <row r="1014" spans="1:12" ht="78.75">
      <c r="A1014" s="319" t="s">
        <v>11750</v>
      </c>
      <c r="B1014" s="319" t="s">
        <v>11747</v>
      </c>
      <c r="C1014" s="319" t="s">
        <v>11748</v>
      </c>
      <c r="D1014" s="319" t="s">
        <v>11749</v>
      </c>
      <c r="E1014" s="319" t="s">
        <v>11751</v>
      </c>
      <c r="F1014" s="319" t="s">
        <v>11752</v>
      </c>
      <c r="G1014" s="319" t="s">
        <v>8914</v>
      </c>
      <c r="H1014" s="319" t="s">
        <v>11753</v>
      </c>
      <c r="I1014" s="319" t="s">
        <v>6884</v>
      </c>
      <c r="J1014" s="319" t="s">
        <v>6884</v>
      </c>
      <c r="K1014" s="319" t="s">
        <v>6884</v>
      </c>
      <c r="L1014" s="319" t="s">
        <v>862</v>
      </c>
    </row>
    <row r="1015" spans="1:12" ht="112.5">
      <c r="A1015" s="318" t="s">
        <v>11757</v>
      </c>
      <c r="B1015" s="318" t="s">
        <v>11754</v>
      </c>
      <c r="C1015" s="318" t="s">
        <v>11755</v>
      </c>
      <c r="D1015" s="318" t="s">
        <v>11756</v>
      </c>
      <c r="E1015" s="318" t="s">
        <v>11758</v>
      </c>
      <c r="F1015" s="318" t="s">
        <v>11759</v>
      </c>
      <c r="G1015" s="318" t="s">
        <v>11760</v>
      </c>
      <c r="H1015" s="318" t="s">
        <v>11759</v>
      </c>
      <c r="I1015" s="318" t="s">
        <v>6884</v>
      </c>
      <c r="J1015" s="318" t="s">
        <v>6884</v>
      </c>
      <c r="K1015" s="318" t="s">
        <v>6884</v>
      </c>
      <c r="L1015" s="318" t="s">
        <v>862</v>
      </c>
    </row>
    <row r="1016" spans="1:12" ht="45">
      <c r="A1016" s="319" t="s">
        <v>6101</v>
      </c>
      <c r="B1016" s="319" t="s">
        <v>11761</v>
      </c>
      <c r="C1016" s="319" t="s">
        <v>11762</v>
      </c>
      <c r="D1016" s="319" t="s">
        <v>6358</v>
      </c>
      <c r="E1016" s="319" t="s">
        <v>7331</v>
      </c>
      <c r="F1016" s="319" t="s">
        <v>7332</v>
      </c>
      <c r="G1016" s="319" t="s">
        <v>7333</v>
      </c>
      <c r="H1016" s="319" t="s">
        <v>11763</v>
      </c>
      <c r="I1016" s="319" t="s">
        <v>10978</v>
      </c>
      <c r="J1016" s="319" t="s">
        <v>6884</v>
      </c>
      <c r="K1016" s="319" t="s">
        <v>6884</v>
      </c>
      <c r="L1016" s="319" t="s">
        <v>6893</v>
      </c>
    </row>
    <row r="1017" spans="1:12" ht="56.25">
      <c r="A1017" s="318" t="s">
        <v>6884</v>
      </c>
      <c r="B1017" s="318" t="s">
        <v>11764</v>
      </c>
      <c r="C1017" s="318" t="s">
        <v>11765</v>
      </c>
      <c r="D1017" s="318" t="s">
        <v>11766</v>
      </c>
      <c r="E1017" s="318" t="s">
        <v>11767</v>
      </c>
      <c r="F1017" s="318" t="s">
        <v>11768</v>
      </c>
      <c r="G1017" s="318" t="s">
        <v>7044</v>
      </c>
      <c r="H1017" s="318" t="s">
        <v>11768</v>
      </c>
      <c r="I1017" s="318" t="s">
        <v>6884</v>
      </c>
      <c r="J1017" s="318" t="s">
        <v>6884</v>
      </c>
      <c r="K1017" s="318" t="s">
        <v>6884</v>
      </c>
      <c r="L1017" s="318" t="s">
        <v>862</v>
      </c>
    </row>
    <row r="1018" spans="1:12" ht="45">
      <c r="A1018" s="319" t="s">
        <v>11772</v>
      </c>
      <c r="B1018" s="319" t="s">
        <v>11769</v>
      </c>
      <c r="C1018" s="319" t="s">
        <v>11770</v>
      </c>
      <c r="D1018" s="319" t="s">
        <v>11771</v>
      </c>
      <c r="E1018" s="319" t="s">
        <v>9477</v>
      </c>
      <c r="F1018" s="319" t="s">
        <v>9478</v>
      </c>
      <c r="G1018" s="319" t="s">
        <v>7003</v>
      </c>
      <c r="H1018" s="319" t="s">
        <v>9478</v>
      </c>
      <c r="I1018" s="319" t="s">
        <v>6884</v>
      </c>
      <c r="J1018" s="319" t="s">
        <v>6884</v>
      </c>
      <c r="K1018" s="319" t="s">
        <v>6884</v>
      </c>
      <c r="L1018" s="319" t="s">
        <v>862</v>
      </c>
    </row>
    <row r="1019" spans="1:12" ht="56.25">
      <c r="A1019" s="318" t="s">
        <v>4317</v>
      </c>
      <c r="B1019" s="318" t="s">
        <v>11773</v>
      </c>
      <c r="C1019" s="318" t="s">
        <v>11774</v>
      </c>
      <c r="D1019" s="318" t="s">
        <v>4319</v>
      </c>
      <c r="E1019" s="318" t="s">
        <v>11775</v>
      </c>
      <c r="F1019" s="318" t="s">
        <v>11776</v>
      </c>
      <c r="G1019" s="318" t="s">
        <v>7333</v>
      </c>
      <c r="H1019" s="318" t="s">
        <v>11777</v>
      </c>
      <c r="I1019" s="318" t="s">
        <v>6884</v>
      </c>
      <c r="J1019" s="318" t="s">
        <v>6884</v>
      </c>
      <c r="K1019" s="318" t="s">
        <v>6884</v>
      </c>
      <c r="L1019" s="318" t="s">
        <v>862</v>
      </c>
    </row>
    <row r="1020" spans="1:12" ht="33.75">
      <c r="A1020" s="319" t="s">
        <v>11781</v>
      </c>
      <c r="B1020" s="319" t="s">
        <v>11778</v>
      </c>
      <c r="C1020" s="319" t="s">
        <v>11779</v>
      </c>
      <c r="D1020" s="319" t="s">
        <v>11780</v>
      </c>
      <c r="E1020" s="319" t="s">
        <v>11782</v>
      </c>
      <c r="F1020" s="319" t="s">
        <v>11783</v>
      </c>
      <c r="G1020" s="319" t="s">
        <v>7037</v>
      </c>
      <c r="H1020" s="319" t="s">
        <v>11783</v>
      </c>
      <c r="I1020" s="319" t="s">
        <v>6884</v>
      </c>
      <c r="J1020" s="319" t="s">
        <v>6884</v>
      </c>
      <c r="K1020" s="319" t="s">
        <v>6884</v>
      </c>
      <c r="L1020" s="319" t="s">
        <v>11364</v>
      </c>
    </row>
    <row r="1021" spans="1:12" ht="56.25">
      <c r="A1021" s="318" t="s">
        <v>11787</v>
      </c>
      <c r="B1021" s="318" t="s">
        <v>11784</v>
      </c>
      <c r="C1021" s="318" t="s">
        <v>11785</v>
      </c>
      <c r="D1021" s="318" t="s">
        <v>11786</v>
      </c>
      <c r="E1021" s="318" t="s">
        <v>11788</v>
      </c>
      <c r="F1021" s="318" t="s">
        <v>11789</v>
      </c>
      <c r="G1021" s="318" t="s">
        <v>9588</v>
      </c>
      <c r="H1021" s="318" t="s">
        <v>11790</v>
      </c>
      <c r="I1021" s="318" t="s">
        <v>10978</v>
      </c>
      <c r="J1021" s="318" t="s">
        <v>6884</v>
      </c>
      <c r="K1021" s="318" t="s">
        <v>6884</v>
      </c>
      <c r="L1021" s="318" t="s">
        <v>862</v>
      </c>
    </row>
    <row r="1022" spans="1:12" ht="22.5">
      <c r="A1022" s="319" t="s">
        <v>11794</v>
      </c>
      <c r="B1022" s="319" t="s">
        <v>11791</v>
      </c>
      <c r="C1022" s="319" t="s">
        <v>11792</v>
      </c>
      <c r="D1022" s="319" t="s">
        <v>11793</v>
      </c>
      <c r="E1022" s="319" t="s">
        <v>9848</v>
      </c>
      <c r="F1022" s="319" t="s">
        <v>9849</v>
      </c>
      <c r="G1022" s="319" t="s">
        <v>8100</v>
      </c>
      <c r="H1022" s="319" t="s">
        <v>9849</v>
      </c>
      <c r="I1022" s="319" t="s">
        <v>6884</v>
      </c>
      <c r="J1022" s="319" t="s">
        <v>6884</v>
      </c>
      <c r="K1022" s="319" t="s">
        <v>6884</v>
      </c>
      <c r="L1022" s="319" t="s">
        <v>862</v>
      </c>
    </row>
    <row r="1023" spans="1:12" ht="56.25">
      <c r="A1023" s="318" t="s">
        <v>1829</v>
      </c>
      <c r="B1023" s="318" t="s">
        <v>11795</v>
      </c>
      <c r="C1023" s="318" t="s">
        <v>11796</v>
      </c>
      <c r="D1023" s="318" t="s">
        <v>6621</v>
      </c>
      <c r="E1023" s="318" t="s">
        <v>11797</v>
      </c>
      <c r="F1023" s="318" t="s">
        <v>11798</v>
      </c>
      <c r="G1023" s="318" t="s">
        <v>7003</v>
      </c>
      <c r="H1023" s="318" t="s">
        <v>11799</v>
      </c>
      <c r="I1023" s="318" t="s">
        <v>6884</v>
      </c>
      <c r="J1023" s="318" t="s">
        <v>6884</v>
      </c>
      <c r="K1023" s="318" t="s">
        <v>6884</v>
      </c>
      <c r="L1023" s="318" t="s">
        <v>862</v>
      </c>
    </row>
    <row r="1024" spans="1:12" ht="78.75">
      <c r="A1024" s="319" t="s">
        <v>11803</v>
      </c>
      <c r="B1024" s="319" t="s">
        <v>11800</v>
      </c>
      <c r="C1024" s="319" t="s">
        <v>11801</v>
      </c>
      <c r="D1024" s="319" t="s">
        <v>11802</v>
      </c>
      <c r="E1024" s="319" t="s">
        <v>11804</v>
      </c>
      <c r="F1024" s="319" t="s">
        <v>11805</v>
      </c>
      <c r="G1024" s="319" t="s">
        <v>8083</v>
      </c>
      <c r="H1024" s="319" t="s">
        <v>11805</v>
      </c>
      <c r="I1024" s="319" t="s">
        <v>6884</v>
      </c>
      <c r="J1024" s="319" t="s">
        <v>6884</v>
      </c>
      <c r="K1024" s="319" t="s">
        <v>6884</v>
      </c>
      <c r="L1024" s="319" t="s">
        <v>862</v>
      </c>
    </row>
    <row r="1025" spans="1:12" ht="56.25">
      <c r="A1025" s="318" t="s">
        <v>11809</v>
      </c>
      <c r="B1025" s="318" t="s">
        <v>11806</v>
      </c>
      <c r="C1025" s="318" t="s">
        <v>11807</v>
      </c>
      <c r="D1025" s="318" t="s">
        <v>11808</v>
      </c>
      <c r="E1025" s="318" t="s">
        <v>11797</v>
      </c>
      <c r="F1025" s="318" t="s">
        <v>11798</v>
      </c>
      <c r="G1025" s="318" t="s">
        <v>7003</v>
      </c>
      <c r="H1025" s="318" t="s">
        <v>11799</v>
      </c>
      <c r="I1025" s="318" t="s">
        <v>6884</v>
      </c>
      <c r="J1025" s="318" t="s">
        <v>6884</v>
      </c>
      <c r="K1025" s="318" t="s">
        <v>6884</v>
      </c>
      <c r="L1025" s="318" t="s">
        <v>862</v>
      </c>
    </row>
    <row r="1026" spans="1:12" ht="33.75">
      <c r="A1026" s="319" t="s">
        <v>11813</v>
      </c>
      <c r="B1026" s="319" t="s">
        <v>11810</v>
      </c>
      <c r="C1026" s="319" t="s">
        <v>11811</v>
      </c>
      <c r="D1026" s="319" t="s">
        <v>11812</v>
      </c>
      <c r="E1026" s="319" t="s">
        <v>8065</v>
      </c>
      <c r="F1026" s="319" t="s">
        <v>8066</v>
      </c>
      <c r="G1026" s="319" t="s">
        <v>7003</v>
      </c>
      <c r="H1026" s="319" t="s">
        <v>8066</v>
      </c>
      <c r="I1026" s="319" t="s">
        <v>6884</v>
      </c>
      <c r="J1026" s="319" t="s">
        <v>6884</v>
      </c>
      <c r="K1026" s="319" t="s">
        <v>6884</v>
      </c>
      <c r="L1026" s="319" t="s">
        <v>862</v>
      </c>
    </row>
    <row r="1027" spans="1:12" ht="56.25">
      <c r="A1027" s="318" t="s">
        <v>11817</v>
      </c>
      <c r="B1027" s="318" t="s">
        <v>11814</v>
      </c>
      <c r="C1027" s="318" t="s">
        <v>11815</v>
      </c>
      <c r="D1027" s="318" t="s">
        <v>11816</v>
      </c>
      <c r="E1027" s="318" t="s">
        <v>11818</v>
      </c>
      <c r="F1027" s="318" t="s">
        <v>11819</v>
      </c>
      <c r="G1027" s="318" t="s">
        <v>7586</v>
      </c>
      <c r="H1027" s="318" t="s">
        <v>11819</v>
      </c>
      <c r="I1027" s="318" t="s">
        <v>6884</v>
      </c>
      <c r="J1027" s="318" t="s">
        <v>6884</v>
      </c>
      <c r="K1027" s="318" t="s">
        <v>6884</v>
      </c>
      <c r="L1027" s="318" t="s">
        <v>862</v>
      </c>
    </row>
    <row r="1028" spans="1:12" ht="67.5">
      <c r="A1028" s="319" t="s">
        <v>11823</v>
      </c>
      <c r="B1028" s="319" t="s">
        <v>11820</v>
      </c>
      <c r="C1028" s="319" t="s">
        <v>11821</v>
      </c>
      <c r="D1028" s="319" t="s">
        <v>11822</v>
      </c>
      <c r="E1028" s="319" t="s">
        <v>11824</v>
      </c>
      <c r="F1028" s="319" t="s">
        <v>11825</v>
      </c>
      <c r="G1028" s="319" t="s">
        <v>11826</v>
      </c>
      <c r="H1028" s="319" t="s">
        <v>11825</v>
      </c>
      <c r="I1028" s="319" t="s">
        <v>6884</v>
      </c>
      <c r="J1028" s="319" t="s">
        <v>6884</v>
      </c>
      <c r="K1028" s="319" t="s">
        <v>6884</v>
      </c>
      <c r="L1028" s="319" t="s">
        <v>862</v>
      </c>
    </row>
    <row r="1029" spans="1:12" ht="90">
      <c r="A1029" s="318" t="s">
        <v>11830</v>
      </c>
      <c r="B1029" s="318" t="s">
        <v>11827</v>
      </c>
      <c r="C1029" s="318" t="s">
        <v>11828</v>
      </c>
      <c r="D1029" s="318" t="s">
        <v>11829</v>
      </c>
      <c r="E1029" s="318" t="s">
        <v>11831</v>
      </c>
      <c r="F1029" s="318" t="s">
        <v>11832</v>
      </c>
      <c r="G1029" s="318" t="s">
        <v>8083</v>
      </c>
      <c r="H1029" s="318" t="s">
        <v>11833</v>
      </c>
      <c r="I1029" s="318" t="s">
        <v>6884</v>
      </c>
      <c r="J1029" s="318" t="s">
        <v>6884</v>
      </c>
      <c r="K1029" s="318" t="s">
        <v>6884</v>
      </c>
      <c r="L1029" s="318" t="s">
        <v>862</v>
      </c>
    </row>
    <row r="1030" spans="1:12" ht="33.75">
      <c r="A1030" s="319" t="s">
        <v>4320</v>
      </c>
      <c r="B1030" s="319" t="s">
        <v>11834</v>
      </c>
      <c r="C1030" s="319" t="s">
        <v>11835</v>
      </c>
      <c r="D1030" s="319" t="s">
        <v>4322</v>
      </c>
      <c r="E1030" s="319" t="s">
        <v>6988</v>
      </c>
      <c r="F1030" s="319" t="s">
        <v>11836</v>
      </c>
      <c r="G1030" s="319" t="s">
        <v>6990</v>
      </c>
      <c r="H1030" s="319" t="s">
        <v>11837</v>
      </c>
      <c r="I1030" s="319" t="s">
        <v>6884</v>
      </c>
      <c r="J1030" s="319" t="s">
        <v>6884</v>
      </c>
      <c r="K1030" s="319" t="s">
        <v>6884</v>
      </c>
      <c r="L1030" s="319" t="s">
        <v>862</v>
      </c>
    </row>
    <row r="1031" spans="1:12" ht="45">
      <c r="A1031" s="318" t="s">
        <v>11841</v>
      </c>
      <c r="B1031" s="318" t="s">
        <v>11838</v>
      </c>
      <c r="C1031" s="318" t="s">
        <v>11839</v>
      </c>
      <c r="D1031" s="318" t="s">
        <v>11840</v>
      </c>
      <c r="E1031" s="318" t="s">
        <v>11842</v>
      </c>
      <c r="F1031" s="318" t="s">
        <v>11843</v>
      </c>
      <c r="G1031" s="318" t="s">
        <v>7276</v>
      </c>
      <c r="H1031" s="318" t="s">
        <v>11844</v>
      </c>
      <c r="I1031" s="318" t="s">
        <v>10978</v>
      </c>
      <c r="J1031" s="318" t="s">
        <v>6884</v>
      </c>
      <c r="K1031" s="318" t="s">
        <v>6884</v>
      </c>
      <c r="L1031" s="318" t="s">
        <v>6926</v>
      </c>
    </row>
    <row r="1032" spans="1:12" ht="67.5">
      <c r="A1032" s="319" t="s">
        <v>11848</v>
      </c>
      <c r="B1032" s="319" t="s">
        <v>11845</v>
      </c>
      <c r="C1032" s="319" t="s">
        <v>11846</v>
      </c>
      <c r="D1032" s="319" t="s">
        <v>11847</v>
      </c>
      <c r="E1032" s="319" t="s">
        <v>11849</v>
      </c>
      <c r="F1032" s="319" t="s">
        <v>11850</v>
      </c>
      <c r="G1032" s="319" t="s">
        <v>7780</v>
      </c>
      <c r="H1032" s="319" t="s">
        <v>11851</v>
      </c>
      <c r="I1032" s="319" t="s">
        <v>6884</v>
      </c>
      <c r="J1032" s="319" t="s">
        <v>6884</v>
      </c>
      <c r="K1032" s="319" t="s">
        <v>6884</v>
      </c>
      <c r="L1032" s="319" t="s">
        <v>862</v>
      </c>
    </row>
    <row r="1033" spans="1:12" ht="45">
      <c r="A1033" s="318" t="s">
        <v>11855</v>
      </c>
      <c r="B1033" s="318" t="s">
        <v>11852</v>
      </c>
      <c r="C1033" s="318" t="s">
        <v>11853</v>
      </c>
      <c r="D1033" s="318" t="s">
        <v>11854</v>
      </c>
      <c r="E1033" s="318" t="s">
        <v>7001</v>
      </c>
      <c r="F1033" s="318" t="s">
        <v>7002</v>
      </c>
      <c r="G1033" s="318" t="s">
        <v>7003</v>
      </c>
      <c r="H1033" s="318" t="s">
        <v>7004</v>
      </c>
      <c r="I1033" s="318" t="s">
        <v>6884</v>
      </c>
      <c r="J1033" s="318" t="s">
        <v>6884</v>
      </c>
      <c r="K1033" s="318" t="s">
        <v>6884</v>
      </c>
      <c r="L1033" s="318" t="s">
        <v>862</v>
      </c>
    </row>
    <row r="1034" spans="1:12" ht="33.75">
      <c r="A1034" s="319" t="s">
        <v>11859</v>
      </c>
      <c r="B1034" s="319" t="s">
        <v>11856</v>
      </c>
      <c r="C1034" s="319" t="s">
        <v>11857</v>
      </c>
      <c r="D1034" s="319" t="s">
        <v>11858</v>
      </c>
      <c r="E1034" s="319" t="s">
        <v>9477</v>
      </c>
      <c r="F1034" s="319" t="s">
        <v>9478</v>
      </c>
      <c r="G1034" s="319" t="s">
        <v>7003</v>
      </c>
      <c r="H1034" s="319" t="s">
        <v>9478</v>
      </c>
      <c r="I1034" s="319" t="s">
        <v>6884</v>
      </c>
      <c r="J1034" s="319" t="s">
        <v>6884</v>
      </c>
      <c r="K1034" s="319" t="s">
        <v>6884</v>
      </c>
      <c r="L1034" s="319" t="s">
        <v>6926</v>
      </c>
    </row>
    <row r="1035" spans="1:12" ht="67.5">
      <c r="A1035" s="318" t="s">
        <v>1090</v>
      </c>
      <c r="B1035" s="318" t="s">
        <v>11860</v>
      </c>
      <c r="C1035" s="318" t="s">
        <v>11861</v>
      </c>
      <c r="D1035" s="318" t="s">
        <v>11862</v>
      </c>
      <c r="E1035" s="318" t="s">
        <v>11863</v>
      </c>
      <c r="F1035" s="318" t="s">
        <v>11864</v>
      </c>
      <c r="G1035" s="318" t="s">
        <v>7044</v>
      </c>
      <c r="H1035" s="318" t="s">
        <v>11865</v>
      </c>
      <c r="I1035" s="318" t="s">
        <v>8005</v>
      </c>
      <c r="J1035" s="318" t="s">
        <v>6884</v>
      </c>
      <c r="K1035" s="318" t="s">
        <v>6884</v>
      </c>
      <c r="L1035" s="318" t="s">
        <v>6926</v>
      </c>
    </row>
    <row r="1036" spans="1:12" ht="78.75">
      <c r="A1036" s="319" t="s">
        <v>1090</v>
      </c>
      <c r="B1036" s="319" t="s">
        <v>11866</v>
      </c>
      <c r="C1036" s="319" t="s">
        <v>11867</v>
      </c>
      <c r="D1036" s="319" t="s">
        <v>11868</v>
      </c>
      <c r="E1036" s="319" t="s">
        <v>8930</v>
      </c>
      <c r="F1036" s="319" t="s">
        <v>8931</v>
      </c>
      <c r="G1036" s="319" t="s">
        <v>7050</v>
      </c>
      <c r="H1036" s="319" t="s">
        <v>8931</v>
      </c>
      <c r="I1036" s="319" t="s">
        <v>6884</v>
      </c>
      <c r="J1036" s="319" t="s">
        <v>6884</v>
      </c>
      <c r="K1036" s="319" t="s">
        <v>6884</v>
      </c>
      <c r="L1036" s="319" t="s">
        <v>6926</v>
      </c>
    </row>
    <row r="1037" spans="1:12" ht="56.25">
      <c r="A1037" s="318" t="s">
        <v>11872</v>
      </c>
      <c r="B1037" s="318" t="s">
        <v>11869</v>
      </c>
      <c r="C1037" s="318" t="s">
        <v>11870</v>
      </c>
      <c r="D1037" s="318" t="s">
        <v>11871</v>
      </c>
      <c r="E1037" s="318" t="s">
        <v>11713</v>
      </c>
      <c r="F1037" s="318" t="s">
        <v>11714</v>
      </c>
      <c r="G1037" s="318" t="s">
        <v>7106</v>
      </c>
      <c r="H1037" s="318" t="s">
        <v>11715</v>
      </c>
      <c r="I1037" s="318" t="s">
        <v>6884</v>
      </c>
      <c r="J1037" s="318" t="s">
        <v>6884</v>
      </c>
      <c r="K1037" s="318" t="s">
        <v>6884</v>
      </c>
      <c r="L1037" s="318" t="s">
        <v>6926</v>
      </c>
    </row>
    <row r="1038" spans="1:12" ht="22.5">
      <c r="A1038" s="319" t="s">
        <v>11876</v>
      </c>
      <c r="B1038" s="319" t="s">
        <v>11873</v>
      </c>
      <c r="C1038" s="319" t="s">
        <v>11874</v>
      </c>
      <c r="D1038" s="319" t="s">
        <v>11875</v>
      </c>
      <c r="E1038" s="319" t="s">
        <v>11653</v>
      </c>
      <c r="F1038" s="319" t="s">
        <v>11654</v>
      </c>
      <c r="G1038" s="319" t="s">
        <v>6900</v>
      </c>
      <c r="H1038" s="319" t="s">
        <v>11654</v>
      </c>
      <c r="I1038" s="319" t="s">
        <v>6884</v>
      </c>
      <c r="J1038" s="319" t="s">
        <v>6884</v>
      </c>
      <c r="K1038" s="319" t="s">
        <v>6884</v>
      </c>
      <c r="L1038" s="319" t="s">
        <v>6926</v>
      </c>
    </row>
    <row r="1039" spans="1:12" ht="45">
      <c r="A1039" s="318" t="s">
        <v>11880</v>
      </c>
      <c r="B1039" s="318" t="s">
        <v>11877</v>
      </c>
      <c r="C1039" s="318" t="s">
        <v>11878</v>
      </c>
      <c r="D1039" s="318" t="s">
        <v>11879</v>
      </c>
      <c r="E1039" s="318" t="s">
        <v>7364</v>
      </c>
      <c r="F1039" s="318" t="s">
        <v>7365</v>
      </c>
      <c r="G1039" s="318" t="s">
        <v>7003</v>
      </c>
      <c r="H1039" s="318" t="s">
        <v>7366</v>
      </c>
      <c r="I1039" s="318" t="s">
        <v>6884</v>
      </c>
      <c r="J1039" s="318" t="s">
        <v>6884</v>
      </c>
      <c r="K1039" s="318" t="s">
        <v>6884</v>
      </c>
      <c r="L1039" s="318" t="s">
        <v>6926</v>
      </c>
    </row>
    <row r="1040" spans="1:12" ht="33.75">
      <c r="A1040" s="319" t="s">
        <v>11884</v>
      </c>
      <c r="B1040" s="319" t="s">
        <v>11881</v>
      </c>
      <c r="C1040" s="319" t="s">
        <v>11882</v>
      </c>
      <c r="D1040" s="319" t="s">
        <v>11883</v>
      </c>
      <c r="E1040" s="319" t="s">
        <v>8930</v>
      </c>
      <c r="F1040" s="319" t="s">
        <v>8931</v>
      </c>
      <c r="G1040" s="319" t="s">
        <v>7050</v>
      </c>
      <c r="H1040" s="319" t="s">
        <v>8931</v>
      </c>
      <c r="I1040" s="319" t="s">
        <v>6884</v>
      </c>
      <c r="J1040" s="319" t="s">
        <v>6884</v>
      </c>
      <c r="K1040" s="319" t="s">
        <v>6884</v>
      </c>
      <c r="L1040" s="319" t="s">
        <v>6926</v>
      </c>
    </row>
    <row r="1041" spans="1:12" ht="45">
      <c r="A1041" s="318" t="s">
        <v>11888</v>
      </c>
      <c r="B1041" s="318" t="s">
        <v>11885</v>
      </c>
      <c r="C1041" s="318" t="s">
        <v>11886</v>
      </c>
      <c r="D1041" s="318" t="s">
        <v>11887</v>
      </c>
      <c r="E1041" s="318" t="s">
        <v>7772</v>
      </c>
      <c r="F1041" s="318" t="s">
        <v>7773</v>
      </c>
      <c r="G1041" s="318" t="s">
        <v>7044</v>
      </c>
      <c r="H1041" s="318" t="s">
        <v>7773</v>
      </c>
      <c r="I1041" s="318" t="s">
        <v>6884</v>
      </c>
      <c r="J1041" s="318" t="s">
        <v>6884</v>
      </c>
      <c r="K1041" s="318" t="s">
        <v>6884</v>
      </c>
      <c r="L1041" s="318" t="s">
        <v>6926</v>
      </c>
    </row>
    <row r="1042" spans="1:12" ht="33.75">
      <c r="A1042" s="319" t="s">
        <v>11892</v>
      </c>
      <c r="B1042" s="319" t="s">
        <v>11889</v>
      </c>
      <c r="C1042" s="319" t="s">
        <v>11890</v>
      </c>
      <c r="D1042" s="319" t="s">
        <v>11891</v>
      </c>
      <c r="E1042" s="319" t="s">
        <v>7280</v>
      </c>
      <c r="F1042" s="319" t="s">
        <v>7281</v>
      </c>
      <c r="G1042" s="319" t="s">
        <v>7003</v>
      </c>
      <c r="H1042" s="319" t="s">
        <v>7281</v>
      </c>
      <c r="I1042" s="319" t="s">
        <v>6884</v>
      </c>
      <c r="J1042" s="319" t="s">
        <v>6884</v>
      </c>
      <c r="K1042" s="319" t="s">
        <v>6884</v>
      </c>
      <c r="L1042" s="319" t="s">
        <v>6926</v>
      </c>
    </row>
    <row r="1043" spans="1:12" ht="45">
      <c r="A1043" s="318" t="s">
        <v>11896</v>
      </c>
      <c r="B1043" s="318" t="s">
        <v>11893</v>
      </c>
      <c r="C1043" s="318" t="s">
        <v>11894</v>
      </c>
      <c r="D1043" s="318" t="s">
        <v>11895</v>
      </c>
      <c r="E1043" s="318" t="s">
        <v>7234</v>
      </c>
      <c r="F1043" s="318" t="s">
        <v>7235</v>
      </c>
      <c r="G1043" s="318" t="s">
        <v>7003</v>
      </c>
      <c r="H1043" s="318" t="s">
        <v>7235</v>
      </c>
      <c r="I1043" s="318" t="s">
        <v>6884</v>
      </c>
      <c r="J1043" s="318" t="s">
        <v>6884</v>
      </c>
      <c r="K1043" s="318" t="s">
        <v>6884</v>
      </c>
      <c r="L1043" s="318" t="s">
        <v>6926</v>
      </c>
    </row>
    <row r="1044" spans="1:12" ht="45">
      <c r="A1044" s="319" t="s">
        <v>11900</v>
      </c>
      <c r="B1044" s="319" t="s">
        <v>11897</v>
      </c>
      <c r="C1044" s="319" t="s">
        <v>11898</v>
      </c>
      <c r="D1044" s="319" t="s">
        <v>11899</v>
      </c>
      <c r="E1044" s="319" t="s">
        <v>9057</v>
      </c>
      <c r="F1044" s="319" t="s">
        <v>9058</v>
      </c>
      <c r="G1044" s="319" t="s">
        <v>7037</v>
      </c>
      <c r="H1044" s="319" t="s">
        <v>9058</v>
      </c>
      <c r="I1044" s="319" t="s">
        <v>6884</v>
      </c>
      <c r="J1044" s="319" t="s">
        <v>6884</v>
      </c>
      <c r="K1044" s="319" t="s">
        <v>6884</v>
      </c>
      <c r="L1044" s="319" t="s">
        <v>6926</v>
      </c>
    </row>
    <row r="1045" spans="1:12" ht="67.5">
      <c r="A1045" s="318" t="s">
        <v>11904</v>
      </c>
      <c r="B1045" s="318" t="s">
        <v>11901</v>
      </c>
      <c r="C1045" s="318" t="s">
        <v>11902</v>
      </c>
      <c r="D1045" s="318" t="s">
        <v>11903</v>
      </c>
      <c r="E1045" s="318" t="s">
        <v>11905</v>
      </c>
      <c r="F1045" s="318" t="s">
        <v>11906</v>
      </c>
      <c r="G1045" s="318" t="s">
        <v>8100</v>
      </c>
      <c r="H1045" s="318" t="s">
        <v>11906</v>
      </c>
      <c r="I1045" s="318" t="s">
        <v>6884</v>
      </c>
      <c r="J1045" s="318" t="s">
        <v>6884</v>
      </c>
      <c r="K1045" s="318" t="s">
        <v>6884</v>
      </c>
      <c r="L1045" s="318" t="s">
        <v>9127</v>
      </c>
    </row>
    <row r="1046" spans="1:12" ht="67.5">
      <c r="A1046" s="319" t="s">
        <v>65</v>
      </c>
      <c r="B1046" s="319" t="s">
        <v>11907</v>
      </c>
      <c r="C1046" s="319" t="s">
        <v>11908</v>
      </c>
      <c r="D1046" s="319" t="s">
        <v>1182</v>
      </c>
      <c r="E1046" s="319" t="s">
        <v>11909</v>
      </c>
      <c r="F1046" s="319" t="s">
        <v>11910</v>
      </c>
      <c r="G1046" s="319" t="s">
        <v>11911</v>
      </c>
      <c r="H1046" s="319" t="s">
        <v>11910</v>
      </c>
      <c r="I1046" s="319" t="s">
        <v>6884</v>
      </c>
      <c r="J1046" s="319" t="s">
        <v>11912</v>
      </c>
      <c r="K1046" s="319" t="s">
        <v>6884</v>
      </c>
      <c r="L1046" s="319" t="s">
        <v>862</v>
      </c>
    </row>
    <row r="1047" spans="1:12" ht="22.5">
      <c r="A1047" s="318" t="s">
        <v>1184</v>
      </c>
      <c r="B1047" s="318" t="s">
        <v>11913</v>
      </c>
      <c r="C1047" s="318" t="s">
        <v>11914</v>
      </c>
      <c r="D1047" s="318" t="s">
        <v>1185</v>
      </c>
      <c r="E1047" s="318" t="s">
        <v>11653</v>
      </c>
      <c r="F1047" s="318" t="s">
        <v>11654</v>
      </c>
      <c r="G1047" s="318" t="s">
        <v>6900</v>
      </c>
      <c r="H1047" s="318" t="s">
        <v>11654</v>
      </c>
      <c r="I1047" s="318" t="s">
        <v>6884</v>
      </c>
      <c r="J1047" s="318" t="s">
        <v>6884</v>
      </c>
      <c r="K1047" s="318" t="s">
        <v>6884</v>
      </c>
      <c r="L1047" s="318" t="s">
        <v>862</v>
      </c>
    </row>
    <row r="1048" spans="1:12" ht="45">
      <c r="A1048" s="319" t="s">
        <v>1192</v>
      </c>
      <c r="B1048" s="319" t="s">
        <v>11915</v>
      </c>
      <c r="C1048" s="319" t="s">
        <v>11916</v>
      </c>
      <c r="D1048" s="319" t="s">
        <v>1194</v>
      </c>
      <c r="E1048" s="319" t="s">
        <v>11917</v>
      </c>
      <c r="F1048" s="319" t="s">
        <v>11918</v>
      </c>
      <c r="G1048" s="319" t="s">
        <v>7898</v>
      </c>
      <c r="H1048" s="319" t="s">
        <v>11919</v>
      </c>
      <c r="I1048" s="319" t="s">
        <v>6884</v>
      </c>
      <c r="J1048" s="319" t="s">
        <v>6884</v>
      </c>
      <c r="K1048" s="319" t="s">
        <v>6884</v>
      </c>
      <c r="L1048" s="319" t="s">
        <v>862</v>
      </c>
    </row>
    <row r="1049" spans="1:12" ht="78.75">
      <c r="A1049" s="318" t="s">
        <v>1202</v>
      </c>
      <c r="B1049" s="318" t="s">
        <v>11920</v>
      </c>
      <c r="C1049" s="318" t="s">
        <v>11921</v>
      </c>
      <c r="D1049" s="318" t="s">
        <v>1204</v>
      </c>
      <c r="E1049" s="318" t="s">
        <v>11922</v>
      </c>
      <c r="F1049" s="318" t="s">
        <v>11923</v>
      </c>
      <c r="G1049" s="318" t="s">
        <v>7898</v>
      </c>
      <c r="H1049" s="318" t="s">
        <v>11924</v>
      </c>
      <c r="I1049" s="318" t="s">
        <v>6884</v>
      </c>
      <c r="J1049" s="318" t="s">
        <v>6884</v>
      </c>
      <c r="K1049" s="318" t="s">
        <v>6884</v>
      </c>
      <c r="L1049" s="318" t="s">
        <v>862</v>
      </c>
    </row>
    <row r="1050" spans="1:12" ht="56.25">
      <c r="A1050" s="319" t="s">
        <v>1195</v>
      </c>
      <c r="B1050" s="319" t="s">
        <v>11925</v>
      </c>
      <c r="C1050" s="319" t="s">
        <v>11926</v>
      </c>
      <c r="D1050" s="319" t="s">
        <v>1196</v>
      </c>
      <c r="E1050" s="319" t="s">
        <v>11927</v>
      </c>
      <c r="F1050" s="319" t="s">
        <v>11928</v>
      </c>
      <c r="G1050" s="319" t="s">
        <v>7730</v>
      </c>
      <c r="H1050" s="319" t="s">
        <v>11929</v>
      </c>
      <c r="I1050" s="319" t="s">
        <v>6884</v>
      </c>
      <c r="J1050" s="319" t="s">
        <v>6884</v>
      </c>
      <c r="K1050" s="319" t="s">
        <v>6884</v>
      </c>
      <c r="L1050" s="319" t="s">
        <v>6893</v>
      </c>
    </row>
    <row r="1051" spans="1:12" ht="56.25">
      <c r="A1051" s="318" t="s">
        <v>6884</v>
      </c>
      <c r="B1051" s="318" t="s">
        <v>11930</v>
      </c>
      <c r="C1051" s="318" t="s">
        <v>11931</v>
      </c>
      <c r="D1051" s="318" t="s">
        <v>11932</v>
      </c>
      <c r="E1051" s="318" t="s">
        <v>11933</v>
      </c>
      <c r="F1051" s="318" t="s">
        <v>11934</v>
      </c>
      <c r="G1051" s="318" t="s">
        <v>6979</v>
      </c>
      <c r="H1051" s="318" t="s">
        <v>11935</v>
      </c>
      <c r="I1051" s="318" t="s">
        <v>10978</v>
      </c>
      <c r="J1051" s="318" t="s">
        <v>6884</v>
      </c>
      <c r="K1051" s="318" t="s">
        <v>7240</v>
      </c>
      <c r="L1051" s="318" t="s">
        <v>862</v>
      </c>
    </row>
    <row r="1052" spans="1:12" ht="56.25">
      <c r="A1052" s="319" t="s">
        <v>11939</v>
      </c>
      <c r="B1052" s="319" t="s">
        <v>11936</v>
      </c>
      <c r="C1052" s="319" t="s">
        <v>11937</v>
      </c>
      <c r="D1052" s="319" t="s">
        <v>11938</v>
      </c>
      <c r="E1052" s="319" t="s">
        <v>11940</v>
      </c>
      <c r="F1052" s="319" t="s">
        <v>11941</v>
      </c>
      <c r="G1052" s="319" t="s">
        <v>7730</v>
      </c>
      <c r="H1052" s="319" t="s">
        <v>11941</v>
      </c>
      <c r="I1052" s="319" t="s">
        <v>6884</v>
      </c>
      <c r="J1052" s="319" t="s">
        <v>6884</v>
      </c>
      <c r="K1052" s="319" t="s">
        <v>6884</v>
      </c>
      <c r="L1052" s="319" t="s">
        <v>862</v>
      </c>
    </row>
    <row r="1053" spans="1:12" ht="33.75">
      <c r="A1053" s="318" t="s">
        <v>11945</v>
      </c>
      <c r="B1053" s="318" t="s">
        <v>11942</v>
      </c>
      <c r="C1053" s="318" t="s">
        <v>11943</v>
      </c>
      <c r="D1053" s="318" t="s">
        <v>11944</v>
      </c>
      <c r="E1053" s="318" t="s">
        <v>11946</v>
      </c>
      <c r="F1053" s="318" t="s">
        <v>11947</v>
      </c>
      <c r="G1053" s="318" t="s">
        <v>6979</v>
      </c>
      <c r="H1053" s="318" t="s">
        <v>11947</v>
      </c>
      <c r="I1053" s="318" t="s">
        <v>6884</v>
      </c>
      <c r="J1053" s="318" t="s">
        <v>11068</v>
      </c>
      <c r="K1053" s="318" t="s">
        <v>6884</v>
      </c>
      <c r="L1053" s="318" t="s">
        <v>862</v>
      </c>
    </row>
    <row r="1054" spans="1:12" ht="56.25">
      <c r="A1054" s="319" t="s">
        <v>1703</v>
      </c>
      <c r="B1054" s="319" t="s">
        <v>11948</v>
      </c>
      <c r="C1054" s="319" t="s">
        <v>11949</v>
      </c>
      <c r="D1054" s="319" t="s">
        <v>11950</v>
      </c>
      <c r="E1054" s="319" t="s">
        <v>11951</v>
      </c>
      <c r="F1054" s="319" t="s">
        <v>11952</v>
      </c>
      <c r="G1054" s="319" t="s">
        <v>7037</v>
      </c>
      <c r="H1054" s="319" t="s">
        <v>11952</v>
      </c>
      <c r="I1054" s="319" t="s">
        <v>6884</v>
      </c>
      <c r="J1054" s="319" t="s">
        <v>6884</v>
      </c>
      <c r="K1054" s="319" t="s">
        <v>6884</v>
      </c>
      <c r="L1054" s="319" t="s">
        <v>862</v>
      </c>
    </row>
    <row r="1055" spans="1:12" ht="112.5">
      <c r="A1055" s="318" t="s">
        <v>11956</v>
      </c>
      <c r="B1055" s="318" t="s">
        <v>11953</v>
      </c>
      <c r="C1055" s="318" t="s">
        <v>11954</v>
      </c>
      <c r="D1055" s="318" t="s">
        <v>11955</v>
      </c>
      <c r="E1055" s="318" t="s">
        <v>7258</v>
      </c>
      <c r="F1055" s="318" t="s">
        <v>8108</v>
      </c>
      <c r="G1055" s="318" t="s">
        <v>7037</v>
      </c>
      <c r="H1055" s="318" t="s">
        <v>8108</v>
      </c>
      <c r="I1055" s="318" t="s">
        <v>6884</v>
      </c>
      <c r="J1055" s="318" t="s">
        <v>6884</v>
      </c>
      <c r="K1055" s="318" t="s">
        <v>7240</v>
      </c>
      <c r="L1055" s="318" t="s">
        <v>862</v>
      </c>
    </row>
    <row r="1056" spans="1:12" ht="67.5">
      <c r="A1056" s="319" t="s">
        <v>1125</v>
      </c>
      <c r="B1056" s="319" t="s">
        <v>11957</v>
      </c>
      <c r="C1056" s="319" t="s">
        <v>11958</v>
      </c>
      <c r="D1056" s="319" t="s">
        <v>1127</v>
      </c>
      <c r="E1056" s="319" t="s">
        <v>11959</v>
      </c>
      <c r="F1056" s="319" t="s">
        <v>11960</v>
      </c>
      <c r="G1056" s="319" t="s">
        <v>7094</v>
      </c>
      <c r="H1056" s="319" t="s">
        <v>11960</v>
      </c>
      <c r="I1056" s="319" t="s">
        <v>6884</v>
      </c>
      <c r="J1056" s="319" t="s">
        <v>6884</v>
      </c>
      <c r="K1056" s="319" t="s">
        <v>6884</v>
      </c>
      <c r="L1056" s="319" t="s">
        <v>862</v>
      </c>
    </row>
    <row r="1057" spans="1:12" ht="56.25">
      <c r="A1057" s="318" t="s">
        <v>1128</v>
      </c>
      <c r="B1057" s="318" t="s">
        <v>11961</v>
      </c>
      <c r="C1057" s="318" t="s">
        <v>11962</v>
      </c>
      <c r="D1057" s="318" t="s">
        <v>1130</v>
      </c>
      <c r="E1057" s="318" t="s">
        <v>11963</v>
      </c>
      <c r="F1057" s="318" t="s">
        <v>11964</v>
      </c>
      <c r="G1057" s="318" t="s">
        <v>11965</v>
      </c>
      <c r="H1057" s="318" t="s">
        <v>11964</v>
      </c>
      <c r="I1057" s="318" t="s">
        <v>6884</v>
      </c>
      <c r="J1057" s="318" t="s">
        <v>6884</v>
      </c>
      <c r="K1057" s="318" t="s">
        <v>6884</v>
      </c>
      <c r="L1057" s="318" t="s">
        <v>7891</v>
      </c>
    </row>
    <row r="1058" spans="1:12" ht="45">
      <c r="A1058" s="319" t="s">
        <v>11969</v>
      </c>
      <c r="B1058" s="319" t="s">
        <v>11966</v>
      </c>
      <c r="C1058" s="319" t="s">
        <v>11967</v>
      </c>
      <c r="D1058" s="319" t="s">
        <v>11968</v>
      </c>
      <c r="E1058" s="319" t="s">
        <v>11970</v>
      </c>
      <c r="F1058" s="319" t="s">
        <v>11971</v>
      </c>
      <c r="G1058" s="319" t="s">
        <v>7037</v>
      </c>
      <c r="H1058" s="319" t="s">
        <v>11971</v>
      </c>
      <c r="I1058" s="319" t="s">
        <v>6884</v>
      </c>
      <c r="J1058" s="319" t="s">
        <v>6884</v>
      </c>
      <c r="K1058" s="319" t="s">
        <v>6884</v>
      </c>
      <c r="L1058" s="319" t="s">
        <v>862</v>
      </c>
    </row>
    <row r="1059" spans="1:12" ht="67.5">
      <c r="A1059" s="318" t="s">
        <v>1103</v>
      </c>
      <c r="B1059" s="318" t="s">
        <v>11972</v>
      </c>
      <c r="C1059" s="318" t="s">
        <v>11973</v>
      </c>
      <c r="D1059" s="318" t="s">
        <v>1132</v>
      </c>
      <c r="E1059" s="318" t="s">
        <v>11974</v>
      </c>
      <c r="F1059" s="318" t="s">
        <v>11975</v>
      </c>
      <c r="G1059" s="318" t="s">
        <v>7037</v>
      </c>
      <c r="H1059" s="318" t="s">
        <v>11976</v>
      </c>
      <c r="I1059" s="318" t="s">
        <v>6884</v>
      </c>
      <c r="J1059" s="318" t="s">
        <v>6884</v>
      </c>
      <c r="K1059" s="318" t="s">
        <v>6884</v>
      </c>
      <c r="L1059" s="318" t="s">
        <v>862</v>
      </c>
    </row>
    <row r="1060" spans="1:12" ht="101.25">
      <c r="A1060" s="319" t="s">
        <v>1634</v>
      </c>
      <c r="B1060" s="319" t="s">
        <v>11977</v>
      </c>
      <c r="C1060" s="319" t="s">
        <v>11978</v>
      </c>
      <c r="D1060" s="319" t="s">
        <v>11979</v>
      </c>
      <c r="E1060" s="319" t="s">
        <v>11980</v>
      </c>
      <c r="F1060" s="319" t="s">
        <v>11981</v>
      </c>
      <c r="G1060" s="319" t="s">
        <v>7114</v>
      </c>
      <c r="H1060" s="319" t="s">
        <v>11982</v>
      </c>
      <c r="I1060" s="319" t="s">
        <v>6884</v>
      </c>
      <c r="J1060" s="319" t="s">
        <v>6884</v>
      </c>
      <c r="K1060" s="319" t="s">
        <v>6884</v>
      </c>
      <c r="L1060" s="319" t="s">
        <v>862</v>
      </c>
    </row>
    <row r="1061" spans="1:12" ht="33.75">
      <c r="A1061" s="318" t="s">
        <v>11986</v>
      </c>
      <c r="B1061" s="318" t="s">
        <v>11983</v>
      </c>
      <c r="C1061" s="318" t="s">
        <v>11984</v>
      </c>
      <c r="D1061" s="318" t="s">
        <v>11985</v>
      </c>
      <c r="E1061" s="318" t="s">
        <v>7923</v>
      </c>
      <c r="F1061" s="318" t="s">
        <v>7924</v>
      </c>
      <c r="G1061" s="318" t="s">
        <v>7037</v>
      </c>
      <c r="H1061" s="318" t="s">
        <v>7924</v>
      </c>
      <c r="I1061" s="318" t="s">
        <v>6884</v>
      </c>
      <c r="J1061" s="318" t="s">
        <v>11987</v>
      </c>
      <c r="K1061" s="318" t="s">
        <v>6884</v>
      </c>
      <c r="L1061" s="318" t="s">
        <v>862</v>
      </c>
    </row>
    <row r="1062" spans="1:12" ht="90">
      <c r="A1062" s="319" t="s">
        <v>2759</v>
      </c>
      <c r="B1062" s="319" t="s">
        <v>11988</v>
      </c>
      <c r="C1062" s="319" t="s">
        <v>11989</v>
      </c>
      <c r="D1062" s="319" t="s">
        <v>11990</v>
      </c>
      <c r="E1062" s="319" t="s">
        <v>11991</v>
      </c>
      <c r="F1062" s="319" t="s">
        <v>11992</v>
      </c>
      <c r="G1062" s="319" t="s">
        <v>6932</v>
      </c>
      <c r="H1062" s="319" t="s">
        <v>11993</v>
      </c>
      <c r="I1062" s="319" t="s">
        <v>6884</v>
      </c>
      <c r="J1062" s="319" t="s">
        <v>6884</v>
      </c>
      <c r="K1062" s="319" t="s">
        <v>6884</v>
      </c>
      <c r="L1062" s="319" t="s">
        <v>6893</v>
      </c>
    </row>
    <row r="1063" spans="1:12" ht="33.75">
      <c r="A1063" s="318" t="s">
        <v>1803</v>
      </c>
      <c r="B1063" s="318" t="s">
        <v>11994</v>
      </c>
      <c r="C1063" s="318" t="s">
        <v>11995</v>
      </c>
      <c r="D1063" s="318" t="s">
        <v>11996</v>
      </c>
      <c r="E1063" s="318" t="s">
        <v>6879</v>
      </c>
      <c r="F1063" s="318" t="s">
        <v>6880</v>
      </c>
      <c r="G1063" s="318" t="s">
        <v>6881</v>
      </c>
      <c r="H1063" s="318" t="s">
        <v>6882</v>
      </c>
      <c r="I1063" s="318" t="s">
        <v>6884</v>
      </c>
      <c r="J1063" s="318" t="s">
        <v>6884</v>
      </c>
      <c r="K1063" s="318" t="s">
        <v>6885</v>
      </c>
      <c r="L1063" s="318" t="s">
        <v>862</v>
      </c>
    </row>
    <row r="1064" spans="1:12" ht="33.75">
      <c r="A1064" s="319" t="s">
        <v>11999</v>
      </c>
      <c r="B1064" s="319" t="s">
        <v>11997</v>
      </c>
      <c r="C1064" s="319" t="s">
        <v>11998</v>
      </c>
      <c r="D1064" s="319" t="s">
        <v>6884</v>
      </c>
      <c r="E1064" s="319" t="s">
        <v>6879</v>
      </c>
      <c r="F1064" s="319" t="s">
        <v>6880</v>
      </c>
      <c r="G1064" s="319" t="s">
        <v>6881</v>
      </c>
      <c r="H1064" s="319" t="s">
        <v>6882</v>
      </c>
      <c r="I1064" s="319" t="s">
        <v>6884</v>
      </c>
      <c r="J1064" s="319" t="s">
        <v>6884</v>
      </c>
      <c r="K1064" s="319" t="s">
        <v>6885</v>
      </c>
      <c r="L1064" s="319" t="s">
        <v>862</v>
      </c>
    </row>
    <row r="1065" spans="1:12" ht="33.75">
      <c r="A1065" s="318" t="s">
        <v>12003</v>
      </c>
      <c r="B1065" s="318" t="s">
        <v>12000</v>
      </c>
      <c r="C1065" s="318" t="s">
        <v>12001</v>
      </c>
      <c r="D1065" s="318" t="s">
        <v>12002</v>
      </c>
      <c r="E1065" s="318" t="s">
        <v>6879</v>
      </c>
      <c r="F1065" s="318" t="s">
        <v>6880</v>
      </c>
      <c r="G1065" s="318" t="s">
        <v>6881</v>
      </c>
      <c r="H1065" s="318" t="s">
        <v>6882</v>
      </c>
      <c r="I1065" s="318" t="s">
        <v>6884</v>
      </c>
      <c r="J1065" s="318" t="s">
        <v>6884</v>
      </c>
      <c r="K1065" s="318" t="s">
        <v>11009</v>
      </c>
      <c r="L1065" s="318" t="s">
        <v>862</v>
      </c>
    </row>
    <row r="1066" spans="1:12" ht="67.5">
      <c r="A1066" s="319" t="s">
        <v>2214</v>
      </c>
      <c r="B1066" s="319" t="s">
        <v>12004</v>
      </c>
      <c r="C1066" s="319" t="s">
        <v>12005</v>
      </c>
      <c r="D1066" s="319" t="s">
        <v>12006</v>
      </c>
      <c r="E1066" s="319" t="s">
        <v>12007</v>
      </c>
      <c r="F1066" s="319" t="s">
        <v>12008</v>
      </c>
      <c r="G1066" s="319" t="s">
        <v>7730</v>
      </c>
      <c r="H1066" s="319" t="s">
        <v>12009</v>
      </c>
      <c r="I1066" s="319" t="s">
        <v>12010</v>
      </c>
      <c r="J1066" s="319" t="s">
        <v>6884</v>
      </c>
      <c r="K1066" s="319" t="s">
        <v>6884</v>
      </c>
      <c r="L1066" s="319" t="s">
        <v>862</v>
      </c>
    </row>
    <row r="1067" spans="1:12" ht="101.25">
      <c r="A1067" s="318" t="s">
        <v>2452</v>
      </c>
      <c r="B1067" s="318" t="s">
        <v>12011</v>
      </c>
      <c r="C1067" s="318" t="s">
        <v>12012</v>
      </c>
      <c r="D1067" s="318" t="s">
        <v>5230</v>
      </c>
      <c r="E1067" s="318" t="s">
        <v>12013</v>
      </c>
      <c r="F1067" s="318" t="s">
        <v>12014</v>
      </c>
      <c r="G1067" s="318" t="s">
        <v>7082</v>
      </c>
      <c r="H1067" s="318" t="s">
        <v>12015</v>
      </c>
      <c r="I1067" s="318" t="s">
        <v>6884</v>
      </c>
      <c r="J1067" s="318" t="s">
        <v>6884</v>
      </c>
      <c r="K1067" s="318" t="s">
        <v>6885</v>
      </c>
      <c r="L1067" s="318" t="s">
        <v>6986</v>
      </c>
    </row>
    <row r="1068" spans="1:12" ht="67.5">
      <c r="A1068" s="319" t="s">
        <v>1845</v>
      </c>
      <c r="B1068" s="319" t="s">
        <v>12016</v>
      </c>
      <c r="C1068" s="319" t="s">
        <v>12017</v>
      </c>
      <c r="D1068" s="319" t="s">
        <v>12018</v>
      </c>
      <c r="E1068" s="319" t="s">
        <v>12019</v>
      </c>
      <c r="F1068" s="319" t="s">
        <v>12020</v>
      </c>
      <c r="G1068" s="319" t="s">
        <v>7094</v>
      </c>
      <c r="H1068" s="319" t="s">
        <v>12021</v>
      </c>
      <c r="I1068" s="319" t="s">
        <v>12010</v>
      </c>
      <c r="J1068" s="319" t="s">
        <v>6884</v>
      </c>
      <c r="K1068" s="319" t="s">
        <v>11014</v>
      </c>
      <c r="L1068" s="319" t="s">
        <v>862</v>
      </c>
    </row>
    <row r="1069" spans="1:12" ht="56.25">
      <c r="A1069" s="318" t="s">
        <v>1735</v>
      </c>
      <c r="B1069" s="318" t="s">
        <v>12022</v>
      </c>
      <c r="C1069" s="318" t="s">
        <v>12023</v>
      </c>
      <c r="D1069" s="318" t="s">
        <v>12024</v>
      </c>
      <c r="E1069" s="318" t="s">
        <v>12019</v>
      </c>
      <c r="F1069" s="318" t="s">
        <v>12020</v>
      </c>
      <c r="G1069" s="318" t="s">
        <v>11055</v>
      </c>
      <c r="H1069" s="318" t="s">
        <v>12025</v>
      </c>
      <c r="I1069" s="318" t="s">
        <v>11162</v>
      </c>
      <c r="J1069" s="318" t="s">
        <v>12026</v>
      </c>
      <c r="K1069" s="318" t="s">
        <v>6884</v>
      </c>
      <c r="L1069" s="318" t="s">
        <v>7891</v>
      </c>
    </row>
    <row r="1070" spans="1:12" ht="90">
      <c r="A1070" s="319" t="s">
        <v>1600</v>
      </c>
      <c r="B1070" s="319" t="s">
        <v>12027</v>
      </c>
      <c r="C1070" s="319" t="s">
        <v>12028</v>
      </c>
      <c r="D1070" s="319" t="s">
        <v>12029</v>
      </c>
      <c r="E1070" s="319" t="s">
        <v>12030</v>
      </c>
      <c r="F1070" s="319" t="s">
        <v>12031</v>
      </c>
      <c r="G1070" s="319" t="s">
        <v>12032</v>
      </c>
      <c r="H1070" s="319" t="s">
        <v>12031</v>
      </c>
      <c r="I1070" s="319" t="s">
        <v>6884</v>
      </c>
      <c r="J1070" s="319" t="s">
        <v>7680</v>
      </c>
      <c r="K1070" s="319" t="s">
        <v>6884</v>
      </c>
      <c r="L1070" s="319" t="s">
        <v>862</v>
      </c>
    </row>
    <row r="1071" spans="1:12" ht="22.5">
      <c r="A1071" s="318" t="s">
        <v>1122</v>
      </c>
      <c r="B1071" s="318" t="s">
        <v>12033</v>
      </c>
      <c r="C1071" s="318" t="s">
        <v>12034</v>
      </c>
      <c r="D1071" s="318" t="s">
        <v>1124</v>
      </c>
      <c r="E1071" s="318" t="s">
        <v>7258</v>
      </c>
      <c r="F1071" s="318" t="s">
        <v>7259</v>
      </c>
      <c r="G1071" s="318" t="s">
        <v>7037</v>
      </c>
      <c r="H1071" s="318" t="s">
        <v>7259</v>
      </c>
      <c r="I1071" s="318" t="s">
        <v>6884</v>
      </c>
      <c r="J1071" s="318" t="s">
        <v>6884</v>
      </c>
      <c r="K1071" s="318" t="s">
        <v>6884</v>
      </c>
      <c r="L1071" s="318" t="s">
        <v>862</v>
      </c>
    </row>
    <row r="1072" spans="1:12" ht="45">
      <c r="A1072" s="319" t="s">
        <v>12038</v>
      </c>
      <c r="B1072" s="319" t="s">
        <v>12035</v>
      </c>
      <c r="C1072" s="319" t="s">
        <v>12036</v>
      </c>
      <c r="D1072" s="319" t="s">
        <v>12037</v>
      </c>
      <c r="E1072" s="319" t="s">
        <v>8339</v>
      </c>
      <c r="F1072" s="319" t="s">
        <v>8340</v>
      </c>
      <c r="G1072" s="319" t="s">
        <v>7139</v>
      </c>
      <c r="H1072" s="319" t="s">
        <v>8341</v>
      </c>
      <c r="I1072" s="319" t="s">
        <v>6884</v>
      </c>
      <c r="J1072" s="319" t="s">
        <v>6884</v>
      </c>
      <c r="K1072" s="319" t="s">
        <v>6884</v>
      </c>
      <c r="L1072" s="319" t="s">
        <v>862</v>
      </c>
    </row>
    <row r="1073" spans="1:12" ht="56.25">
      <c r="A1073" s="318" t="s">
        <v>12042</v>
      </c>
      <c r="B1073" s="318" t="s">
        <v>12039</v>
      </c>
      <c r="C1073" s="318" t="s">
        <v>12040</v>
      </c>
      <c r="D1073" s="318" t="s">
        <v>12041</v>
      </c>
      <c r="E1073" s="318" t="s">
        <v>12043</v>
      </c>
      <c r="F1073" s="318" t="s">
        <v>12044</v>
      </c>
      <c r="G1073" s="318" t="s">
        <v>6932</v>
      </c>
      <c r="H1073" s="318" t="s">
        <v>12045</v>
      </c>
      <c r="I1073" s="318" t="s">
        <v>6884</v>
      </c>
      <c r="J1073" s="318" t="s">
        <v>6884</v>
      </c>
      <c r="K1073" s="318" t="s">
        <v>6884</v>
      </c>
      <c r="L1073" s="318" t="s">
        <v>6893</v>
      </c>
    </row>
    <row r="1074" spans="1:12" ht="56.25">
      <c r="A1074" s="319" t="s">
        <v>2003</v>
      </c>
      <c r="B1074" s="319" t="s">
        <v>12046</v>
      </c>
      <c r="C1074" s="319" t="s">
        <v>12047</v>
      </c>
      <c r="D1074" s="319" t="s">
        <v>6721</v>
      </c>
      <c r="E1074" s="319" t="s">
        <v>12048</v>
      </c>
      <c r="F1074" s="319" t="s">
        <v>12049</v>
      </c>
      <c r="G1074" s="319" t="s">
        <v>7044</v>
      </c>
      <c r="H1074" s="319" t="s">
        <v>12049</v>
      </c>
      <c r="I1074" s="319" t="s">
        <v>6884</v>
      </c>
      <c r="J1074" s="319" t="s">
        <v>7628</v>
      </c>
      <c r="K1074" s="319" t="s">
        <v>6884</v>
      </c>
      <c r="L1074" s="319" t="s">
        <v>862</v>
      </c>
    </row>
    <row r="1075" spans="1:12" ht="67.5">
      <c r="A1075" s="318" t="s">
        <v>1142</v>
      </c>
      <c r="B1075" s="318" t="s">
        <v>12050</v>
      </c>
      <c r="C1075" s="318" t="s">
        <v>12051</v>
      </c>
      <c r="D1075" s="318" t="s">
        <v>1144</v>
      </c>
      <c r="E1075" s="318" t="s">
        <v>12052</v>
      </c>
      <c r="F1075" s="318" t="s">
        <v>12053</v>
      </c>
      <c r="G1075" s="318" t="s">
        <v>7094</v>
      </c>
      <c r="H1075" s="318" t="s">
        <v>12054</v>
      </c>
      <c r="I1075" s="318" t="s">
        <v>11162</v>
      </c>
      <c r="J1075" s="318" t="s">
        <v>6884</v>
      </c>
      <c r="K1075" s="318" t="s">
        <v>6884</v>
      </c>
      <c r="L1075" s="318" t="s">
        <v>862</v>
      </c>
    </row>
    <row r="1076" spans="1:12" ht="67.5">
      <c r="A1076" s="319" t="s">
        <v>12058</v>
      </c>
      <c r="B1076" s="319" t="s">
        <v>12055</v>
      </c>
      <c r="C1076" s="319" t="s">
        <v>12056</v>
      </c>
      <c r="D1076" s="319" t="s">
        <v>12057</v>
      </c>
      <c r="E1076" s="319" t="s">
        <v>12059</v>
      </c>
      <c r="F1076" s="319" t="s">
        <v>12060</v>
      </c>
      <c r="G1076" s="319" t="s">
        <v>12061</v>
      </c>
      <c r="H1076" s="319" t="s">
        <v>12062</v>
      </c>
      <c r="I1076" s="319" t="s">
        <v>6884</v>
      </c>
      <c r="J1076" s="319" t="s">
        <v>6884</v>
      </c>
      <c r="K1076" s="319" t="s">
        <v>6884</v>
      </c>
      <c r="L1076" s="319" t="s">
        <v>6893</v>
      </c>
    </row>
    <row r="1077" spans="1:12" ht="78.75">
      <c r="A1077" s="318" t="s">
        <v>12066</v>
      </c>
      <c r="B1077" s="318" t="s">
        <v>12063</v>
      </c>
      <c r="C1077" s="318" t="s">
        <v>12064</v>
      </c>
      <c r="D1077" s="318" t="s">
        <v>12065</v>
      </c>
      <c r="E1077" s="318" t="s">
        <v>12067</v>
      </c>
      <c r="F1077" s="318" t="s">
        <v>12068</v>
      </c>
      <c r="G1077" s="318" t="s">
        <v>12061</v>
      </c>
      <c r="H1077" s="318" t="s">
        <v>12069</v>
      </c>
      <c r="I1077" s="318" t="s">
        <v>6884</v>
      </c>
      <c r="J1077" s="318" t="s">
        <v>6884</v>
      </c>
      <c r="K1077" s="318" t="s">
        <v>6884</v>
      </c>
      <c r="L1077" s="318" t="s">
        <v>862</v>
      </c>
    </row>
    <row r="1078" spans="1:12" ht="78.75">
      <c r="A1078" s="319" t="s">
        <v>12066</v>
      </c>
      <c r="B1078" s="319" t="s">
        <v>12070</v>
      </c>
      <c r="C1078" s="319" t="s">
        <v>12071</v>
      </c>
      <c r="D1078" s="319" t="s">
        <v>12065</v>
      </c>
      <c r="E1078" s="319" t="s">
        <v>12072</v>
      </c>
      <c r="F1078" s="319" t="s">
        <v>12073</v>
      </c>
      <c r="G1078" s="319" t="s">
        <v>12061</v>
      </c>
      <c r="H1078" s="319" t="s">
        <v>12074</v>
      </c>
      <c r="I1078" s="319" t="s">
        <v>6884</v>
      </c>
      <c r="J1078" s="319" t="s">
        <v>6884</v>
      </c>
      <c r="K1078" s="319" t="s">
        <v>6884</v>
      </c>
      <c r="L1078" s="319" t="s">
        <v>862</v>
      </c>
    </row>
    <row r="1079" spans="1:12" ht="78.75">
      <c r="A1079" s="318" t="s">
        <v>2168</v>
      </c>
      <c r="B1079" s="318" t="s">
        <v>12075</v>
      </c>
      <c r="C1079" s="318" t="s">
        <v>12076</v>
      </c>
      <c r="D1079" s="318" t="s">
        <v>12077</v>
      </c>
      <c r="E1079" s="318" t="s">
        <v>12078</v>
      </c>
      <c r="F1079" s="318" t="s">
        <v>12079</v>
      </c>
      <c r="G1079" s="318" t="s">
        <v>7788</v>
      </c>
      <c r="H1079" s="318" t="s">
        <v>12080</v>
      </c>
      <c r="I1079" s="318" t="s">
        <v>6884</v>
      </c>
      <c r="J1079" s="318" t="s">
        <v>6884</v>
      </c>
      <c r="K1079" s="318" t="s">
        <v>6884</v>
      </c>
      <c r="L1079" s="318" t="s">
        <v>862</v>
      </c>
    </row>
    <row r="1080" spans="1:12" ht="78.75">
      <c r="A1080" s="319" t="s">
        <v>2168</v>
      </c>
      <c r="B1080" s="319" t="s">
        <v>12081</v>
      </c>
      <c r="C1080" s="319" t="s">
        <v>12082</v>
      </c>
      <c r="D1080" s="319" t="s">
        <v>12077</v>
      </c>
      <c r="E1080" s="319" t="s">
        <v>12083</v>
      </c>
      <c r="F1080" s="319" t="s">
        <v>12084</v>
      </c>
      <c r="G1080" s="319" t="s">
        <v>7788</v>
      </c>
      <c r="H1080" s="319" t="s">
        <v>12085</v>
      </c>
      <c r="I1080" s="319" t="s">
        <v>6884</v>
      </c>
      <c r="J1080" s="319" t="s">
        <v>6884</v>
      </c>
      <c r="K1080" s="319" t="s">
        <v>6884</v>
      </c>
      <c r="L1080" s="319" t="s">
        <v>862</v>
      </c>
    </row>
    <row r="1081" spans="1:12" ht="22.5">
      <c r="A1081" s="318" t="s">
        <v>12089</v>
      </c>
      <c r="B1081" s="318" t="s">
        <v>12086</v>
      </c>
      <c r="C1081" s="318" t="s">
        <v>12087</v>
      </c>
      <c r="D1081" s="318" t="s">
        <v>12088</v>
      </c>
      <c r="E1081" s="318" t="s">
        <v>7665</v>
      </c>
      <c r="F1081" s="318" t="s">
        <v>7666</v>
      </c>
      <c r="G1081" s="318" t="s">
        <v>7667</v>
      </c>
      <c r="H1081" s="318" t="s">
        <v>7666</v>
      </c>
      <c r="I1081" s="318" t="s">
        <v>6884</v>
      </c>
      <c r="J1081" s="318" t="s">
        <v>6884</v>
      </c>
      <c r="K1081" s="318" t="s">
        <v>6884</v>
      </c>
      <c r="L1081" s="318" t="s">
        <v>862</v>
      </c>
    </row>
    <row r="1082" spans="1:12" ht="56.25">
      <c r="A1082" s="319" t="s">
        <v>12089</v>
      </c>
      <c r="B1082" s="319" t="s">
        <v>12090</v>
      </c>
      <c r="C1082" s="319" t="s">
        <v>12091</v>
      </c>
      <c r="D1082" s="319" t="s">
        <v>12088</v>
      </c>
      <c r="E1082" s="319" t="s">
        <v>12092</v>
      </c>
      <c r="F1082" s="319" t="s">
        <v>12093</v>
      </c>
      <c r="G1082" s="319" t="s">
        <v>7667</v>
      </c>
      <c r="H1082" s="319" t="s">
        <v>12093</v>
      </c>
      <c r="I1082" s="319" t="s">
        <v>6884</v>
      </c>
      <c r="J1082" s="319" t="s">
        <v>6884</v>
      </c>
      <c r="K1082" s="319" t="s">
        <v>7101</v>
      </c>
      <c r="L1082" s="319" t="s">
        <v>862</v>
      </c>
    </row>
    <row r="1083" spans="1:12" ht="22.5">
      <c r="A1083" s="318" t="s">
        <v>12097</v>
      </c>
      <c r="B1083" s="318" t="s">
        <v>12094</v>
      </c>
      <c r="C1083" s="318" t="s">
        <v>12095</v>
      </c>
      <c r="D1083" s="318" t="s">
        <v>12096</v>
      </c>
      <c r="E1083" s="318" t="s">
        <v>7665</v>
      </c>
      <c r="F1083" s="318" t="s">
        <v>7666</v>
      </c>
      <c r="G1083" s="318" t="s">
        <v>7667</v>
      </c>
      <c r="H1083" s="318" t="s">
        <v>7666</v>
      </c>
      <c r="I1083" s="318" t="s">
        <v>6884</v>
      </c>
      <c r="J1083" s="318" t="s">
        <v>6884</v>
      </c>
      <c r="K1083" s="318" t="s">
        <v>6884</v>
      </c>
      <c r="L1083" s="318" t="s">
        <v>862</v>
      </c>
    </row>
    <row r="1084" spans="1:12" ht="33.75">
      <c r="A1084" s="319" t="s">
        <v>12097</v>
      </c>
      <c r="B1084" s="319" t="s">
        <v>12098</v>
      </c>
      <c r="C1084" s="319" t="s">
        <v>12099</v>
      </c>
      <c r="D1084" s="319" t="s">
        <v>12096</v>
      </c>
      <c r="E1084" s="319" t="s">
        <v>12092</v>
      </c>
      <c r="F1084" s="319" t="s">
        <v>12093</v>
      </c>
      <c r="G1084" s="319" t="s">
        <v>7667</v>
      </c>
      <c r="H1084" s="319" t="s">
        <v>12093</v>
      </c>
      <c r="I1084" s="319" t="s">
        <v>6884</v>
      </c>
      <c r="J1084" s="319" t="s">
        <v>6884</v>
      </c>
      <c r="K1084" s="319" t="s">
        <v>6884</v>
      </c>
      <c r="L1084" s="319" t="s">
        <v>862</v>
      </c>
    </row>
    <row r="1085" spans="1:12" ht="22.5">
      <c r="A1085" s="318" t="s">
        <v>1090</v>
      </c>
      <c r="B1085" s="318" t="s">
        <v>12100</v>
      </c>
      <c r="C1085" s="318" t="s">
        <v>12101</v>
      </c>
      <c r="D1085" s="318" t="s">
        <v>1090</v>
      </c>
      <c r="E1085" s="318" t="s">
        <v>12092</v>
      </c>
      <c r="F1085" s="318" t="s">
        <v>12093</v>
      </c>
      <c r="G1085" s="318" t="s">
        <v>7667</v>
      </c>
      <c r="H1085" s="318" t="s">
        <v>12093</v>
      </c>
      <c r="I1085" s="318" t="s">
        <v>6884</v>
      </c>
      <c r="J1085" s="318" t="s">
        <v>6884</v>
      </c>
      <c r="K1085" s="318" t="s">
        <v>7101</v>
      </c>
      <c r="L1085" s="318" t="s">
        <v>6893</v>
      </c>
    </row>
    <row r="1086" spans="1:12" ht="135">
      <c r="A1086" s="319" t="s">
        <v>12105</v>
      </c>
      <c r="B1086" s="319" t="s">
        <v>12102</v>
      </c>
      <c r="C1086" s="319" t="s">
        <v>12103</v>
      </c>
      <c r="D1086" s="319" t="s">
        <v>12104</v>
      </c>
      <c r="E1086" s="319" t="s">
        <v>12106</v>
      </c>
      <c r="F1086" s="319" t="s">
        <v>12107</v>
      </c>
      <c r="G1086" s="319" t="s">
        <v>11760</v>
      </c>
      <c r="H1086" s="319" t="s">
        <v>12107</v>
      </c>
      <c r="I1086" s="319" t="s">
        <v>6884</v>
      </c>
      <c r="J1086" s="319" t="s">
        <v>6884</v>
      </c>
      <c r="K1086" s="319" t="s">
        <v>6884</v>
      </c>
      <c r="L1086" s="319" t="s">
        <v>862</v>
      </c>
    </row>
    <row r="1087" spans="1:12" ht="101.25">
      <c r="A1087" s="318" t="s">
        <v>12111</v>
      </c>
      <c r="B1087" s="318" t="s">
        <v>12108</v>
      </c>
      <c r="C1087" s="318" t="s">
        <v>12109</v>
      </c>
      <c r="D1087" s="318" t="s">
        <v>12110</v>
      </c>
      <c r="E1087" s="318" t="s">
        <v>12112</v>
      </c>
      <c r="F1087" s="318" t="s">
        <v>12113</v>
      </c>
      <c r="G1087" s="318" t="s">
        <v>12114</v>
      </c>
      <c r="H1087" s="318" t="s">
        <v>12113</v>
      </c>
      <c r="I1087" s="318" t="s">
        <v>6884</v>
      </c>
      <c r="J1087" s="318" t="s">
        <v>6884</v>
      </c>
      <c r="K1087" s="318" t="s">
        <v>6884</v>
      </c>
      <c r="L1087" s="318" t="s">
        <v>862</v>
      </c>
    </row>
    <row r="1088" spans="1:12" ht="112.5">
      <c r="A1088" s="319" t="s">
        <v>12118</v>
      </c>
      <c r="B1088" s="319" t="s">
        <v>12115</v>
      </c>
      <c r="C1088" s="319" t="s">
        <v>12116</v>
      </c>
      <c r="D1088" s="319" t="s">
        <v>12117</v>
      </c>
      <c r="E1088" s="319" t="s">
        <v>12119</v>
      </c>
      <c r="F1088" s="319" t="s">
        <v>12120</v>
      </c>
      <c r="G1088" s="319" t="s">
        <v>6892</v>
      </c>
      <c r="H1088" s="319" t="s">
        <v>12121</v>
      </c>
      <c r="I1088" s="319" t="s">
        <v>6910</v>
      </c>
      <c r="J1088" s="319" t="s">
        <v>6884</v>
      </c>
      <c r="K1088" s="319" t="s">
        <v>7101</v>
      </c>
      <c r="L1088" s="319" t="s">
        <v>862</v>
      </c>
    </row>
    <row r="1089" spans="1:12" ht="67.5">
      <c r="A1089" s="318" t="s">
        <v>12125</v>
      </c>
      <c r="B1089" s="318" t="s">
        <v>12122</v>
      </c>
      <c r="C1089" s="318" t="s">
        <v>12123</v>
      </c>
      <c r="D1089" s="318" t="s">
        <v>12124</v>
      </c>
      <c r="E1089" s="318" t="s">
        <v>12119</v>
      </c>
      <c r="F1089" s="318" t="s">
        <v>12120</v>
      </c>
      <c r="G1089" s="318" t="s">
        <v>6892</v>
      </c>
      <c r="H1089" s="318" t="s">
        <v>12121</v>
      </c>
      <c r="I1089" s="318" t="s">
        <v>6910</v>
      </c>
      <c r="J1089" s="318" t="s">
        <v>6884</v>
      </c>
      <c r="K1089" s="318" t="s">
        <v>7101</v>
      </c>
      <c r="L1089" s="318" t="s">
        <v>862</v>
      </c>
    </row>
    <row r="1090" spans="1:12" ht="22.5">
      <c r="A1090" s="319" t="s">
        <v>12129</v>
      </c>
      <c r="B1090" s="319" t="s">
        <v>12126</v>
      </c>
      <c r="C1090" s="319" t="s">
        <v>12127</v>
      </c>
      <c r="D1090" s="319" t="s">
        <v>12128</v>
      </c>
      <c r="E1090" s="319" t="s">
        <v>12130</v>
      </c>
      <c r="F1090" s="319" t="s">
        <v>12131</v>
      </c>
      <c r="G1090" s="319" t="s">
        <v>6900</v>
      </c>
      <c r="H1090" s="319" t="s">
        <v>12131</v>
      </c>
      <c r="I1090" s="319" t="s">
        <v>6884</v>
      </c>
      <c r="J1090" s="319" t="s">
        <v>6884</v>
      </c>
      <c r="K1090" s="319" t="s">
        <v>7101</v>
      </c>
      <c r="L1090" s="319" t="s">
        <v>862</v>
      </c>
    </row>
    <row r="1091" spans="1:12" ht="45">
      <c r="A1091" s="318" t="s">
        <v>12134</v>
      </c>
      <c r="B1091" s="318" t="s">
        <v>12132</v>
      </c>
      <c r="C1091" s="318" t="s">
        <v>12133</v>
      </c>
      <c r="D1091" s="318" t="s">
        <v>6884</v>
      </c>
      <c r="E1091" s="318" t="s">
        <v>7258</v>
      </c>
      <c r="F1091" s="318" t="s">
        <v>7259</v>
      </c>
      <c r="G1091" s="318" t="s">
        <v>7037</v>
      </c>
      <c r="H1091" s="318" t="s">
        <v>7259</v>
      </c>
      <c r="I1091" s="318" t="s">
        <v>6884</v>
      </c>
      <c r="J1091" s="318" t="s">
        <v>6884</v>
      </c>
      <c r="K1091" s="318" t="s">
        <v>6884</v>
      </c>
      <c r="L1091" s="318" t="s">
        <v>862</v>
      </c>
    </row>
    <row r="1092" spans="1:12" ht="78.75">
      <c r="A1092" s="319" t="s">
        <v>3192</v>
      </c>
      <c r="B1092" s="319" t="s">
        <v>12135</v>
      </c>
      <c r="C1092" s="319" t="s">
        <v>12136</v>
      </c>
      <c r="D1092" s="319" t="s">
        <v>3194</v>
      </c>
      <c r="E1092" s="319" t="s">
        <v>12137</v>
      </c>
      <c r="F1092" s="319" t="s">
        <v>12138</v>
      </c>
      <c r="G1092" s="319" t="s">
        <v>7003</v>
      </c>
      <c r="H1092" s="319" t="s">
        <v>12139</v>
      </c>
      <c r="I1092" s="319" t="s">
        <v>6884</v>
      </c>
      <c r="J1092" s="319" t="s">
        <v>6884</v>
      </c>
      <c r="K1092" s="319" t="s">
        <v>6884</v>
      </c>
      <c r="L1092" s="319" t="s">
        <v>862</v>
      </c>
    </row>
    <row r="1093" spans="1:12" ht="56.25">
      <c r="A1093" s="318" t="s">
        <v>12143</v>
      </c>
      <c r="B1093" s="318" t="s">
        <v>12140</v>
      </c>
      <c r="C1093" s="318" t="s">
        <v>12141</v>
      </c>
      <c r="D1093" s="318" t="s">
        <v>12142</v>
      </c>
      <c r="E1093" s="318" t="s">
        <v>12144</v>
      </c>
      <c r="F1093" s="318" t="s">
        <v>12145</v>
      </c>
      <c r="G1093" s="318" t="s">
        <v>7730</v>
      </c>
      <c r="H1093" s="318" t="s">
        <v>12146</v>
      </c>
      <c r="I1093" s="318" t="s">
        <v>12010</v>
      </c>
      <c r="J1093" s="318" t="s">
        <v>6884</v>
      </c>
      <c r="K1093" s="318" t="s">
        <v>7240</v>
      </c>
      <c r="L1093" s="318" t="s">
        <v>862</v>
      </c>
    </row>
    <row r="1094" spans="1:12" ht="67.5">
      <c r="A1094" s="319" t="s">
        <v>2160</v>
      </c>
      <c r="B1094" s="319" t="s">
        <v>12147</v>
      </c>
      <c r="C1094" s="319" t="s">
        <v>12148</v>
      </c>
      <c r="D1094" s="319" t="s">
        <v>12149</v>
      </c>
      <c r="E1094" s="319" t="s">
        <v>12150</v>
      </c>
      <c r="F1094" s="319" t="s">
        <v>12151</v>
      </c>
      <c r="G1094" s="319" t="s">
        <v>11911</v>
      </c>
      <c r="H1094" s="319" t="s">
        <v>12151</v>
      </c>
      <c r="I1094" s="319" t="s">
        <v>6884</v>
      </c>
      <c r="J1094" s="319" t="s">
        <v>12152</v>
      </c>
      <c r="K1094" s="319" t="s">
        <v>6884</v>
      </c>
      <c r="L1094" s="319" t="s">
        <v>6893</v>
      </c>
    </row>
    <row r="1095" spans="1:12" ht="67.5">
      <c r="A1095" s="318" t="s">
        <v>12156</v>
      </c>
      <c r="B1095" s="318" t="s">
        <v>12153</v>
      </c>
      <c r="C1095" s="318" t="s">
        <v>12154</v>
      </c>
      <c r="D1095" s="318" t="s">
        <v>12155</v>
      </c>
      <c r="E1095" s="318" t="s">
        <v>12157</v>
      </c>
      <c r="F1095" s="318" t="s">
        <v>12158</v>
      </c>
      <c r="G1095" s="318" t="s">
        <v>7898</v>
      </c>
      <c r="H1095" s="318" t="s">
        <v>12158</v>
      </c>
      <c r="I1095" s="318" t="s">
        <v>6884</v>
      </c>
      <c r="J1095" s="318" t="s">
        <v>7628</v>
      </c>
      <c r="K1095" s="318" t="s">
        <v>6884</v>
      </c>
      <c r="L1095" s="318" t="s">
        <v>862</v>
      </c>
    </row>
    <row r="1096" spans="1:12" ht="67.5">
      <c r="A1096" s="319" t="s">
        <v>12162</v>
      </c>
      <c r="B1096" s="319" t="s">
        <v>12159</v>
      </c>
      <c r="C1096" s="319" t="s">
        <v>12160</v>
      </c>
      <c r="D1096" s="319" t="s">
        <v>12161</v>
      </c>
      <c r="E1096" s="319" t="s">
        <v>12157</v>
      </c>
      <c r="F1096" s="319" t="s">
        <v>12158</v>
      </c>
      <c r="G1096" s="319" t="s">
        <v>6924</v>
      </c>
      <c r="H1096" s="319" t="s">
        <v>12158</v>
      </c>
      <c r="I1096" s="319" t="s">
        <v>6884</v>
      </c>
      <c r="J1096" s="319" t="s">
        <v>7628</v>
      </c>
      <c r="K1096" s="319" t="s">
        <v>6884</v>
      </c>
      <c r="L1096" s="319" t="s">
        <v>862</v>
      </c>
    </row>
    <row r="1097" spans="1:12" ht="33.75">
      <c r="A1097" s="318" t="s">
        <v>12166</v>
      </c>
      <c r="B1097" s="318" t="s">
        <v>12163</v>
      </c>
      <c r="C1097" s="318" t="s">
        <v>12164</v>
      </c>
      <c r="D1097" s="318" t="s">
        <v>12165</v>
      </c>
      <c r="E1097" s="318" t="s">
        <v>7280</v>
      </c>
      <c r="F1097" s="318" t="s">
        <v>7281</v>
      </c>
      <c r="G1097" s="318" t="s">
        <v>7003</v>
      </c>
      <c r="H1097" s="318" t="s">
        <v>7281</v>
      </c>
      <c r="I1097" s="318" t="s">
        <v>6884</v>
      </c>
      <c r="J1097" s="318" t="s">
        <v>6884</v>
      </c>
      <c r="K1097" s="318" t="s">
        <v>6884</v>
      </c>
      <c r="L1097" s="318" t="s">
        <v>862</v>
      </c>
    </row>
    <row r="1098" spans="1:12" ht="33.75">
      <c r="A1098" s="319" t="s">
        <v>12170</v>
      </c>
      <c r="B1098" s="319" t="s">
        <v>12167</v>
      </c>
      <c r="C1098" s="319" t="s">
        <v>12168</v>
      </c>
      <c r="D1098" s="319" t="s">
        <v>12169</v>
      </c>
      <c r="E1098" s="319" t="s">
        <v>7643</v>
      </c>
      <c r="F1098" s="319" t="s">
        <v>7644</v>
      </c>
      <c r="G1098" s="319" t="s">
        <v>7037</v>
      </c>
      <c r="H1098" s="319" t="s">
        <v>7644</v>
      </c>
      <c r="I1098" s="319" t="s">
        <v>6884</v>
      </c>
      <c r="J1098" s="319" t="s">
        <v>6884</v>
      </c>
      <c r="K1098" s="319" t="s">
        <v>6884</v>
      </c>
      <c r="L1098" s="319" t="s">
        <v>862</v>
      </c>
    </row>
    <row r="1099" spans="1:12" ht="33.75">
      <c r="A1099" s="318" t="s">
        <v>12174</v>
      </c>
      <c r="B1099" s="318" t="s">
        <v>12171</v>
      </c>
      <c r="C1099" s="318" t="s">
        <v>12172</v>
      </c>
      <c r="D1099" s="318" t="s">
        <v>12173</v>
      </c>
      <c r="E1099" s="318" t="s">
        <v>7643</v>
      </c>
      <c r="F1099" s="318" t="s">
        <v>7644</v>
      </c>
      <c r="G1099" s="318" t="s">
        <v>7037</v>
      </c>
      <c r="H1099" s="318" t="s">
        <v>7644</v>
      </c>
      <c r="I1099" s="318" t="s">
        <v>6884</v>
      </c>
      <c r="J1099" s="318" t="s">
        <v>6884</v>
      </c>
      <c r="K1099" s="318" t="s">
        <v>6884</v>
      </c>
      <c r="L1099" s="318" t="s">
        <v>862</v>
      </c>
    </row>
    <row r="1100" spans="1:12" ht="33.75">
      <c r="A1100" s="319" t="s">
        <v>1164</v>
      </c>
      <c r="B1100" s="319" t="s">
        <v>12175</v>
      </c>
      <c r="C1100" s="319" t="s">
        <v>12176</v>
      </c>
      <c r="D1100" s="319" t="s">
        <v>1166</v>
      </c>
      <c r="E1100" s="319" t="s">
        <v>12177</v>
      </c>
      <c r="F1100" s="319" t="s">
        <v>12178</v>
      </c>
      <c r="G1100" s="319" t="s">
        <v>7037</v>
      </c>
      <c r="H1100" s="319" t="s">
        <v>12179</v>
      </c>
      <c r="I1100" s="319" t="s">
        <v>6884</v>
      </c>
      <c r="J1100" s="319" t="s">
        <v>6884</v>
      </c>
      <c r="K1100" s="319" t="s">
        <v>6884</v>
      </c>
      <c r="L1100" s="319" t="s">
        <v>862</v>
      </c>
    </row>
    <row r="1101" spans="1:12" ht="33.75">
      <c r="A1101" s="318" t="s">
        <v>776</v>
      </c>
      <c r="B1101" s="318" t="s">
        <v>12180</v>
      </c>
      <c r="C1101" s="318" t="s">
        <v>777</v>
      </c>
      <c r="D1101" s="318" t="s">
        <v>778</v>
      </c>
      <c r="E1101" s="318" t="s">
        <v>12177</v>
      </c>
      <c r="F1101" s="318" t="s">
        <v>12178</v>
      </c>
      <c r="G1101" s="318" t="s">
        <v>7037</v>
      </c>
      <c r="H1101" s="318" t="s">
        <v>12179</v>
      </c>
      <c r="I1101" s="318" t="s">
        <v>6884</v>
      </c>
      <c r="J1101" s="318" t="s">
        <v>6884</v>
      </c>
      <c r="K1101" s="318" t="s">
        <v>6884</v>
      </c>
      <c r="L1101" s="318" t="s">
        <v>862</v>
      </c>
    </row>
    <row r="1102" spans="1:12" ht="67.5">
      <c r="A1102" s="319" t="s">
        <v>12184</v>
      </c>
      <c r="B1102" s="319" t="s">
        <v>12181</v>
      </c>
      <c r="C1102" s="319" t="s">
        <v>12182</v>
      </c>
      <c r="D1102" s="319" t="s">
        <v>12183</v>
      </c>
      <c r="E1102" s="319" t="s">
        <v>12185</v>
      </c>
      <c r="F1102" s="319" t="s">
        <v>12186</v>
      </c>
      <c r="G1102" s="319" t="s">
        <v>6979</v>
      </c>
      <c r="H1102" s="319" t="s">
        <v>12187</v>
      </c>
      <c r="I1102" s="319" t="s">
        <v>6884</v>
      </c>
      <c r="J1102" s="319" t="s">
        <v>12188</v>
      </c>
      <c r="K1102" s="319" t="s">
        <v>6884</v>
      </c>
      <c r="L1102" s="319" t="s">
        <v>862</v>
      </c>
    </row>
    <row r="1103" spans="1:12" ht="112.5">
      <c r="A1103" s="318" t="s">
        <v>2492</v>
      </c>
      <c r="B1103" s="318" t="s">
        <v>12189</v>
      </c>
      <c r="C1103" s="318" t="s">
        <v>12190</v>
      </c>
      <c r="D1103" s="318" t="s">
        <v>6338</v>
      </c>
      <c r="E1103" s="318" t="s">
        <v>12191</v>
      </c>
      <c r="F1103" s="318" t="s">
        <v>12192</v>
      </c>
      <c r="G1103" s="318" t="s">
        <v>7094</v>
      </c>
      <c r="H1103" s="318" t="s">
        <v>12193</v>
      </c>
      <c r="I1103" s="318" t="s">
        <v>6884</v>
      </c>
      <c r="J1103" s="318" t="s">
        <v>6884</v>
      </c>
      <c r="K1103" s="318" t="s">
        <v>6884</v>
      </c>
      <c r="L1103" s="318" t="s">
        <v>862</v>
      </c>
    </row>
    <row r="1104" spans="1:12" ht="135">
      <c r="A1104" s="319" t="s">
        <v>12197</v>
      </c>
      <c r="B1104" s="319" t="s">
        <v>12194</v>
      </c>
      <c r="C1104" s="319" t="s">
        <v>12195</v>
      </c>
      <c r="D1104" s="319" t="s">
        <v>12196</v>
      </c>
      <c r="E1104" s="319" t="s">
        <v>12198</v>
      </c>
      <c r="F1104" s="319" t="s">
        <v>12199</v>
      </c>
      <c r="G1104" s="319" t="s">
        <v>7106</v>
      </c>
      <c r="H1104" s="319" t="s">
        <v>12199</v>
      </c>
      <c r="I1104" s="319" t="s">
        <v>6884</v>
      </c>
      <c r="J1104" s="319" t="s">
        <v>6884</v>
      </c>
      <c r="K1104" s="319" t="s">
        <v>7240</v>
      </c>
      <c r="L1104" s="319" t="s">
        <v>862</v>
      </c>
    </row>
    <row r="1105" spans="1:12" ht="33.75">
      <c r="A1105" s="318" t="s">
        <v>12203</v>
      </c>
      <c r="B1105" s="318" t="s">
        <v>12200</v>
      </c>
      <c r="C1105" s="318" t="s">
        <v>12201</v>
      </c>
      <c r="D1105" s="318" t="s">
        <v>12202</v>
      </c>
      <c r="E1105" s="318" t="s">
        <v>7643</v>
      </c>
      <c r="F1105" s="318" t="s">
        <v>7679</v>
      </c>
      <c r="G1105" s="318" t="s">
        <v>7037</v>
      </c>
      <c r="H1105" s="318" t="s">
        <v>7679</v>
      </c>
      <c r="I1105" s="318" t="s">
        <v>6884</v>
      </c>
      <c r="J1105" s="318" t="s">
        <v>6884</v>
      </c>
      <c r="K1105" s="318" t="s">
        <v>6884</v>
      </c>
      <c r="L1105" s="318" t="s">
        <v>862</v>
      </c>
    </row>
    <row r="1106" spans="1:12" ht="56.25">
      <c r="A1106" s="319" t="s">
        <v>12207</v>
      </c>
      <c r="B1106" s="319" t="s">
        <v>12204</v>
      </c>
      <c r="C1106" s="319" t="s">
        <v>12205</v>
      </c>
      <c r="D1106" s="319" t="s">
        <v>12206</v>
      </c>
      <c r="E1106" s="319" t="s">
        <v>11451</v>
      </c>
      <c r="F1106" s="319" t="s">
        <v>11452</v>
      </c>
      <c r="G1106" s="319" t="s">
        <v>7730</v>
      </c>
      <c r="H1106" s="319" t="s">
        <v>11452</v>
      </c>
      <c r="I1106" s="319" t="s">
        <v>6884</v>
      </c>
      <c r="J1106" s="319" t="s">
        <v>6884</v>
      </c>
      <c r="K1106" s="319" t="s">
        <v>6884</v>
      </c>
      <c r="L1106" s="319" t="s">
        <v>862</v>
      </c>
    </row>
    <row r="1107" spans="1:12" ht="22.5">
      <c r="A1107" s="318" t="s">
        <v>12211</v>
      </c>
      <c r="B1107" s="318" t="s">
        <v>12208</v>
      </c>
      <c r="C1107" s="318" t="s">
        <v>12209</v>
      </c>
      <c r="D1107" s="318" t="s">
        <v>12210</v>
      </c>
      <c r="E1107" s="318" t="s">
        <v>7258</v>
      </c>
      <c r="F1107" s="318" t="s">
        <v>7259</v>
      </c>
      <c r="G1107" s="318" t="s">
        <v>7037</v>
      </c>
      <c r="H1107" s="318" t="s">
        <v>7259</v>
      </c>
      <c r="I1107" s="318" t="s">
        <v>6884</v>
      </c>
      <c r="J1107" s="318" t="s">
        <v>6884</v>
      </c>
      <c r="K1107" s="318" t="s">
        <v>6884</v>
      </c>
      <c r="L1107" s="318" t="s">
        <v>862</v>
      </c>
    </row>
    <row r="1108" spans="1:12" ht="78.75">
      <c r="A1108" s="319" t="s">
        <v>12215</v>
      </c>
      <c r="B1108" s="319" t="s">
        <v>12212</v>
      </c>
      <c r="C1108" s="319" t="s">
        <v>12213</v>
      </c>
      <c r="D1108" s="319" t="s">
        <v>12214</v>
      </c>
      <c r="E1108" s="319" t="s">
        <v>12216</v>
      </c>
      <c r="F1108" s="319" t="s">
        <v>12217</v>
      </c>
      <c r="G1108" s="319" t="s">
        <v>8281</v>
      </c>
      <c r="H1108" s="319" t="s">
        <v>12217</v>
      </c>
      <c r="I1108" s="319" t="s">
        <v>6884</v>
      </c>
      <c r="J1108" s="319" t="s">
        <v>6884</v>
      </c>
      <c r="K1108" s="319" t="s">
        <v>6884</v>
      </c>
      <c r="L1108" s="319" t="s">
        <v>862</v>
      </c>
    </row>
    <row r="1109" spans="1:12" ht="45">
      <c r="A1109" s="318" t="s">
        <v>12221</v>
      </c>
      <c r="B1109" s="318" t="s">
        <v>12218</v>
      </c>
      <c r="C1109" s="318" t="s">
        <v>12219</v>
      </c>
      <c r="D1109" s="318" t="s">
        <v>12220</v>
      </c>
      <c r="E1109" s="318" t="s">
        <v>12222</v>
      </c>
      <c r="F1109" s="318" t="s">
        <v>12223</v>
      </c>
      <c r="G1109" s="318" t="s">
        <v>12224</v>
      </c>
      <c r="H1109" s="318" t="s">
        <v>12225</v>
      </c>
      <c r="I1109" s="318" t="s">
        <v>6884</v>
      </c>
      <c r="J1109" s="318" t="s">
        <v>6884</v>
      </c>
      <c r="K1109" s="318" t="s">
        <v>6884</v>
      </c>
      <c r="L1109" s="318" t="s">
        <v>7534</v>
      </c>
    </row>
    <row r="1110" spans="1:12" ht="45">
      <c r="A1110" s="319" t="s">
        <v>12229</v>
      </c>
      <c r="B1110" s="319" t="s">
        <v>12226</v>
      </c>
      <c r="C1110" s="319" t="s">
        <v>12227</v>
      </c>
      <c r="D1110" s="319" t="s">
        <v>12228</v>
      </c>
      <c r="E1110" s="319" t="s">
        <v>8011</v>
      </c>
      <c r="F1110" s="319" t="s">
        <v>8012</v>
      </c>
      <c r="G1110" s="319" t="s">
        <v>7037</v>
      </c>
      <c r="H1110" s="319" t="s">
        <v>8013</v>
      </c>
      <c r="I1110" s="319" t="s">
        <v>6884</v>
      </c>
      <c r="J1110" s="319" t="s">
        <v>12188</v>
      </c>
      <c r="K1110" s="319" t="s">
        <v>6884</v>
      </c>
      <c r="L1110" s="319" t="s">
        <v>862</v>
      </c>
    </row>
    <row r="1111" spans="1:12" ht="112.5">
      <c r="A1111" s="318" t="s">
        <v>12233</v>
      </c>
      <c r="B1111" s="318" t="s">
        <v>12230</v>
      </c>
      <c r="C1111" s="318" t="s">
        <v>12231</v>
      </c>
      <c r="D1111" s="318" t="s">
        <v>12232</v>
      </c>
      <c r="E1111" s="318" t="s">
        <v>12234</v>
      </c>
      <c r="F1111" s="318" t="s">
        <v>12235</v>
      </c>
      <c r="G1111" s="318" t="s">
        <v>6932</v>
      </c>
      <c r="H1111" s="318" t="s">
        <v>12236</v>
      </c>
      <c r="I1111" s="318" t="s">
        <v>6884</v>
      </c>
      <c r="J1111" s="318" t="s">
        <v>6884</v>
      </c>
      <c r="K1111" s="318" t="s">
        <v>6884</v>
      </c>
      <c r="L1111" s="318" t="s">
        <v>862</v>
      </c>
    </row>
    <row r="1112" spans="1:12" ht="45">
      <c r="A1112" s="319" t="s">
        <v>1159</v>
      </c>
      <c r="B1112" s="319" t="s">
        <v>12237</v>
      </c>
      <c r="C1112" s="319" t="s">
        <v>12238</v>
      </c>
      <c r="D1112" s="319" t="s">
        <v>1160</v>
      </c>
      <c r="E1112" s="319" t="s">
        <v>11946</v>
      </c>
      <c r="F1112" s="319" t="s">
        <v>12239</v>
      </c>
      <c r="G1112" s="319" t="s">
        <v>6979</v>
      </c>
      <c r="H1112" s="319" t="s">
        <v>12239</v>
      </c>
      <c r="I1112" s="319" t="s">
        <v>6884</v>
      </c>
      <c r="J1112" s="319" t="s">
        <v>6884</v>
      </c>
      <c r="K1112" s="319" t="s">
        <v>6884</v>
      </c>
      <c r="L1112" s="319" t="s">
        <v>6893</v>
      </c>
    </row>
    <row r="1113" spans="1:12" ht="101.25">
      <c r="A1113" s="318" t="s">
        <v>12243</v>
      </c>
      <c r="B1113" s="318" t="s">
        <v>12240</v>
      </c>
      <c r="C1113" s="318" t="s">
        <v>12241</v>
      </c>
      <c r="D1113" s="318" t="s">
        <v>12242</v>
      </c>
      <c r="E1113" s="318" t="s">
        <v>12244</v>
      </c>
      <c r="F1113" s="318" t="s">
        <v>12245</v>
      </c>
      <c r="G1113" s="318" t="s">
        <v>7586</v>
      </c>
      <c r="H1113" s="318" t="s">
        <v>12246</v>
      </c>
      <c r="I1113" s="318" t="s">
        <v>6884</v>
      </c>
      <c r="J1113" s="318" t="s">
        <v>6884</v>
      </c>
      <c r="K1113" s="318" t="s">
        <v>6884</v>
      </c>
      <c r="L1113" s="318" t="s">
        <v>862</v>
      </c>
    </row>
    <row r="1114" spans="1:12" ht="56.25">
      <c r="A1114" s="319" t="s">
        <v>12250</v>
      </c>
      <c r="B1114" s="319" t="s">
        <v>12247</v>
      </c>
      <c r="C1114" s="319" t="s">
        <v>12248</v>
      </c>
      <c r="D1114" s="319" t="s">
        <v>12249</v>
      </c>
      <c r="E1114" s="319" t="s">
        <v>12251</v>
      </c>
      <c r="F1114" s="319" t="s">
        <v>12252</v>
      </c>
      <c r="G1114" s="319" t="s">
        <v>6932</v>
      </c>
      <c r="H1114" s="319" t="s">
        <v>12252</v>
      </c>
      <c r="I1114" s="319" t="s">
        <v>6884</v>
      </c>
      <c r="J1114" s="319" t="s">
        <v>7680</v>
      </c>
      <c r="K1114" s="319" t="s">
        <v>6884</v>
      </c>
      <c r="L1114" s="319" t="s">
        <v>6893</v>
      </c>
    </row>
    <row r="1115" spans="1:12" ht="90">
      <c r="A1115" s="318" t="s">
        <v>12256</v>
      </c>
      <c r="B1115" s="318" t="s">
        <v>12253</v>
      </c>
      <c r="C1115" s="318" t="s">
        <v>12254</v>
      </c>
      <c r="D1115" s="318" t="s">
        <v>12255</v>
      </c>
      <c r="E1115" s="318" t="s">
        <v>12257</v>
      </c>
      <c r="F1115" s="318" t="s">
        <v>12258</v>
      </c>
      <c r="G1115" s="318" t="s">
        <v>8083</v>
      </c>
      <c r="H1115" s="318" t="s">
        <v>12258</v>
      </c>
      <c r="I1115" s="318" t="s">
        <v>6884</v>
      </c>
      <c r="J1115" s="318" t="s">
        <v>6884</v>
      </c>
      <c r="K1115" s="318" t="s">
        <v>6884</v>
      </c>
      <c r="L1115" s="318" t="s">
        <v>862</v>
      </c>
    </row>
    <row r="1116" spans="1:12" ht="56.25">
      <c r="A1116" s="319" t="s">
        <v>12261</v>
      </c>
      <c r="B1116" s="319" t="s">
        <v>12259</v>
      </c>
      <c r="C1116" s="319" t="s">
        <v>12260</v>
      </c>
      <c r="D1116" s="319" t="s">
        <v>6884</v>
      </c>
      <c r="E1116" s="319" t="s">
        <v>9356</v>
      </c>
      <c r="F1116" s="319" t="s">
        <v>9357</v>
      </c>
      <c r="G1116" s="319" t="s">
        <v>7037</v>
      </c>
      <c r="H1116" s="319" t="s">
        <v>9358</v>
      </c>
      <c r="I1116" s="319" t="s">
        <v>6884</v>
      </c>
      <c r="J1116" s="319" t="s">
        <v>6884</v>
      </c>
      <c r="K1116" s="319" t="s">
        <v>6884</v>
      </c>
      <c r="L1116" s="319" t="s">
        <v>862</v>
      </c>
    </row>
    <row r="1117" spans="1:12" ht="45">
      <c r="A1117" s="318" t="s">
        <v>12265</v>
      </c>
      <c r="B1117" s="318" t="s">
        <v>12262</v>
      </c>
      <c r="C1117" s="318" t="s">
        <v>12263</v>
      </c>
      <c r="D1117" s="318" t="s">
        <v>12264</v>
      </c>
      <c r="E1117" s="318" t="s">
        <v>9920</v>
      </c>
      <c r="F1117" s="318" t="s">
        <v>9921</v>
      </c>
      <c r="G1117" s="318" t="s">
        <v>7037</v>
      </c>
      <c r="H1117" s="318" t="s">
        <v>9922</v>
      </c>
      <c r="I1117" s="318" t="s">
        <v>6884</v>
      </c>
      <c r="J1117" s="318" t="s">
        <v>6884</v>
      </c>
      <c r="K1117" s="318" t="s">
        <v>6884</v>
      </c>
      <c r="L1117" s="318" t="s">
        <v>862</v>
      </c>
    </row>
    <row r="1118" spans="1:12" ht="45">
      <c r="A1118" s="319" t="s">
        <v>12269</v>
      </c>
      <c r="B1118" s="319" t="s">
        <v>12266</v>
      </c>
      <c r="C1118" s="319" t="s">
        <v>12267</v>
      </c>
      <c r="D1118" s="319" t="s">
        <v>12268</v>
      </c>
      <c r="E1118" s="319" t="s">
        <v>9283</v>
      </c>
      <c r="F1118" s="319" t="s">
        <v>9284</v>
      </c>
      <c r="G1118" s="319" t="s">
        <v>7037</v>
      </c>
      <c r="H1118" s="319" t="s">
        <v>9285</v>
      </c>
      <c r="I1118" s="319" t="s">
        <v>6884</v>
      </c>
      <c r="J1118" s="319" t="s">
        <v>6884</v>
      </c>
      <c r="K1118" s="319" t="s">
        <v>6884</v>
      </c>
      <c r="L1118" s="319" t="s">
        <v>862</v>
      </c>
    </row>
    <row r="1119" spans="1:12" ht="56.25">
      <c r="A1119" s="318" t="s">
        <v>761</v>
      </c>
      <c r="B1119" s="318" t="s">
        <v>12270</v>
      </c>
      <c r="C1119" s="318" t="s">
        <v>12271</v>
      </c>
      <c r="D1119" s="318" t="s">
        <v>6746</v>
      </c>
      <c r="E1119" s="318" t="s">
        <v>12272</v>
      </c>
      <c r="F1119" s="318" t="s">
        <v>12273</v>
      </c>
      <c r="G1119" s="318" t="s">
        <v>7011</v>
      </c>
      <c r="H1119" s="318" t="s">
        <v>12273</v>
      </c>
      <c r="I1119" s="318" t="s">
        <v>6884</v>
      </c>
      <c r="J1119" s="318" t="s">
        <v>6884</v>
      </c>
      <c r="K1119" s="318" t="s">
        <v>6884</v>
      </c>
      <c r="L1119" s="318" t="s">
        <v>862</v>
      </c>
    </row>
    <row r="1120" spans="1:12" ht="67.5">
      <c r="A1120" s="319" t="s">
        <v>12277</v>
      </c>
      <c r="B1120" s="319" t="s">
        <v>12274</v>
      </c>
      <c r="C1120" s="319" t="s">
        <v>12275</v>
      </c>
      <c r="D1120" s="319" t="s">
        <v>12276</v>
      </c>
      <c r="E1120" s="319" t="s">
        <v>12278</v>
      </c>
      <c r="F1120" s="319" t="s">
        <v>12279</v>
      </c>
      <c r="G1120" s="319" t="s">
        <v>7037</v>
      </c>
      <c r="H1120" s="319" t="s">
        <v>12280</v>
      </c>
      <c r="I1120" s="319" t="s">
        <v>6884</v>
      </c>
      <c r="J1120" s="319" t="s">
        <v>6884</v>
      </c>
      <c r="K1120" s="319" t="s">
        <v>6884</v>
      </c>
      <c r="L1120" s="319" t="s">
        <v>862</v>
      </c>
    </row>
    <row r="1121" spans="1:12" ht="56.25">
      <c r="A1121" s="318" t="s">
        <v>12284</v>
      </c>
      <c r="B1121" s="318" t="s">
        <v>12281</v>
      </c>
      <c r="C1121" s="318" t="s">
        <v>12282</v>
      </c>
      <c r="D1121" s="318" t="s">
        <v>12283</v>
      </c>
      <c r="E1121" s="318" t="s">
        <v>9356</v>
      </c>
      <c r="F1121" s="318" t="s">
        <v>9357</v>
      </c>
      <c r="G1121" s="318" t="s">
        <v>7037</v>
      </c>
      <c r="H1121" s="318" t="s">
        <v>9358</v>
      </c>
      <c r="I1121" s="318" t="s">
        <v>6884</v>
      </c>
      <c r="J1121" s="318" t="s">
        <v>12285</v>
      </c>
      <c r="K1121" s="318" t="s">
        <v>6884</v>
      </c>
      <c r="L1121" s="318" t="s">
        <v>862</v>
      </c>
    </row>
    <row r="1122" spans="1:12" ht="67.5">
      <c r="A1122" s="319" t="s">
        <v>12289</v>
      </c>
      <c r="B1122" s="319" t="s">
        <v>12286</v>
      </c>
      <c r="C1122" s="319" t="s">
        <v>12287</v>
      </c>
      <c r="D1122" s="319" t="s">
        <v>12288</v>
      </c>
      <c r="E1122" s="319" t="s">
        <v>12290</v>
      </c>
      <c r="F1122" s="319" t="s">
        <v>12291</v>
      </c>
      <c r="G1122" s="319" t="s">
        <v>7003</v>
      </c>
      <c r="H1122" s="319" t="s">
        <v>12292</v>
      </c>
      <c r="I1122" s="319" t="s">
        <v>6884</v>
      </c>
      <c r="J1122" s="319" t="s">
        <v>12285</v>
      </c>
      <c r="K1122" s="319" t="s">
        <v>6884</v>
      </c>
      <c r="L1122" s="319" t="s">
        <v>862</v>
      </c>
    </row>
    <row r="1123" spans="1:12" ht="67.5">
      <c r="A1123" s="318" t="s">
        <v>12296</v>
      </c>
      <c r="B1123" s="318" t="s">
        <v>12293</v>
      </c>
      <c r="C1123" s="318" t="s">
        <v>12294</v>
      </c>
      <c r="D1123" s="318" t="s">
        <v>12295</v>
      </c>
      <c r="E1123" s="318" t="s">
        <v>12297</v>
      </c>
      <c r="F1123" s="318" t="s">
        <v>12298</v>
      </c>
      <c r="G1123" s="318" t="s">
        <v>7094</v>
      </c>
      <c r="H1123" s="318" t="s">
        <v>12298</v>
      </c>
      <c r="I1123" s="318" t="s">
        <v>6884</v>
      </c>
      <c r="J1123" s="318" t="s">
        <v>6884</v>
      </c>
      <c r="K1123" s="318" t="s">
        <v>6884</v>
      </c>
      <c r="L1123" s="318" t="s">
        <v>862</v>
      </c>
    </row>
    <row r="1124" spans="1:12" ht="78.75">
      <c r="A1124" s="319" t="s">
        <v>12302</v>
      </c>
      <c r="B1124" s="319" t="s">
        <v>12299</v>
      </c>
      <c r="C1124" s="319" t="s">
        <v>12300</v>
      </c>
      <c r="D1124" s="319" t="s">
        <v>12301</v>
      </c>
      <c r="E1124" s="319" t="s">
        <v>12303</v>
      </c>
      <c r="F1124" s="319" t="s">
        <v>12304</v>
      </c>
      <c r="G1124" s="319" t="s">
        <v>9320</v>
      </c>
      <c r="H1124" s="319" t="s">
        <v>12305</v>
      </c>
      <c r="I1124" s="319" t="s">
        <v>6884</v>
      </c>
      <c r="J1124" s="319" t="s">
        <v>12306</v>
      </c>
      <c r="K1124" s="319" t="s">
        <v>11014</v>
      </c>
      <c r="L1124" s="319" t="s">
        <v>862</v>
      </c>
    </row>
    <row r="1125" spans="1:12" ht="45">
      <c r="A1125" s="318" t="s">
        <v>12310</v>
      </c>
      <c r="B1125" s="318" t="s">
        <v>12307</v>
      </c>
      <c r="C1125" s="318" t="s">
        <v>12308</v>
      </c>
      <c r="D1125" s="318" t="s">
        <v>12309</v>
      </c>
      <c r="E1125" s="318" t="s">
        <v>12311</v>
      </c>
      <c r="F1125" s="318" t="s">
        <v>12312</v>
      </c>
      <c r="G1125" s="318" t="s">
        <v>7898</v>
      </c>
      <c r="H1125" s="318" t="s">
        <v>12312</v>
      </c>
      <c r="I1125" s="318" t="s">
        <v>6884</v>
      </c>
      <c r="J1125" s="318" t="s">
        <v>6884</v>
      </c>
      <c r="K1125" s="318" t="s">
        <v>6884</v>
      </c>
      <c r="L1125" s="318" t="s">
        <v>862</v>
      </c>
    </row>
    <row r="1126" spans="1:12" ht="78.75">
      <c r="A1126" s="319" t="s">
        <v>12316</v>
      </c>
      <c r="B1126" s="319" t="s">
        <v>12313</v>
      </c>
      <c r="C1126" s="319" t="s">
        <v>12314</v>
      </c>
      <c r="D1126" s="319" t="s">
        <v>12315</v>
      </c>
      <c r="E1126" s="319" t="s">
        <v>12317</v>
      </c>
      <c r="F1126" s="319" t="s">
        <v>12318</v>
      </c>
      <c r="G1126" s="319" t="s">
        <v>8243</v>
      </c>
      <c r="H1126" s="319" t="s">
        <v>12318</v>
      </c>
      <c r="I1126" s="319" t="s">
        <v>6884</v>
      </c>
      <c r="J1126" s="319" t="s">
        <v>6884</v>
      </c>
      <c r="K1126" s="319" t="s">
        <v>6884</v>
      </c>
      <c r="L1126" s="319" t="s">
        <v>862</v>
      </c>
    </row>
    <row r="1127" spans="1:12" ht="45">
      <c r="A1127" s="318" t="s">
        <v>12322</v>
      </c>
      <c r="B1127" s="318" t="s">
        <v>12319</v>
      </c>
      <c r="C1127" s="318" t="s">
        <v>12320</v>
      </c>
      <c r="D1127" s="318" t="s">
        <v>12321</v>
      </c>
      <c r="E1127" s="318" t="s">
        <v>7923</v>
      </c>
      <c r="F1127" s="318" t="s">
        <v>7924</v>
      </c>
      <c r="G1127" s="318" t="s">
        <v>7037</v>
      </c>
      <c r="H1127" s="318" t="s">
        <v>7924</v>
      </c>
      <c r="I1127" s="318" t="s">
        <v>6884</v>
      </c>
      <c r="J1127" s="318" t="s">
        <v>6884</v>
      </c>
      <c r="K1127" s="318" t="s">
        <v>6884</v>
      </c>
      <c r="L1127" s="318" t="s">
        <v>862</v>
      </c>
    </row>
    <row r="1128" spans="1:12" ht="112.5">
      <c r="A1128" s="319" t="s">
        <v>12326</v>
      </c>
      <c r="B1128" s="319" t="s">
        <v>12323</v>
      </c>
      <c r="C1128" s="319" t="s">
        <v>12324</v>
      </c>
      <c r="D1128" s="319" t="s">
        <v>12325</v>
      </c>
      <c r="E1128" s="319" t="s">
        <v>8991</v>
      </c>
      <c r="F1128" s="319" t="s">
        <v>7795</v>
      </c>
      <c r="G1128" s="319" t="s">
        <v>7044</v>
      </c>
      <c r="H1128" s="319" t="s">
        <v>7795</v>
      </c>
      <c r="I1128" s="319" t="s">
        <v>6884</v>
      </c>
      <c r="J1128" s="319" t="s">
        <v>7628</v>
      </c>
      <c r="K1128" s="319" t="s">
        <v>6884</v>
      </c>
      <c r="L1128" s="319" t="s">
        <v>862</v>
      </c>
    </row>
    <row r="1129" spans="1:12" ht="22.5">
      <c r="A1129" s="318" t="s">
        <v>12330</v>
      </c>
      <c r="B1129" s="318" t="s">
        <v>12327</v>
      </c>
      <c r="C1129" s="318" t="s">
        <v>12328</v>
      </c>
      <c r="D1129" s="318" t="s">
        <v>12329</v>
      </c>
      <c r="E1129" s="318" t="s">
        <v>7923</v>
      </c>
      <c r="F1129" s="318" t="s">
        <v>7924</v>
      </c>
      <c r="G1129" s="318" t="s">
        <v>7037</v>
      </c>
      <c r="H1129" s="318" t="s">
        <v>7924</v>
      </c>
      <c r="I1129" s="318" t="s">
        <v>6884</v>
      </c>
      <c r="J1129" s="318" t="s">
        <v>6884</v>
      </c>
      <c r="K1129" s="318" t="s">
        <v>6884</v>
      </c>
      <c r="L1129" s="318" t="s">
        <v>862</v>
      </c>
    </row>
    <row r="1130" spans="1:12" ht="22.5">
      <c r="A1130" s="319" t="s">
        <v>12334</v>
      </c>
      <c r="B1130" s="319" t="s">
        <v>12331</v>
      </c>
      <c r="C1130" s="319" t="s">
        <v>12332</v>
      </c>
      <c r="D1130" s="319" t="s">
        <v>12333</v>
      </c>
      <c r="E1130" s="319" t="s">
        <v>7857</v>
      </c>
      <c r="F1130" s="319" t="s">
        <v>7858</v>
      </c>
      <c r="G1130" s="319" t="s">
        <v>7474</v>
      </c>
      <c r="H1130" s="319" t="s">
        <v>7858</v>
      </c>
      <c r="I1130" s="319" t="s">
        <v>6884</v>
      </c>
      <c r="J1130" s="319" t="s">
        <v>6884</v>
      </c>
      <c r="K1130" s="319" t="s">
        <v>6884</v>
      </c>
      <c r="L1130" s="319" t="s">
        <v>862</v>
      </c>
    </row>
    <row r="1131" spans="1:12" ht="33.75">
      <c r="A1131" s="318" t="s">
        <v>12338</v>
      </c>
      <c r="B1131" s="318" t="s">
        <v>12335</v>
      </c>
      <c r="C1131" s="318" t="s">
        <v>12336</v>
      </c>
      <c r="D1131" s="318" t="s">
        <v>12337</v>
      </c>
      <c r="E1131" s="318" t="s">
        <v>7923</v>
      </c>
      <c r="F1131" s="318" t="s">
        <v>7924</v>
      </c>
      <c r="G1131" s="318" t="s">
        <v>7037</v>
      </c>
      <c r="H1131" s="318" t="s">
        <v>7924</v>
      </c>
      <c r="I1131" s="318" t="s">
        <v>6884</v>
      </c>
      <c r="J1131" s="318" t="s">
        <v>6884</v>
      </c>
      <c r="K1131" s="318" t="s">
        <v>6884</v>
      </c>
      <c r="L1131" s="318" t="s">
        <v>862</v>
      </c>
    </row>
    <row r="1132" spans="1:12" ht="45">
      <c r="A1132" s="319" t="s">
        <v>12342</v>
      </c>
      <c r="B1132" s="319" t="s">
        <v>12339</v>
      </c>
      <c r="C1132" s="319" t="s">
        <v>12340</v>
      </c>
      <c r="D1132" s="319" t="s">
        <v>12341</v>
      </c>
      <c r="E1132" s="319" t="s">
        <v>12343</v>
      </c>
      <c r="F1132" s="319" t="s">
        <v>12344</v>
      </c>
      <c r="G1132" s="319" t="s">
        <v>8083</v>
      </c>
      <c r="H1132" s="319" t="s">
        <v>12344</v>
      </c>
      <c r="I1132" s="319" t="s">
        <v>6884</v>
      </c>
      <c r="J1132" s="319" t="s">
        <v>6884</v>
      </c>
      <c r="K1132" s="319" t="s">
        <v>6884</v>
      </c>
      <c r="L1132" s="319" t="s">
        <v>862</v>
      </c>
    </row>
    <row r="1133" spans="1:12" ht="78.75">
      <c r="A1133" s="318" t="s">
        <v>12348</v>
      </c>
      <c r="B1133" s="318" t="s">
        <v>12345</v>
      </c>
      <c r="C1133" s="318" t="s">
        <v>12346</v>
      </c>
      <c r="D1133" s="318" t="s">
        <v>12347</v>
      </c>
      <c r="E1133" s="318" t="s">
        <v>12349</v>
      </c>
      <c r="F1133" s="318" t="s">
        <v>12350</v>
      </c>
      <c r="G1133" s="318" t="s">
        <v>7163</v>
      </c>
      <c r="H1133" s="318" t="s">
        <v>12350</v>
      </c>
      <c r="I1133" s="318" t="s">
        <v>6884</v>
      </c>
      <c r="J1133" s="318" t="s">
        <v>7108</v>
      </c>
      <c r="K1133" s="318" t="s">
        <v>6884</v>
      </c>
      <c r="L1133" s="318" t="s">
        <v>6893</v>
      </c>
    </row>
    <row r="1134" spans="1:12" ht="33.75">
      <c r="A1134" s="319" t="s">
        <v>12354</v>
      </c>
      <c r="B1134" s="319" t="s">
        <v>12351</v>
      </c>
      <c r="C1134" s="319" t="s">
        <v>12352</v>
      </c>
      <c r="D1134" s="319" t="s">
        <v>12353</v>
      </c>
      <c r="E1134" s="319" t="s">
        <v>7258</v>
      </c>
      <c r="F1134" s="319" t="s">
        <v>12355</v>
      </c>
      <c r="G1134" s="319" t="s">
        <v>7037</v>
      </c>
      <c r="H1134" s="319" t="s">
        <v>12355</v>
      </c>
      <c r="I1134" s="319" t="s">
        <v>6884</v>
      </c>
      <c r="J1134" s="319" t="s">
        <v>6884</v>
      </c>
      <c r="K1134" s="319" t="s">
        <v>6884</v>
      </c>
      <c r="L1134" s="319" t="s">
        <v>862</v>
      </c>
    </row>
    <row r="1135" spans="1:12" ht="33.75">
      <c r="A1135" s="318" t="s">
        <v>12359</v>
      </c>
      <c r="B1135" s="318" t="s">
        <v>12356</v>
      </c>
      <c r="C1135" s="318" t="s">
        <v>12357</v>
      </c>
      <c r="D1135" s="318" t="s">
        <v>12358</v>
      </c>
      <c r="E1135" s="318" t="s">
        <v>7472</v>
      </c>
      <c r="F1135" s="318" t="s">
        <v>7473</v>
      </c>
      <c r="G1135" s="318" t="s">
        <v>7474</v>
      </c>
      <c r="H1135" s="318" t="s">
        <v>7473</v>
      </c>
      <c r="I1135" s="318" t="s">
        <v>6884</v>
      </c>
      <c r="J1135" s="318" t="s">
        <v>6884</v>
      </c>
      <c r="K1135" s="318" t="s">
        <v>6884</v>
      </c>
      <c r="L1135" s="318" t="s">
        <v>862</v>
      </c>
    </row>
    <row r="1136" spans="1:12" ht="33.75">
      <c r="A1136" s="319" t="s">
        <v>12363</v>
      </c>
      <c r="B1136" s="319" t="s">
        <v>12360</v>
      </c>
      <c r="C1136" s="319" t="s">
        <v>12361</v>
      </c>
      <c r="D1136" s="319" t="s">
        <v>12362</v>
      </c>
      <c r="E1136" s="319" t="s">
        <v>7472</v>
      </c>
      <c r="F1136" s="319" t="s">
        <v>7473</v>
      </c>
      <c r="G1136" s="319" t="s">
        <v>7474</v>
      </c>
      <c r="H1136" s="319" t="s">
        <v>7473</v>
      </c>
      <c r="I1136" s="319" t="s">
        <v>6884</v>
      </c>
      <c r="J1136" s="319" t="s">
        <v>6884</v>
      </c>
      <c r="K1136" s="319" t="s">
        <v>6884</v>
      </c>
      <c r="L1136" s="319" t="s">
        <v>862</v>
      </c>
    </row>
    <row r="1137" spans="1:12" ht="33.75">
      <c r="A1137" s="318" t="s">
        <v>6884</v>
      </c>
      <c r="B1137" s="318" t="s">
        <v>12364</v>
      </c>
      <c r="C1137" s="318" t="s">
        <v>12365</v>
      </c>
      <c r="D1137" s="318" t="s">
        <v>12366</v>
      </c>
      <c r="E1137" s="318" t="s">
        <v>8924</v>
      </c>
      <c r="F1137" s="318" t="s">
        <v>8925</v>
      </c>
      <c r="G1137" s="318" t="s">
        <v>7044</v>
      </c>
      <c r="H1137" s="318" t="s">
        <v>12367</v>
      </c>
      <c r="I1137" s="318" t="s">
        <v>6884</v>
      </c>
      <c r="J1137" s="318" t="s">
        <v>6884</v>
      </c>
      <c r="K1137" s="318" t="s">
        <v>6884</v>
      </c>
      <c r="L1137" s="318" t="s">
        <v>862</v>
      </c>
    </row>
    <row r="1138" spans="1:12" ht="33.75">
      <c r="A1138" s="319" t="s">
        <v>12371</v>
      </c>
      <c r="B1138" s="319" t="s">
        <v>12368</v>
      </c>
      <c r="C1138" s="319" t="s">
        <v>12369</v>
      </c>
      <c r="D1138" s="319" t="s">
        <v>12370</v>
      </c>
      <c r="E1138" s="319" t="s">
        <v>7412</v>
      </c>
      <c r="F1138" s="319" t="s">
        <v>7413</v>
      </c>
      <c r="G1138" s="319" t="s">
        <v>7037</v>
      </c>
      <c r="H1138" s="319" t="s">
        <v>7413</v>
      </c>
      <c r="I1138" s="319" t="s">
        <v>6884</v>
      </c>
      <c r="J1138" s="319" t="s">
        <v>6884</v>
      </c>
      <c r="K1138" s="319" t="s">
        <v>6884</v>
      </c>
      <c r="L1138" s="319" t="s">
        <v>862</v>
      </c>
    </row>
    <row r="1139" spans="1:12" ht="45">
      <c r="A1139" s="318" t="s">
        <v>12375</v>
      </c>
      <c r="B1139" s="318" t="s">
        <v>12372</v>
      </c>
      <c r="C1139" s="318" t="s">
        <v>12373</v>
      </c>
      <c r="D1139" s="318" t="s">
        <v>12374</v>
      </c>
      <c r="E1139" s="318" t="s">
        <v>9453</v>
      </c>
      <c r="F1139" s="318" t="s">
        <v>9454</v>
      </c>
      <c r="G1139" s="318" t="s">
        <v>7044</v>
      </c>
      <c r="H1139" s="318" t="s">
        <v>9454</v>
      </c>
      <c r="I1139" s="318" t="s">
        <v>6884</v>
      </c>
      <c r="J1139" s="318" t="s">
        <v>6884</v>
      </c>
      <c r="K1139" s="318" t="s">
        <v>6884</v>
      </c>
      <c r="L1139" s="318" t="s">
        <v>862</v>
      </c>
    </row>
    <row r="1140" spans="1:12" ht="33.75">
      <c r="A1140" s="319" t="s">
        <v>12379</v>
      </c>
      <c r="B1140" s="319" t="s">
        <v>12376</v>
      </c>
      <c r="C1140" s="319" t="s">
        <v>12377</v>
      </c>
      <c r="D1140" s="319" t="s">
        <v>12378</v>
      </c>
      <c r="E1140" s="319" t="s">
        <v>9477</v>
      </c>
      <c r="F1140" s="319" t="s">
        <v>9478</v>
      </c>
      <c r="G1140" s="319" t="s">
        <v>7003</v>
      </c>
      <c r="H1140" s="319" t="s">
        <v>9478</v>
      </c>
      <c r="I1140" s="319" t="s">
        <v>6884</v>
      </c>
      <c r="J1140" s="319" t="s">
        <v>6884</v>
      </c>
      <c r="K1140" s="319" t="s">
        <v>6884</v>
      </c>
      <c r="L1140" s="319" t="s">
        <v>862</v>
      </c>
    </row>
    <row r="1141" spans="1:12" ht="67.5">
      <c r="A1141" s="318" t="s">
        <v>12383</v>
      </c>
      <c r="B1141" s="318" t="s">
        <v>12380</v>
      </c>
      <c r="C1141" s="318" t="s">
        <v>12381</v>
      </c>
      <c r="D1141" s="318" t="s">
        <v>12382</v>
      </c>
      <c r="E1141" s="318" t="s">
        <v>7280</v>
      </c>
      <c r="F1141" s="318" t="s">
        <v>9398</v>
      </c>
      <c r="G1141" s="318" t="s">
        <v>12384</v>
      </c>
      <c r="H1141" s="318" t="s">
        <v>9398</v>
      </c>
      <c r="I1141" s="318" t="s">
        <v>6884</v>
      </c>
      <c r="J1141" s="318" t="s">
        <v>6884</v>
      </c>
      <c r="K1141" s="318" t="s">
        <v>6884</v>
      </c>
      <c r="L1141" s="318" t="s">
        <v>862</v>
      </c>
    </row>
    <row r="1142" spans="1:12" ht="33.75">
      <c r="A1142" s="319" t="s">
        <v>12388</v>
      </c>
      <c r="B1142" s="319" t="s">
        <v>12385</v>
      </c>
      <c r="C1142" s="319" t="s">
        <v>12386</v>
      </c>
      <c r="D1142" s="319" t="s">
        <v>12387</v>
      </c>
      <c r="E1142" s="319" t="s">
        <v>7751</v>
      </c>
      <c r="F1142" s="319" t="s">
        <v>7752</v>
      </c>
      <c r="G1142" s="319" t="s">
        <v>7037</v>
      </c>
      <c r="H1142" s="319" t="s">
        <v>7752</v>
      </c>
      <c r="I1142" s="319" t="s">
        <v>6884</v>
      </c>
      <c r="J1142" s="319" t="s">
        <v>6884</v>
      </c>
      <c r="K1142" s="319" t="s">
        <v>6884</v>
      </c>
      <c r="L1142" s="319" t="s">
        <v>862</v>
      </c>
    </row>
    <row r="1143" spans="1:12" ht="33.75">
      <c r="A1143" s="318" t="s">
        <v>12392</v>
      </c>
      <c r="B1143" s="318" t="s">
        <v>12389</v>
      </c>
      <c r="C1143" s="318" t="s">
        <v>12390</v>
      </c>
      <c r="D1143" s="318" t="s">
        <v>12391</v>
      </c>
      <c r="E1143" s="318" t="s">
        <v>9674</v>
      </c>
      <c r="F1143" s="318" t="s">
        <v>12393</v>
      </c>
      <c r="G1143" s="318" t="s">
        <v>7037</v>
      </c>
      <c r="H1143" s="318" t="s">
        <v>12393</v>
      </c>
      <c r="I1143" s="318" t="s">
        <v>6884</v>
      </c>
      <c r="J1143" s="318" t="s">
        <v>6884</v>
      </c>
      <c r="K1143" s="318" t="s">
        <v>6884</v>
      </c>
      <c r="L1143" s="318" t="s">
        <v>862</v>
      </c>
    </row>
    <row r="1144" spans="1:12" ht="45">
      <c r="A1144" s="319" t="s">
        <v>754</v>
      </c>
      <c r="B1144" s="319" t="s">
        <v>12394</v>
      </c>
      <c r="C1144" s="319" t="s">
        <v>12395</v>
      </c>
      <c r="D1144" s="319" t="s">
        <v>756</v>
      </c>
      <c r="E1144" s="319" t="s">
        <v>7923</v>
      </c>
      <c r="F1144" s="319" t="s">
        <v>7924</v>
      </c>
      <c r="G1144" s="319" t="s">
        <v>7037</v>
      </c>
      <c r="H1144" s="319" t="s">
        <v>7924</v>
      </c>
      <c r="I1144" s="319" t="s">
        <v>6884</v>
      </c>
      <c r="J1144" s="319" t="s">
        <v>6884</v>
      </c>
      <c r="K1144" s="319" t="s">
        <v>6884</v>
      </c>
      <c r="L1144" s="319" t="s">
        <v>862</v>
      </c>
    </row>
    <row r="1145" spans="1:12" ht="33.75">
      <c r="A1145" s="318" t="s">
        <v>12399</v>
      </c>
      <c r="B1145" s="318" t="s">
        <v>12396</v>
      </c>
      <c r="C1145" s="318" t="s">
        <v>12397</v>
      </c>
      <c r="D1145" s="318" t="s">
        <v>12398</v>
      </c>
      <c r="E1145" s="318" t="s">
        <v>7923</v>
      </c>
      <c r="F1145" s="318" t="s">
        <v>7924</v>
      </c>
      <c r="G1145" s="318" t="s">
        <v>7037</v>
      </c>
      <c r="H1145" s="318" t="s">
        <v>7924</v>
      </c>
      <c r="I1145" s="318" t="s">
        <v>6884</v>
      </c>
      <c r="J1145" s="318" t="s">
        <v>6884</v>
      </c>
      <c r="K1145" s="318" t="s">
        <v>6884</v>
      </c>
      <c r="L1145" s="318" t="s">
        <v>8264</v>
      </c>
    </row>
    <row r="1146" spans="1:12" ht="33.75">
      <c r="A1146" s="319" t="s">
        <v>782</v>
      </c>
      <c r="B1146" s="319" t="s">
        <v>12400</v>
      </c>
      <c r="C1146" s="319" t="s">
        <v>12401</v>
      </c>
      <c r="D1146" s="319" t="s">
        <v>12402</v>
      </c>
      <c r="E1146" s="319" t="s">
        <v>9674</v>
      </c>
      <c r="F1146" s="319" t="s">
        <v>9675</v>
      </c>
      <c r="G1146" s="319" t="s">
        <v>7037</v>
      </c>
      <c r="H1146" s="319" t="s">
        <v>9675</v>
      </c>
      <c r="I1146" s="319" t="s">
        <v>6884</v>
      </c>
      <c r="J1146" s="319" t="s">
        <v>6884</v>
      </c>
      <c r="K1146" s="319" t="s">
        <v>6884</v>
      </c>
      <c r="L1146" s="319" t="s">
        <v>862</v>
      </c>
    </row>
    <row r="1147" spans="1:12" ht="56.25">
      <c r="A1147" s="318" t="s">
        <v>12406</v>
      </c>
      <c r="B1147" s="318" t="s">
        <v>12403</v>
      </c>
      <c r="C1147" s="318" t="s">
        <v>12404</v>
      </c>
      <c r="D1147" s="318" t="s">
        <v>12405</v>
      </c>
      <c r="E1147" s="318" t="s">
        <v>7412</v>
      </c>
      <c r="F1147" s="318" t="s">
        <v>7413</v>
      </c>
      <c r="G1147" s="318" t="s">
        <v>7037</v>
      </c>
      <c r="H1147" s="318" t="s">
        <v>7413</v>
      </c>
      <c r="I1147" s="318" t="s">
        <v>6884</v>
      </c>
      <c r="J1147" s="318" t="s">
        <v>6884</v>
      </c>
      <c r="K1147" s="318" t="s">
        <v>6884</v>
      </c>
      <c r="L1147" s="318" t="s">
        <v>862</v>
      </c>
    </row>
    <row r="1148" spans="1:12" ht="33.75">
      <c r="A1148" s="319" t="s">
        <v>12410</v>
      </c>
      <c r="B1148" s="319" t="s">
        <v>12407</v>
      </c>
      <c r="C1148" s="319" t="s">
        <v>12408</v>
      </c>
      <c r="D1148" s="319" t="s">
        <v>12409</v>
      </c>
      <c r="E1148" s="319" t="s">
        <v>11653</v>
      </c>
      <c r="F1148" s="319" t="s">
        <v>11654</v>
      </c>
      <c r="G1148" s="319" t="s">
        <v>6900</v>
      </c>
      <c r="H1148" s="319" t="s">
        <v>12411</v>
      </c>
      <c r="I1148" s="319" t="s">
        <v>11162</v>
      </c>
      <c r="J1148" s="319" t="s">
        <v>6884</v>
      </c>
      <c r="K1148" s="319" t="s">
        <v>6884</v>
      </c>
      <c r="L1148" s="319" t="s">
        <v>862</v>
      </c>
    </row>
    <row r="1149" spans="1:12" ht="45">
      <c r="A1149" s="318" t="s">
        <v>6884</v>
      </c>
      <c r="B1149" s="318" t="s">
        <v>12412</v>
      </c>
      <c r="C1149" s="318" t="s">
        <v>12413</v>
      </c>
      <c r="D1149" s="318" t="s">
        <v>12414</v>
      </c>
      <c r="E1149" s="318" t="s">
        <v>7923</v>
      </c>
      <c r="F1149" s="318" t="s">
        <v>7924</v>
      </c>
      <c r="G1149" s="318" t="s">
        <v>7037</v>
      </c>
      <c r="H1149" s="318" t="s">
        <v>7924</v>
      </c>
      <c r="I1149" s="318" t="s">
        <v>6884</v>
      </c>
      <c r="J1149" s="318" t="s">
        <v>6884</v>
      </c>
      <c r="K1149" s="318" t="s">
        <v>6884</v>
      </c>
      <c r="L1149" s="318" t="s">
        <v>862</v>
      </c>
    </row>
    <row r="1150" spans="1:12" ht="101.25">
      <c r="A1150" s="319" t="s">
        <v>12418</v>
      </c>
      <c r="B1150" s="319" t="s">
        <v>12415</v>
      </c>
      <c r="C1150" s="319" t="s">
        <v>12416</v>
      </c>
      <c r="D1150" s="319" t="s">
        <v>12417</v>
      </c>
      <c r="E1150" s="319" t="s">
        <v>12419</v>
      </c>
      <c r="F1150" s="319" t="s">
        <v>12420</v>
      </c>
      <c r="G1150" s="319" t="s">
        <v>7094</v>
      </c>
      <c r="H1150" s="319" t="s">
        <v>12421</v>
      </c>
      <c r="I1150" s="319" t="s">
        <v>6884</v>
      </c>
      <c r="J1150" s="319" t="s">
        <v>6884</v>
      </c>
      <c r="K1150" s="319" t="s">
        <v>6884</v>
      </c>
      <c r="L1150" s="319" t="s">
        <v>7652</v>
      </c>
    </row>
    <row r="1151" spans="1:12" ht="33.75">
      <c r="A1151" s="318" t="s">
        <v>12425</v>
      </c>
      <c r="B1151" s="318" t="s">
        <v>12422</v>
      </c>
      <c r="C1151" s="318" t="s">
        <v>12423</v>
      </c>
      <c r="D1151" s="318" t="s">
        <v>12424</v>
      </c>
      <c r="E1151" s="318" t="s">
        <v>7751</v>
      </c>
      <c r="F1151" s="318" t="s">
        <v>7752</v>
      </c>
      <c r="G1151" s="318" t="s">
        <v>7037</v>
      </c>
      <c r="H1151" s="318" t="s">
        <v>7752</v>
      </c>
      <c r="I1151" s="318" t="s">
        <v>6884</v>
      </c>
      <c r="J1151" s="318" t="s">
        <v>6884</v>
      </c>
      <c r="K1151" s="318" t="s">
        <v>6884</v>
      </c>
      <c r="L1151" s="318" t="s">
        <v>862</v>
      </c>
    </row>
    <row r="1152" spans="1:12" ht="56.25">
      <c r="A1152" s="319" t="s">
        <v>4805</v>
      </c>
      <c r="B1152" s="319" t="s">
        <v>12426</v>
      </c>
      <c r="C1152" s="319" t="s">
        <v>12427</v>
      </c>
      <c r="D1152" s="319" t="s">
        <v>4807</v>
      </c>
      <c r="E1152" s="319" t="s">
        <v>12428</v>
      </c>
      <c r="F1152" s="319" t="s">
        <v>12429</v>
      </c>
      <c r="G1152" s="319" t="s">
        <v>7333</v>
      </c>
      <c r="H1152" s="319" t="s">
        <v>12430</v>
      </c>
      <c r="I1152" s="319" t="s">
        <v>6884</v>
      </c>
      <c r="J1152" s="319" t="s">
        <v>6884</v>
      </c>
      <c r="K1152" s="319" t="s">
        <v>6884</v>
      </c>
      <c r="L1152" s="319" t="s">
        <v>862</v>
      </c>
    </row>
    <row r="1153" spans="1:12" ht="101.25">
      <c r="A1153" s="318" t="s">
        <v>6004</v>
      </c>
      <c r="B1153" s="318" t="s">
        <v>12431</v>
      </c>
      <c r="C1153" s="318" t="s">
        <v>12432</v>
      </c>
      <c r="D1153" s="318" t="s">
        <v>6248</v>
      </c>
      <c r="E1153" s="318" t="s">
        <v>12433</v>
      </c>
      <c r="F1153" s="318" t="s">
        <v>12434</v>
      </c>
      <c r="G1153" s="318" t="s">
        <v>7094</v>
      </c>
      <c r="H1153" s="318" t="s">
        <v>12434</v>
      </c>
      <c r="I1153" s="318" t="s">
        <v>11162</v>
      </c>
      <c r="J1153" s="318" t="s">
        <v>6884</v>
      </c>
      <c r="K1153" s="318" t="s">
        <v>6884</v>
      </c>
      <c r="L1153" s="318" t="s">
        <v>862</v>
      </c>
    </row>
    <row r="1154" spans="1:12" ht="67.5">
      <c r="A1154" s="319" t="s">
        <v>1162</v>
      </c>
      <c r="B1154" s="319" t="s">
        <v>12435</v>
      </c>
      <c r="C1154" s="319" t="s">
        <v>12436</v>
      </c>
      <c r="D1154" s="319" t="s">
        <v>1163</v>
      </c>
      <c r="E1154" s="319" t="s">
        <v>12437</v>
      </c>
      <c r="F1154" s="319" t="s">
        <v>12438</v>
      </c>
      <c r="G1154" s="319" t="s">
        <v>11760</v>
      </c>
      <c r="H1154" s="319" t="s">
        <v>12438</v>
      </c>
      <c r="I1154" s="319" t="s">
        <v>6884</v>
      </c>
      <c r="J1154" s="319" t="s">
        <v>6884</v>
      </c>
      <c r="K1154" s="319" t="s">
        <v>6884</v>
      </c>
      <c r="L1154" s="319" t="s">
        <v>862</v>
      </c>
    </row>
    <row r="1155" spans="1:12" ht="45">
      <c r="A1155" s="318" t="s">
        <v>1136</v>
      </c>
      <c r="B1155" s="318" t="s">
        <v>12439</v>
      </c>
      <c r="C1155" s="318" t="s">
        <v>12440</v>
      </c>
      <c r="D1155" s="318" t="s">
        <v>1138</v>
      </c>
      <c r="E1155" s="318" t="s">
        <v>9145</v>
      </c>
      <c r="F1155" s="318" t="s">
        <v>12441</v>
      </c>
      <c r="G1155" s="318" t="s">
        <v>8100</v>
      </c>
      <c r="H1155" s="318" t="s">
        <v>12441</v>
      </c>
      <c r="I1155" s="318" t="s">
        <v>6884</v>
      </c>
      <c r="J1155" s="318" t="s">
        <v>6884</v>
      </c>
      <c r="K1155" s="318" t="s">
        <v>6884</v>
      </c>
      <c r="L1155" s="318" t="s">
        <v>862</v>
      </c>
    </row>
    <row r="1156" spans="1:12" ht="67.5">
      <c r="A1156" s="319" t="s">
        <v>12444</v>
      </c>
      <c r="B1156" s="319" t="s">
        <v>12442</v>
      </c>
      <c r="C1156" s="319" t="s">
        <v>12443</v>
      </c>
      <c r="D1156" s="319" t="s">
        <v>1197</v>
      </c>
      <c r="E1156" s="319" t="s">
        <v>12445</v>
      </c>
      <c r="F1156" s="319" t="s">
        <v>12446</v>
      </c>
      <c r="G1156" s="319" t="s">
        <v>7898</v>
      </c>
      <c r="H1156" s="319" t="s">
        <v>12447</v>
      </c>
      <c r="I1156" s="319" t="s">
        <v>6884</v>
      </c>
      <c r="J1156" s="319" t="s">
        <v>6884</v>
      </c>
      <c r="K1156" s="319" t="s">
        <v>6884</v>
      </c>
      <c r="L1156" s="319" t="s">
        <v>862</v>
      </c>
    </row>
    <row r="1157" spans="1:12" ht="78.75">
      <c r="A1157" s="318" t="s">
        <v>1090</v>
      </c>
      <c r="B1157" s="318" t="s">
        <v>12448</v>
      </c>
      <c r="C1157" s="318" t="s">
        <v>12449</v>
      </c>
      <c r="D1157" s="318" t="s">
        <v>12450</v>
      </c>
      <c r="E1157" s="318" t="s">
        <v>7048</v>
      </c>
      <c r="F1157" s="318" t="s">
        <v>7049</v>
      </c>
      <c r="G1157" s="318" t="s">
        <v>7050</v>
      </c>
      <c r="H1157" s="318" t="s">
        <v>7049</v>
      </c>
      <c r="I1157" s="318" t="s">
        <v>6884</v>
      </c>
      <c r="J1157" s="318" t="s">
        <v>6884</v>
      </c>
      <c r="K1157" s="318" t="s">
        <v>6884</v>
      </c>
      <c r="L1157" s="318" t="s">
        <v>6926</v>
      </c>
    </row>
    <row r="1158" spans="1:12" ht="56.25">
      <c r="A1158" s="319" t="s">
        <v>12454</v>
      </c>
      <c r="B1158" s="319" t="s">
        <v>12451</v>
      </c>
      <c r="C1158" s="319" t="s">
        <v>12452</v>
      </c>
      <c r="D1158" s="319" t="s">
        <v>12453</v>
      </c>
      <c r="E1158" s="319" t="s">
        <v>9083</v>
      </c>
      <c r="F1158" s="319" t="s">
        <v>9084</v>
      </c>
      <c r="G1158" s="319" t="s">
        <v>7037</v>
      </c>
      <c r="H1158" s="319" t="s">
        <v>9084</v>
      </c>
      <c r="I1158" s="319" t="s">
        <v>6884</v>
      </c>
      <c r="J1158" s="319" t="s">
        <v>6884</v>
      </c>
      <c r="K1158" s="319" t="s">
        <v>6884</v>
      </c>
      <c r="L1158" s="319" t="s">
        <v>6926</v>
      </c>
    </row>
    <row r="1159" spans="1:12" ht="78.75">
      <c r="A1159" s="318" t="s">
        <v>1090</v>
      </c>
      <c r="B1159" s="318" t="s">
        <v>12455</v>
      </c>
      <c r="C1159" s="318" t="s">
        <v>12456</v>
      </c>
      <c r="D1159" s="318" t="s">
        <v>12457</v>
      </c>
      <c r="E1159" s="318" t="s">
        <v>7364</v>
      </c>
      <c r="F1159" s="318" t="s">
        <v>7365</v>
      </c>
      <c r="G1159" s="318" t="s">
        <v>7003</v>
      </c>
      <c r="H1159" s="318" t="s">
        <v>7366</v>
      </c>
      <c r="I1159" s="318" t="s">
        <v>6884</v>
      </c>
      <c r="J1159" s="318" t="s">
        <v>6884</v>
      </c>
      <c r="K1159" s="318" t="s">
        <v>6884</v>
      </c>
      <c r="L1159" s="318" t="s">
        <v>6926</v>
      </c>
    </row>
    <row r="1160" spans="1:12" ht="45">
      <c r="A1160" s="319" t="s">
        <v>1090</v>
      </c>
      <c r="B1160" s="319" t="s">
        <v>12458</v>
      </c>
      <c r="C1160" s="319" t="s">
        <v>12459</v>
      </c>
      <c r="D1160" s="319" t="s">
        <v>12460</v>
      </c>
      <c r="E1160" s="319" t="s">
        <v>7364</v>
      </c>
      <c r="F1160" s="319" t="s">
        <v>7365</v>
      </c>
      <c r="G1160" s="319" t="s">
        <v>7003</v>
      </c>
      <c r="H1160" s="319" t="s">
        <v>7366</v>
      </c>
      <c r="I1160" s="319" t="s">
        <v>6884</v>
      </c>
      <c r="J1160" s="319" t="s">
        <v>6884</v>
      </c>
      <c r="K1160" s="319" t="s">
        <v>6884</v>
      </c>
      <c r="L1160" s="319" t="s">
        <v>6926</v>
      </c>
    </row>
    <row r="1161" spans="1:12" ht="67.5">
      <c r="A1161" s="318" t="s">
        <v>12464</v>
      </c>
      <c r="B1161" s="318" t="s">
        <v>12461</v>
      </c>
      <c r="C1161" s="318" t="s">
        <v>12462</v>
      </c>
      <c r="D1161" s="318" t="s">
        <v>12463</v>
      </c>
      <c r="E1161" s="318" t="s">
        <v>12465</v>
      </c>
      <c r="F1161" s="318" t="s">
        <v>12466</v>
      </c>
      <c r="G1161" s="318" t="s">
        <v>7586</v>
      </c>
      <c r="H1161" s="318" t="s">
        <v>12466</v>
      </c>
      <c r="I1161" s="318" t="s">
        <v>6884</v>
      </c>
      <c r="J1161" s="318" t="s">
        <v>6884</v>
      </c>
      <c r="K1161" s="318" t="s">
        <v>6884</v>
      </c>
      <c r="L1161" s="318" t="s">
        <v>6926</v>
      </c>
    </row>
    <row r="1162" spans="1:12" ht="45">
      <c r="A1162" s="319" t="s">
        <v>12470</v>
      </c>
      <c r="B1162" s="319" t="s">
        <v>12467</v>
      </c>
      <c r="C1162" s="319" t="s">
        <v>12468</v>
      </c>
      <c r="D1162" s="319" t="s">
        <v>12469</v>
      </c>
      <c r="E1162" s="319" t="s">
        <v>8065</v>
      </c>
      <c r="F1162" s="319" t="s">
        <v>8066</v>
      </c>
      <c r="G1162" s="319" t="s">
        <v>7003</v>
      </c>
      <c r="H1162" s="319" t="s">
        <v>8066</v>
      </c>
      <c r="I1162" s="319" t="s">
        <v>6884</v>
      </c>
      <c r="J1162" s="319" t="s">
        <v>6884</v>
      </c>
      <c r="K1162" s="319" t="s">
        <v>6884</v>
      </c>
      <c r="L1162" s="319" t="s">
        <v>6926</v>
      </c>
    </row>
    <row r="1163" spans="1:12" ht="67.5">
      <c r="A1163" s="318" t="s">
        <v>1090</v>
      </c>
      <c r="B1163" s="318" t="s">
        <v>12471</v>
      </c>
      <c r="C1163" s="318" t="s">
        <v>12472</v>
      </c>
      <c r="D1163" s="318" t="s">
        <v>12473</v>
      </c>
      <c r="E1163" s="318" t="s">
        <v>9866</v>
      </c>
      <c r="F1163" s="318" t="s">
        <v>9867</v>
      </c>
      <c r="G1163" s="318" t="s">
        <v>8100</v>
      </c>
      <c r="H1163" s="318" t="s">
        <v>9867</v>
      </c>
      <c r="I1163" s="318" t="s">
        <v>6884</v>
      </c>
      <c r="J1163" s="318" t="s">
        <v>6884</v>
      </c>
      <c r="K1163" s="318" t="s">
        <v>6884</v>
      </c>
      <c r="L1163" s="318" t="s">
        <v>6926</v>
      </c>
    </row>
    <row r="1164" spans="1:12" ht="56.25">
      <c r="A1164" s="319" t="s">
        <v>12477</v>
      </c>
      <c r="B1164" s="319" t="s">
        <v>12474</v>
      </c>
      <c r="C1164" s="319" t="s">
        <v>12475</v>
      </c>
      <c r="D1164" s="319" t="s">
        <v>12476</v>
      </c>
      <c r="E1164" s="319" t="s">
        <v>7549</v>
      </c>
      <c r="F1164" s="319" t="s">
        <v>9913</v>
      </c>
      <c r="G1164" s="319" t="s">
        <v>7044</v>
      </c>
      <c r="H1164" s="319" t="s">
        <v>9913</v>
      </c>
      <c r="I1164" s="319" t="s">
        <v>6884</v>
      </c>
      <c r="J1164" s="319" t="s">
        <v>6884</v>
      </c>
      <c r="K1164" s="319" t="s">
        <v>6884</v>
      </c>
      <c r="L1164" s="319" t="s">
        <v>6926</v>
      </c>
    </row>
    <row r="1165" spans="1:12" ht="45">
      <c r="A1165" s="318" t="s">
        <v>1187</v>
      </c>
      <c r="B1165" s="318" t="s">
        <v>12478</v>
      </c>
      <c r="C1165" s="318" t="s">
        <v>12479</v>
      </c>
      <c r="D1165" s="318" t="s">
        <v>1189</v>
      </c>
      <c r="E1165" s="318" t="s">
        <v>8174</v>
      </c>
      <c r="F1165" s="318" t="s">
        <v>8175</v>
      </c>
      <c r="G1165" s="318" t="s">
        <v>7730</v>
      </c>
      <c r="H1165" s="318" t="s">
        <v>8176</v>
      </c>
      <c r="I1165" s="318" t="s">
        <v>6884</v>
      </c>
      <c r="J1165" s="318" t="s">
        <v>6884</v>
      </c>
      <c r="K1165" s="318" t="s">
        <v>6884</v>
      </c>
      <c r="L1165" s="318" t="s">
        <v>862</v>
      </c>
    </row>
    <row r="1166" spans="1:12" ht="45">
      <c r="A1166" s="319" t="s">
        <v>12483</v>
      </c>
      <c r="B1166" s="319" t="s">
        <v>12480</v>
      </c>
      <c r="C1166" s="319" t="s">
        <v>12481</v>
      </c>
      <c r="D1166" s="319" t="s">
        <v>12482</v>
      </c>
      <c r="E1166" s="319" t="s">
        <v>12484</v>
      </c>
      <c r="F1166" s="319" t="s">
        <v>11864</v>
      </c>
      <c r="G1166" s="319" t="s">
        <v>7044</v>
      </c>
      <c r="H1166" s="319" t="s">
        <v>11864</v>
      </c>
      <c r="I1166" s="319" t="s">
        <v>6884</v>
      </c>
      <c r="J1166" s="319" t="s">
        <v>6884</v>
      </c>
      <c r="K1166" s="319" t="s">
        <v>6884</v>
      </c>
      <c r="L1166" s="319" t="s">
        <v>862</v>
      </c>
    </row>
    <row r="1167" spans="1:12" ht="56.25">
      <c r="A1167" s="318" t="s">
        <v>6884</v>
      </c>
      <c r="B1167" s="318" t="s">
        <v>12485</v>
      </c>
      <c r="C1167" s="318" t="s">
        <v>12486</v>
      </c>
      <c r="D1167" s="318" t="s">
        <v>12487</v>
      </c>
      <c r="E1167" s="318" t="s">
        <v>7001</v>
      </c>
      <c r="F1167" s="318" t="s">
        <v>7002</v>
      </c>
      <c r="G1167" s="318" t="s">
        <v>7003</v>
      </c>
      <c r="H1167" s="318" t="s">
        <v>7004</v>
      </c>
      <c r="I1167" s="318" t="s">
        <v>6884</v>
      </c>
      <c r="J1167" s="318" t="s">
        <v>6884</v>
      </c>
      <c r="K1167" s="318" t="s">
        <v>6884</v>
      </c>
      <c r="L1167" s="318" t="s">
        <v>862</v>
      </c>
    </row>
    <row r="1168" spans="1:12" ht="33.75">
      <c r="A1168" s="319" t="s">
        <v>12491</v>
      </c>
      <c r="B1168" s="319" t="s">
        <v>12488</v>
      </c>
      <c r="C1168" s="319" t="s">
        <v>12489</v>
      </c>
      <c r="D1168" s="319" t="s">
        <v>12490</v>
      </c>
      <c r="E1168" s="319" t="s">
        <v>12177</v>
      </c>
      <c r="F1168" s="319" t="s">
        <v>12178</v>
      </c>
      <c r="G1168" s="319" t="s">
        <v>7037</v>
      </c>
      <c r="H1168" s="319" t="s">
        <v>12179</v>
      </c>
      <c r="I1168" s="319" t="s">
        <v>6884</v>
      </c>
      <c r="J1168" s="319" t="s">
        <v>6884</v>
      </c>
      <c r="K1168" s="319" t="s">
        <v>6884</v>
      </c>
      <c r="L1168" s="319" t="s">
        <v>862</v>
      </c>
    </row>
    <row r="1169" spans="1:12" ht="56.25">
      <c r="A1169" s="318" t="s">
        <v>12495</v>
      </c>
      <c r="B1169" s="318" t="s">
        <v>12492</v>
      </c>
      <c r="C1169" s="318" t="s">
        <v>12493</v>
      </c>
      <c r="D1169" s="318" t="s">
        <v>12494</v>
      </c>
      <c r="E1169" s="318" t="s">
        <v>12496</v>
      </c>
      <c r="F1169" s="318" t="s">
        <v>12497</v>
      </c>
      <c r="G1169" s="318" t="s">
        <v>7586</v>
      </c>
      <c r="H1169" s="318" t="s">
        <v>12497</v>
      </c>
      <c r="I1169" s="318" t="s">
        <v>6884</v>
      </c>
      <c r="J1169" s="318" t="s">
        <v>6884</v>
      </c>
      <c r="K1169" s="318" t="s">
        <v>6884</v>
      </c>
      <c r="L1169" s="318" t="s">
        <v>862</v>
      </c>
    </row>
    <row r="1170" spans="1:12" ht="45">
      <c r="A1170" s="319" t="s">
        <v>12501</v>
      </c>
      <c r="B1170" s="319" t="s">
        <v>12498</v>
      </c>
      <c r="C1170" s="319" t="s">
        <v>12499</v>
      </c>
      <c r="D1170" s="319" t="s">
        <v>12500</v>
      </c>
      <c r="E1170" s="319" t="s">
        <v>12502</v>
      </c>
      <c r="F1170" s="319" t="s">
        <v>12503</v>
      </c>
      <c r="G1170" s="319" t="s">
        <v>6892</v>
      </c>
      <c r="H1170" s="319" t="s">
        <v>12503</v>
      </c>
      <c r="I1170" s="319" t="s">
        <v>6884</v>
      </c>
      <c r="J1170" s="319" t="s">
        <v>6884</v>
      </c>
      <c r="K1170" s="319" t="s">
        <v>7101</v>
      </c>
      <c r="L1170" s="319" t="s">
        <v>862</v>
      </c>
    </row>
    <row r="1171" spans="1:12" ht="45">
      <c r="A1171" s="318" t="s">
        <v>12507</v>
      </c>
      <c r="B1171" s="318" t="s">
        <v>12504</v>
      </c>
      <c r="C1171" s="318" t="s">
        <v>12505</v>
      </c>
      <c r="D1171" s="318" t="s">
        <v>12506</v>
      </c>
      <c r="E1171" s="318" t="s">
        <v>10477</v>
      </c>
      <c r="F1171" s="318" t="s">
        <v>10478</v>
      </c>
      <c r="G1171" s="318" t="s">
        <v>7003</v>
      </c>
      <c r="H1171" s="318" t="s">
        <v>10478</v>
      </c>
      <c r="I1171" s="318" t="s">
        <v>6884</v>
      </c>
      <c r="J1171" s="318" t="s">
        <v>6884</v>
      </c>
      <c r="K1171" s="318" t="s">
        <v>6884</v>
      </c>
      <c r="L1171" s="318" t="s">
        <v>862</v>
      </c>
    </row>
    <row r="1172" spans="1:12" ht="33.75">
      <c r="A1172" s="319" t="s">
        <v>12511</v>
      </c>
      <c r="B1172" s="319" t="s">
        <v>12508</v>
      </c>
      <c r="C1172" s="319" t="s">
        <v>12509</v>
      </c>
      <c r="D1172" s="319" t="s">
        <v>12510</v>
      </c>
      <c r="E1172" s="319" t="s">
        <v>7274</v>
      </c>
      <c r="F1172" s="319" t="s">
        <v>7275</v>
      </c>
      <c r="G1172" s="319" t="s">
        <v>7276</v>
      </c>
      <c r="H1172" s="319" t="s">
        <v>7277</v>
      </c>
      <c r="I1172" s="319" t="s">
        <v>6884</v>
      </c>
      <c r="J1172" s="319" t="s">
        <v>6884</v>
      </c>
      <c r="K1172" s="319" t="s">
        <v>6884</v>
      </c>
      <c r="L1172" s="319" t="s">
        <v>862</v>
      </c>
    </row>
    <row r="1173" spans="1:12" ht="45">
      <c r="A1173" s="318" t="s">
        <v>12515</v>
      </c>
      <c r="B1173" s="318" t="s">
        <v>12512</v>
      </c>
      <c r="C1173" s="318" t="s">
        <v>12513</v>
      </c>
      <c r="D1173" s="318" t="s">
        <v>12514</v>
      </c>
      <c r="E1173" s="318" t="s">
        <v>9860</v>
      </c>
      <c r="F1173" s="318" t="s">
        <v>12516</v>
      </c>
      <c r="G1173" s="318" t="s">
        <v>7163</v>
      </c>
      <c r="H1173" s="318" t="s">
        <v>12516</v>
      </c>
      <c r="I1173" s="318" t="s">
        <v>6884</v>
      </c>
      <c r="J1173" s="318" t="s">
        <v>6884</v>
      </c>
      <c r="K1173" s="318" t="s">
        <v>6884</v>
      </c>
      <c r="L1173" s="318" t="s">
        <v>862</v>
      </c>
    </row>
    <row r="1174" spans="1:12" ht="45">
      <c r="A1174" s="319" t="s">
        <v>12520</v>
      </c>
      <c r="B1174" s="319" t="s">
        <v>12517</v>
      </c>
      <c r="C1174" s="319" t="s">
        <v>12518</v>
      </c>
      <c r="D1174" s="319" t="s">
        <v>12519</v>
      </c>
      <c r="E1174" s="319" t="s">
        <v>12521</v>
      </c>
      <c r="F1174" s="319" t="s">
        <v>12522</v>
      </c>
      <c r="G1174" s="319" t="s">
        <v>7037</v>
      </c>
      <c r="H1174" s="319" t="s">
        <v>12522</v>
      </c>
      <c r="I1174" s="319" t="s">
        <v>6884</v>
      </c>
      <c r="J1174" s="319" t="s">
        <v>6884</v>
      </c>
      <c r="K1174" s="319" t="s">
        <v>6884</v>
      </c>
      <c r="L1174" s="319" t="s">
        <v>862</v>
      </c>
    </row>
    <row r="1175" spans="1:12" ht="56.25">
      <c r="A1175" s="318" t="s">
        <v>12526</v>
      </c>
      <c r="B1175" s="318" t="s">
        <v>12523</v>
      </c>
      <c r="C1175" s="318" t="s">
        <v>12524</v>
      </c>
      <c r="D1175" s="318" t="s">
        <v>12525</v>
      </c>
      <c r="E1175" s="318" t="s">
        <v>12527</v>
      </c>
      <c r="F1175" s="318" t="s">
        <v>12528</v>
      </c>
      <c r="G1175" s="318" t="s">
        <v>6979</v>
      </c>
      <c r="H1175" s="318" t="s">
        <v>12529</v>
      </c>
      <c r="I1175" s="318" t="s">
        <v>6884</v>
      </c>
      <c r="J1175" s="318" t="s">
        <v>6884</v>
      </c>
      <c r="K1175" s="318" t="s">
        <v>7240</v>
      </c>
      <c r="L1175" s="318" t="s">
        <v>6893</v>
      </c>
    </row>
    <row r="1176" spans="1:12" ht="33.75">
      <c r="A1176" s="319" t="s">
        <v>12533</v>
      </c>
      <c r="B1176" s="319" t="s">
        <v>12530</v>
      </c>
      <c r="C1176" s="319" t="s">
        <v>12531</v>
      </c>
      <c r="D1176" s="319" t="s">
        <v>12532</v>
      </c>
      <c r="E1176" s="319" t="s">
        <v>7048</v>
      </c>
      <c r="F1176" s="319" t="s">
        <v>7049</v>
      </c>
      <c r="G1176" s="319" t="s">
        <v>6884</v>
      </c>
      <c r="H1176" s="319" t="s">
        <v>7049</v>
      </c>
      <c r="I1176" s="319" t="s">
        <v>6884</v>
      </c>
      <c r="J1176" s="319" t="s">
        <v>6884</v>
      </c>
      <c r="K1176" s="319" t="s">
        <v>6884</v>
      </c>
      <c r="L1176" s="319" t="s">
        <v>862</v>
      </c>
    </row>
    <row r="1177" spans="1:12" ht="33.75">
      <c r="A1177" s="318" t="s">
        <v>12537</v>
      </c>
      <c r="B1177" s="318" t="s">
        <v>12534</v>
      </c>
      <c r="C1177" s="318" t="s">
        <v>12535</v>
      </c>
      <c r="D1177" s="318" t="s">
        <v>12536</v>
      </c>
      <c r="E1177" s="318" t="s">
        <v>7975</v>
      </c>
      <c r="F1177" s="318" t="s">
        <v>7976</v>
      </c>
      <c r="G1177" s="318" t="s">
        <v>6892</v>
      </c>
      <c r="H1177" s="318" t="s">
        <v>7976</v>
      </c>
      <c r="I1177" s="318" t="s">
        <v>6884</v>
      </c>
      <c r="J1177" s="318" t="s">
        <v>6884</v>
      </c>
      <c r="K1177" s="318" t="s">
        <v>6884</v>
      </c>
      <c r="L1177" s="318" t="s">
        <v>862</v>
      </c>
    </row>
    <row r="1178" spans="1:12" ht="67.5">
      <c r="A1178" s="319" t="s">
        <v>6884</v>
      </c>
      <c r="B1178" s="319" t="s">
        <v>12538</v>
      </c>
      <c r="C1178" s="319" t="s">
        <v>12539</v>
      </c>
      <c r="D1178" s="319" t="s">
        <v>12540</v>
      </c>
      <c r="E1178" s="319" t="s">
        <v>7412</v>
      </c>
      <c r="F1178" s="319" t="s">
        <v>7413</v>
      </c>
      <c r="G1178" s="319" t="s">
        <v>7037</v>
      </c>
      <c r="H1178" s="319" t="s">
        <v>7413</v>
      </c>
      <c r="I1178" s="319" t="s">
        <v>6884</v>
      </c>
      <c r="J1178" s="319" t="s">
        <v>6884</v>
      </c>
      <c r="K1178" s="319" t="s">
        <v>6884</v>
      </c>
      <c r="L1178" s="319" t="s">
        <v>862</v>
      </c>
    </row>
    <row r="1179" spans="1:12" ht="78.75">
      <c r="A1179" s="318" t="s">
        <v>6884</v>
      </c>
      <c r="B1179" s="318" t="s">
        <v>12541</v>
      </c>
      <c r="C1179" s="318" t="s">
        <v>12542</v>
      </c>
      <c r="D1179" s="318" t="s">
        <v>12543</v>
      </c>
      <c r="E1179" s="318" t="s">
        <v>7472</v>
      </c>
      <c r="F1179" s="318" t="s">
        <v>7473</v>
      </c>
      <c r="G1179" s="318" t="s">
        <v>7474</v>
      </c>
      <c r="H1179" s="318" t="s">
        <v>7473</v>
      </c>
      <c r="I1179" s="318" t="s">
        <v>6884</v>
      </c>
      <c r="J1179" s="318" t="s">
        <v>6884</v>
      </c>
      <c r="K1179" s="318" t="s">
        <v>6884</v>
      </c>
      <c r="L1179" s="318" t="s">
        <v>862</v>
      </c>
    </row>
    <row r="1180" spans="1:12" ht="45">
      <c r="A1180" s="319" t="s">
        <v>12547</v>
      </c>
      <c r="B1180" s="319" t="s">
        <v>12544</v>
      </c>
      <c r="C1180" s="319" t="s">
        <v>12545</v>
      </c>
      <c r="D1180" s="319" t="s">
        <v>12546</v>
      </c>
      <c r="E1180" s="319" t="s">
        <v>8212</v>
      </c>
      <c r="F1180" s="319" t="s">
        <v>8213</v>
      </c>
      <c r="G1180" s="319" t="s">
        <v>7474</v>
      </c>
      <c r="H1180" s="319" t="s">
        <v>8213</v>
      </c>
      <c r="I1180" s="319" t="s">
        <v>6884</v>
      </c>
      <c r="J1180" s="319" t="s">
        <v>6884</v>
      </c>
      <c r="K1180" s="319" t="s">
        <v>6884</v>
      </c>
      <c r="L1180" s="319" t="s">
        <v>862</v>
      </c>
    </row>
    <row r="1181" spans="1:12" ht="78.75">
      <c r="A1181" s="318" t="s">
        <v>6884</v>
      </c>
      <c r="B1181" s="318" t="s">
        <v>12548</v>
      </c>
      <c r="C1181" s="318" t="s">
        <v>12549</v>
      </c>
      <c r="D1181" s="318" t="s">
        <v>12550</v>
      </c>
      <c r="E1181" s="318" t="s">
        <v>7412</v>
      </c>
      <c r="F1181" s="318" t="s">
        <v>7413</v>
      </c>
      <c r="G1181" s="318" t="s">
        <v>7037</v>
      </c>
      <c r="H1181" s="318" t="s">
        <v>7413</v>
      </c>
      <c r="I1181" s="318" t="s">
        <v>6884</v>
      </c>
      <c r="J1181" s="318" t="s">
        <v>6884</v>
      </c>
      <c r="K1181" s="318" t="s">
        <v>6884</v>
      </c>
      <c r="L1181" s="318" t="s">
        <v>862</v>
      </c>
    </row>
    <row r="1182" spans="1:12" ht="191.25">
      <c r="A1182" s="319" t="s">
        <v>6884</v>
      </c>
      <c r="B1182" s="319" t="s">
        <v>12551</v>
      </c>
      <c r="C1182" s="319" t="s">
        <v>12552</v>
      </c>
      <c r="D1182" s="319" t="s">
        <v>12553</v>
      </c>
      <c r="E1182" s="319" t="s">
        <v>7048</v>
      </c>
      <c r="F1182" s="319" t="s">
        <v>7049</v>
      </c>
      <c r="G1182" s="319" t="s">
        <v>6884</v>
      </c>
      <c r="H1182" s="319" t="s">
        <v>7049</v>
      </c>
      <c r="I1182" s="319" t="s">
        <v>6884</v>
      </c>
      <c r="J1182" s="319" t="s">
        <v>6884</v>
      </c>
      <c r="K1182" s="319" t="s">
        <v>6884</v>
      </c>
      <c r="L1182" s="319" t="s">
        <v>862</v>
      </c>
    </row>
    <row r="1183" spans="1:12" ht="56.25">
      <c r="A1183" s="318" t="s">
        <v>6884</v>
      </c>
      <c r="B1183" s="318" t="s">
        <v>12554</v>
      </c>
      <c r="C1183" s="318" t="s">
        <v>12555</v>
      </c>
      <c r="D1183" s="318" t="s">
        <v>12556</v>
      </c>
      <c r="E1183" s="318" t="s">
        <v>8070</v>
      </c>
      <c r="F1183" s="318" t="s">
        <v>8071</v>
      </c>
      <c r="G1183" s="318" t="s">
        <v>7627</v>
      </c>
      <c r="H1183" s="318" t="s">
        <v>8071</v>
      </c>
      <c r="I1183" s="318" t="s">
        <v>6884</v>
      </c>
      <c r="J1183" s="318" t="s">
        <v>6884</v>
      </c>
      <c r="K1183" s="318" t="s">
        <v>6884</v>
      </c>
      <c r="L1183" s="318" t="s">
        <v>862</v>
      </c>
    </row>
    <row r="1184" spans="1:12" ht="45">
      <c r="A1184" s="319" t="s">
        <v>12560</v>
      </c>
      <c r="B1184" s="319" t="s">
        <v>12557</v>
      </c>
      <c r="C1184" s="319" t="s">
        <v>12558</v>
      </c>
      <c r="D1184" s="319" t="s">
        <v>12559</v>
      </c>
      <c r="E1184" s="319" t="s">
        <v>8187</v>
      </c>
      <c r="F1184" s="319" t="s">
        <v>8188</v>
      </c>
      <c r="G1184" s="319" t="s">
        <v>7037</v>
      </c>
      <c r="H1184" s="319" t="s">
        <v>8188</v>
      </c>
      <c r="I1184" s="319" t="s">
        <v>6884</v>
      </c>
      <c r="J1184" s="319" t="s">
        <v>6884</v>
      </c>
      <c r="K1184" s="319" t="s">
        <v>6884</v>
      </c>
      <c r="L1184" s="319" t="s">
        <v>862</v>
      </c>
    </row>
    <row r="1185" spans="1:12" ht="78.75">
      <c r="A1185" s="318" t="s">
        <v>6884</v>
      </c>
      <c r="B1185" s="318" t="s">
        <v>12561</v>
      </c>
      <c r="C1185" s="318" t="s">
        <v>12562</v>
      </c>
      <c r="D1185" s="318" t="s">
        <v>12563</v>
      </c>
      <c r="E1185" s="318" t="s">
        <v>7472</v>
      </c>
      <c r="F1185" s="318" t="s">
        <v>7473</v>
      </c>
      <c r="G1185" s="318" t="s">
        <v>7474</v>
      </c>
      <c r="H1185" s="318" t="s">
        <v>7473</v>
      </c>
      <c r="I1185" s="318" t="s">
        <v>6884</v>
      </c>
      <c r="J1185" s="318" t="s">
        <v>6884</v>
      </c>
      <c r="K1185" s="318" t="s">
        <v>6884</v>
      </c>
      <c r="L1185" s="318" t="s">
        <v>862</v>
      </c>
    </row>
    <row r="1186" spans="1:12" ht="67.5">
      <c r="A1186" s="319" t="s">
        <v>12567</v>
      </c>
      <c r="B1186" s="319" t="s">
        <v>12564</v>
      </c>
      <c r="C1186" s="319" t="s">
        <v>12565</v>
      </c>
      <c r="D1186" s="319" t="s">
        <v>12566</v>
      </c>
      <c r="E1186" s="319" t="s">
        <v>8930</v>
      </c>
      <c r="F1186" s="319" t="s">
        <v>8931</v>
      </c>
      <c r="G1186" s="319" t="s">
        <v>6884</v>
      </c>
      <c r="H1186" s="319" t="s">
        <v>8931</v>
      </c>
      <c r="I1186" s="319" t="s">
        <v>6884</v>
      </c>
      <c r="J1186" s="319" t="s">
        <v>6884</v>
      </c>
      <c r="K1186" s="319" t="s">
        <v>6884</v>
      </c>
      <c r="L1186" s="319" t="s">
        <v>862</v>
      </c>
    </row>
    <row r="1187" spans="1:12" ht="56.25">
      <c r="A1187" s="318" t="s">
        <v>6009</v>
      </c>
      <c r="B1187" s="318" t="s">
        <v>12568</v>
      </c>
      <c r="C1187" s="318" t="s">
        <v>12569</v>
      </c>
      <c r="D1187" s="318" t="s">
        <v>6254</v>
      </c>
      <c r="E1187" s="318" t="s">
        <v>12570</v>
      </c>
      <c r="F1187" s="318" t="s">
        <v>12571</v>
      </c>
      <c r="G1187" s="318" t="s">
        <v>9588</v>
      </c>
      <c r="H1187" s="318" t="s">
        <v>12572</v>
      </c>
      <c r="I1187" s="318" t="s">
        <v>11162</v>
      </c>
      <c r="J1187" s="318" t="s">
        <v>6884</v>
      </c>
      <c r="K1187" s="318" t="s">
        <v>6884</v>
      </c>
      <c r="L1187" s="318" t="s">
        <v>862</v>
      </c>
    </row>
    <row r="1188" spans="1:12" ht="22.5">
      <c r="A1188" s="319" t="s">
        <v>829</v>
      </c>
      <c r="B1188" s="319" t="s">
        <v>12573</v>
      </c>
      <c r="C1188" s="319" t="s">
        <v>12574</v>
      </c>
      <c r="D1188" s="319" t="s">
        <v>1135</v>
      </c>
      <c r="E1188" s="319" t="s">
        <v>7258</v>
      </c>
      <c r="F1188" s="319" t="s">
        <v>7259</v>
      </c>
      <c r="G1188" s="319" t="s">
        <v>7037</v>
      </c>
      <c r="H1188" s="319" t="s">
        <v>7259</v>
      </c>
      <c r="I1188" s="319" t="s">
        <v>6884</v>
      </c>
      <c r="J1188" s="319" t="s">
        <v>6884</v>
      </c>
      <c r="K1188" s="319" t="s">
        <v>6884</v>
      </c>
      <c r="L1188" s="319" t="s">
        <v>862</v>
      </c>
    </row>
    <row r="1189" spans="1:12" ht="101.25">
      <c r="A1189" s="318" t="s">
        <v>6884</v>
      </c>
      <c r="B1189" s="318" t="s">
        <v>12575</v>
      </c>
      <c r="C1189" s="318" t="s">
        <v>12576</v>
      </c>
      <c r="D1189" s="318" t="s">
        <v>12577</v>
      </c>
      <c r="E1189" s="318" t="s">
        <v>8930</v>
      </c>
      <c r="F1189" s="318" t="s">
        <v>8931</v>
      </c>
      <c r="G1189" s="318" t="s">
        <v>6884</v>
      </c>
      <c r="H1189" s="318" t="s">
        <v>8931</v>
      </c>
      <c r="I1189" s="318" t="s">
        <v>6884</v>
      </c>
      <c r="J1189" s="318" t="s">
        <v>6884</v>
      </c>
      <c r="K1189" s="318" t="s">
        <v>6884</v>
      </c>
      <c r="L1189" s="318" t="s">
        <v>862</v>
      </c>
    </row>
    <row r="1190" spans="1:12" ht="67.5">
      <c r="A1190" s="319" t="s">
        <v>12581</v>
      </c>
      <c r="B1190" s="319" t="s">
        <v>12578</v>
      </c>
      <c r="C1190" s="319" t="s">
        <v>12579</v>
      </c>
      <c r="D1190" s="319" t="s">
        <v>12580</v>
      </c>
      <c r="E1190" s="319" t="s">
        <v>12582</v>
      </c>
      <c r="F1190" s="319" t="s">
        <v>12583</v>
      </c>
      <c r="G1190" s="319" t="s">
        <v>8281</v>
      </c>
      <c r="H1190" s="319" t="s">
        <v>12583</v>
      </c>
      <c r="I1190" s="319" t="s">
        <v>6884</v>
      </c>
      <c r="J1190" s="319" t="s">
        <v>6884</v>
      </c>
      <c r="K1190" s="319" t="s">
        <v>6884</v>
      </c>
      <c r="L1190" s="319" t="s">
        <v>862</v>
      </c>
    </row>
    <row r="1191" spans="1:12" ht="101.25">
      <c r="A1191" s="318" t="s">
        <v>12587</v>
      </c>
      <c r="B1191" s="318" t="s">
        <v>12584</v>
      </c>
      <c r="C1191" s="318" t="s">
        <v>12585</v>
      </c>
      <c r="D1191" s="318" t="s">
        <v>12586</v>
      </c>
      <c r="E1191" s="318" t="s">
        <v>12588</v>
      </c>
      <c r="F1191" s="318" t="s">
        <v>12589</v>
      </c>
      <c r="G1191" s="318" t="s">
        <v>12032</v>
      </c>
      <c r="H1191" s="318" t="s">
        <v>12589</v>
      </c>
      <c r="I1191" s="318" t="s">
        <v>6884</v>
      </c>
      <c r="J1191" s="318" t="s">
        <v>6884</v>
      </c>
      <c r="K1191" s="318" t="s">
        <v>6884</v>
      </c>
      <c r="L1191" s="318" t="s">
        <v>862</v>
      </c>
    </row>
    <row r="1192" spans="1:12" ht="67.5">
      <c r="A1192" s="319" t="s">
        <v>12593</v>
      </c>
      <c r="B1192" s="319" t="s">
        <v>12590</v>
      </c>
      <c r="C1192" s="319" t="s">
        <v>12591</v>
      </c>
      <c r="D1192" s="319" t="s">
        <v>12592</v>
      </c>
      <c r="E1192" s="319" t="s">
        <v>7598</v>
      </c>
      <c r="F1192" s="319" t="s">
        <v>7599</v>
      </c>
      <c r="G1192" s="319" t="s">
        <v>7600</v>
      </c>
      <c r="H1192" s="319" t="s">
        <v>7599</v>
      </c>
      <c r="I1192" s="319" t="s">
        <v>6884</v>
      </c>
      <c r="J1192" s="319" t="s">
        <v>6884</v>
      </c>
      <c r="K1192" s="319" t="s">
        <v>6884</v>
      </c>
      <c r="L1192" s="319" t="s">
        <v>862</v>
      </c>
    </row>
    <row r="1193" spans="1:12" ht="33.75">
      <c r="A1193" s="318" t="s">
        <v>12597</v>
      </c>
      <c r="B1193" s="318" t="s">
        <v>12594</v>
      </c>
      <c r="C1193" s="318" t="s">
        <v>12595</v>
      </c>
      <c r="D1193" s="318" t="s">
        <v>12596</v>
      </c>
      <c r="E1193" s="318" t="s">
        <v>8065</v>
      </c>
      <c r="F1193" s="318" t="s">
        <v>8066</v>
      </c>
      <c r="G1193" s="318" t="s">
        <v>7003</v>
      </c>
      <c r="H1193" s="318" t="s">
        <v>8066</v>
      </c>
      <c r="I1193" s="318" t="s">
        <v>6884</v>
      </c>
      <c r="J1193" s="318" t="s">
        <v>6884</v>
      </c>
      <c r="K1193" s="318" t="s">
        <v>6884</v>
      </c>
      <c r="L1193" s="318" t="s">
        <v>862</v>
      </c>
    </row>
    <row r="1194" spans="1:12" ht="45">
      <c r="A1194" s="319" t="s">
        <v>12601</v>
      </c>
      <c r="B1194" s="319" t="s">
        <v>12598</v>
      </c>
      <c r="C1194" s="319" t="s">
        <v>12599</v>
      </c>
      <c r="D1194" s="319" t="s">
        <v>12600</v>
      </c>
      <c r="E1194" s="319" t="s">
        <v>12484</v>
      </c>
      <c r="F1194" s="319" t="s">
        <v>11864</v>
      </c>
      <c r="G1194" s="319" t="s">
        <v>7044</v>
      </c>
      <c r="H1194" s="319" t="s">
        <v>11864</v>
      </c>
      <c r="I1194" s="319" t="s">
        <v>6884</v>
      </c>
      <c r="J1194" s="319" t="s">
        <v>6884</v>
      </c>
      <c r="K1194" s="319" t="s">
        <v>6884</v>
      </c>
      <c r="L1194" s="319" t="s">
        <v>862</v>
      </c>
    </row>
    <row r="1195" spans="1:12" ht="45">
      <c r="A1195" s="318" t="s">
        <v>12605</v>
      </c>
      <c r="B1195" s="318" t="s">
        <v>12602</v>
      </c>
      <c r="C1195" s="318" t="s">
        <v>12603</v>
      </c>
      <c r="D1195" s="318" t="s">
        <v>12604</v>
      </c>
      <c r="E1195" s="318" t="s">
        <v>9860</v>
      </c>
      <c r="F1195" s="318" t="s">
        <v>12516</v>
      </c>
      <c r="G1195" s="318" t="s">
        <v>7163</v>
      </c>
      <c r="H1195" s="318" t="s">
        <v>12516</v>
      </c>
      <c r="I1195" s="318" t="s">
        <v>6884</v>
      </c>
      <c r="J1195" s="318" t="s">
        <v>6884</v>
      </c>
      <c r="K1195" s="318" t="s">
        <v>6884</v>
      </c>
      <c r="L1195" s="318" t="s">
        <v>862</v>
      </c>
    </row>
    <row r="1196" spans="1:12" ht="33.75">
      <c r="A1196" s="319" t="s">
        <v>12609</v>
      </c>
      <c r="B1196" s="319" t="s">
        <v>12606</v>
      </c>
      <c r="C1196" s="319" t="s">
        <v>12607</v>
      </c>
      <c r="D1196" s="319" t="s">
        <v>12608</v>
      </c>
      <c r="E1196" s="319" t="s">
        <v>9477</v>
      </c>
      <c r="F1196" s="319" t="s">
        <v>9478</v>
      </c>
      <c r="G1196" s="319" t="s">
        <v>7003</v>
      </c>
      <c r="H1196" s="319" t="s">
        <v>9478</v>
      </c>
      <c r="I1196" s="319" t="s">
        <v>6884</v>
      </c>
      <c r="J1196" s="319" t="s">
        <v>6884</v>
      </c>
      <c r="K1196" s="319" t="s">
        <v>6884</v>
      </c>
      <c r="L1196" s="319" t="s">
        <v>862</v>
      </c>
    </row>
    <row r="1197" spans="1:12" ht="67.5">
      <c r="A1197" s="318" t="s">
        <v>12613</v>
      </c>
      <c r="B1197" s="318" t="s">
        <v>12610</v>
      </c>
      <c r="C1197" s="318" t="s">
        <v>12611</v>
      </c>
      <c r="D1197" s="318" t="s">
        <v>12612</v>
      </c>
      <c r="E1197" s="318" t="s">
        <v>11159</v>
      </c>
      <c r="F1197" s="318" t="s">
        <v>11160</v>
      </c>
      <c r="G1197" s="318" t="s">
        <v>7003</v>
      </c>
      <c r="H1197" s="318" t="s">
        <v>11161</v>
      </c>
      <c r="I1197" s="318" t="s">
        <v>6884</v>
      </c>
      <c r="J1197" s="318" t="s">
        <v>6884</v>
      </c>
      <c r="K1197" s="318" t="s">
        <v>6884</v>
      </c>
      <c r="L1197" s="318" t="s">
        <v>862</v>
      </c>
    </row>
    <row r="1198" spans="1:12" ht="45">
      <c r="A1198" s="319" t="s">
        <v>12617</v>
      </c>
      <c r="B1198" s="319" t="s">
        <v>12614</v>
      </c>
      <c r="C1198" s="319" t="s">
        <v>12615</v>
      </c>
      <c r="D1198" s="319" t="s">
        <v>12616</v>
      </c>
      <c r="E1198" s="319" t="s">
        <v>7364</v>
      </c>
      <c r="F1198" s="319" t="s">
        <v>7365</v>
      </c>
      <c r="G1198" s="319" t="s">
        <v>7003</v>
      </c>
      <c r="H1198" s="319" t="s">
        <v>7366</v>
      </c>
      <c r="I1198" s="319" t="s">
        <v>6884</v>
      </c>
      <c r="J1198" s="319" t="s">
        <v>6884</v>
      </c>
      <c r="K1198" s="319" t="s">
        <v>6884</v>
      </c>
      <c r="L1198" s="319" t="s">
        <v>862</v>
      </c>
    </row>
    <row r="1199" spans="1:12" ht="45">
      <c r="A1199" s="318" t="s">
        <v>6884</v>
      </c>
      <c r="B1199" s="318" t="s">
        <v>12618</v>
      </c>
      <c r="C1199" s="318" t="s">
        <v>12619</v>
      </c>
      <c r="D1199" s="318" t="s">
        <v>12620</v>
      </c>
      <c r="E1199" s="318" t="s">
        <v>8930</v>
      </c>
      <c r="F1199" s="318" t="s">
        <v>8931</v>
      </c>
      <c r="G1199" s="318" t="s">
        <v>6884</v>
      </c>
      <c r="H1199" s="318" t="s">
        <v>8931</v>
      </c>
      <c r="I1199" s="318" t="s">
        <v>6884</v>
      </c>
      <c r="J1199" s="318" t="s">
        <v>6884</v>
      </c>
      <c r="K1199" s="318" t="s">
        <v>6884</v>
      </c>
      <c r="L1199" s="318" t="s">
        <v>862</v>
      </c>
    </row>
    <row r="1200" spans="1:12" ht="56.25">
      <c r="A1200" s="319" t="s">
        <v>12624</v>
      </c>
      <c r="B1200" s="319" t="s">
        <v>12621</v>
      </c>
      <c r="C1200" s="319" t="s">
        <v>12622</v>
      </c>
      <c r="D1200" s="319" t="s">
        <v>12623</v>
      </c>
      <c r="E1200" s="319" t="s">
        <v>12625</v>
      </c>
      <c r="F1200" s="319" t="s">
        <v>12626</v>
      </c>
      <c r="G1200" s="319" t="s">
        <v>7759</v>
      </c>
      <c r="H1200" s="319" t="s">
        <v>12626</v>
      </c>
      <c r="I1200" s="319" t="s">
        <v>6884</v>
      </c>
      <c r="J1200" s="319" t="s">
        <v>6884</v>
      </c>
      <c r="K1200" s="319" t="s">
        <v>6884</v>
      </c>
      <c r="L1200" s="319" t="s">
        <v>862</v>
      </c>
    </row>
    <row r="1201" spans="1:12" ht="45">
      <c r="A1201" s="318" t="s">
        <v>12630</v>
      </c>
      <c r="B1201" s="318" t="s">
        <v>12627</v>
      </c>
      <c r="C1201" s="318" t="s">
        <v>12628</v>
      </c>
      <c r="D1201" s="318" t="s">
        <v>12629</v>
      </c>
      <c r="E1201" s="318" t="s">
        <v>7412</v>
      </c>
      <c r="F1201" s="318" t="s">
        <v>7413</v>
      </c>
      <c r="G1201" s="318" t="s">
        <v>7037</v>
      </c>
      <c r="H1201" s="318" t="s">
        <v>7413</v>
      </c>
      <c r="I1201" s="318" t="s">
        <v>6884</v>
      </c>
      <c r="J1201" s="318" t="s">
        <v>6884</v>
      </c>
      <c r="K1201" s="318" t="s">
        <v>6884</v>
      </c>
      <c r="L1201" s="318" t="s">
        <v>862</v>
      </c>
    </row>
    <row r="1202" spans="1:12" ht="33.75">
      <c r="A1202" s="319" t="s">
        <v>12634</v>
      </c>
      <c r="B1202" s="319" t="s">
        <v>12631</v>
      </c>
      <c r="C1202" s="319" t="s">
        <v>12632</v>
      </c>
      <c r="D1202" s="319" t="s">
        <v>12633</v>
      </c>
      <c r="E1202" s="319" t="s">
        <v>7598</v>
      </c>
      <c r="F1202" s="319" t="s">
        <v>7599</v>
      </c>
      <c r="G1202" s="319" t="s">
        <v>7600</v>
      </c>
      <c r="H1202" s="319" t="s">
        <v>7599</v>
      </c>
      <c r="I1202" s="319" t="s">
        <v>6884</v>
      </c>
      <c r="J1202" s="319" t="s">
        <v>6884</v>
      </c>
      <c r="K1202" s="319" t="s">
        <v>6884</v>
      </c>
      <c r="L1202" s="319" t="s">
        <v>862</v>
      </c>
    </row>
    <row r="1203" spans="1:12" ht="56.25">
      <c r="A1203" s="318" t="s">
        <v>12638</v>
      </c>
      <c r="B1203" s="318" t="s">
        <v>12635</v>
      </c>
      <c r="C1203" s="318" t="s">
        <v>12636</v>
      </c>
      <c r="D1203" s="318" t="s">
        <v>12637</v>
      </c>
      <c r="E1203" s="318" t="s">
        <v>11221</v>
      </c>
      <c r="F1203" s="318" t="s">
        <v>11222</v>
      </c>
      <c r="G1203" s="318" t="s">
        <v>7003</v>
      </c>
      <c r="H1203" s="318" t="s">
        <v>11223</v>
      </c>
      <c r="I1203" s="318" t="s">
        <v>6884</v>
      </c>
      <c r="J1203" s="318" t="s">
        <v>6884</v>
      </c>
      <c r="K1203" s="318" t="s">
        <v>6884</v>
      </c>
      <c r="L1203" s="318" t="s">
        <v>862</v>
      </c>
    </row>
    <row r="1204" spans="1:12" ht="45">
      <c r="A1204" s="319" t="s">
        <v>12642</v>
      </c>
      <c r="B1204" s="319" t="s">
        <v>12639</v>
      </c>
      <c r="C1204" s="319" t="s">
        <v>12640</v>
      </c>
      <c r="D1204" s="319" t="s">
        <v>12641</v>
      </c>
      <c r="E1204" s="319" t="s">
        <v>7048</v>
      </c>
      <c r="F1204" s="319" t="s">
        <v>7049</v>
      </c>
      <c r="G1204" s="319" t="s">
        <v>6884</v>
      </c>
      <c r="H1204" s="319" t="s">
        <v>7049</v>
      </c>
      <c r="I1204" s="319" t="s">
        <v>6884</v>
      </c>
      <c r="J1204" s="319" t="s">
        <v>6884</v>
      </c>
      <c r="K1204" s="319" t="s">
        <v>6884</v>
      </c>
      <c r="L1204" s="319" t="s">
        <v>862</v>
      </c>
    </row>
    <row r="1205" spans="1:12" ht="67.5">
      <c r="A1205" s="318" t="s">
        <v>6884</v>
      </c>
      <c r="B1205" s="318" t="s">
        <v>12643</v>
      </c>
      <c r="C1205" s="318" t="s">
        <v>12644</v>
      </c>
      <c r="D1205" s="318" t="s">
        <v>12645</v>
      </c>
      <c r="E1205" s="318" t="s">
        <v>8065</v>
      </c>
      <c r="F1205" s="318" t="s">
        <v>8066</v>
      </c>
      <c r="G1205" s="318" t="s">
        <v>7003</v>
      </c>
      <c r="H1205" s="318" t="s">
        <v>8066</v>
      </c>
      <c r="I1205" s="318" t="s">
        <v>6884</v>
      </c>
      <c r="J1205" s="318" t="s">
        <v>6884</v>
      </c>
      <c r="K1205" s="318" t="s">
        <v>6884</v>
      </c>
      <c r="L1205" s="318" t="s">
        <v>862</v>
      </c>
    </row>
    <row r="1206" spans="1:12" ht="33.75">
      <c r="A1206" s="319" t="s">
        <v>12649</v>
      </c>
      <c r="B1206" s="319" t="s">
        <v>12646</v>
      </c>
      <c r="C1206" s="319" t="s">
        <v>12647</v>
      </c>
      <c r="D1206" s="319" t="s">
        <v>12648</v>
      </c>
      <c r="E1206" s="319" t="s">
        <v>7274</v>
      </c>
      <c r="F1206" s="319" t="s">
        <v>7275</v>
      </c>
      <c r="G1206" s="319" t="s">
        <v>7276</v>
      </c>
      <c r="H1206" s="319" t="s">
        <v>7277</v>
      </c>
      <c r="I1206" s="319" t="s">
        <v>6884</v>
      </c>
      <c r="J1206" s="319" t="s">
        <v>6884</v>
      </c>
      <c r="K1206" s="319" t="s">
        <v>6884</v>
      </c>
      <c r="L1206" s="319" t="s">
        <v>862</v>
      </c>
    </row>
    <row r="1207" spans="1:12" ht="33.75">
      <c r="A1207" s="318" t="s">
        <v>12653</v>
      </c>
      <c r="B1207" s="318" t="s">
        <v>12650</v>
      </c>
      <c r="C1207" s="318" t="s">
        <v>12651</v>
      </c>
      <c r="D1207" s="318" t="s">
        <v>12652</v>
      </c>
      <c r="E1207" s="318" t="s">
        <v>11653</v>
      </c>
      <c r="F1207" s="318" t="s">
        <v>11654</v>
      </c>
      <c r="G1207" s="318" t="s">
        <v>6900</v>
      </c>
      <c r="H1207" s="318" t="s">
        <v>12411</v>
      </c>
      <c r="I1207" s="318" t="s">
        <v>11162</v>
      </c>
      <c r="J1207" s="318" t="s">
        <v>6884</v>
      </c>
      <c r="K1207" s="318" t="s">
        <v>6884</v>
      </c>
      <c r="L1207" s="318" t="s">
        <v>862</v>
      </c>
    </row>
    <row r="1208" spans="1:12" ht="22.5">
      <c r="A1208" s="319" t="s">
        <v>12657</v>
      </c>
      <c r="B1208" s="319" t="s">
        <v>12654</v>
      </c>
      <c r="C1208" s="319" t="s">
        <v>12655</v>
      </c>
      <c r="D1208" s="319" t="s">
        <v>12656</v>
      </c>
      <c r="E1208" s="319" t="s">
        <v>12658</v>
      </c>
      <c r="F1208" s="319" t="s">
        <v>12659</v>
      </c>
      <c r="G1208" s="319" t="s">
        <v>12660</v>
      </c>
      <c r="H1208" s="319" t="s">
        <v>12659</v>
      </c>
      <c r="I1208" s="319" t="s">
        <v>6884</v>
      </c>
      <c r="J1208" s="319" t="s">
        <v>6884</v>
      </c>
      <c r="K1208" s="319" t="s">
        <v>6884</v>
      </c>
      <c r="L1208" s="319" t="s">
        <v>862</v>
      </c>
    </row>
    <row r="1209" spans="1:12" ht="78.75">
      <c r="A1209" s="318" t="s">
        <v>12664</v>
      </c>
      <c r="B1209" s="318" t="s">
        <v>12661</v>
      </c>
      <c r="C1209" s="318" t="s">
        <v>12662</v>
      </c>
      <c r="D1209" s="318" t="s">
        <v>12663</v>
      </c>
      <c r="E1209" s="318" t="s">
        <v>11235</v>
      </c>
      <c r="F1209" s="318" t="s">
        <v>11236</v>
      </c>
      <c r="G1209" s="318" t="s">
        <v>7163</v>
      </c>
      <c r="H1209" s="318" t="s">
        <v>11236</v>
      </c>
      <c r="I1209" s="318" t="s">
        <v>6884</v>
      </c>
      <c r="J1209" s="318" t="s">
        <v>6884</v>
      </c>
      <c r="K1209" s="318" t="s">
        <v>6884</v>
      </c>
      <c r="L1209" s="318" t="s">
        <v>862</v>
      </c>
    </row>
    <row r="1210" spans="1:12" ht="22.5">
      <c r="A1210" s="319" t="s">
        <v>12668</v>
      </c>
      <c r="B1210" s="319" t="s">
        <v>12665</v>
      </c>
      <c r="C1210" s="319" t="s">
        <v>12666</v>
      </c>
      <c r="D1210" s="319" t="s">
        <v>12667</v>
      </c>
      <c r="E1210" s="319" t="s">
        <v>7472</v>
      </c>
      <c r="F1210" s="319" t="s">
        <v>7473</v>
      </c>
      <c r="G1210" s="319" t="s">
        <v>7474</v>
      </c>
      <c r="H1210" s="319" t="s">
        <v>7473</v>
      </c>
      <c r="I1210" s="319" t="s">
        <v>6884</v>
      </c>
      <c r="J1210" s="319" t="s">
        <v>6884</v>
      </c>
      <c r="K1210" s="319" t="s">
        <v>6884</v>
      </c>
      <c r="L1210" s="319" t="s">
        <v>862</v>
      </c>
    </row>
    <row r="1211" spans="1:12" ht="78.75">
      <c r="A1211" s="318" t="s">
        <v>12672</v>
      </c>
      <c r="B1211" s="318" t="s">
        <v>12669</v>
      </c>
      <c r="C1211" s="318" t="s">
        <v>12670</v>
      </c>
      <c r="D1211" s="318" t="s">
        <v>12671</v>
      </c>
      <c r="E1211" s="318" t="s">
        <v>7048</v>
      </c>
      <c r="F1211" s="318" t="s">
        <v>7049</v>
      </c>
      <c r="G1211" s="318" t="s">
        <v>6884</v>
      </c>
      <c r="H1211" s="318" t="s">
        <v>7049</v>
      </c>
      <c r="I1211" s="318" t="s">
        <v>6884</v>
      </c>
      <c r="J1211" s="318" t="s">
        <v>6884</v>
      </c>
      <c r="K1211" s="318" t="s">
        <v>6884</v>
      </c>
      <c r="L1211" s="318" t="s">
        <v>862</v>
      </c>
    </row>
    <row r="1212" spans="1:12" ht="337.5">
      <c r="A1212" s="319" t="s">
        <v>6884</v>
      </c>
      <c r="B1212" s="319" t="s">
        <v>12673</v>
      </c>
      <c r="C1212" s="319" t="s">
        <v>12674</v>
      </c>
      <c r="D1212" s="319" t="s">
        <v>12675</v>
      </c>
      <c r="E1212" s="319" t="s">
        <v>12676</v>
      </c>
      <c r="F1212" s="319" t="s">
        <v>12677</v>
      </c>
      <c r="G1212" s="319" t="s">
        <v>7586</v>
      </c>
      <c r="H1212" s="319" t="s">
        <v>12677</v>
      </c>
      <c r="I1212" s="319" t="s">
        <v>6884</v>
      </c>
      <c r="J1212" s="319" t="s">
        <v>6884</v>
      </c>
      <c r="K1212" s="319" t="s">
        <v>6884</v>
      </c>
      <c r="L1212" s="319" t="s">
        <v>862</v>
      </c>
    </row>
    <row r="1213" spans="1:12" ht="90">
      <c r="A1213" s="318" t="s">
        <v>12681</v>
      </c>
      <c r="B1213" s="318" t="s">
        <v>12678</v>
      </c>
      <c r="C1213" s="318" t="s">
        <v>12679</v>
      </c>
      <c r="D1213" s="318" t="s">
        <v>12680</v>
      </c>
      <c r="E1213" s="318" t="s">
        <v>12030</v>
      </c>
      <c r="F1213" s="318" t="s">
        <v>12031</v>
      </c>
      <c r="G1213" s="318" t="s">
        <v>12032</v>
      </c>
      <c r="H1213" s="318" t="s">
        <v>12031</v>
      </c>
      <c r="I1213" s="318" t="s">
        <v>6884</v>
      </c>
      <c r="J1213" s="318" t="s">
        <v>6884</v>
      </c>
      <c r="K1213" s="318" t="s">
        <v>6884</v>
      </c>
      <c r="L1213" s="318" t="s">
        <v>862</v>
      </c>
    </row>
    <row r="1214" spans="1:12" ht="33.75">
      <c r="A1214" s="319" t="s">
        <v>12685</v>
      </c>
      <c r="B1214" s="319" t="s">
        <v>12682</v>
      </c>
      <c r="C1214" s="319" t="s">
        <v>12683</v>
      </c>
      <c r="D1214" s="319" t="s">
        <v>12684</v>
      </c>
      <c r="E1214" s="319" t="s">
        <v>7048</v>
      </c>
      <c r="F1214" s="319" t="s">
        <v>7049</v>
      </c>
      <c r="G1214" s="319" t="s">
        <v>7474</v>
      </c>
      <c r="H1214" s="319" t="s">
        <v>7049</v>
      </c>
      <c r="I1214" s="319" t="s">
        <v>6884</v>
      </c>
      <c r="J1214" s="319" t="s">
        <v>6884</v>
      </c>
      <c r="K1214" s="319" t="s">
        <v>6884</v>
      </c>
      <c r="L1214" s="319" t="s">
        <v>862</v>
      </c>
    </row>
    <row r="1215" spans="1:12" ht="33.75">
      <c r="A1215" s="318" t="s">
        <v>12689</v>
      </c>
      <c r="B1215" s="318" t="s">
        <v>12686</v>
      </c>
      <c r="C1215" s="318" t="s">
        <v>12687</v>
      </c>
      <c r="D1215" s="318" t="s">
        <v>12688</v>
      </c>
      <c r="E1215" s="318" t="s">
        <v>9337</v>
      </c>
      <c r="F1215" s="318" t="s">
        <v>9338</v>
      </c>
      <c r="G1215" s="318" t="s">
        <v>7474</v>
      </c>
      <c r="H1215" s="318" t="s">
        <v>9338</v>
      </c>
      <c r="I1215" s="318" t="s">
        <v>6884</v>
      </c>
      <c r="J1215" s="318" t="s">
        <v>6884</v>
      </c>
      <c r="K1215" s="318" t="s">
        <v>6884</v>
      </c>
      <c r="L1215" s="318" t="s">
        <v>862</v>
      </c>
    </row>
    <row r="1216" spans="1:12" ht="45">
      <c r="A1216" s="319" t="s">
        <v>12693</v>
      </c>
      <c r="B1216" s="319" t="s">
        <v>12690</v>
      </c>
      <c r="C1216" s="319" t="s">
        <v>12691</v>
      </c>
      <c r="D1216" s="319" t="s">
        <v>12692</v>
      </c>
      <c r="E1216" s="319" t="s">
        <v>9860</v>
      </c>
      <c r="F1216" s="319" t="s">
        <v>12516</v>
      </c>
      <c r="G1216" s="319" t="s">
        <v>7163</v>
      </c>
      <c r="H1216" s="319" t="s">
        <v>12516</v>
      </c>
      <c r="I1216" s="319" t="s">
        <v>6884</v>
      </c>
      <c r="J1216" s="319" t="s">
        <v>6884</v>
      </c>
      <c r="K1216" s="319" t="s">
        <v>6884</v>
      </c>
      <c r="L1216" s="319" t="s">
        <v>862</v>
      </c>
    </row>
    <row r="1217" spans="1:12" ht="146.25">
      <c r="A1217" s="318" t="s">
        <v>12697</v>
      </c>
      <c r="B1217" s="318" t="s">
        <v>12694</v>
      </c>
      <c r="C1217" s="318" t="s">
        <v>12695</v>
      </c>
      <c r="D1217" s="318" t="s">
        <v>12696</v>
      </c>
      <c r="E1217" s="318" t="s">
        <v>8036</v>
      </c>
      <c r="F1217" s="318" t="s">
        <v>8037</v>
      </c>
      <c r="G1217" s="318" t="s">
        <v>7003</v>
      </c>
      <c r="H1217" s="318" t="s">
        <v>8037</v>
      </c>
      <c r="I1217" s="318" t="s">
        <v>6884</v>
      </c>
      <c r="J1217" s="318" t="s">
        <v>6884</v>
      </c>
      <c r="K1217" s="318" t="s">
        <v>6884</v>
      </c>
      <c r="L1217" s="318" t="s">
        <v>862</v>
      </c>
    </row>
    <row r="1218" spans="1:12" ht="33.75">
      <c r="A1218" s="319" t="s">
        <v>12701</v>
      </c>
      <c r="B1218" s="319" t="s">
        <v>12698</v>
      </c>
      <c r="C1218" s="319" t="s">
        <v>12699</v>
      </c>
      <c r="D1218" s="319" t="s">
        <v>12700</v>
      </c>
      <c r="E1218" s="319" t="s">
        <v>9337</v>
      </c>
      <c r="F1218" s="319" t="s">
        <v>9338</v>
      </c>
      <c r="G1218" s="319" t="s">
        <v>7474</v>
      </c>
      <c r="H1218" s="319" t="s">
        <v>9338</v>
      </c>
      <c r="I1218" s="319" t="s">
        <v>6884</v>
      </c>
      <c r="J1218" s="319" t="s">
        <v>6884</v>
      </c>
      <c r="K1218" s="319" t="s">
        <v>6884</v>
      </c>
      <c r="L1218" s="319" t="s">
        <v>862</v>
      </c>
    </row>
    <row r="1219" spans="1:12" ht="67.5">
      <c r="A1219" s="318" t="s">
        <v>12705</v>
      </c>
      <c r="B1219" s="318" t="s">
        <v>12702</v>
      </c>
      <c r="C1219" s="318" t="s">
        <v>12703</v>
      </c>
      <c r="D1219" s="318" t="s">
        <v>12704</v>
      </c>
      <c r="E1219" s="318" t="s">
        <v>9860</v>
      </c>
      <c r="F1219" s="318" t="s">
        <v>12516</v>
      </c>
      <c r="G1219" s="318" t="s">
        <v>7163</v>
      </c>
      <c r="H1219" s="318" t="s">
        <v>12516</v>
      </c>
      <c r="I1219" s="318" t="s">
        <v>6884</v>
      </c>
      <c r="J1219" s="318" t="s">
        <v>6884</v>
      </c>
      <c r="K1219" s="318" t="s">
        <v>6884</v>
      </c>
      <c r="L1219" s="318" t="s">
        <v>862</v>
      </c>
    </row>
    <row r="1220" spans="1:12" ht="33.75">
      <c r="A1220" s="319" t="s">
        <v>12709</v>
      </c>
      <c r="B1220" s="319" t="s">
        <v>12706</v>
      </c>
      <c r="C1220" s="319" t="s">
        <v>12707</v>
      </c>
      <c r="D1220" s="319" t="s">
        <v>12708</v>
      </c>
      <c r="E1220" s="319" t="s">
        <v>9388</v>
      </c>
      <c r="F1220" s="319" t="s">
        <v>9389</v>
      </c>
      <c r="G1220" s="319" t="s">
        <v>7037</v>
      </c>
      <c r="H1220" s="319" t="s">
        <v>9389</v>
      </c>
      <c r="I1220" s="319" t="s">
        <v>6884</v>
      </c>
      <c r="J1220" s="319" t="s">
        <v>6884</v>
      </c>
      <c r="K1220" s="319" t="s">
        <v>6884</v>
      </c>
      <c r="L1220" s="319" t="s">
        <v>862</v>
      </c>
    </row>
    <row r="1221" spans="1:12" ht="33.75">
      <c r="A1221" s="318" t="s">
        <v>12713</v>
      </c>
      <c r="B1221" s="318" t="s">
        <v>12710</v>
      </c>
      <c r="C1221" s="318" t="s">
        <v>12711</v>
      </c>
      <c r="D1221" s="318" t="s">
        <v>12712</v>
      </c>
      <c r="E1221" s="318" t="s">
        <v>8070</v>
      </c>
      <c r="F1221" s="318" t="s">
        <v>8071</v>
      </c>
      <c r="G1221" s="318" t="s">
        <v>7627</v>
      </c>
      <c r="H1221" s="318" t="s">
        <v>8071</v>
      </c>
      <c r="I1221" s="318" t="s">
        <v>6884</v>
      </c>
      <c r="J1221" s="318" t="s">
        <v>6884</v>
      </c>
      <c r="K1221" s="318" t="s">
        <v>6884</v>
      </c>
      <c r="L1221" s="318" t="s">
        <v>862</v>
      </c>
    </row>
    <row r="1222" spans="1:12" ht="90">
      <c r="A1222" s="319" t="s">
        <v>12717</v>
      </c>
      <c r="B1222" s="319" t="s">
        <v>12714</v>
      </c>
      <c r="C1222" s="319" t="s">
        <v>12715</v>
      </c>
      <c r="D1222" s="319" t="s">
        <v>12716</v>
      </c>
      <c r="E1222" s="319" t="s">
        <v>9453</v>
      </c>
      <c r="F1222" s="319" t="s">
        <v>12718</v>
      </c>
      <c r="G1222" s="319" t="s">
        <v>7044</v>
      </c>
      <c r="H1222" s="319" t="s">
        <v>12718</v>
      </c>
      <c r="I1222" s="319" t="s">
        <v>6884</v>
      </c>
      <c r="J1222" s="319" t="s">
        <v>6884</v>
      </c>
      <c r="K1222" s="319" t="s">
        <v>6884</v>
      </c>
      <c r="L1222" s="319" t="s">
        <v>862</v>
      </c>
    </row>
    <row r="1223" spans="1:12" ht="67.5">
      <c r="A1223" s="318" t="s">
        <v>6010</v>
      </c>
      <c r="B1223" s="318" t="s">
        <v>12719</v>
      </c>
      <c r="C1223" s="318" t="s">
        <v>12720</v>
      </c>
      <c r="D1223" s="318" t="s">
        <v>6255</v>
      </c>
      <c r="E1223" s="318" t="s">
        <v>6988</v>
      </c>
      <c r="F1223" s="318" t="s">
        <v>11836</v>
      </c>
      <c r="G1223" s="318" t="s">
        <v>6990</v>
      </c>
      <c r="H1223" s="318" t="s">
        <v>12721</v>
      </c>
      <c r="I1223" s="318" t="s">
        <v>11162</v>
      </c>
      <c r="J1223" s="318" t="s">
        <v>6884</v>
      </c>
      <c r="K1223" s="318" t="s">
        <v>6884</v>
      </c>
      <c r="L1223" s="318" t="s">
        <v>862</v>
      </c>
    </row>
    <row r="1224" spans="1:12" ht="101.25">
      <c r="A1224" s="319" t="s">
        <v>12725</v>
      </c>
      <c r="B1224" s="319" t="s">
        <v>12722</v>
      </c>
      <c r="C1224" s="319" t="s">
        <v>12723</v>
      </c>
      <c r="D1224" s="319" t="s">
        <v>12724</v>
      </c>
      <c r="E1224" s="319" t="s">
        <v>11946</v>
      </c>
      <c r="F1224" s="319" t="s">
        <v>12239</v>
      </c>
      <c r="G1224" s="319" t="s">
        <v>6979</v>
      </c>
      <c r="H1224" s="319" t="s">
        <v>12239</v>
      </c>
      <c r="I1224" s="319" t="s">
        <v>6884</v>
      </c>
      <c r="J1224" s="319" t="s">
        <v>6884</v>
      </c>
      <c r="K1224" s="319" t="s">
        <v>6884</v>
      </c>
      <c r="L1224" s="319" t="s">
        <v>862</v>
      </c>
    </row>
    <row r="1225" spans="1:12" ht="45">
      <c r="A1225" s="318" t="s">
        <v>12729</v>
      </c>
      <c r="B1225" s="318" t="s">
        <v>12726</v>
      </c>
      <c r="C1225" s="318" t="s">
        <v>12727</v>
      </c>
      <c r="D1225" s="318" t="s">
        <v>12728</v>
      </c>
      <c r="E1225" s="318" t="s">
        <v>8991</v>
      </c>
      <c r="F1225" s="318" t="s">
        <v>7795</v>
      </c>
      <c r="G1225" s="318" t="s">
        <v>7044</v>
      </c>
      <c r="H1225" s="318" t="s">
        <v>7795</v>
      </c>
      <c r="I1225" s="318" t="s">
        <v>6884</v>
      </c>
      <c r="J1225" s="318" t="s">
        <v>6884</v>
      </c>
      <c r="K1225" s="318" t="s">
        <v>6884</v>
      </c>
      <c r="L1225" s="318" t="s">
        <v>862</v>
      </c>
    </row>
    <row r="1226" spans="1:12" ht="56.25">
      <c r="A1226" s="319" t="s">
        <v>4533</v>
      </c>
      <c r="B1226" s="319" t="s">
        <v>12730</v>
      </c>
      <c r="C1226" s="319" t="s">
        <v>12731</v>
      </c>
      <c r="D1226" s="319" t="s">
        <v>4535</v>
      </c>
      <c r="E1226" s="319" t="s">
        <v>12732</v>
      </c>
      <c r="F1226" s="319" t="s">
        <v>12733</v>
      </c>
      <c r="G1226" s="319" t="s">
        <v>6932</v>
      </c>
      <c r="H1226" s="319" t="s">
        <v>12733</v>
      </c>
      <c r="I1226" s="319" t="s">
        <v>6884</v>
      </c>
      <c r="J1226" s="319" t="s">
        <v>6884</v>
      </c>
      <c r="K1226" s="319" t="s">
        <v>6884</v>
      </c>
      <c r="L1226" s="319" t="s">
        <v>862</v>
      </c>
    </row>
    <row r="1227" spans="1:12" ht="56.25">
      <c r="A1227" s="318" t="s">
        <v>4992</v>
      </c>
      <c r="B1227" s="318" t="s">
        <v>12734</v>
      </c>
      <c r="C1227" s="318" t="s">
        <v>12735</v>
      </c>
      <c r="D1227" s="318" t="s">
        <v>4994</v>
      </c>
      <c r="E1227" s="318" t="s">
        <v>12732</v>
      </c>
      <c r="F1227" s="318" t="s">
        <v>12733</v>
      </c>
      <c r="G1227" s="318" t="s">
        <v>6932</v>
      </c>
      <c r="H1227" s="318" t="s">
        <v>12733</v>
      </c>
      <c r="I1227" s="318" t="s">
        <v>6884</v>
      </c>
      <c r="J1227" s="318" t="s">
        <v>6884</v>
      </c>
      <c r="K1227" s="318" t="s">
        <v>6884</v>
      </c>
      <c r="L1227" s="318" t="s">
        <v>862</v>
      </c>
    </row>
    <row r="1228" spans="1:12" ht="45">
      <c r="A1228" s="319" t="s">
        <v>2033</v>
      </c>
      <c r="B1228" s="319" t="s">
        <v>12736</v>
      </c>
      <c r="C1228" s="319" t="s">
        <v>12737</v>
      </c>
      <c r="D1228" s="319" t="s">
        <v>12738</v>
      </c>
      <c r="E1228" s="319" t="s">
        <v>12739</v>
      </c>
      <c r="F1228" s="319" t="s">
        <v>12740</v>
      </c>
      <c r="G1228" s="319" t="s">
        <v>7730</v>
      </c>
      <c r="H1228" s="319" t="s">
        <v>12740</v>
      </c>
      <c r="I1228" s="319" t="s">
        <v>6884</v>
      </c>
      <c r="J1228" s="319" t="s">
        <v>6884</v>
      </c>
      <c r="K1228" s="319" t="s">
        <v>6884</v>
      </c>
      <c r="L1228" s="319" t="s">
        <v>862</v>
      </c>
    </row>
    <row r="1229" spans="1:12" ht="213.75">
      <c r="A1229" s="318" t="s">
        <v>1090</v>
      </c>
      <c r="B1229" s="318" t="s">
        <v>12741</v>
      </c>
      <c r="C1229" s="318" t="s">
        <v>12742</v>
      </c>
      <c r="D1229" s="318" t="s">
        <v>12743</v>
      </c>
      <c r="E1229" s="318" t="s">
        <v>7035</v>
      </c>
      <c r="F1229" s="318" t="s">
        <v>7036</v>
      </c>
      <c r="G1229" s="318" t="s">
        <v>7037</v>
      </c>
      <c r="H1229" s="318" t="s">
        <v>7036</v>
      </c>
      <c r="I1229" s="318" t="s">
        <v>6884</v>
      </c>
      <c r="J1229" s="318" t="s">
        <v>6884</v>
      </c>
      <c r="K1229" s="318" t="s">
        <v>6884</v>
      </c>
      <c r="L1229" s="318" t="s">
        <v>6926</v>
      </c>
    </row>
    <row r="1230" spans="1:12" ht="78.75">
      <c r="A1230" s="319" t="s">
        <v>12747</v>
      </c>
      <c r="B1230" s="319" t="s">
        <v>12744</v>
      </c>
      <c r="C1230" s="319" t="s">
        <v>12745</v>
      </c>
      <c r="D1230" s="319" t="s">
        <v>12746</v>
      </c>
      <c r="E1230" s="319" t="s">
        <v>7472</v>
      </c>
      <c r="F1230" s="319" t="s">
        <v>7473</v>
      </c>
      <c r="G1230" s="319" t="s">
        <v>7474</v>
      </c>
      <c r="H1230" s="319" t="s">
        <v>7473</v>
      </c>
      <c r="I1230" s="319" t="s">
        <v>6884</v>
      </c>
      <c r="J1230" s="319" t="s">
        <v>12748</v>
      </c>
      <c r="K1230" s="319" t="s">
        <v>6884</v>
      </c>
      <c r="L1230" s="319" t="s">
        <v>862</v>
      </c>
    </row>
    <row r="1231" spans="1:12" ht="56.25">
      <c r="A1231" s="318" t="s">
        <v>12752</v>
      </c>
      <c r="B1231" s="318" t="s">
        <v>12749</v>
      </c>
      <c r="C1231" s="318" t="s">
        <v>12750</v>
      </c>
      <c r="D1231" s="318" t="s">
        <v>12751</v>
      </c>
      <c r="E1231" s="318" t="s">
        <v>7274</v>
      </c>
      <c r="F1231" s="318" t="s">
        <v>7275</v>
      </c>
      <c r="G1231" s="318" t="s">
        <v>7276</v>
      </c>
      <c r="H1231" s="318" t="s">
        <v>7277</v>
      </c>
      <c r="I1231" s="318" t="s">
        <v>6884</v>
      </c>
      <c r="J1231" s="318" t="s">
        <v>6884</v>
      </c>
      <c r="K1231" s="318" t="s">
        <v>6884</v>
      </c>
      <c r="L1231" s="318" t="s">
        <v>862</v>
      </c>
    </row>
    <row r="1232" spans="1:12" ht="67.5">
      <c r="A1232" s="319" t="s">
        <v>12756</v>
      </c>
      <c r="B1232" s="319" t="s">
        <v>12753</v>
      </c>
      <c r="C1232" s="319" t="s">
        <v>12754</v>
      </c>
      <c r="D1232" s="319" t="s">
        <v>12755</v>
      </c>
      <c r="E1232" s="319" t="s">
        <v>12757</v>
      </c>
      <c r="F1232" s="319" t="s">
        <v>12758</v>
      </c>
      <c r="G1232" s="319" t="s">
        <v>8914</v>
      </c>
      <c r="H1232" s="319" t="s">
        <v>12759</v>
      </c>
      <c r="I1232" s="319" t="s">
        <v>6884</v>
      </c>
      <c r="J1232" s="319" t="s">
        <v>6884</v>
      </c>
      <c r="K1232" s="319" t="s">
        <v>6884</v>
      </c>
      <c r="L1232" s="319" t="s">
        <v>862</v>
      </c>
    </row>
    <row r="1233" spans="1:12" ht="33.75">
      <c r="A1233" s="318" t="s">
        <v>12763</v>
      </c>
      <c r="B1233" s="318" t="s">
        <v>12760</v>
      </c>
      <c r="C1233" s="318" t="s">
        <v>12761</v>
      </c>
      <c r="D1233" s="318" t="s">
        <v>12762</v>
      </c>
      <c r="E1233" s="318" t="s">
        <v>7035</v>
      </c>
      <c r="F1233" s="318" t="s">
        <v>7036</v>
      </c>
      <c r="G1233" s="318" t="s">
        <v>7037</v>
      </c>
      <c r="H1233" s="318" t="s">
        <v>7036</v>
      </c>
      <c r="I1233" s="318" t="s">
        <v>6884</v>
      </c>
      <c r="J1233" s="318" t="s">
        <v>6884</v>
      </c>
      <c r="K1233" s="318" t="s">
        <v>6884</v>
      </c>
      <c r="L1233" s="318" t="s">
        <v>862</v>
      </c>
    </row>
    <row r="1234" spans="1:12" ht="67.5">
      <c r="A1234" s="319" t="s">
        <v>12767</v>
      </c>
      <c r="B1234" s="319" t="s">
        <v>12764</v>
      </c>
      <c r="C1234" s="319" t="s">
        <v>12765</v>
      </c>
      <c r="D1234" s="319" t="s">
        <v>12766</v>
      </c>
      <c r="E1234" s="319" t="s">
        <v>7274</v>
      </c>
      <c r="F1234" s="319" t="s">
        <v>7275</v>
      </c>
      <c r="G1234" s="319" t="s">
        <v>7276</v>
      </c>
      <c r="H1234" s="319" t="s">
        <v>7277</v>
      </c>
      <c r="I1234" s="319" t="s">
        <v>6884</v>
      </c>
      <c r="J1234" s="319" t="s">
        <v>6884</v>
      </c>
      <c r="K1234" s="319" t="s">
        <v>6884</v>
      </c>
      <c r="L1234" s="319" t="s">
        <v>862</v>
      </c>
    </row>
    <row r="1235" spans="1:12" ht="101.25">
      <c r="A1235" s="318" t="s">
        <v>1090</v>
      </c>
      <c r="B1235" s="318" t="s">
        <v>12768</v>
      </c>
      <c r="C1235" s="318" t="s">
        <v>12769</v>
      </c>
      <c r="D1235" s="318" t="s">
        <v>12770</v>
      </c>
      <c r="E1235" s="318" t="s">
        <v>7274</v>
      </c>
      <c r="F1235" s="318" t="s">
        <v>7275</v>
      </c>
      <c r="G1235" s="318" t="s">
        <v>7276</v>
      </c>
      <c r="H1235" s="318" t="s">
        <v>7277</v>
      </c>
      <c r="I1235" s="318" t="s">
        <v>6884</v>
      </c>
      <c r="J1235" s="318" t="s">
        <v>6884</v>
      </c>
      <c r="K1235" s="318" t="s">
        <v>6884</v>
      </c>
      <c r="L1235" s="318" t="s">
        <v>6926</v>
      </c>
    </row>
    <row r="1236" spans="1:12" ht="78.75">
      <c r="A1236" s="319" t="s">
        <v>6884</v>
      </c>
      <c r="B1236" s="319" t="s">
        <v>12771</v>
      </c>
      <c r="C1236" s="319" t="s">
        <v>12772</v>
      </c>
      <c r="D1236" s="319" t="s">
        <v>12773</v>
      </c>
      <c r="E1236" s="319" t="s">
        <v>7598</v>
      </c>
      <c r="F1236" s="319" t="s">
        <v>7599</v>
      </c>
      <c r="G1236" s="319" t="s">
        <v>7600</v>
      </c>
      <c r="H1236" s="319" t="s">
        <v>7599</v>
      </c>
      <c r="I1236" s="319" t="s">
        <v>6884</v>
      </c>
      <c r="J1236" s="319" t="s">
        <v>6884</v>
      </c>
      <c r="K1236" s="319" t="s">
        <v>6884</v>
      </c>
      <c r="L1236" s="319" t="s">
        <v>862</v>
      </c>
    </row>
    <row r="1237" spans="1:12" ht="33.75">
      <c r="A1237" s="318" t="s">
        <v>12777</v>
      </c>
      <c r="B1237" s="318" t="s">
        <v>12774</v>
      </c>
      <c r="C1237" s="318" t="s">
        <v>12775</v>
      </c>
      <c r="D1237" s="318" t="s">
        <v>12776</v>
      </c>
      <c r="E1237" s="318" t="s">
        <v>9083</v>
      </c>
      <c r="F1237" s="318" t="s">
        <v>9084</v>
      </c>
      <c r="G1237" s="318" t="s">
        <v>7037</v>
      </c>
      <c r="H1237" s="318" t="s">
        <v>9084</v>
      </c>
      <c r="I1237" s="318" t="s">
        <v>6884</v>
      </c>
      <c r="J1237" s="318" t="s">
        <v>6884</v>
      </c>
      <c r="K1237" s="318" t="s">
        <v>6884</v>
      </c>
      <c r="L1237" s="318" t="s">
        <v>6926</v>
      </c>
    </row>
    <row r="1238" spans="1:12" ht="78.75">
      <c r="A1238" s="319" t="s">
        <v>12781</v>
      </c>
      <c r="B1238" s="319" t="s">
        <v>12778</v>
      </c>
      <c r="C1238" s="319" t="s">
        <v>12779</v>
      </c>
      <c r="D1238" s="319" t="s">
        <v>12780</v>
      </c>
      <c r="E1238" s="319" t="s">
        <v>7048</v>
      </c>
      <c r="F1238" s="319" t="s">
        <v>7049</v>
      </c>
      <c r="G1238" s="319" t="s">
        <v>6884</v>
      </c>
      <c r="H1238" s="319" t="s">
        <v>7049</v>
      </c>
      <c r="I1238" s="319" t="s">
        <v>6884</v>
      </c>
      <c r="J1238" s="319" t="s">
        <v>6884</v>
      </c>
      <c r="K1238" s="319" t="s">
        <v>6884</v>
      </c>
      <c r="L1238" s="319" t="s">
        <v>862</v>
      </c>
    </row>
    <row r="1239" spans="1:12" ht="67.5">
      <c r="A1239" s="318" t="s">
        <v>12785</v>
      </c>
      <c r="B1239" s="318" t="s">
        <v>12782</v>
      </c>
      <c r="C1239" s="318" t="s">
        <v>12783</v>
      </c>
      <c r="D1239" s="318" t="s">
        <v>12784</v>
      </c>
      <c r="E1239" s="318" t="s">
        <v>12786</v>
      </c>
      <c r="F1239" s="318" t="s">
        <v>12787</v>
      </c>
      <c r="G1239" s="318" t="s">
        <v>7163</v>
      </c>
      <c r="H1239" s="318" t="s">
        <v>12788</v>
      </c>
      <c r="I1239" s="318" t="s">
        <v>6884</v>
      </c>
      <c r="J1239" s="318" t="s">
        <v>6884</v>
      </c>
      <c r="K1239" s="318" t="s">
        <v>6884</v>
      </c>
      <c r="L1239" s="318" t="s">
        <v>6926</v>
      </c>
    </row>
    <row r="1240" spans="1:12" ht="22.5">
      <c r="A1240" s="319" t="s">
        <v>12792</v>
      </c>
      <c r="B1240" s="319" t="s">
        <v>12789</v>
      </c>
      <c r="C1240" s="319" t="s">
        <v>12790</v>
      </c>
      <c r="D1240" s="319" t="s">
        <v>12791</v>
      </c>
      <c r="E1240" s="319" t="s">
        <v>7910</v>
      </c>
      <c r="F1240" s="319" t="s">
        <v>7858</v>
      </c>
      <c r="G1240" s="319" t="s">
        <v>7474</v>
      </c>
      <c r="H1240" s="319" t="s">
        <v>7858</v>
      </c>
      <c r="I1240" s="319" t="s">
        <v>6884</v>
      </c>
      <c r="J1240" s="319" t="s">
        <v>6884</v>
      </c>
      <c r="K1240" s="319" t="s">
        <v>6884</v>
      </c>
      <c r="L1240" s="319" t="s">
        <v>6926</v>
      </c>
    </row>
    <row r="1241" spans="1:12" ht="45">
      <c r="A1241" s="318" t="s">
        <v>12796</v>
      </c>
      <c r="B1241" s="318" t="s">
        <v>12793</v>
      </c>
      <c r="C1241" s="318" t="s">
        <v>12794</v>
      </c>
      <c r="D1241" s="318" t="s">
        <v>12795</v>
      </c>
      <c r="E1241" s="318" t="s">
        <v>12797</v>
      </c>
      <c r="F1241" s="318" t="s">
        <v>12798</v>
      </c>
      <c r="G1241" s="318" t="s">
        <v>7065</v>
      </c>
      <c r="H1241" s="318" t="s">
        <v>12799</v>
      </c>
      <c r="I1241" s="318" t="s">
        <v>6884</v>
      </c>
      <c r="J1241" s="318" t="s">
        <v>12800</v>
      </c>
      <c r="K1241" s="318" t="s">
        <v>6884</v>
      </c>
      <c r="L1241" s="318" t="s">
        <v>6993</v>
      </c>
    </row>
    <row r="1242" spans="1:12" ht="45">
      <c r="A1242" s="319" t="s">
        <v>12804</v>
      </c>
      <c r="B1242" s="319" t="s">
        <v>12801</v>
      </c>
      <c r="C1242" s="319" t="s">
        <v>12802</v>
      </c>
      <c r="D1242" s="319" t="s">
        <v>12803</v>
      </c>
      <c r="E1242" s="319" t="s">
        <v>8930</v>
      </c>
      <c r="F1242" s="319" t="s">
        <v>8931</v>
      </c>
      <c r="G1242" s="319" t="s">
        <v>6884</v>
      </c>
      <c r="H1242" s="319" t="s">
        <v>8931</v>
      </c>
      <c r="I1242" s="319" t="s">
        <v>6884</v>
      </c>
      <c r="J1242" s="319" t="s">
        <v>6884</v>
      </c>
      <c r="K1242" s="319" t="s">
        <v>6884</v>
      </c>
      <c r="L1242" s="319" t="s">
        <v>862</v>
      </c>
    </row>
    <row r="1243" spans="1:12" ht="45">
      <c r="A1243" s="318" t="s">
        <v>12808</v>
      </c>
      <c r="B1243" s="318" t="s">
        <v>12805</v>
      </c>
      <c r="C1243" s="318" t="s">
        <v>12806</v>
      </c>
      <c r="D1243" s="318" t="s">
        <v>12807</v>
      </c>
      <c r="E1243" s="318" t="s">
        <v>10938</v>
      </c>
      <c r="F1243" s="318" t="s">
        <v>10939</v>
      </c>
      <c r="G1243" s="318" t="s">
        <v>7106</v>
      </c>
      <c r="H1243" s="318" t="s">
        <v>10939</v>
      </c>
      <c r="I1243" s="318" t="s">
        <v>6884</v>
      </c>
      <c r="J1243" s="318" t="s">
        <v>6884</v>
      </c>
      <c r="K1243" s="318" t="s">
        <v>6884</v>
      </c>
      <c r="L1243" s="318" t="s">
        <v>862</v>
      </c>
    </row>
    <row r="1244" spans="1:12" ht="56.25">
      <c r="A1244" s="319" t="s">
        <v>12812</v>
      </c>
      <c r="B1244" s="319" t="s">
        <v>12809</v>
      </c>
      <c r="C1244" s="319" t="s">
        <v>12810</v>
      </c>
      <c r="D1244" s="319" t="s">
        <v>12811</v>
      </c>
      <c r="E1244" s="319" t="s">
        <v>12813</v>
      </c>
      <c r="F1244" s="319" t="s">
        <v>12814</v>
      </c>
      <c r="G1244" s="319" t="s">
        <v>7106</v>
      </c>
      <c r="H1244" s="319" t="s">
        <v>12815</v>
      </c>
      <c r="I1244" s="319" t="s">
        <v>6884</v>
      </c>
      <c r="J1244" s="319" t="s">
        <v>12816</v>
      </c>
      <c r="K1244" s="319" t="s">
        <v>6884</v>
      </c>
      <c r="L1244" s="319" t="s">
        <v>7652</v>
      </c>
    </row>
    <row r="1245" spans="1:12" ht="56.25">
      <c r="A1245" s="318" t="s">
        <v>12819</v>
      </c>
      <c r="B1245" s="318" t="s">
        <v>12817</v>
      </c>
      <c r="C1245" s="318" t="s">
        <v>12818</v>
      </c>
      <c r="D1245" s="318" t="s">
        <v>6884</v>
      </c>
      <c r="E1245" s="318" t="s">
        <v>7274</v>
      </c>
      <c r="F1245" s="318" t="s">
        <v>7275</v>
      </c>
      <c r="G1245" s="318" t="s">
        <v>7276</v>
      </c>
      <c r="H1245" s="318" t="s">
        <v>7277</v>
      </c>
      <c r="I1245" s="318" t="s">
        <v>6884</v>
      </c>
      <c r="J1245" s="318" t="s">
        <v>7150</v>
      </c>
      <c r="K1245" s="318" t="s">
        <v>6884</v>
      </c>
      <c r="L1245" s="318" t="s">
        <v>862</v>
      </c>
    </row>
    <row r="1246" spans="1:12" ht="56.25">
      <c r="A1246" s="319" t="s">
        <v>12823</v>
      </c>
      <c r="B1246" s="319" t="s">
        <v>12820</v>
      </c>
      <c r="C1246" s="319" t="s">
        <v>12821</v>
      </c>
      <c r="D1246" s="319" t="s">
        <v>12822</v>
      </c>
      <c r="E1246" s="319" t="s">
        <v>12824</v>
      </c>
      <c r="F1246" s="319" t="s">
        <v>12825</v>
      </c>
      <c r="G1246" s="319" t="s">
        <v>6979</v>
      </c>
      <c r="H1246" s="319" t="s">
        <v>12825</v>
      </c>
      <c r="I1246" s="319" t="s">
        <v>6884</v>
      </c>
      <c r="J1246" s="319" t="s">
        <v>6884</v>
      </c>
      <c r="K1246" s="319" t="s">
        <v>6884</v>
      </c>
      <c r="L1246" s="319" t="s">
        <v>6926</v>
      </c>
    </row>
    <row r="1247" spans="1:12" ht="45">
      <c r="A1247" s="318" t="s">
        <v>1090</v>
      </c>
      <c r="B1247" s="318" t="s">
        <v>12826</v>
      </c>
      <c r="C1247" s="318" t="s">
        <v>12827</v>
      </c>
      <c r="D1247" s="318" t="s">
        <v>12828</v>
      </c>
      <c r="E1247" s="318" t="s">
        <v>12829</v>
      </c>
      <c r="F1247" s="318" t="s">
        <v>12830</v>
      </c>
      <c r="G1247" s="318" t="s">
        <v>7037</v>
      </c>
      <c r="H1247" s="318" t="s">
        <v>12830</v>
      </c>
      <c r="I1247" s="318" t="s">
        <v>6884</v>
      </c>
      <c r="J1247" s="318" t="s">
        <v>6884</v>
      </c>
      <c r="K1247" s="318" t="s">
        <v>6884</v>
      </c>
      <c r="L1247" s="318" t="s">
        <v>6926</v>
      </c>
    </row>
    <row r="1248" spans="1:12" ht="33.75">
      <c r="A1248" s="319" t="s">
        <v>12834</v>
      </c>
      <c r="B1248" s="319" t="s">
        <v>12831</v>
      </c>
      <c r="C1248" s="319" t="s">
        <v>12832</v>
      </c>
      <c r="D1248" s="319" t="s">
        <v>12833</v>
      </c>
      <c r="E1248" s="319" t="s">
        <v>7412</v>
      </c>
      <c r="F1248" s="319" t="s">
        <v>7413</v>
      </c>
      <c r="G1248" s="319" t="s">
        <v>7037</v>
      </c>
      <c r="H1248" s="319" t="s">
        <v>7413</v>
      </c>
      <c r="I1248" s="319" t="s">
        <v>6884</v>
      </c>
      <c r="J1248" s="319" t="s">
        <v>6884</v>
      </c>
      <c r="K1248" s="319" t="s">
        <v>6884</v>
      </c>
      <c r="L1248" s="319" t="s">
        <v>6926</v>
      </c>
    </row>
    <row r="1249" spans="1:12" ht="67.5">
      <c r="A1249" s="318" t="s">
        <v>1090</v>
      </c>
      <c r="B1249" s="318" t="s">
        <v>12835</v>
      </c>
      <c r="C1249" s="318" t="s">
        <v>12836</v>
      </c>
      <c r="D1249" s="318" t="s">
        <v>12837</v>
      </c>
      <c r="E1249" s="318" t="s">
        <v>8042</v>
      </c>
      <c r="F1249" s="318" t="s">
        <v>8043</v>
      </c>
      <c r="G1249" s="318" t="s">
        <v>7037</v>
      </c>
      <c r="H1249" s="318" t="s">
        <v>8043</v>
      </c>
      <c r="I1249" s="318" t="s">
        <v>6884</v>
      </c>
      <c r="J1249" s="318" t="s">
        <v>6884</v>
      </c>
      <c r="K1249" s="318" t="s">
        <v>6884</v>
      </c>
      <c r="L1249" s="318" t="s">
        <v>6926</v>
      </c>
    </row>
    <row r="1250" spans="1:12" ht="56.25">
      <c r="A1250" s="319" t="s">
        <v>1090</v>
      </c>
      <c r="B1250" s="319" t="s">
        <v>12838</v>
      </c>
      <c r="C1250" s="319" t="s">
        <v>12839</v>
      </c>
      <c r="D1250" s="319" t="s">
        <v>12840</v>
      </c>
      <c r="E1250" s="319" t="s">
        <v>8930</v>
      </c>
      <c r="F1250" s="319" t="s">
        <v>8931</v>
      </c>
      <c r="G1250" s="319" t="s">
        <v>7050</v>
      </c>
      <c r="H1250" s="319" t="s">
        <v>8931</v>
      </c>
      <c r="I1250" s="319" t="s">
        <v>6884</v>
      </c>
      <c r="J1250" s="319" t="s">
        <v>6884</v>
      </c>
      <c r="K1250" s="319" t="s">
        <v>6884</v>
      </c>
      <c r="L1250" s="319" t="s">
        <v>6926</v>
      </c>
    </row>
    <row r="1251" spans="1:12" ht="67.5">
      <c r="A1251" s="318" t="s">
        <v>12844</v>
      </c>
      <c r="B1251" s="318" t="s">
        <v>12841</v>
      </c>
      <c r="C1251" s="318" t="s">
        <v>12842</v>
      </c>
      <c r="D1251" s="318" t="s">
        <v>12843</v>
      </c>
      <c r="E1251" s="318" t="s">
        <v>12845</v>
      </c>
      <c r="F1251" s="318" t="s">
        <v>12846</v>
      </c>
      <c r="G1251" s="318" t="s">
        <v>7065</v>
      </c>
      <c r="H1251" s="318" t="s">
        <v>12847</v>
      </c>
      <c r="I1251" s="318" t="s">
        <v>6884</v>
      </c>
      <c r="J1251" s="318" t="s">
        <v>6884</v>
      </c>
      <c r="K1251" s="318" t="s">
        <v>6884</v>
      </c>
      <c r="L1251" s="318" t="s">
        <v>6926</v>
      </c>
    </row>
    <row r="1252" spans="1:12" ht="67.5">
      <c r="A1252" s="319" t="s">
        <v>12851</v>
      </c>
      <c r="B1252" s="319" t="s">
        <v>12848</v>
      </c>
      <c r="C1252" s="319" t="s">
        <v>12849</v>
      </c>
      <c r="D1252" s="319" t="s">
        <v>12850</v>
      </c>
      <c r="E1252" s="319" t="s">
        <v>12852</v>
      </c>
      <c r="F1252" s="319" t="s">
        <v>12853</v>
      </c>
      <c r="G1252" s="319" t="s">
        <v>7898</v>
      </c>
      <c r="H1252" s="319" t="s">
        <v>12854</v>
      </c>
      <c r="I1252" s="319" t="s">
        <v>6910</v>
      </c>
      <c r="J1252" s="319" t="s">
        <v>6884</v>
      </c>
      <c r="K1252" s="319" t="s">
        <v>6884</v>
      </c>
      <c r="L1252" s="319" t="s">
        <v>6926</v>
      </c>
    </row>
    <row r="1253" spans="1:12" ht="33.75">
      <c r="A1253" s="318" t="s">
        <v>12858</v>
      </c>
      <c r="B1253" s="318" t="s">
        <v>12855</v>
      </c>
      <c r="C1253" s="318" t="s">
        <v>12856</v>
      </c>
      <c r="D1253" s="318" t="s">
        <v>12857</v>
      </c>
      <c r="E1253" s="318" t="s">
        <v>8065</v>
      </c>
      <c r="F1253" s="318" t="s">
        <v>8066</v>
      </c>
      <c r="G1253" s="318" t="s">
        <v>7003</v>
      </c>
      <c r="H1253" s="318" t="s">
        <v>8066</v>
      </c>
      <c r="I1253" s="318" t="s">
        <v>6884</v>
      </c>
      <c r="J1253" s="318" t="s">
        <v>6884</v>
      </c>
      <c r="K1253" s="318" t="s">
        <v>6884</v>
      </c>
      <c r="L1253" s="318" t="s">
        <v>6926</v>
      </c>
    </row>
    <row r="1254" spans="1:12" ht="67.5">
      <c r="A1254" s="319" t="s">
        <v>1145</v>
      </c>
      <c r="B1254" s="319" t="s">
        <v>12859</v>
      </c>
      <c r="C1254" s="319" t="s">
        <v>1146</v>
      </c>
      <c r="D1254" s="319" t="s">
        <v>1147</v>
      </c>
      <c r="E1254" s="319" t="s">
        <v>12860</v>
      </c>
      <c r="F1254" s="319" t="s">
        <v>12861</v>
      </c>
      <c r="G1254" s="319" t="s">
        <v>7094</v>
      </c>
      <c r="H1254" s="319" t="s">
        <v>12862</v>
      </c>
      <c r="I1254" s="319" t="s">
        <v>11162</v>
      </c>
      <c r="J1254" s="319" t="s">
        <v>6884</v>
      </c>
      <c r="K1254" s="319" t="s">
        <v>6884</v>
      </c>
      <c r="L1254" s="319" t="s">
        <v>6926</v>
      </c>
    </row>
    <row r="1255" spans="1:12" ht="409.5">
      <c r="A1255" s="318" t="s">
        <v>12865</v>
      </c>
      <c r="B1255" s="318" t="s">
        <v>12863</v>
      </c>
      <c r="C1255" s="318" t="s">
        <v>12864</v>
      </c>
      <c r="D1255" s="318" t="s">
        <v>6884</v>
      </c>
      <c r="E1255" s="318" t="s">
        <v>7274</v>
      </c>
      <c r="F1255" s="318" t="s">
        <v>7275</v>
      </c>
      <c r="G1255" s="318" t="s">
        <v>7276</v>
      </c>
      <c r="H1255" s="318" t="s">
        <v>7277</v>
      </c>
      <c r="I1255" s="318" t="s">
        <v>6884</v>
      </c>
      <c r="J1255" s="318" t="s">
        <v>7108</v>
      </c>
      <c r="K1255" s="318" t="s">
        <v>6884</v>
      </c>
      <c r="L1255" s="318" t="s">
        <v>6926</v>
      </c>
    </row>
    <row r="1256" spans="1:12" ht="22.5">
      <c r="A1256" s="319" t="s">
        <v>12869</v>
      </c>
      <c r="B1256" s="319" t="s">
        <v>12866</v>
      </c>
      <c r="C1256" s="319" t="s">
        <v>12867</v>
      </c>
      <c r="D1256" s="319" t="s">
        <v>12868</v>
      </c>
      <c r="E1256" s="319" t="s">
        <v>7472</v>
      </c>
      <c r="F1256" s="319" t="s">
        <v>7473</v>
      </c>
      <c r="G1256" s="319" t="s">
        <v>7474</v>
      </c>
      <c r="H1256" s="319" t="s">
        <v>7473</v>
      </c>
      <c r="I1256" s="319" t="s">
        <v>6884</v>
      </c>
      <c r="J1256" s="319" t="s">
        <v>6884</v>
      </c>
      <c r="K1256" s="319" t="s">
        <v>6884</v>
      </c>
      <c r="L1256" s="319" t="s">
        <v>6926</v>
      </c>
    </row>
    <row r="1257" spans="1:12" ht="112.5">
      <c r="A1257" s="318" t="s">
        <v>12873</v>
      </c>
      <c r="B1257" s="318" t="s">
        <v>12870</v>
      </c>
      <c r="C1257" s="318" t="s">
        <v>12871</v>
      </c>
      <c r="D1257" s="318" t="s">
        <v>12872</v>
      </c>
      <c r="E1257" s="318" t="s">
        <v>12874</v>
      </c>
      <c r="F1257" s="318" t="s">
        <v>12875</v>
      </c>
      <c r="G1257" s="318" t="s">
        <v>7065</v>
      </c>
      <c r="H1257" s="318" t="s">
        <v>12875</v>
      </c>
      <c r="I1257" s="318" t="s">
        <v>6884</v>
      </c>
      <c r="J1257" s="318" t="s">
        <v>6884</v>
      </c>
      <c r="K1257" s="318" t="s">
        <v>7122</v>
      </c>
      <c r="L1257" s="318" t="s">
        <v>6926</v>
      </c>
    </row>
    <row r="1258" spans="1:12" ht="56.25">
      <c r="A1258" s="319" t="s">
        <v>12879</v>
      </c>
      <c r="B1258" s="319" t="s">
        <v>12876</v>
      </c>
      <c r="C1258" s="319" t="s">
        <v>12877</v>
      </c>
      <c r="D1258" s="319" t="s">
        <v>12878</v>
      </c>
      <c r="E1258" s="319" t="s">
        <v>7274</v>
      </c>
      <c r="F1258" s="319" t="s">
        <v>7275</v>
      </c>
      <c r="G1258" s="319" t="s">
        <v>7276</v>
      </c>
      <c r="H1258" s="319" t="s">
        <v>7277</v>
      </c>
      <c r="I1258" s="319" t="s">
        <v>6884</v>
      </c>
      <c r="J1258" s="319" t="s">
        <v>6884</v>
      </c>
      <c r="K1258" s="319" t="s">
        <v>6884</v>
      </c>
      <c r="L1258" s="319" t="s">
        <v>6926</v>
      </c>
    </row>
    <row r="1259" spans="1:12" ht="45">
      <c r="A1259" s="318" t="s">
        <v>12883</v>
      </c>
      <c r="B1259" s="318" t="s">
        <v>12880</v>
      </c>
      <c r="C1259" s="318" t="s">
        <v>12881</v>
      </c>
      <c r="D1259" s="318" t="s">
        <v>12882</v>
      </c>
      <c r="E1259" s="318" t="s">
        <v>12884</v>
      </c>
      <c r="F1259" s="318" t="s">
        <v>12885</v>
      </c>
      <c r="G1259" s="318" t="s">
        <v>7730</v>
      </c>
      <c r="H1259" s="318" t="s">
        <v>12885</v>
      </c>
      <c r="I1259" s="318" t="s">
        <v>6884</v>
      </c>
      <c r="J1259" s="318" t="s">
        <v>6884</v>
      </c>
      <c r="K1259" s="318" t="s">
        <v>6884</v>
      </c>
      <c r="L1259" s="318" t="s">
        <v>6926</v>
      </c>
    </row>
    <row r="1260" spans="1:12" ht="33.75">
      <c r="A1260" s="319" t="s">
        <v>12889</v>
      </c>
      <c r="B1260" s="319" t="s">
        <v>12886</v>
      </c>
      <c r="C1260" s="319" t="s">
        <v>12887</v>
      </c>
      <c r="D1260" s="319" t="s">
        <v>12888</v>
      </c>
      <c r="E1260" s="319" t="s">
        <v>7857</v>
      </c>
      <c r="F1260" s="319" t="s">
        <v>7858</v>
      </c>
      <c r="G1260" s="319" t="s">
        <v>7474</v>
      </c>
      <c r="H1260" s="319" t="s">
        <v>7858</v>
      </c>
      <c r="I1260" s="319" t="s">
        <v>6884</v>
      </c>
      <c r="J1260" s="319" t="s">
        <v>6884</v>
      </c>
      <c r="K1260" s="319" t="s">
        <v>6884</v>
      </c>
      <c r="L1260" s="319" t="s">
        <v>6926</v>
      </c>
    </row>
    <row r="1261" spans="1:12" ht="90">
      <c r="A1261" s="318" t="s">
        <v>12893</v>
      </c>
      <c r="B1261" s="318" t="s">
        <v>12890</v>
      </c>
      <c r="C1261" s="318" t="s">
        <v>12891</v>
      </c>
      <c r="D1261" s="318" t="s">
        <v>12892</v>
      </c>
      <c r="E1261" s="318" t="s">
        <v>12894</v>
      </c>
      <c r="F1261" s="318" t="s">
        <v>12895</v>
      </c>
      <c r="G1261" s="318" t="s">
        <v>12896</v>
      </c>
      <c r="H1261" s="318" t="s">
        <v>12897</v>
      </c>
      <c r="I1261" s="318" t="s">
        <v>6884</v>
      </c>
      <c r="J1261" s="318" t="s">
        <v>6884</v>
      </c>
      <c r="K1261" s="318" t="s">
        <v>6884</v>
      </c>
      <c r="L1261" s="318" t="s">
        <v>6926</v>
      </c>
    </row>
    <row r="1262" spans="1:12" ht="45">
      <c r="A1262" s="319" t="s">
        <v>12901</v>
      </c>
      <c r="B1262" s="319" t="s">
        <v>12898</v>
      </c>
      <c r="C1262" s="319" t="s">
        <v>12899</v>
      </c>
      <c r="D1262" s="319" t="s">
        <v>12900</v>
      </c>
      <c r="E1262" s="319" t="s">
        <v>9044</v>
      </c>
      <c r="F1262" s="319" t="s">
        <v>9045</v>
      </c>
      <c r="G1262" s="319" t="s">
        <v>7044</v>
      </c>
      <c r="H1262" s="319" t="s">
        <v>9045</v>
      </c>
      <c r="I1262" s="319" t="s">
        <v>6884</v>
      </c>
      <c r="J1262" s="319" t="s">
        <v>6884</v>
      </c>
      <c r="K1262" s="319" t="s">
        <v>6884</v>
      </c>
      <c r="L1262" s="319" t="s">
        <v>6926</v>
      </c>
    </row>
    <row r="1263" spans="1:12" ht="45">
      <c r="A1263" s="318" t="s">
        <v>12905</v>
      </c>
      <c r="B1263" s="318" t="s">
        <v>12902</v>
      </c>
      <c r="C1263" s="318" t="s">
        <v>12903</v>
      </c>
      <c r="D1263" s="318" t="s">
        <v>12904</v>
      </c>
      <c r="E1263" s="318" t="s">
        <v>9076</v>
      </c>
      <c r="F1263" s="318" t="s">
        <v>9077</v>
      </c>
      <c r="G1263" s="318" t="s">
        <v>7037</v>
      </c>
      <c r="H1263" s="318" t="s">
        <v>9077</v>
      </c>
      <c r="I1263" s="318" t="s">
        <v>6884</v>
      </c>
      <c r="J1263" s="318" t="s">
        <v>6884</v>
      </c>
      <c r="K1263" s="318" t="s">
        <v>6884</v>
      </c>
      <c r="L1263" s="318" t="s">
        <v>6926</v>
      </c>
    </row>
    <row r="1264" spans="1:12" ht="56.25">
      <c r="A1264" s="319" t="s">
        <v>12909</v>
      </c>
      <c r="B1264" s="319" t="s">
        <v>12906</v>
      </c>
      <c r="C1264" s="319" t="s">
        <v>12907</v>
      </c>
      <c r="D1264" s="319" t="s">
        <v>12908</v>
      </c>
      <c r="E1264" s="319" t="s">
        <v>7048</v>
      </c>
      <c r="F1264" s="319" t="s">
        <v>7049</v>
      </c>
      <c r="G1264" s="319" t="s">
        <v>7050</v>
      </c>
      <c r="H1264" s="319" t="s">
        <v>7049</v>
      </c>
      <c r="I1264" s="319" t="s">
        <v>6884</v>
      </c>
      <c r="J1264" s="319" t="s">
        <v>6884</v>
      </c>
      <c r="K1264" s="319" t="s">
        <v>6884</v>
      </c>
      <c r="L1264" s="319" t="s">
        <v>6926</v>
      </c>
    </row>
    <row r="1265" spans="1:12" ht="90">
      <c r="A1265" s="318" t="s">
        <v>12913</v>
      </c>
      <c r="B1265" s="318" t="s">
        <v>12910</v>
      </c>
      <c r="C1265" s="318" t="s">
        <v>12911</v>
      </c>
      <c r="D1265" s="318" t="s">
        <v>12912</v>
      </c>
      <c r="E1265" s="318" t="s">
        <v>12914</v>
      </c>
      <c r="F1265" s="318" t="s">
        <v>12915</v>
      </c>
      <c r="G1265" s="318" t="s">
        <v>7163</v>
      </c>
      <c r="H1265" s="318" t="s">
        <v>12915</v>
      </c>
      <c r="I1265" s="318" t="s">
        <v>6884</v>
      </c>
      <c r="J1265" s="318" t="s">
        <v>6884</v>
      </c>
      <c r="K1265" s="318" t="s">
        <v>6884</v>
      </c>
      <c r="L1265" s="318" t="s">
        <v>6926</v>
      </c>
    </row>
    <row r="1266" spans="1:12" ht="90">
      <c r="A1266" s="319" t="s">
        <v>12913</v>
      </c>
      <c r="B1266" s="319" t="s">
        <v>12916</v>
      </c>
      <c r="C1266" s="319" t="s">
        <v>12917</v>
      </c>
      <c r="D1266" s="319" t="s">
        <v>12912</v>
      </c>
      <c r="E1266" s="319" t="s">
        <v>12918</v>
      </c>
      <c r="F1266" s="319" t="s">
        <v>12919</v>
      </c>
      <c r="G1266" s="319" t="s">
        <v>6984</v>
      </c>
      <c r="H1266" s="319" t="s">
        <v>12919</v>
      </c>
      <c r="I1266" s="319" t="s">
        <v>6884</v>
      </c>
      <c r="J1266" s="319" t="s">
        <v>6884</v>
      </c>
      <c r="K1266" s="319" t="s">
        <v>6884</v>
      </c>
      <c r="L1266" s="319" t="s">
        <v>6926</v>
      </c>
    </row>
    <row r="1267" spans="1:12" ht="135">
      <c r="A1267" s="318" t="s">
        <v>12923</v>
      </c>
      <c r="B1267" s="318" t="s">
        <v>12920</v>
      </c>
      <c r="C1267" s="318" t="s">
        <v>12921</v>
      </c>
      <c r="D1267" s="318" t="s">
        <v>12922</v>
      </c>
      <c r="E1267" s="318" t="s">
        <v>7923</v>
      </c>
      <c r="F1267" s="318" t="s">
        <v>7924</v>
      </c>
      <c r="G1267" s="318" t="s">
        <v>7037</v>
      </c>
      <c r="H1267" s="318" t="s">
        <v>7924</v>
      </c>
      <c r="I1267" s="318" t="s">
        <v>6884</v>
      </c>
      <c r="J1267" s="318" t="s">
        <v>6884</v>
      </c>
      <c r="K1267" s="318" t="s">
        <v>6884</v>
      </c>
      <c r="L1267" s="318" t="s">
        <v>6926</v>
      </c>
    </row>
    <row r="1268" spans="1:12" ht="45">
      <c r="A1268" s="319" t="s">
        <v>12927</v>
      </c>
      <c r="B1268" s="319" t="s">
        <v>12924</v>
      </c>
      <c r="C1268" s="319" t="s">
        <v>12925</v>
      </c>
      <c r="D1268" s="319" t="s">
        <v>12926</v>
      </c>
      <c r="E1268" s="319" t="s">
        <v>8212</v>
      </c>
      <c r="F1268" s="319" t="s">
        <v>8213</v>
      </c>
      <c r="G1268" s="319" t="s">
        <v>7474</v>
      </c>
      <c r="H1268" s="319" t="s">
        <v>8213</v>
      </c>
      <c r="I1268" s="319" t="s">
        <v>6884</v>
      </c>
      <c r="J1268" s="319" t="s">
        <v>6884</v>
      </c>
      <c r="K1268" s="319" t="s">
        <v>6884</v>
      </c>
      <c r="L1268" s="319" t="s">
        <v>6926</v>
      </c>
    </row>
    <row r="1269" spans="1:12" ht="56.25">
      <c r="A1269" s="318" t="s">
        <v>12931</v>
      </c>
      <c r="B1269" s="318" t="s">
        <v>12928</v>
      </c>
      <c r="C1269" s="318" t="s">
        <v>12929</v>
      </c>
      <c r="D1269" s="318" t="s">
        <v>12930</v>
      </c>
      <c r="E1269" s="318" t="s">
        <v>7048</v>
      </c>
      <c r="F1269" s="318" t="s">
        <v>7049</v>
      </c>
      <c r="G1269" s="318" t="s">
        <v>7050</v>
      </c>
      <c r="H1269" s="318" t="s">
        <v>7049</v>
      </c>
      <c r="I1269" s="318" t="s">
        <v>6884</v>
      </c>
      <c r="J1269" s="318" t="s">
        <v>6884</v>
      </c>
      <c r="K1269" s="318" t="s">
        <v>6884</v>
      </c>
      <c r="L1269" s="318" t="s">
        <v>6926</v>
      </c>
    </row>
    <row r="1270" spans="1:12" ht="202.5">
      <c r="A1270" s="319" t="s">
        <v>12935</v>
      </c>
      <c r="B1270" s="319" t="s">
        <v>12932</v>
      </c>
      <c r="C1270" s="319" t="s">
        <v>12933</v>
      </c>
      <c r="D1270" s="319" t="s">
        <v>12934</v>
      </c>
      <c r="E1270" s="319" t="s">
        <v>7598</v>
      </c>
      <c r="F1270" s="319" t="s">
        <v>7599</v>
      </c>
      <c r="G1270" s="319" t="s">
        <v>7600</v>
      </c>
      <c r="H1270" s="319" t="s">
        <v>7599</v>
      </c>
      <c r="I1270" s="319" t="s">
        <v>6884</v>
      </c>
      <c r="J1270" s="319" t="s">
        <v>6884</v>
      </c>
      <c r="K1270" s="319" t="s">
        <v>6884</v>
      </c>
      <c r="L1270" s="319" t="s">
        <v>6926</v>
      </c>
    </row>
    <row r="1271" spans="1:12" ht="56.25">
      <c r="A1271" s="318" t="s">
        <v>12939</v>
      </c>
      <c r="B1271" s="318" t="s">
        <v>12936</v>
      </c>
      <c r="C1271" s="318" t="s">
        <v>12937</v>
      </c>
      <c r="D1271" s="318" t="s">
        <v>12938</v>
      </c>
      <c r="E1271" s="318" t="s">
        <v>8930</v>
      </c>
      <c r="F1271" s="318" t="s">
        <v>8931</v>
      </c>
      <c r="G1271" s="318" t="s">
        <v>7050</v>
      </c>
      <c r="H1271" s="318" t="s">
        <v>8931</v>
      </c>
      <c r="I1271" s="318" t="s">
        <v>6884</v>
      </c>
      <c r="J1271" s="318" t="s">
        <v>6884</v>
      </c>
      <c r="K1271" s="318" t="s">
        <v>6884</v>
      </c>
      <c r="L1271" s="318" t="s">
        <v>6926</v>
      </c>
    </row>
    <row r="1272" spans="1:12" ht="213.75">
      <c r="A1272" s="319" t="s">
        <v>12943</v>
      </c>
      <c r="B1272" s="319" t="s">
        <v>12940</v>
      </c>
      <c r="C1272" s="319" t="s">
        <v>12941</v>
      </c>
      <c r="D1272" s="319" t="s">
        <v>12942</v>
      </c>
      <c r="E1272" s="319" t="s">
        <v>12944</v>
      </c>
      <c r="F1272" s="319" t="s">
        <v>12945</v>
      </c>
      <c r="G1272" s="319" t="s">
        <v>12946</v>
      </c>
      <c r="H1272" s="319" t="s">
        <v>12947</v>
      </c>
      <c r="I1272" s="319" t="s">
        <v>6884</v>
      </c>
      <c r="J1272" s="319" t="s">
        <v>6884</v>
      </c>
      <c r="K1272" s="319" t="s">
        <v>6884</v>
      </c>
      <c r="L1272" s="319" t="s">
        <v>6926</v>
      </c>
    </row>
    <row r="1273" spans="1:12" ht="67.5">
      <c r="A1273" s="318" t="s">
        <v>1090</v>
      </c>
      <c r="B1273" s="318" t="s">
        <v>12948</v>
      </c>
      <c r="C1273" s="318" t="s">
        <v>12949</v>
      </c>
      <c r="D1273" s="318" t="s">
        <v>12950</v>
      </c>
      <c r="E1273" s="318" t="s">
        <v>9477</v>
      </c>
      <c r="F1273" s="318" t="s">
        <v>9478</v>
      </c>
      <c r="G1273" s="318" t="s">
        <v>7003</v>
      </c>
      <c r="H1273" s="318" t="s">
        <v>9478</v>
      </c>
      <c r="I1273" s="318" t="s">
        <v>6884</v>
      </c>
      <c r="J1273" s="318" t="s">
        <v>6884</v>
      </c>
      <c r="K1273" s="318" t="s">
        <v>6884</v>
      </c>
      <c r="L1273" s="318" t="s">
        <v>6926</v>
      </c>
    </row>
    <row r="1274" spans="1:12" ht="67.5">
      <c r="A1274" s="319" t="s">
        <v>1090</v>
      </c>
      <c r="B1274" s="319" t="s">
        <v>12951</v>
      </c>
      <c r="C1274" s="319" t="s">
        <v>12952</v>
      </c>
      <c r="D1274" s="319" t="s">
        <v>12953</v>
      </c>
      <c r="E1274" s="319" t="s">
        <v>12786</v>
      </c>
      <c r="F1274" s="319" t="s">
        <v>12787</v>
      </c>
      <c r="G1274" s="319" t="s">
        <v>7163</v>
      </c>
      <c r="H1274" s="319" t="s">
        <v>12788</v>
      </c>
      <c r="I1274" s="319" t="s">
        <v>6884</v>
      </c>
      <c r="J1274" s="319" t="s">
        <v>6884</v>
      </c>
      <c r="K1274" s="319" t="s">
        <v>6884</v>
      </c>
      <c r="L1274" s="319" t="s">
        <v>6926</v>
      </c>
    </row>
    <row r="1275" spans="1:12" ht="45">
      <c r="A1275" s="318" t="s">
        <v>1090</v>
      </c>
      <c r="B1275" s="318" t="s">
        <v>12954</v>
      </c>
      <c r="C1275" s="318" t="s">
        <v>12955</v>
      </c>
      <c r="D1275" s="318" t="s">
        <v>12956</v>
      </c>
      <c r="E1275" s="318" t="s">
        <v>12957</v>
      </c>
      <c r="F1275" s="318" t="s">
        <v>12958</v>
      </c>
      <c r="G1275" s="318" t="s">
        <v>7474</v>
      </c>
      <c r="H1275" s="318" t="s">
        <v>12958</v>
      </c>
      <c r="I1275" s="318" t="s">
        <v>6884</v>
      </c>
      <c r="J1275" s="318" t="s">
        <v>6884</v>
      </c>
      <c r="K1275" s="318" t="s">
        <v>6884</v>
      </c>
      <c r="L1275" s="318" t="s">
        <v>6926</v>
      </c>
    </row>
    <row r="1276" spans="1:12" ht="22.5">
      <c r="A1276" s="319" t="s">
        <v>1090</v>
      </c>
      <c r="B1276" s="319" t="s">
        <v>12959</v>
      </c>
      <c r="C1276" s="319" t="s">
        <v>12960</v>
      </c>
      <c r="D1276" s="319" t="s">
        <v>12961</v>
      </c>
      <c r="E1276" s="319" t="s">
        <v>8930</v>
      </c>
      <c r="F1276" s="319" t="s">
        <v>8931</v>
      </c>
      <c r="G1276" s="319" t="s">
        <v>7050</v>
      </c>
      <c r="H1276" s="319" t="s">
        <v>8931</v>
      </c>
      <c r="I1276" s="319" t="s">
        <v>6884</v>
      </c>
      <c r="J1276" s="319" t="s">
        <v>6884</v>
      </c>
      <c r="K1276" s="319" t="s">
        <v>6884</v>
      </c>
      <c r="L1276" s="319" t="s">
        <v>6926</v>
      </c>
    </row>
    <row r="1277" spans="1:12" ht="67.5">
      <c r="A1277" s="318" t="s">
        <v>1090</v>
      </c>
      <c r="B1277" s="318" t="s">
        <v>12962</v>
      </c>
      <c r="C1277" s="318" t="s">
        <v>12963</v>
      </c>
      <c r="D1277" s="318" t="s">
        <v>12964</v>
      </c>
      <c r="E1277" s="318" t="s">
        <v>7048</v>
      </c>
      <c r="F1277" s="318" t="s">
        <v>7049</v>
      </c>
      <c r="G1277" s="318" t="s">
        <v>7050</v>
      </c>
      <c r="H1277" s="318" t="s">
        <v>7049</v>
      </c>
      <c r="I1277" s="318" t="s">
        <v>6884</v>
      </c>
      <c r="J1277" s="318" t="s">
        <v>6884</v>
      </c>
      <c r="K1277" s="318" t="s">
        <v>6884</v>
      </c>
      <c r="L1277" s="318" t="s">
        <v>6926</v>
      </c>
    </row>
    <row r="1278" spans="1:12" ht="303.75">
      <c r="A1278" s="319" t="s">
        <v>1090</v>
      </c>
      <c r="B1278" s="319" t="s">
        <v>12965</v>
      </c>
      <c r="C1278" s="319" t="s">
        <v>12966</v>
      </c>
      <c r="D1278" s="319" t="s">
        <v>12967</v>
      </c>
      <c r="E1278" s="319" t="s">
        <v>7598</v>
      </c>
      <c r="F1278" s="319" t="s">
        <v>7599</v>
      </c>
      <c r="G1278" s="319" t="s">
        <v>7600</v>
      </c>
      <c r="H1278" s="319" t="s">
        <v>7599</v>
      </c>
      <c r="I1278" s="319" t="s">
        <v>6884</v>
      </c>
      <c r="J1278" s="319" t="s">
        <v>6884</v>
      </c>
      <c r="K1278" s="319" t="s">
        <v>6884</v>
      </c>
      <c r="L1278" s="319" t="s">
        <v>6926</v>
      </c>
    </row>
    <row r="1279" spans="1:12" ht="56.25">
      <c r="A1279" s="318" t="s">
        <v>1090</v>
      </c>
      <c r="B1279" s="318" t="s">
        <v>12968</v>
      </c>
      <c r="C1279" s="318" t="s">
        <v>12969</v>
      </c>
      <c r="D1279" s="318" t="s">
        <v>12970</v>
      </c>
      <c r="E1279" s="318" t="s">
        <v>8065</v>
      </c>
      <c r="F1279" s="318" t="s">
        <v>8066</v>
      </c>
      <c r="G1279" s="318" t="s">
        <v>7003</v>
      </c>
      <c r="H1279" s="318" t="s">
        <v>8066</v>
      </c>
      <c r="I1279" s="318" t="s">
        <v>6884</v>
      </c>
      <c r="J1279" s="318" t="s">
        <v>6884</v>
      </c>
      <c r="K1279" s="318" t="s">
        <v>6884</v>
      </c>
      <c r="L1279" s="318" t="s">
        <v>6926</v>
      </c>
    </row>
    <row r="1280" spans="1:12" ht="90">
      <c r="A1280" s="319" t="s">
        <v>1712</v>
      </c>
      <c r="B1280" s="319" t="s">
        <v>12971</v>
      </c>
      <c r="C1280" s="319" t="s">
        <v>12972</v>
      </c>
      <c r="D1280" s="319" t="s">
        <v>6762</v>
      </c>
      <c r="E1280" s="319" t="s">
        <v>12973</v>
      </c>
      <c r="F1280" s="319" t="s">
        <v>12974</v>
      </c>
      <c r="G1280" s="319" t="s">
        <v>8281</v>
      </c>
      <c r="H1280" s="319" t="s">
        <v>12974</v>
      </c>
      <c r="I1280" s="319" t="s">
        <v>6884</v>
      </c>
      <c r="J1280" s="319" t="s">
        <v>12975</v>
      </c>
      <c r="K1280" s="319" t="s">
        <v>6884</v>
      </c>
      <c r="L1280" s="319" t="s">
        <v>862</v>
      </c>
    </row>
    <row r="1281" spans="1:12" ht="112.5">
      <c r="A1281" s="318" t="s">
        <v>2685</v>
      </c>
      <c r="B1281" s="318" t="s">
        <v>12976</v>
      </c>
      <c r="C1281" s="318" t="s">
        <v>12977</v>
      </c>
      <c r="D1281" s="318" t="s">
        <v>5514</v>
      </c>
      <c r="E1281" s="318" t="s">
        <v>12978</v>
      </c>
      <c r="F1281" s="318" t="s">
        <v>12979</v>
      </c>
      <c r="G1281" s="318" t="s">
        <v>6938</v>
      </c>
      <c r="H1281" s="318" t="s">
        <v>12980</v>
      </c>
      <c r="I1281" s="318" t="s">
        <v>6884</v>
      </c>
      <c r="J1281" s="318" t="s">
        <v>6884</v>
      </c>
      <c r="K1281" s="318" t="s">
        <v>6884</v>
      </c>
      <c r="L1281" s="318" t="s">
        <v>862</v>
      </c>
    </row>
    <row r="1282" spans="1:12" ht="112.5">
      <c r="A1282" s="319" t="s">
        <v>12984</v>
      </c>
      <c r="B1282" s="319" t="s">
        <v>12981</v>
      </c>
      <c r="C1282" s="319" t="s">
        <v>12982</v>
      </c>
      <c r="D1282" s="319" t="s">
        <v>12983</v>
      </c>
      <c r="E1282" s="319" t="s">
        <v>12978</v>
      </c>
      <c r="F1282" s="319" t="s">
        <v>12979</v>
      </c>
      <c r="G1282" s="319" t="s">
        <v>6938</v>
      </c>
      <c r="H1282" s="319" t="s">
        <v>12980</v>
      </c>
      <c r="I1282" s="319" t="s">
        <v>6884</v>
      </c>
      <c r="J1282" s="319" t="s">
        <v>6884</v>
      </c>
      <c r="K1282" s="319" t="s">
        <v>6884</v>
      </c>
      <c r="L1282" s="319" t="s">
        <v>862</v>
      </c>
    </row>
    <row r="1283" spans="1:12" ht="56.25">
      <c r="A1283" s="318" t="s">
        <v>12988</v>
      </c>
      <c r="B1283" s="318" t="s">
        <v>12985</v>
      </c>
      <c r="C1283" s="318" t="s">
        <v>12986</v>
      </c>
      <c r="D1283" s="318" t="s">
        <v>12987</v>
      </c>
      <c r="E1283" s="318" t="s">
        <v>12989</v>
      </c>
      <c r="F1283" s="318" t="s">
        <v>12990</v>
      </c>
      <c r="G1283" s="318" t="s">
        <v>6965</v>
      </c>
      <c r="H1283" s="318" t="s">
        <v>12990</v>
      </c>
      <c r="I1283" s="318" t="s">
        <v>6884</v>
      </c>
      <c r="J1283" s="318" t="s">
        <v>7680</v>
      </c>
      <c r="K1283" s="318" t="s">
        <v>7240</v>
      </c>
      <c r="L1283" s="318" t="s">
        <v>862</v>
      </c>
    </row>
    <row r="1284" spans="1:12" ht="78.75">
      <c r="A1284" s="319" t="s">
        <v>12994</v>
      </c>
      <c r="B1284" s="319" t="s">
        <v>12991</v>
      </c>
      <c r="C1284" s="319" t="s">
        <v>12992</v>
      </c>
      <c r="D1284" s="319" t="s">
        <v>12993</v>
      </c>
      <c r="E1284" s="319" t="s">
        <v>12995</v>
      </c>
      <c r="F1284" s="319" t="s">
        <v>12996</v>
      </c>
      <c r="G1284" s="319" t="s">
        <v>6984</v>
      </c>
      <c r="H1284" s="319" t="s">
        <v>12996</v>
      </c>
      <c r="I1284" s="319" t="s">
        <v>6884</v>
      </c>
      <c r="J1284" s="319" t="s">
        <v>7108</v>
      </c>
      <c r="K1284" s="319" t="s">
        <v>6884</v>
      </c>
      <c r="L1284" s="319" t="s">
        <v>6893</v>
      </c>
    </row>
    <row r="1285" spans="1:12" ht="101.25">
      <c r="A1285" s="318" t="s">
        <v>13000</v>
      </c>
      <c r="B1285" s="318" t="s">
        <v>12997</v>
      </c>
      <c r="C1285" s="318" t="s">
        <v>12998</v>
      </c>
      <c r="D1285" s="318" t="s">
        <v>12999</v>
      </c>
      <c r="E1285" s="318" t="s">
        <v>13001</v>
      </c>
      <c r="F1285" s="318" t="s">
        <v>13002</v>
      </c>
      <c r="G1285" s="318" t="s">
        <v>8914</v>
      </c>
      <c r="H1285" s="318" t="s">
        <v>13002</v>
      </c>
      <c r="I1285" s="318" t="s">
        <v>6884</v>
      </c>
      <c r="J1285" s="318" t="s">
        <v>6884</v>
      </c>
      <c r="K1285" s="318" t="s">
        <v>7240</v>
      </c>
      <c r="L1285" s="318" t="s">
        <v>862</v>
      </c>
    </row>
    <row r="1286" spans="1:12" ht="45">
      <c r="A1286" s="319" t="s">
        <v>13006</v>
      </c>
      <c r="B1286" s="319" t="s">
        <v>13003</v>
      </c>
      <c r="C1286" s="319" t="s">
        <v>13004</v>
      </c>
      <c r="D1286" s="319" t="s">
        <v>13005</v>
      </c>
      <c r="E1286" s="319" t="s">
        <v>9158</v>
      </c>
      <c r="F1286" s="319" t="s">
        <v>9159</v>
      </c>
      <c r="G1286" s="319" t="s">
        <v>7003</v>
      </c>
      <c r="H1286" s="319" t="s">
        <v>9159</v>
      </c>
      <c r="I1286" s="319" t="s">
        <v>6884</v>
      </c>
      <c r="J1286" s="319" t="s">
        <v>6884</v>
      </c>
      <c r="K1286" s="319" t="s">
        <v>6884</v>
      </c>
      <c r="L1286" s="319" t="s">
        <v>862</v>
      </c>
    </row>
    <row r="1287" spans="1:12" ht="56.25">
      <c r="A1287" s="318" t="s">
        <v>13010</v>
      </c>
      <c r="B1287" s="318" t="s">
        <v>13007</v>
      </c>
      <c r="C1287" s="318" t="s">
        <v>13008</v>
      </c>
      <c r="D1287" s="318" t="s">
        <v>13009</v>
      </c>
      <c r="E1287" s="318" t="s">
        <v>13011</v>
      </c>
      <c r="F1287" s="318" t="s">
        <v>13012</v>
      </c>
      <c r="G1287" s="318" t="s">
        <v>7003</v>
      </c>
      <c r="H1287" s="318" t="s">
        <v>13012</v>
      </c>
      <c r="I1287" s="318" t="s">
        <v>6884</v>
      </c>
      <c r="J1287" s="318" t="s">
        <v>6884</v>
      </c>
      <c r="K1287" s="318" t="s">
        <v>7240</v>
      </c>
      <c r="L1287" s="318" t="s">
        <v>862</v>
      </c>
    </row>
    <row r="1288" spans="1:12" ht="67.5">
      <c r="A1288" s="319" t="s">
        <v>13016</v>
      </c>
      <c r="B1288" s="319" t="s">
        <v>13013</v>
      </c>
      <c r="C1288" s="319" t="s">
        <v>13014</v>
      </c>
      <c r="D1288" s="319" t="s">
        <v>13015</v>
      </c>
      <c r="E1288" s="319" t="s">
        <v>13017</v>
      </c>
      <c r="F1288" s="319" t="s">
        <v>13018</v>
      </c>
      <c r="G1288" s="319" t="s">
        <v>7586</v>
      </c>
      <c r="H1288" s="319" t="s">
        <v>13018</v>
      </c>
      <c r="I1288" s="319" t="s">
        <v>6884</v>
      </c>
      <c r="J1288" s="319" t="s">
        <v>7680</v>
      </c>
      <c r="K1288" s="319" t="s">
        <v>6884</v>
      </c>
      <c r="L1288" s="319" t="s">
        <v>862</v>
      </c>
    </row>
    <row r="1289" spans="1:12" ht="56.25">
      <c r="A1289" s="318" t="s">
        <v>1677</v>
      </c>
      <c r="B1289" s="318" t="s">
        <v>13019</v>
      </c>
      <c r="C1289" s="318" t="s">
        <v>13020</v>
      </c>
      <c r="D1289" s="318" t="s">
        <v>13021</v>
      </c>
      <c r="E1289" s="318" t="s">
        <v>13022</v>
      </c>
      <c r="F1289" s="318" t="s">
        <v>13023</v>
      </c>
      <c r="G1289" s="318" t="s">
        <v>7003</v>
      </c>
      <c r="H1289" s="318" t="s">
        <v>13024</v>
      </c>
      <c r="I1289" s="318" t="s">
        <v>6884</v>
      </c>
      <c r="J1289" s="318" t="s">
        <v>7680</v>
      </c>
      <c r="K1289" s="318" t="s">
        <v>6884</v>
      </c>
      <c r="L1289" s="318" t="s">
        <v>862</v>
      </c>
    </row>
    <row r="1290" spans="1:12" ht="56.25">
      <c r="A1290" s="319" t="s">
        <v>13028</v>
      </c>
      <c r="B1290" s="319" t="s">
        <v>13025</v>
      </c>
      <c r="C1290" s="319" t="s">
        <v>13026</v>
      </c>
      <c r="D1290" s="319" t="s">
        <v>13027</v>
      </c>
      <c r="E1290" s="319" t="s">
        <v>13029</v>
      </c>
      <c r="F1290" s="319" t="s">
        <v>13030</v>
      </c>
      <c r="G1290" s="319" t="s">
        <v>8914</v>
      </c>
      <c r="H1290" s="319" t="s">
        <v>13030</v>
      </c>
      <c r="I1290" s="319" t="s">
        <v>6884</v>
      </c>
      <c r="J1290" s="319" t="s">
        <v>6884</v>
      </c>
      <c r="K1290" s="319" t="s">
        <v>6884</v>
      </c>
      <c r="L1290" s="319" t="s">
        <v>862</v>
      </c>
    </row>
    <row r="1291" spans="1:12" ht="45">
      <c r="A1291" s="318" t="s">
        <v>13034</v>
      </c>
      <c r="B1291" s="318" t="s">
        <v>13031</v>
      </c>
      <c r="C1291" s="318" t="s">
        <v>13032</v>
      </c>
      <c r="D1291" s="318" t="s">
        <v>13033</v>
      </c>
      <c r="E1291" s="318" t="s">
        <v>13035</v>
      </c>
      <c r="F1291" s="318" t="s">
        <v>13036</v>
      </c>
      <c r="G1291" s="318" t="s">
        <v>8914</v>
      </c>
      <c r="H1291" s="318" t="s">
        <v>13036</v>
      </c>
      <c r="I1291" s="318" t="s">
        <v>6884</v>
      </c>
      <c r="J1291" s="318" t="s">
        <v>9216</v>
      </c>
      <c r="K1291" s="318" t="s">
        <v>6884</v>
      </c>
      <c r="L1291" s="318" t="s">
        <v>862</v>
      </c>
    </row>
    <row r="1292" spans="1:12" ht="67.5">
      <c r="A1292" s="319" t="s">
        <v>13040</v>
      </c>
      <c r="B1292" s="319" t="s">
        <v>13037</v>
      </c>
      <c r="C1292" s="319" t="s">
        <v>13038</v>
      </c>
      <c r="D1292" s="319" t="s">
        <v>13039</v>
      </c>
      <c r="E1292" s="319" t="s">
        <v>13041</v>
      </c>
      <c r="F1292" s="319" t="s">
        <v>13042</v>
      </c>
      <c r="G1292" s="319" t="s">
        <v>7120</v>
      </c>
      <c r="H1292" s="319" t="s">
        <v>13043</v>
      </c>
      <c r="I1292" s="319" t="s">
        <v>6884</v>
      </c>
      <c r="J1292" s="319" t="s">
        <v>13044</v>
      </c>
      <c r="K1292" s="319" t="s">
        <v>6884</v>
      </c>
      <c r="L1292" s="319" t="s">
        <v>862</v>
      </c>
    </row>
    <row r="1293" spans="1:12" ht="67.5">
      <c r="A1293" s="318" t="s">
        <v>13048</v>
      </c>
      <c r="B1293" s="318" t="s">
        <v>13045</v>
      </c>
      <c r="C1293" s="318" t="s">
        <v>13046</v>
      </c>
      <c r="D1293" s="318" t="s">
        <v>13047</v>
      </c>
      <c r="E1293" s="318" t="s">
        <v>13049</v>
      </c>
      <c r="F1293" s="318" t="s">
        <v>13050</v>
      </c>
      <c r="G1293" s="318" t="s">
        <v>7163</v>
      </c>
      <c r="H1293" s="318" t="s">
        <v>13050</v>
      </c>
      <c r="I1293" s="318" t="s">
        <v>6884</v>
      </c>
      <c r="J1293" s="318" t="s">
        <v>7680</v>
      </c>
      <c r="K1293" s="318" t="s">
        <v>6884</v>
      </c>
      <c r="L1293" s="318" t="s">
        <v>862</v>
      </c>
    </row>
    <row r="1294" spans="1:12" ht="56.25">
      <c r="A1294" s="319" t="s">
        <v>13054</v>
      </c>
      <c r="B1294" s="319" t="s">
        <v>13051</v>
      </c>
      <c r="C1294" s="319" t="s">
        <v>13052</v>
      </c>
      <c r="D1294" s="319" t="s">
        <v>13053</v>
      </c>
      <c r="E1294" s="319" t="s">
        <v>7196</v>
      </c>
      <c r="F1294" s="319" t="s">
        <v>7197</v>
      </c>
      <c r="G1294" s="319" t="s">
        <v>7120</v>
      </c>
      <c r="H1294" s="319" t="s">
        <v>7198</v>
      </c>
      <c r="I1294" s="319" t="s">
        <v>6884</v>
      </c>
      <c r="J1294" s="319" t="s">
        <v>7680</v>
      </c>
      <c r="K1294" s="319" t="s">
        <v>6884</v>
      </c>
      <c r="L1294" s="319" t="s">
        <v>862</v>
      </c>
    </row>
    <row r="1295" spans="1:12" ht="56.25">
      <c r="A1295" s="318" t="s">
        <v>13058</v>
      </c>
      <c r="B1295" s="318" t="s">
        <v>13055</v>
      </c>
      <c r="C1295" s="318" t="s">
        <v>13056</v>
      </c>
      <c r="D1295" s="318" t="s">
        <v>13057</v>
      </c>
      <c r="E1295" s="318" t="s">
        <v>13059</v>
      </c>
      <c r="F1295" s="318" t="s">
        <v>13060</v>
      </c>
      <c r="G1295" s="318" t="s">
        <v>7037</v>
      </c>
      <c r="H1295" s="318" t="s">
        <v>13061</v>
      </c>
      <c r="I1295" s="318" t="s">
        <v>6884</v>
      </c>
      <c r="J1295" s="318" t="s">
        <v>6884</v>
      </c>
      <c r="K1295" s="318" t="s">
        <v>6884</v>
      </c>
      <c r="L1295" s="318" t="s">
        <v>862</v>
      </c>
    </row>
    <row r="1296" spans="1:12" ht="67.5">
      <c r="A1296" s="319" t="s">
        <v>13065</v>
      </c>
      <c r="B1296" s="319" t="s">
        <v>13062</v>
      </c>
      <c r="C1296" s="319" t="s">
        <v>13063</v>
      </c>
      <c r="D1296" s="319" t="s">
        <v>13064</v>
      </c>
      <c r="E1296" s="319" t="s">
        <v>10259</v>
      </c>
      <c r="F1296" s="319" t="s">
        <v>10260</v>
      </c>
      <c r="G1296" s="319" t="s">
        <v>7003</v>
      </c>
      <c r="H1296" s="319" t="s">
        <v>10261</v>
      </c>
      <c r="I1296" s="319" t="s">
        <v>6884</v>
      </c>
      <c r="J1296" s="319" t="s">
        <v>13044</v>
      </c>
      <c r="K1296" s="319" t="s">
        <v>6884</v>
      </c>
      <c r="L1296" s="319" t="s">
        <v>862</v>
      </c>
    </row>
    <row r="1297" spans="1:12" ht="78.75">
      <c r="A1297" s="318" t="s">
        <v>13069</v>
      </c>
      <c r="B1297" s="318" t="s">
        <v>13066</v>
      </c>
      <c r="C1297" s="318" t="s">
        <v>13067</v>
      </c>
      <c r="D1297" s="318" t="s">
        <v>13068</v>
      </c>
      <c r="E1297" s="318" t="s">
        <v>13070</v>
      </c>
      <c r="F1297" s="318" t="s">
        <v>13071</v>
      </c>
      <c r="G1297" s="318" t="s">
        <v>7106</v>
      </c>
      <c r="H1297" s="318" t="s">
        <v>13072</v>
      </c>
      <c r="I1297" s="318" t="s">
        <v>6884</v>
      </c>
      <c r="J1297" s="318" t="s">
        <v>6884</v>
      </c>
      <c r="K1297" s="318" t="s">
        <v>6884</v>
      </c>
      <c r="L1297" s="318" t="s">
        <v>862</v>
      </c>
    </row>
    <row r="1298" spans="1:12" ht="56.25">
      <c r="A1298" s="319" t="s">
        <v>13076</v>
      </c>
      <c r="B1298" s="319" t="s">
        <v>13073</v>
      </c>
      <c r="C1298" s="319" t="s">
        <v>13074</v>
      </c>
      <c r="D1298" s="319" t="s">
        <v>13075</v>
      </c>
      <c r="E1298" s="319" t="s">
        <v>13077</v>
      </c>
      <c r="F1298" s="319" t="s">
        <v>13078</v>
      </c>
      <c r="G1298" s="319" t="s">
        <v>7003</v>
      </c>
      <c r="H1298" s="319" t="s">
        <v>13079</v>
      </c>
      <c r="I1298" s="319" t="s">
        <v>6884</v>
      </c>
      <c r="J1298" s="319" t="s">
        <v>6884</v>
      </c>
      <c r="K1298" s="319" t="s">
        <v>6884</v>
      </c>
      <c r="L1298" s="319" t="s">
        <v>862</v>
      </c>
    </row>
    <row r="1299" spans="1:12" ht="56.25">
      <c r="A1299" s="318" t="s">
        <v>13083</v>
      </c>
      <c r="B1299" s="318" t="s">
        <v>13080</v>
      </c>
      <c r="C1299" s="318" t="s">
        <v>13081</v>
      </c>
      <c r="D1299" s="318" t="s">
        <v>13082</v>
      </c>
      <c r="E1299" s="318" t="s">
        <v>9164</v>
      </c>
      <c r="F1299" s="318" t="s">
        <v>9165</v>
      </c>
      <c r="G1299" s="318" t="s">
        <v>7003</v>
      </c>
      <c r="H1299" s="318" t="s">
        <v>9166</v>
      </c>
      <c r="I1299" s="318" t="s">
        <v>6884</v>
      </c>
      <c r="J1299" s="318" t="s">
        <v>6884</v>
      </c>
      <c r="K1299" s="318" t="s">
        <v>6884</v>
      </c>
      <c r="L1299" s="318" t="s">
        <v>862</v>
      </c>
    </row>
    <row r="1300" spans="1:12" ht="67.5">
      <c r="A1300" s="319" t="s">
        <v>13087</v>
      </c>
      <c r="B1300" s="319" t="s">
        <v>13084</v>
      </c>
      <c r="C1300" s="319" t="s">
        <v>13085</v>
      </c>
      <c r="D1300" s="319" t="s">
        <v>13086</v>
      </c>
      <c r="E1300" s="319" t="s">
        <v>13088</v>
      </c>
      <c r="F1300" s="319" t="s">
        <v>13089</v>
      </c>
      <c r="G1300" s="319" t="s">
        <v>13090</v>
      </c>
      <c r="H1300" s="319" t="s">
        <v>13089</v>
      </c>
      <c r="I1300" s="319" t="s">
        <v>6884</v>
      </c>
      <c r="J1300" s="319" t="s">
        <v>6884</v>
      </c>
      <c r="K1300" s="319" t="s">
        <v>6884</v>
      </c>
      <c r="L1300" s="319" t="s">
        <v>862</v>
      </c>
    </row>
    <row r="1301" spans="1:12" ht="22.5">
      <c r="A1301" s="318" t="s">
        <v>13094</v>
      </c>
      <c r="B1301" s="318" t="s">
        <v>13091</v>
      </c>
      <c r="C1301" s="318" t="s">
        <v>13092</v>
      </c>
      <c r="D1301" s="318" t="s">
        <v>13093</v>
      </c>
      <c r="E1301" s="318" t="s">
        <v>7472</v>
      </c>
      <c r="F1301" s="318" t="s">
        <v>7473</v>
      </c>
      <c r="G1301" s="318" t="s">
        <v>7474</v>
      </c>
      <c r="H1301" s="318" t="s">
        <v>7473</v>
      </c>
      <c r="I1301" s="318" t="s">
        <v>6884</v>
      </c>
      <c r="J1301" s="318" t="s">
        <v>6884</v>
      </c>
      <c r="K1301" s="318" t="s">
        <v>6884</v>
      </c>
      <c r="L1301" s="318" t="s">
        <v>862</v>
      </c>
    </row>
    <row r="1302" spans="1:12" ht="45">
      <c r="A1302" s="319" t="s">
        <v>6884</v>
      </c>
      <c r="B1302" s="319" t="s">
        <v>13095</v>
      </c>
      <c r="C1302" s="319" t="s">
        <v>13096</v>
      </c>
      <c r="D1302" s="319" t="s">
        <v>13097</v>
      </c>
      <c r="E1302" s="319" t="s">
        <v>8882</v>
      </c>
      <c r="F1302" s="319" t="s">
        <v>8883</v>
      </c>
      <c r="G1302" s="319" t="s">
        <v>7627</v>
      </c>
      <c r="H1302" s="319" t="s">
        <v>8884</v>
      </c>
      <c r="I1302" s="319" t="s">
        <v>6884</v>
      </c>
      <c r="J1302" s="319" t="s">
        <v>6884</v>
      </c>
      <c r="K1302" s="319" t="s">
        <v>6884</v>
      </c>
      <c r="L1302" s="319" t="s">
        <v>862</v>
      </c>
    </row>
    <row r="1303" spans="1:12" ht="56.25">
      <c r="A1303" s="318" t="s">
        <v>13101</v>
      </c>
      <c r="B1303" s="318" t="s">
        <v>13098</v>
      </c>
      <c r="C1303" s="318" t="s">
        <v>13099</v>
      </c>
      <c r="D1303" s="318" t="s">
        <v>13100</v>
      </c>
      <c r="E1303" s="318" t="s">
        <v>13102</v>
      </c>
      <c r="F1303" s="318" t="s">
        <v>13103</v>
      </c>
      <c r="G1303" s="318" t="s">
        <v>8195</v>
      </c>
      <c r="H1303" s="318" t="s">
        <v>13104</v>
      </c>
      <c r="I1303" s="318" t="s">
        <v>6884</v>
      </c>
      <c r="J1303" s="318" t="s">
        <v>6884</v>
      </c>
      <c r="K1303" s="318" t="s">
        <v>6884</v>
      </c>
      <c r="L1303" s="318" t="s">
        <v>862</v>
      </c>
    </row>
    <row r="1304" spans="1:12" ht="33.75">
      <c r="A1304" s="319" t="s">
        <v>6884</v>
      </c>
      <c r="B1304" s="319" t="s">
        <v>13105</v>
      </c>
      <c r="C1304" s="319" t="s">
        <v>13106</v>
      </c>
      <c r="D1304" s="319" t="s">
        <v>13107</v>
      </c>
      <c r="E1304" s="319" t="s">
        <v>7598</v>
      </c>
      <c r="F1304" s="319" t="s">
        <v>7599</v>
      </c>
      <c r="G1304" s="319" t="s">
        <v>7600</v>
      </c>
      <c r="H1304" s="319" t="s">
        <v>7599</v>
      </c>
      <c r="I1304" s="319" t="s">
        <v>6884</v>
      </c>
      <c r="J1304" s="319" t="s">
        <v>6884</v>
      </c>
      <c r="K1304" s="319" t="s">
        <v>6884</v>
      </c>
      <c r="L1304" s="319" t="s">
        <v>862</v>
      </c>
    </row>
    <row r="1305" spans="1:12" ht="33.75">
      <c r="A1305" s="318" t="s">
        <v>6884</v>
      </c>
      <c r="B1305" s="318" t="s">
        <v>13108</v>
      </c>
      <c r="C1305" s="318" t="s">
        <v>13109</v>
      </c>
      <c r="D1305" s="318" t="s">
        <v>13110</v>
      </c>
      <c r="E1305" s="318" t="s">
        <v>7598</v>
      </c>
      <c r="F1305" s="318" t="s">
        <v>7599</v>
      </c>
      <c r="G1305" s="318" t="s">
        <v>7600</v>
      </c>
      <c r="H1305" s="318" t="s">
        <v>7599</v>
      </c>
      <c r="I1305" s="318" t="s">
        <v>6884</v>
      </c>
      <c r="J1305" s="318" t="s">
        <v>6884</v>
      </c>
      <c r="K1305" s="318" t="s">
        <v>6884</v>
      </c>
      <c r="L1305" s="318" t="s">
        <v>862</v>
      </c>
    </row>
    <row r="1306" spans="1:12" ht="45">
      <c r="A1306" s="319" t="s">
        <v>6884</v>
      </c>
      <c r="B1306" s="319" t="s">
        <v>13111</v>
      </c>
      <c r="C1306" s="319" t="s">
        <v>13112</v>
      </c>
      <c r="D1306" s="319" t="s">
        <v>13113</v>
      </c>
      <c r="E1306" s="319" t="s">
        <v>9494</v>
      </c>
      <c r="F1306" s="319" t="s">
        <v>9495</v>
      </c>
      <c r="G1306" s="319" t="s">
        <v>7163</v>
      </c>
      <c r="H1306" s="319" t="s">
        <v>9495</v>
      </c>
      <c r="I1306" s="319" t="s">
        <v>6884</v>
      </c>
      <c r="J1306" s="319" t="s">
        <v>6884</v>
      </c>
      <c r="K1306" s="319" t="s">
        <v>6884</v>
      </c>
      <c r="L1306" s="319" t="s">
        <v>862</v>
      </c>
    </row>
    <row r="1307" spans="1:12" ht="56.25">
      <c r="A1307" s="318" t="s">
        <v>13117</v>
      </c>
      <c r="B1307" s="318" t="s">
        <v>13114</v>
      </c>
      <c r="C1307" s="318" t="s">
        <v>13115</v>
      </c>
      <c r="D1307" s="318" t="s">
        <v>13116</v>
      </c>
      <c r="E1307" s="318" t="s">
        <v>13118</v>
      </c>
      <c r="F1307" s="318" t="s">
        <v>13119</v>
      </c>
      <c r="G1307" s="318" t="s">
        <v>7219</v>
      </c>
      <c r="H1307" s="318" t="s">
        <v>13119</v>
      </c>
      <c r="I1307" s="318" t="s">
        <v>6884</v>
      </c>
      <c r="J1307" s="318" t="s">
        <v>6884</v>
      </c>
      <c r="K1307" s="318" t="s">
        <v>6884</v>
      </c>
      <c r="L1307" s="318" t="s">
        <v>862</v>
      </c>
    </row>
    <row r="1308" spans="1:12" ht="67.5">
      <c r="A1308" s="319" t="s">
        <v>13123</v>
      </c>
      <c r="B1308" s="319" t="s">
        <v>13120</v>
      </c>
      <c r="C1308" s="319" t="s">
        <v>13121</v>
      </c>
      <c r="D1308" s="319" t="s">
        <v>13122</v>
      </c>
      <c r="E1308" s="319" t="s">
        <v>13124</v>
      </c>
      <c r="F1308" s="319" t="s">
        <v>13125</v>
      </c>
      <c r="G1308" s="319" t="s">
        <v>7044</v>
      </c>
      <c r="H1308" s="319" t="s">
        <v>13125</v>
      </c>
      <c r="I1308" s="319" t="s">
        <v>6884</v>
      </c>
      <c r="J1308" s="319" t="s">
        <v>6884</v>
      </c>
      <c r="K1308" s="319" t="s">
        <v>6884</v>
      </c>
      <c r="L1308" s="319" t="s">
        <v>862</v>
      </c>
    </row>
    <row r="1309" spans="1:12" ht="56.25">
      <c r="A1309" s="318" t="s">
        <v>2664</v>
      </c>
      <c r="B1309" s="318" t="s">
        <v>13126</v>
      </c>
      <c r="C1309" s="318" t="s">
        <v>13127</v>
      </c>
      <c r="D1309" s="318" t="s">
        <v>13128</v>
      </c>
      <c r="E1309" s="318" t="s">
        <v>13129</v>
      </c>
      <c r="F1309" s="318" t="s">
        <v>13130</v>
      </c>
      <c r="G1309" s="318" t="s">
        <v>7065</v>
      </c>
      <c r="H1309" s="318" t="s">
        <v>13131</v>
      </c>
      <c r="I1309" s="318" t="s">
        <v>6884</v>
      </c>
      <c r="J1309" s="318" t="s">
        <v>6884</v>
      </c>
      <c r="K1309" s="318" t="s">
        <v>6884</v>
      </c>
      <c r="L1309" s="318" t="s">
        <v>6986</v>
      </c>
    </row>
    <row r="1310" spans="1:12" ht="45">
      <c r="A1310" s="319" t="s">
        <v>13135</v>
      </c>
      <c r="B1310" s="319" t="s">
        <v>13132</v>
      </c>
      <c r="C1310" s="319" t="s">
        <v>13133</v>
      </c>
      <c r="D1310" s="319" t="s">
        <v>13134</v>
      </c>
      <c r="E1310" s="319" t="s">
        <v>9920</v>
      </c>
      <c r="F1310" s="319" t="s">
        <v>9921</v>
      </c>
      <c r="G1310" s="319" t="s">
        <v>7037</v>
      </c>
      <c r="H1310" s="319" t="s">
        <v>9922</v>
      </c>
      <c r="I1310" s="319" t="s">
        <v>6884</v>
      </c>
      <c r="J1310" s="319" t="s">
        <v>6884</v>
      </c>
      <c r="K1310" s="319" t="s">
        <v>6884</v>
      </c>
      <c r="L1310" s="319" t="s">
        <v>862</v>
      </c>
    </row>
    <row r="1311" spans="1:12" ht="45">
      <c r="A1311" s="318" t="s">
        <v>13139</v>
      </c>
      <c r="B1311" s="318" t="s">
        <v>13136</v>
      </c>
      <c r="C1311" s="318" t="s">
        <v>13137</v>
      </c>
      <c r="D1311" s="318" t="s">
        <v>13138</v>
      </c>
      <c r="E1311" s="318" t="s">
        <v>12914</v>
      </c>
      <c r="F1311" s="318" t="s">
        <v>12915</v>
      </c>
      <c r="G1311" s="318" t="s">
        <v>7163</v>
      </c>
      <c r="H1311" s="318" t="s">
        <v>12915</v>
      </c>
      <c r="I1311" s="318" t="s">
        <v>6884</v>
      </c>
      <c r="J1311" s="318" t="s">
        <v>6884</v>
      </c>
      <c r="K1311" s="318" t="s">
        <v>6884</v>
      </c>
      <c r="L1311" s="318" t="s">
        <v>862</v>
      </c>
    </row>
    <row r="1312" spans="1:12" ht="22.5">
      <c r="A1312" s="319" t="s">
        <v>13143</v>
      </c>
      <c r="B1312" s="319" t="s">
        <v>13140</v>
      </c>
      <c r="C1312" s="319" t="s">
        <v>13141</v>
      </c>
      <c r="D1312" s="319" t="s">
        <v>13142</v>
      </c>
      <c r="E1312" s="319" t="s">
        <v>12658</v>
      </c>
      <c r="F1312" s="319" t="s">
        <v>12659</v>
      </c>
      <c r="G1312" s="319" t="s">
        <v>12660</v>
      </c>
      <c r="H1312" s="319" t="s">
        <v>12659</v>
      </c>
      <c r="I1312" s="319" t="s">
        <v>6884</v>
      </c>
      <c r="J1312" s="319" t="s">
        <v>6884</v>
      </c>
      <c r="K1312" s="319" t="s">
        <v>6884</v>
      </c>
      <c r="L1312" s="319" t="s">
        <v>862</v>
      </c>
    </row>
    <row r="1313" spans="1:12" ht="45">
      <c r="A1313" s="318" t="s">
        <v>13147</v>
      </c>
      <c r="B1313" s="318" t="s">
        <v>13144</v>
      </c>
      <c r="C1313" s="318" t="s">
        <v>13145</v>
      </c>
      <c r="D1313" s="318" t="s">
        <v>13146</v>
      </c>
      <c r="E1313" s="318" t="s">
        <v>8966</v>
      </c>
      <c r="F1313" s="318" t="s">
        <v>8967</v>
      </c>
      <c r="G1313" s="318" t="s">
        <v>7627</v>
      </c>
      <c r="H1313" s="318" t="s">
        <v>8968</v>
      </c>
      <c r="I1313" s="318" t="s">
        <v>6884</v>
      </c>
      <c r="J1313" s="318" t="s">
        <v>6884</v>
      </c>
      <c r="K1313" s="318" t="s">
        <v>6884</v>
      </c>
      <c r="L1313" s="318" t="s">
        <v>862</v>
      </c>
    </row>
    <row r="1314" spans="1:12" ht="45">
      <c r="A1314" s="319" t="s">
        <v>6884</v>
      </c>
      <c r="B1314" s="319" t="s">
        <v>13148</v>
      </c>
      <c r="C1314" s="319" t="s">
        <v>13149</v>
      </c>
      <c r="D1314" s="319" t="s">
        <v>13150</v>
      </c>
      <c r="E1314" s="319" t="s">
        <v>9076</v>
      </c>
      <c r="F1314" s="319" t="s">
        <v>9077</v>
      </c>
      <c r="G1314" s="319" t="s">
        <v>7037</v>
      </c>
      <c r="H1314" s="319" t="s">
        <v>9077</v>
      </c>
      <c r="I1314" s="319" t="s">
        <v>6884</v>
      </c>
      <c r="J1314" s="319" t="s">
        <v>6884</v>
      </c>
      <c r="K1314" s="319" t="s">
        <v>6884</v>
      </c>
      <c r="L1314" s="319" t="s">
        <v>862</v>
      </c>
    </row>
    <row r="1315" spans="1:12" ht="33.75">
      <c r="A1315" s="318" t="s">
        <v>13154</v>
      </c>
      <c r="B1315" s="318" t="s">
        <v>13151</v>
      </c>
      <c r="C1315" s="318" t="s">
        <v>13152</v>
      </c>
      <c r="D1315" s="318" t="s">
        <v>13153</v>
      </c>
      <c r="E1315" s="318" t="s">
        <v>9477</v>
      </c>
      <c r="F1315" s="318" t="s">
        <v>9478</v>
      </c>
      <c r="G1315" s="318" t="s">
        <v>7003</v>
      </c>
      <c r="H1315" s="318" t="s">
        <v>9478</v>
      </c>
      <c r="I1315" s="318" t="s">
        <v>6884</v>
      </c>
      <c r="J1315" s="318" t="s">
        <v>6884</v>
      </c>
      <c r="K1315" s="318" t="s">
        <v>6884</v>
      </c>
      <c r="L1315" s="318" t="s">
        <v>862</v>
      </c>
    </row>
    <row r="1316" spans="1:12" ht="45">
      <c r="A1316" s="319" t="s">
        <v>6784</v>
      </c>
      <c r="B1316" s="319" t="s">
        <v>13155</v>
      </c>
      <c r="C1316" s="319" t="s">
        <v>13156</v>
      </c>
      <c r="D1316" s="319" t="s">
        <v>6785</v>
      </c>
      <c r="E1316" s="319" t="s">
        <v>12989</v>
      </c>
      <c r="F1316" s="319" t="s">
        <v>12990</v>
      </c>
      <c r="G1316" s="319" t="s">
        <v>6965</v>
      </c>
      <c r="H1316" s="319" t="s">
        <v>12990</v>
      </c>
      <c r="I1316" s="319" t="s">
        <v>6884</v>
      </c>
      <c r="J1316" s="319" t="s">
        <v>6884</v>
      </c>
      <c r="K1316" s="319" t="s">
        <v>6884</v>
      </c>
      <c r="L1316" s="319" t="s">
        <v>862</v>
      </c>
    </row>
    <row r="1317" spans="1:12" ht="56.25">
      <c r="A1317" s="318" t="s">
        <v>13160</v>
      </c>
      <c r="B1317" s="318" t="s">
        <v>13157</v>
      </c>
      <c r="C1317" s="318" t="s">
        <v>13158</v>
      </c>
      <c r="D1317" s="318" t="s">
        <v>13159</v>
      </c>
      <c r="E1317" s="318" t="s">
        <v>13161</v>
      </c>
      <c r="F1317" s="318" t="s">
        <v>13162</v>
      </c>
      <c r="G1317" s="318" t="s">
        <v>7037</v>
      </c>
      <c r="H1317" s="318" t="s">
        <v>13163</v>
      </c>
      <c r="I1317" s="318" t="s">
        <v>6884</v>
      </c>
      <c r="J1317" s="318" t="s">
        <v>6884</v>
      </c>
      <c r="K1317" s="318" t="s">
        <v>6884</v>
      </c>
      <c r="L1317" s="318" t="s">
        <v>862</v>
      </c>
    </row>
    <row r="1318" spans="1:12" ht="56.25">
      <c r="A1318" s="319" t="s">
        <v>13167</v>
      </c>
      <c r="B1318" s="319" t="s">
        <v>13164</v>
      </c>
      <c r="C1318" s="319" t="s">
        <v>13165</v>
      </c>
      <c r="D1318" s="319" t="s">
        <v>13166</v>
      </c>
      <c r="E1318" s="319" t="s">
        <v>7001</v>
      </c>
      <c r="F1318" s="319" t="s">
        <v>7002</v>
      </c>
      <c r="G1318" s="319" t="s">
        <v>7003</v>
      </c>
      <c r="H1318" s="319" t="s">
        <v>7004</v>
      </c>
      <c r="I1318" s="319" t="s">
        <v>6884</v>
      </c>
      <c r="J1318" s="319" t="s">
        <v>6884</v>
      </c>
      <c r="K1318" s="319" t="s">
        <v>6884</v>
      </c>
      <c r="L1318" s="319" t="s">
        <v>862</v>
      </c>
    </row>
    <row r="1319" spans="1:12" ht="67.5">
      <c r="A1319" s="318" t="s">
        <v>13171</v>
      </c>
      <c r="B1319" s="318" t="s">
        <v>13168</v>
      </c>
      <c r="C1319" s="318" t="s">
        <v>13169</v>
      </c>
      <c r="D1319" s="318" t="s">
        <v>13170</v>
      </c>
      <c r="E1319" s="318" t="s">
        <v>7258</v>
      </c>
      <c r="F1319" s="318" t="s">
        <v>7259</v>
      </c>
      <c r="G1319" s="318" t="s">
        <v>7037</v>
      </c>
      <c r="H1319" s="318" t="s">
        <v>7259</v>
      </c>
      <c r="I1319" s="318" t="s">
        <v>6884</v>
      </c>
      <c r="J1319" s="318" t="s">
        <v>6884</v>
      </c>
      <c r="K1319" s="318" t="s">
        <v>6884</v>
      </c>
      <c r="L1319" s="318" t="s">
        <v>862</v>
      </c>
    </row>
    <row r="1320" spans="1:12" ht="135">
      <c r="A1320" s="319" t="s">
        <v>13175</v>
      </c>
      <c r="B1320" s="319" t="s">
        <v>13172</v>
      </c>
      <c r="C1320" s="319" t="s">
        <v>13173</v>
      </c>
      <c r="D1320" s="319" t="s">
        <v>13174</v>
      </c>
      <c r="E1320" s="319" t="s">
        <v>13176</v>
      </c>
      <c r="F1320" s="319" t="s">
        <v>13177</v>
      </c>
      <c r="G1320" s="319" t="s">
        <v>7163</v>
      </c>
      <c r="H1320" s="319" t="s">
        <v>13178</v>
      </c>
      <c r="I1320" s="319" t="s">
        <v>6884</v>
      </c>
      <c r="J1320" s="319" t="s">
        <v>6884</v>
      </c>
      <c r="K1320" s="319" t="s">
        <v>6884</v>
      </c>
      <c r="L1320" s="319" t="s">
        <v>862</v>
      </c>
    </row>
    <row r="1321" spans="1:12" ht="56.25">
      <c r="A1321" s="318" t="s">
        <v>6687</v>
      </c>
      <c r="B1321" s="318" t="s">
        <v>13179</v>
      </c>
      <c r="C1321" s="318" t="s">
        <v>13180</v>
      </c>
      <c r="D1321" s="318" t="s">
        <v>6688</v>
      </c>
      <c r="E1321" s="318" t="s">
        <v>13181</v>
      </c>
      <c r="F1321" s="318" t="s">
        <v>13182</v>
      </c>
      <c r="G1321" s="318" t="s">
        <v>7780</v>
      </c>
      <c r="H1321" s="318" t="s">
        <v>13182</v>
      </c>
      <c r="I1321" s="318" t="s">
        <v>6884</v>
      </c>
      <c r="J1321" s="318" t="s">
        <v>6884</v>
      </c>
      <c r="K1321" s="318" t="s">
        <v>6884</v>
      </c>
      <c r="L1321" s="318" t="s">
        <v>862</v>
      </c>
    </row>
    <row r="1322" spans="1:12" ht="45">
      <c r="A1322" s="319" t="s">
        <v>13186</v>
      </c>
      <c r="B1322" s="319" t="s">
        <v>13183</v>
      </c>
      <c r="C1322" s="319" t="s">
        <v>13184</v>
      </c>
      <c r="D1322" s="319" t="s">
        <v>13185</v>
      </c>
      <c r="E1322" s="319" t="s">
        <v>9388</v>
      </c>
      <c r="F1322" s="319" t="s">
        <v>9389</v>
      </c>
      <c r="G1322" s="319" t="s">
        <v>7037</v>
      </c>
      <c r="H1322" s="319" t="s">
        <v>9389</v>
      </c>
      <c r="I1322" s="319" t="s">
        <v>6884</v>
      </c>
      <c r="J1322" s="319" t="s">
        <v>6884</v>
      </c>
      <c r="K1322" s="319" t="s">
        <v>6884</v>
      </c>
      <c r="L1322" s="319" t="s">
        <v>862</v>
      </c>
    </row>
    <row r="1323" spans="1:12" ht="45">
      <c r="A1323" s="318" t="s">
        <v>13190</v>
      </c>
      <c r="B1323" s="318" t="s">
        <v>13187</v>
      </c>
      <c r="C1323" s="318" t="s">
        <v>13188</v>
      </c>
      <c r="D1323" s="318" t="s">
        <v>13189</v>
      </c>
      <c r="E1323" s="318" t="s">
        <v>9057</v>
      </c>
      <c r="F1323" s="318" t="s">
        <v>9058</v>
      </c>
      <c r="G1323" s="318" t="s">
        <v>7037</v>
      </c>
      <c r="H1323" s="318" t="s">
        <v>9058</v>
      </c>
      <c r="I1323" s="318" t="s">
        <v>6884</v>
      </c>
      <c r="J1323" s="318" t="s">
        <v>6884</v>
      </c>
      <c r="K1323" s="318" t="s">
        <v>6884</v>
      </c>
      <c r="L1323" s="318" t="s">
        <v>862</v>
      </c>
    </row>
    <row r="1324" spans="1:12" ht="90">
      <c r="A1324" s="319" t="s">
        <v>13194</v>
      </c>
      <c r="B1324" s="319" t="s">
        <v>13191</v>
      </c>
      <c r="C1324" s="319" t="s">
        <v>13192</v>
      </c>
      <c r="D1324" s="319" t="s">
        <v>13193</v>
      </c>
      <c r="E1324" s="319" t="s">
        <v>13195</v>
      </c>
      <c r="F1324" s="319" t="s">
        <v>13196</v>
      </c>
      <c r="G1324" s="319" t="s">
        <v>7163</v>
      </c>
      <c r="H1324" s="319" t="s">
        <v>13197</v>
      </c>
      <c r="I1324" s="319" t="s">
        <v>6884</v>
      </c>
      <c r="J1324" s="319" t="s">
        <v>6884</v>
      </c>
      <c r="K1324" s="319" t="s">
        <v>6884</v>
      </c>
      <c r="L1324" s="319" t="s">
        <v>862</v>
      </c>
    </row>
    <row r="1325" spans="1:12" ht="33.75">
      <c r="A1325" s="318" t="s">
        <v>13201</v>
      </c>
      <c r="B1325" s="318" t="s">
        <v>13198</v>
      </c>
      <c r="C1325" s="318" t="s">
        <v>13199</v>
      </c>
      <c r="D1325" s="318" t="s">
        <v>13200</v>
      </c>
      <c r="E1325" s="318" t="s">
        <v>7598</v>
      </c>
      <c r="F1325" s="318" t="s">
        <v>7599</v>
      </c>
      <c r="G1325" s="318" t="s">
        <v>7600</v>
      </c>
      <c r="H1325" s="318" t="s">
        <v>7599</v>
      </c>
      <c r="I1325" s="318" t="s">
        <v>6884</v>
      </c>
      <c r="J1325" s="318" t="s">
        <v>6884</v>
      </c>
      <c r="K1325" s="318" t="s">
        <v>6884</v>
      </c>
      <c r="L1325" s="318" t="s">
        <v>862</v>
      </c>
    </row>
    <row r="1326" spans="1:12" ht="33.75">
      <c r="A1326" s="319" t="s">
        <v>13205</v>
      </c>
      <c r="B1326" s="319" t="s">
        <v>13202</v>
      </c>
      <c r="C1326" s="319" t="s">
        <v>13203</v>
      </c>
      <c r="D1326" s="319" t="s">
        <v>13204</v>
      </c>
      <c r="E1326" s="319" t="s">
        <v>9866</v>
      </c>
      <c r="F1326" s="319" t="s">
        <v>9867</v>
      </c>
      <c r="G1326" s="319" t="s">
        <v>8100</v>
      </c>
      <c r="H1326" s="319" t="s">
        <v>9867</v>
      </c>
      <c r="I1326" s="319" t="s">
        <v>6884</v>
      </c>
      <c r="J1326" s="319" t="s">
        <v>6884</v>
      </c>
      <c r="K1326" s="319" t="s">
        <v>6884</v>
      </c>
      <c r="L1326" s="319" t="s">
        <v>862</v>
      </c>
    </row>
    <row r="1327" spans="1:12" ht="22.5">
      <c r="A1327" s="318" t="s">
        <v>13209</v>
      </c>
      <c r="B1327" s="318" t="s">
        <v>13206</v>
      </c>
      <c r="C1327" s="318" t="s">
        <v>13207</v>
      </c>
      <c r="D1327" s="318" t="s">
        <v>13208</v>
      </c>
      <c r="E1327" s="318" t="s">
        <v>7598</v>
      </c>
      <c r="F1327" s="318" t="s">
        <v>7599</v>
      </c>
      <c r="G1327" s="318" t="s">
        <v>7600</v>
      </c>
      <c r="H1327" s="318" t="s">
        <v>7599</v>
      </c>
      <c r="I1327" s="318" t="s">
        <v>6884</v>
      </c>
      <c r="J1327" s="318" t="s">
        <v>6884</v>
      </c>
      <c r="K1327" s="318" t="s">
        <v>6884</v>
      </c>
      <c r="L1327" s="318" t="s">
        <v>862</v>
      </c>
    </row>
    <row r="1328" spans="1:12" ht="33.75">
      <c r="A1328" s="319" t="s">
        <v>13213</v>
      </c>
      <c r="B1328" s="319" t="s">
        <v>13210</v>
      </c>
      <c r="C1328" s="319" t="s">
        <v>13211</v>
      </c>
      <c r="D1328" s="319" t="s">
        <v>13212</v>
      </c>
      <c r="E1328" s="319" t="s">
        <v>7598</v>
      </c>
      <c r="F1328" s="319" t="s">
        <v>7599</v>
      </c>
      <c r="G1328" s="319" t="s">
        <v>7600</v>
      </c>
      <c r="H1328" s="319" t="s">
        <v>7599</v>
      </c>
      <c r="I1328" s="319" t="s">
        <v>6884</v>
      </c>
      <c r="J1328" s="319" t="s">
        <v>6884</v>
      </c>
      <c r="K1328" s="319" t="s">
        <v>6884</v>
      </c>
      <c r="L1328" s="319" t="s">
        <v>862</v>
      </c>
    </row>
    <row r="1329" spans="1:12" ht="45">
      <c r="A1329" s="318" t="s">
        <v>13217</v>
      </c>
      <c r="B1329" s="318" t="s">
        <v>13214</v>
      </c>
      <c r="C1329" s="318" t="s">
        <v>13215</v>
      </c>
      <c r="D1329" s="318" t="s">
        <v>13216</v>
      </c>
      <c r="E1329" s="318" t="s">
        <v>8930</v>
      </c>
      <c r="F1329" s="318" t="s">
        <v>8931</v>
      </c>
      <c r="G1329" s="318" t="s">
        <v>6884</v>
      </c>
      <c r="H1329" s="318" t="s">
        <v>8931</v>
      </c>
      <c r="I1329" s="318" t="s">
        <v>6884</v>
      </c>
      <c r="J1329" s="318" t="s">
        <v>6884</v>
      </c>
      <c r="K1329" s="318" t="s">
        <v>6884</v>
      </c>
      <c r="L1329" s="318" t="s">
        <v>862</v>
      </c>
    </row>
    <row r="1330" spans="1:12" ht="56.25">
      <c r="A1330" s="319" t="s">
        <v>13221</v>
      </c>
      <c r="B1330" s="319" t="s">
        <v>13218</v>
      </c>
      <c r="C1330" s="319" t="s">
        <v>13219</v>
      </c>
      <c r="D1330" s="319" t="s">
        <v>13220</v>
      </c>
      <c r="E1330" s="319" t="s">
        <v>7048</v>
      </c>
      <c r="F1330" s="319" t="s">
        <v>7049</v>
      </c>
      <c r="G1330" s="319" t="s">
        <v>6884</v>
      </c>
      <c r="H1330" s="319" t="s">
        <v>7049</v>
      </c>
      <c r="I1330" s="319" t="s">
        <v>6884</v>
      </c>
      <c r="J1330" s="319" t="s">
        <v>6884</v>
      </c>
      <c r="K1330" s="319" t="s">
        <v>6884</v>
      </c>
      <c r="L1330" s="319" t="s">
        <v>862</v>
      </c>
    </row>
    <row r="1331" spans="1:12" ht="56.25">
      <c r="A1331" s="318" t="s">
        <v>13225</v>
      </c>
      <c r="B1331" s="318" t="s">
        <v>13222</v>
      </c>
      <c r="C1331" s="318" t="s">
        <v>13223</v>
      </c>
      <c r="D1331" s="318" t="s">
        <v>13224</v>
      </c>
      <c r="E1331" s="318" t="s">
        <v>11221</v>
      </c>
      <c r="F1331" s="318" t="s">
        <v>11222</v>
      </c>
      <c r="G1331" s="318" t="s">
        <v>7003</v>
      </c>
      <c r="H1331" s="318" t="s">
        <v>11223</v>
      </c>
      <c r="I1331" s="318" t="s">
        <v>6884</v>
      </c>
      <c r="J1331" s="318" t="s">
        <v>6884</v>
      </c>
      <c r="K1331" s="318" t="s">
        <v>6884</v>
      </c>
      <c r="L1331" s="318" t="s">
        <v>862</v>
      </c>
    </row>
    <row r="1332" spans="1:12" ht="90">
      <c r="A1332" s="319" t="s">
        <v>6884</v>
      </c>
      <c r="B1332" s="319" t="s">
        <v>13226</v>
      </c>
      <c r="C1332" s="319" t="s">
        <v>13227</v>
      </c>
      <c r="D1332" s="319" t="s">
        <v>13228</v>
      </c>
      <c r="E1332" s="319" t="s">
        <v>8187</v>
      </c>
      <c r="F1332" s="319" t="s">
        <v>8188</v>
      </c>
      <c r="G1332" s="319" t="s">
        <v>7037</v>
      </c>
      <c r="H1332" s="319" t="s">
        <v>8188</v>
      </c>
      <c r="I1332" s="319" t="s">
        <v>6884</v>
      </c>
      <c r="J1332" s="319" t="s">
        <v>6884</v>
      </c>
      <c r="K1332" s="319" t="s">
        <v>6884</v>
      </c>
      <c r="L1332" s="319" t="s">
        <v>862</v>
      </c>
    </row>
    <row r="1333" spans="1:12" ht="56.25">
      <c r="A1333" s="318" t="s">
        <v>13232</v>
      </c>
      <c r="B1333" s="318" t="s">
        <v>13229</v>
      </c>
      <c r="C1333" s="318" t="s">
        <v>13230</v>
      </c>
      <c r="D1333" s="318" t="s">
        <v>13231</v>
      </c>
      <c r="E1333" s="318" t="s">
        <v>13233</v>
      </c>
      <c r="F1333" s="318" t="s">
        <v>13234</v>
      </c>
      <c r="G1333" s="318" t="s">
        <v>7586</v>
      </c>
      <c r="H1333" s="318" t="s">
        <v>13234</v>
      </c>
      <c r="I1333" s="318" t="s">
        <v>6884</v>
      </c>
      <c r="J1333" s="318" t="s">
        <v>6884</v>
      </c>
      <c r="K1333" s="318" t="s">
        <v>6884</v>
      </c>
      <c r="L1333" s="318" t="s">
        <v>6893</v>
      </c>
    </row>
    <row r="1334" spans="1:12" ht="45">
      <c r="A1334" s="319" t="s">
        <v>13238</v>
      </c>
      <c r="B1334" s="319" t="s">
        <v>13235</v>
      </c>
      <c r="C1334" s="319" t="s">
        <v>13236</v>
      </c>
      <c r="D1334" s="319" t="s">
        <v>13237</v>
      </c>
      <c r="E1334" s="319" t="s">
        <v>13239</v>
      </c>
      <c r="F1334" s="319" t="s">
        <v>13240</v>
      </c>
      <c r="G1334" s="319" t="s">
        <v>11055</v>
      </c>
      <c r="H1334" s="319" t="s">
        <v>13240</v>
      </c>
      <c r="I1334" s="319" t="s">
        <v>6884</v>
      </c>
      <c r="J1334" s="319" t="s">
        <v>6884</v>
      </c>
      <c r="K1334" s="319" t="s">
        <v>6884</v>
      </c>
      <c r="L1334" s="319" t="s">
        <v>862</v>
      </c>
    </row>
    <row r="1335" spans="1:12" ht="146.25">
      <c r="A1335" s="318" t="s">
        <v>6884</v>
      </c>
      <c r="B1335" s="318" t="s">
        <v>13241</v>
      </c>
      <c r="C1335" s="318" t="s">
        <v>13242</v>
      </c>
      <c r="D1335" s="318" t="s">
        <v>13243</v>
      </c>
      <c r="E1335" s="318" t="s">
        <v>7598</v>
      </c>
      <c r="F1335" s="318" t="s">
        <v>7599</v>
      </c>
      <c r="G1335" s="318" t="s">
        <v>7600</v>
      </c>
      <c r="H1335" s="318" t="s">
        <v>7599</v>
      </c>
      <c r="I1335" s="318" t="s">
        <v>6884</v>
      </c>
      <c r="J1335" s="318" t="s">
        <v>6884</v>
      </c>
      <c r="K1335" s="318" t="s">
        <v>6884</v>
      </c>
      <c r="L1335" s="318" t="s">
        <v>862</v>
      </c>
    </row>
    <row r="1336" spans="1:12" ht="33.75">
      <c r="A1336" s="319" t="s">
        <v>13247</v>
      </c>
      <c r="B1336" s="319" t="s">
        <v>13244</v>
      </c>
      <c r="C1336" s="319" t="s">
        <v>13245</v>
      </c>
      <c r="D1336" s="319" t="s">
        <v>13246</v>
      </c>
      <c r="E1336" s="319" t="s">
        <v>7274</v>
      </c>
      <c r="F1336" s="319" t="s">
        <v>7275</v>
      </c>
      <c r="G1336" s="319" t="s">
        <v>7276</v>
      </c>
      <c r="H1336" s="319" t="s">
        <v>7277</v>
      </c>
      <c r="I1336" s="319" t="s">
        <v>6884</v>
      </c>
      <c r="J1336" s="319" t="s">
        <v>6884</v>
      </c>
      <c r="K1336" s="319" t="s">
        <v>6884</v>
      </c>
      <c r="L1336" s="319" t="s">
        <v>862</v>
      </c>
    </row>
    <row r="1337" spans="1:12" ht="56.25">
      <c r="A1337" s="318" t="s">
        <v>6884</v>
      </c>
      <c r="B1337" s="318" t="s">
        <v>13248</v>
      </c>
      <c r="C1337" s="318" t="s">
        <v>13249</v>
      </c>
      <c r="D1337" s="318" t="s">
        <v>13250</v>
      </c>
      <c r="E1337" s="318" t="s">
        <v>13251</v>
      </c>
      <c r="F1337" s="318" t="s">
        <v>13252</v>
      </c>
      <c r="G1337" s="318" t="s">
        <v>7586</v>
      </c>
      <c r="H1337" s="318" t="s">
        <v>13252</v>
      </c>
      <c r="I1337" s="318" t="s">
        <v>6884</v>
      </c>
      <c r="J1337" s="318" t="s">
        <v>6884</v>
      </c>
      <c r="K1337" s="318" t="s">
        <v>6884</v>
      </c>
      <c r="L1337" s="318" t="s">
        <v>862</v>
      </c>
    </row>
    <row r="1338" spans="1:12" ht="56.25">
      <c r="A1338" s="319" t="s">
        <v>13256</v>
      </c>
      <c r="B1338" s="319" t="s">
        <v>13253</v>
      </c>
      <c r="C1338" s="319" t="s">
        <v>13254</v>
      </c>
      <c r="D1338" s="319" t="s">
        <v>13255</v>
      </c>
      <c r="E1338" s="319" t="s">
        <v>8698</v>
      </c>
      <c r="F1338" s="319" t="s">
        <v>8699</v>
      </c>
      <c r="G1338" s="319" t="s">
        <v>7003</v>
      </c>
      <c r="H1338" s="319" t="s">
        <v>8700</v>
      </c>
      <c r="I1338" s="319" t="s">
        <v>6884</v>
      </c>
      <c r="J1338" s="319" t="s">
        <v>6884</v>
      </c>
      <c r="K1338" s="319" t="s">
        <v>6884</v>
      </c>
      <c r="L1338" s="319" t="s">
        <v>862</v>
      </c>
    </row>
    <row r="1339" spans="1:12" ht="123.75">
      <c r="A1339" s="318" t="s">
        <v>6884</v>
      </c>
      <c r="B1339" s="318" t="s">
        <v>13257</v>
      </c>
      <c r="C1339" s="318" t="s">
        <v>13258</v>
      </c>
      <c r="D1339" s="318" t="s">
        <v>13259</v>
      </c>
      <c r="E1339" s="318" t="s">
        <v>9426</v>
      </c>
      <c r="F1339" s="318" t="s">
        <v>9427</v>
      </c>
      <c r="G1339" s="318" t="s">
        <v>7037</v>
      </c>
      <c r="H1339" s="318" t="s">
        <v>9427</v>
      </c>
      <c r="I1339" s="318" t="s">
        <v>6884</v>
      </c>
      <c r="J1339" s="318" t="s">
        <v>6884</v>
      </c>
      <c r="K1339" s="318" t="s">
        <v>6884</v>
      </c>
      <c r="L1339" s="318" t="s">
        <v>862</v>
      </c>
    </row>
    <row r="1340" spans="1:12" ht="56.25">
      <c r="A1340" s="319" t="s">
        <v>6884</v>
      </c>
      <c r="B1340" s="319" t="s">
        <v>13260</v>
      </c>
      <c r="C1340" s="319" t="s">
        <v>13261</v>
      </c>
      <c r="D1340" s="319" t="s">
        <v>13262</v>
      </c>
      <c r="E1340" s="319" t="s">
        <v>11221</v>
      </c>
      <c r="F1340" s="319" t="s">
        <v>11222</v>
      </c>
      <c r="G1340" s="319" t="s">
        <v>7003</v>
      </c>
      <c r="H1340" s="319" t="s">
        <v>11223</v>
      </c>
      <c r="I1340" s="319" t="s">
        <v>6884</v>
      </c>
      <c r="J1340" s="319" t="s">
        <v>6884</v>
      </c>
      <c r="K1340" s="319" t="s">
        <v>6884</v>
      </c>
      <c r="L1340" s="319" t="s">
        <v>862</v>
      </c>
    </row>
    <row r="1341" spans="1:12" ht="45">
      <c r="A1341" s="318" t="s">
        <v>13266</v>
      </c>
      <c r="B1341" s="318" t="s">
        <v>13263</v>
      </c>
      <c r="C1341" s="318" t="s">
        <v>13264</v>
      </c>
      <c r="D1341" s="318" t="s">
        <v>13265</v>
      </c>
      <c r="E1341" s="318" t="s">
        <v>9860</v>
      </c>
      <c r="F1341" s="318" t="s">
        <v>12516</v>
      </c>
      <c r="G1341" s="318" t="s">
        <v>7163</v>
      </c>
      <c r="H1341" s="318" t="s">
        <v>12516</v>
      </c>
      <c r="I1341" s="318" t="s">
        <v>6884</v>
      </c>
      <c r="J1341" s="318" t="s">
        <v>6884</v>
      </c>
      <c r="K1341" s="318" t="s">
        <v>6884</v>
      </c>
      <c r="L1341" s="318" t="s">
        <v>862</v>
      </c>
    </row>
    <row r="1342" spans="1:12" ht="33.75">
      <c r="A1342" s="319" t="s">
        <v>13270</v>
      </c>
      <c r="B1342" s="319" t="s">
        <v>13267</v>
      </c>
      <c r="C1342" s="319" t="s">
        <v>13268</v>
      </c>
      <c r="D1342" s="319" t="s">
        <v>13269</v>
      </c>
      <c r="E1342" s="319" t="s">
        <v>7048</v>
      </c>
      <c r="F1342" s="319" t="s">
        <v>7049</v>
      </c>
      <c r="G1342" s="319" t="s">
        <v>6884</v>
      </c>
      <c r="H1342" s="319" t="s">
        <v>7049</v>
      </c>
      <c r="I1342" s="319" t="s">
        <v>6884</v>
      </c>
      <c r="J1342" s="319" t="s">
        <v>6884</v>
      </c>
      <c r="K1342" s="319" t="s">
        <v>6884</v>
      </c>
      <c r="L1342" s="319" t="s">
        <v>862</v>
      </c>
    </row>
    <row r="1343" spans="1:12" ht="56.25">
      <c r="A1343" s="318" t="s">
        <v>13274</v>
      </c>
      <c r="B1343" s="318" t="s">
        <v>13271</v>
      </c>
      <c r="C1343" s="318" t="s">
        <v>13272</v>
      </c>
      <c r="D1343" s="318" t="s">
        <v>13273</v>
      </c>
      <c r="E1343" s="318" t="s">
        <v>7598</v>
      </c>
      <c r="F1343" s="318" t="s">
        <v>7599</v>
      </c>
      <c r="G1343" s="318" t="s">
        <v>7600</v>
      </c>
      <c r="H1343" s="318" t="s">
        <v>7599</v>
      </c>
      <c r="I1343" s="318" t="s">
        <v>6884</v>
      </c>
      <c r="J1343" s="318" t="s">
        <v>6884</v>
      </c>
      <c r="K1343" s="318" t="s">
        <v>6884</v>
      </c>
      <c r="L1343" s="318" t="s">
        <v>862</v>
      </c>
    </row>
    <row r="1344" spans="1:12" ht="348.75">
      <c r="A1344" s="319" t="s">
        <v>6884</v>
      </c>
      <c r="B1344" s="319" t="s">
        <v>13275</v>
      </c>
      <c r="C1344" s="319" t="s">
        <v>13276</v>
      </c>
      <c r="D1344" s="319" t="s">
        <v>13277</v>
      </c>
      <c r="E1344" s="319" t="s">
        <v>7274</v>
      </c>
      <c r="F1344" s="319" t="s">
        <v>7275</v>
      </c>
      <c r="G1344" s="319" t="s">
        <v>7276</v>
      </c>
      <c r="H1344" s="319" t="s">
        <v>7277</v>
      </c>
      <c r="I1344" s="319" t="s">
        <v>6884</v>
      </c>
      <c r="J1344" s="319" t="s">
        <v>6884</v>
      </c>
      <c r="K1344" s="319" t="s">
        <v>6884</v>
      </c>
      <c r="L1344" s="319" t="s">
        <v>862</v>
      </c>
    </row>
    <row r="1345" spans="1:12" ht="157.5">
      <c r="A1345" s="318" t="s">
        <v>6884</v>
      </c>
      <c r="B1345" s="318" t="s">
        <v>13278</v>
      </c>
      <c r="C1345" s="318" t="s">
        <v>13279</v>
      </c>
      <c r="D1345" s="318" t="s">
        <v>13280</v>
      </c>
      <c r="E1345" s="318" t="s">
        <v>8167</v>
      </c>
      <c r="F1345" s="318" t="s">
        <v>8168</v>
      </c>
      <c r="G1345" s="318" t="s">
        <v>7627</v>
      </c>
      <c r="H1345" s="318" t="s">
        <v>8169</v>
      </c>
      <c r="I1345" s="318" t="s">
        <v>6884</v>
      </c>
      <c r="J1345" s="318" t="s">
        <v>6884</v>
      </c>
      <c r="K1345" s="318" t="s">
        <v>6884</v>
      </c>
      <c r="L1345" s="318" t="s">
        <v>862</v>
      </c>
    </row>
    <row r="1346" spans="1:12" ht="67.5">
      <c r="A1346" s="319" t="s">
        <v>13284</v>
      </c>
      <c r="B1346" s="319" t="s">
        <v>13281</v>
      </c>
      <c r="C1346" s="319" t="s">
        <v>13282</v>
      </c>
      <c r="D1346" s="319" t="s">
        <v>13283</v>
      </c>
      <c r="E1346" s="319" t="s">
        <v>13285</v>
      </c>
      <c r="F1346" s="319" t="s">
        <v>13286</v>
      </c>
      <c r="G1346" s="319" t="s">
        <v>7037</v>
      </c>
      <c r="H1346" s="319" t="s">
        <v>13286</v>
      </c>
      <c r="I1346" s="319" t="s">
        <v>6884</v>
      </c>
      <c r="J1346" s="319" t="s">
        <v>6884</v>
      </c>
      <c r="K1346" s="319" t="s">
        <v>6884</v>
      </c>
      <c r="L1346" s="319" t="s">
        <v>862</v>
      </c>
    </row>
    <row r="1347" spans="1:12" ht="33.75">
      <c r="A1347" s="318" t="s">
        <v>13290</v>
      </c>
      <c r="B1347" s="318" t="s">
        <v>13287</v>
      </c>
      <c r="C1347" s="318" t="s">
        <v>13288</v>
      </c>
      <c r="D1347" s="318" t="s">
        <v>13289</v>
      </c>
      <c r="E1347" s="318" t="s">
        <v>9383</v>
      </c>
      <c r="F1347" s="318" t="s">
        <v>9384</v>
      </c>
      <c r="G1347" s="318" t="s">
        <v>7627</v>
      </c>
      <c r="H1347" s="318" t="s">
        <v>9384</v>
      </c>
      <c r="I1347" s="318" t="s">
        <v>6884</v>
      </c>
      <c r="J1347" s="318" t="s">
        <v>6884</v>
      </c>
      <c r="K1347" s="318" t="s">
        <v>6884</v>
      </c>
      <c r="L1347" s="318" t="s">
        <v>862</v>
      </c>
    </row>
    <row r="1348" spans="1:12" ht="67.5">
      <c r="A1348" s="319" t="s">
        <v>13294</v>
      </c>
      <c r="B1348" s="319" t="s">
        <v>13291</v>
      </c>
      <c r="C1348" s="319" t="s">
        <v>13292</v>
      </c>
      <c r="D1348" s="319" t="s">
        <v>13293</v>
      </c>
      <c r="E1348" s="319" t="s">
        <v>8698</v>
      </c>
      <c r="F1348" s="319" t="s">
        <v>8699</v>
      </c>
      <c r="G1348" s="319" t="s">
        <v>7003</v>
      </c>
      <c r="H1348" s="319" t="s">
        <v>8700</v>
      </c>
      <c r="I1348" s="319" t="s">
        <v>6884</v>
      </c>
      <c r="J1348" s="319" t="s">
        <v>7150</v>
      </c>
      <c r="K1348" s="319" t="s">
        <v>6884</v>
      </c>
      <c r="L1348" s="319" t="s">
        <v>862</v>
      </c>
    </row>
    <row r="1349" spans="1:12" ht="45">
      <c r="A1349" s="318" t="s">
        <v>13298</v>
      </c>
      <c r="B1349" s="318" t="s">
        <v>13295</v>
      </c>
      <c r="C1349" s="318" t="s">
        <v>13296</v>
      </c>
      <c r="D1349" s="318" t="s">
        <v>13297</v>
      </c>
      <c r="E1349" s="318" t="s">
        <v>7048</v>
      </c>
      <c r="F1349" s="318" t="s">
        <v>7049</v>
      </c>
      <c r="G1349" s="318" t="s">
        <v>7050</v>
      </c>
      <c r="H1349" s="318" t="s">
        <v>7049</v>
      </c>
      <c r="I1349" s="318" t="s">
        <v>6884</v>
      </c>
      <c r="J1349" s="318" t="s">
        <v>6884</v>
      </c>
      <c r="K1349" s="318" t="s">
        <v>6884</v>
      </c>
      <c r="L1349" s="318" t="s">
        <v>6926</v>
      </c>
    </row>
    <row r="1350" spans="1:12" ht="33.75">
      <c r="A1350" s="319" t="s">
        <v>13302</v>
      </c>
      <c r="B1350" s="319" t="s">
        <v>13299</v>
      </c>
      <c r="C1350" s="319" t="s">
        <v>13300</v>
      </c>
      <c r="D1350" s="319" t="s">
        <v>13301</v>
      </c>
      <c r="E1350" s="319" t="s">
        <v>7274</v>
      </c>
      <c r="F1350" s="319" t="s">
        <v>7275</v>
      </c>
      <c r="G1350" s="319" t="s">
        <v>7276</v>
      </c>
      <c r="H1350" s="319" t="s">
        <v>7277</v>
      </c>
      <c r="I1350" s="319" t="s">
        <v>6884</v>
      </c>
      <c r="J1350" s="319" t="s">
        <v>6884</v>
      </c>
      <c r="K1350" s="319" t="s">
        <v>6884</v>
      </c>
      <c r="L1350" s="319" t="s">
        <v>6926</v>
      </c>
    </row>
    <row r="1351" spans="1:12" ht="67.5">
      <c r="A1351" s="318" t="s">
        <v>13306</v>
      </c>
      <c r="B1351" s="318" t="s">
        <v>13303</v>
      </c>
      <c r="C1351" s="318" t="s">
        <v>13304</v>
      </c>
      <c r="D1351" s="318" t="s">
        <v>13305</v>
      </c>
      <c r="E1351" s="318" t="s">
        <v>13307</v>
      </c>
      <c r="F1351" s="318" t="s">
        <v>13308</v>
      </c>
      <c r="G1351" s="318" t="s">
        <v>7219</v>
      </c>
      <c r="H1351" s="318" t="s">
        <v>13309</v>
      </c>
      <c r="I1351" s="318" t="s">
        <v>6884</v>
      </c>
      <c r="J1351" s="318" t="s">
        <v>6884</v>
      </c>
      <c r="K1351" s="318" t="s">
        <v>6884</v>
      </c>
      <c r="L1351" s="318" t="s">
        <v>6926</v>
      </c>
    </row>
    <row r="1352" spans="1:12" ht="56.25">
      <c r="A1352" s="319" t="s">
        <v>13313</v>
      </c>
      <c r="B1352" s="319" t="s">
        <v>13310</v>
      </c>
      <c r="C1352" s="319" t="s">
        <v>13311</v>
      </c>
      <c r="D1352" s="319" t="s">
        <v>13312</v>
      </c>
      <c r="E1352" s="319" t="s">
        <v>7274</v>
      </c>
      <c r="F1352" s="319" t="s">
        <v>7275</v>
      </c>
      <c r="G1352" s="319" t="s">
        <v>7276</v>
      </c>
      <c r="H1352" s="319" t="s">
        <v>7277</v>
      </c>
      <c r="I1352" s="319" t="s">
        <v>6884</v>
      </c>
      <c r="J1352" s="319" t="s">
        <v>6884</v>
      </c>
      <c r="K1352" s="319" t="s">
        <v>6884</v>
      </c>
      <c r="L1352" s="319" t="s">
        <v>6926</v>
      </c>
    </row>
    <row r="1353" spans="1:12" ht="56.25">
      <c r="A1353" s="318" t="s">
        <v>6040</v>
      </c>
      <c r="B1353" s="318" t="s">
        <v>13314</v>
      </c>
      <c r="C1353" s="318" t="s">
        <v>13315</v>
      </c>
      <c r="D1353" s="318" t="s">
        <v>6285</v>
      </c>
      <c r="E1353" s="318" t="s">
        <v>8167</v>
      </c>
      <c r="F1353" s="318" t="s">
        <v>8168</v>
      </c>
      <c r="G1353" s="318" t="s">
        <v>7627</v>
      </c>
      <c r="H1353" s="318" t="s">
        <v>8169</v>
      </c>
      <c r="I1353" s="318" t="s">
        <v>6884</v>
      </c>
      <c r="J1353" s="318" t="s">
        <v>7108</v>
      </c>
      <c r="K1353" s="318" t="s">
        <v>6884</v>
      </c>
      <c r="L1353" s="318" t="s">
        <v>6926</v>
      </c>
    </row>
    <row r="1354" spans="1:12" ht="45">
      <c r="A1354" s="319" t="s">
        <v>6089</v>
      </c>
      <c r="B1354" s="319" t="s">
        <v>13316</v>
      </c>
      <c r="C1354" s="319" t="s">
        <v>13317</v>
      </c>
      <c r="D1354" s="319" t="s">
        <v>6341</v>
      </c>
      <c r="E1354" s="319" t="s">
        <v>13318</v>
      </c>
      <c r="F1354" s="319" t="s">
        <v>13319</v>
      </c>
      <c r="G1354" s="319" t="s">
        <v>6990</v>
      </c>
      <c r="H1354" s="319" t="s">
        <v>13320</v>
      </c>
      <c r="I1354" s="319" t="s">
        <v>6884</v>
      </c>
      <c r="J1354" s="319" t="s">
        <v>13321</v>
      </c>
      <c r="K1354" s="319" t="s">
        <v>6884</v>
      </c>
      <c r="L1354" s="319" t="s">
        <v>6993</v>
      </c>
    </row>
    <row r="1355" spans="1:12" ht="33.75">
      <c r="A1355" s="318" t="s">
        <v>13325</v>
      </c>
      <c r="B1355" s="318" t="s">
        <v>13322</v>
      </c>
      <c r="C1355" s="318" t="s">
        <v>13323</v>
      </c>
      <c r="D1355" s="318" t="s">
        <v>13324</v>
      </c>
      <c r="E1355" s="318" t="s">
        <v>7048</v>
      </c>
      <c r="F1355" s="318" t="s">
        <v>7049</v>
      </c>
      <c r="G1355" s="318" t="s">
        <v>7050</v>
      </c>
      <c r="H1355" s="318" t="s">
        <v>7049</v>
      </c>
      <c r="I1355" s="318" t="s">
        <v>6884</v>
      </c>
      <c r="J1355" s="318" t="s">
        <v>6884</v>
      </c>
      <c r="K1355" s="318" t="s">
        <v>6884</v>
      </c>
      <c r="L1355" s="318" t="s">
        <v>6926</v>
      </c>
    </row>
    <row r="1356" spans="1:12" ht="45">
      <c r="A1356" s="319" t="s">
        <v>13329</v>
      </c>
      <c r="B1356" s="319" t="s">
        <v>13326</v>
      </c>
      <c r="C1356" s="319" t="s">
        <v>13327</v>
      </c>
      <c r="D1356" s="319" t="s">
        <v>13328</v>
      </c>
      <c r="E1356" s="319" t="s">
        <v>13330</v>
      </c>
      <c r="F1356" s="319" t="s">
        <v>13331</v>
      </c>
      <c r="G1356" s="319" t="s">
        <v>7106</v>
      </c>
      <c r="H1356" s="319" t="s">
        <v>13332</v>
      </c>
      <c r="I1356" s="319" t="s">
        <v>6884</v>
      </c>
      <c r="J1356" s="319" t="s">
        <v>6884</v>
      </c>
      <c r="K1356" s="319" t="s">
        <v>6884</v>
      </c>
      <c r="L1356" s="319" t="s">
        <v>6993</v>
      </c>
    </row>
    <row r="1357" spans="1:12" ht="56.25">
      <c r="A1357" s="318" t="s">
        <v>13336</v>
      </c>
      <c r="B1357" s="318" t="s">
        <v>13333</v>
      </c>
      <c r="C1357" s="318" t="s">
        <v>13334</v>
      </c>
      <c r="D1357" s="318" t="s">
        <v>13335</v>
      </c>
      <c r="E1357" s="318" t="s">
        <v>13337</v>
      </c>
      <c r="F1357" s="318" t="s">
        <v>13338</v>
      </c>
      <c r="G1357" s="318" t="s">
        <v>7163</v>
      </c>
      <c r="H1357" s="318" t="s">
        <v>13338</v>
      </c>
      <c r="I1357" s="318" t="s">
        <v>6884</v>
      </c>
      <c r="J1357" s="318" t="s">
        <v>6884</v>
      </c>
      <c r="K1357" s="318" t="s">
        <v>6884</v>
      </c>
      <c r="L1357" s="318" t="s">
        <v>6926</v>
      </c>
    </row>
    <row r="1358" spans="1:12" ht="33.75">
      <c r="A1358" s="319" t="s">
        <v>13342</v>
      </c>
      <c r="B1358" s="319" t="s">
        <v>13339</v>
      </c>
      <c r="C1358" s="319" t="s">
        <v>13340</v>
      </c>
      <c r="D1358" s="319" t="s">
        <v>13341</v>
      </c>
      <c r="E1358" s="319" t="s">
        <v>7274</v>
      </c>
      <c r="F1358" s="319" t="s">
        <v>7275</v>
      </c>
      <c r="G1358" s="319" t="s">
        <v>7276</v>
      </c>
      <c r="H1358" s="319" t="s">
        <v>7277</v>
      </c>
      <c r="I1358" s="319" t="s">
        <v>6884</v>
      </c>
      <c r="J1358" s="319" t="s">
        <v>6884</v>
      </c>
      <c r="K1358" s="319" t="s">
        <v>6884</v>
      </c>
      <c r="L1358" s="319" t="s">
        <v>6926</v>
      </c>
    </row>
    <row r="1359" spans="1:12" ht="78.75">
      <c r="A1359" s="318" t="s">
        <v>13346</v>
      </c>
      <c r="B1359" s="318" t="s">
        <v>13343</v>
      </c>
      <c r="C1359" s="318" t="s">
        <v>13344</v>
      </c>
      <c r="D1359" s="318" t="s">
        <v>13345</v>
      </c>
      <c r="E1359" s="318" t="s">
        <v>13347</v>
      </c>
      <c r="F1359" s="318" t="s">
        <v>13348</v>
      </c>
      <c r="G1359" s="318" t="s">
        <v>6984</v>
      </c>
      <c r="H1359" s="318" t="s">
        <v>13348</v>
      </c>
      <c r="I1359" s="318" t="s">
        <v>6884</v>
      </c>
      <c r="J1359" s="318" t="s">
        <v>6884</v>
      </c>
      <c r="K1359" s="318" t="s">
        <v>6884</v>
      </c>
      <c r="L1359" s="318" t="s">
        <v>6926</v>
      </c>
    </row>
    <row r="1360" spans="1:12" ht="78.75">
      <c r="A1360" s="319" t="s">
        <v>13352</v>
      </c>
      <c r="B1360" s="319" t="s">
        <v>13349</v>
      </c>
      <c r="C1360" s="319" t="s">
        <v>13350</v>
      </c>
      <c r="D1360" s="319" t="s">
        <v>13351</v>
      </c>
      <c r="E1360" s="319" t="s">
        <v>7048</v>
      </c>
      <c r="F1360" s="319" t="s">
        <v>7049</v>
      </c>
      <c r="G1360" s="319" t="s">
        <v>7050</v>
      </c>
      <c r="H1360" s="319" t="s">
        <v>7049</v>
      </c>
      <c r="I1360" s="319" t="s">
        <v>6884</v>
      </c>
      <c r="J1360" s="319" t="s">
        <v>6884</v>
      </c>
      <c r="K1360" s="319" t="s">
        <v>6884</v>
      </c>
      <c r="L1360" s="319" t="s">
        <v>6926</v>
      </c>
    </row>
    <row r="1361" spans="1:12" ht="33.75">
      <c r="A1361" s="318" t="s">
        <v>13356</v>
      </c>
      <c r="B1361" s="318" t="s">
        <v>13353</v>
      </c>
      <c r="C1361" s="318" t="s">
        <v>13354</v>
      </c>
      <c r="D1361" s="318" t="s">
        <v>13355</v>
      </c>
      <c r="E1361" s="318" t="s">
        <v>7412</v>
      </c>
      <c r="F1361" s="318" t="s">
        <v>7413</v>
      </c>
      <c r="G1361" s="318" t="s">
        <v>7037</v>
      </c>
      <c r="H1361" s="318" t="s">
        <v>7413</v>
      </c>
      <c r="I1361" s="318" t="s">
        <v>6884</v>
      </c>
      <c r="J1361" s="318" t="s">
        <v>6884</v>
      </c>
      <c r="K1361" s="318" t="s">
        <v>6884</v>
      </c>
      <c r="L1361" s="318" t="s">
        <v>6926</v>
      </c>
    </row>
    <row r="1362" spans="1:12" ht="303.75">
      <c r="A1362" s="319" t="s">
        <v>1090</v>
      </c>
      <c r="B1362" s="319" t="s">
        <v>13357</v>
      </c>
      <c r="C1362" s="319" t="s">
        <v>13358</v>
      </c>
      <c r="D1362" s="319" t="s">
        <v>13359</v>
      </c>
      <c r="E1362" s="319" t="s">
        <v>13360</v>
      </c>
      <c r="F1362" s="319" t="s">
        <v>13361</v>
      </c>
      <c r="G1362" s="319" t="s">
        <v>6900</v>
      </c>
      <c r="H1362" s="319" t="s">
        <v>13362</v>
      </c>
      <c r="I1362" s="319" t="s">
        <v>13363</v>
      </c>
      <c r="J1362" s="319" t="s">
        <v>6884</v>
      </c>
      <c r="K1362" s="319" t="s">
        <v>6884</v>
      </c>
      <c r="L1362" s="319" t="s">
        <v>6926</v>
      </c>
    </row>
    <row r="1363" spans="1:12" ht="123.75">
      <c r="A1363" s="318" t="s">
        <v>1090</v>
      </c>
      <c r="B1363" s="318" t="s">
        <v>13364</v>
      </c>
      <c r="C1363" s="318" t="s">
        <v>13365</v>
      </c>
      <c r="D1363" s="318" t="s">
        <v>13366</v>
      </c>
      <c r="E1363" s="318" t="s">
        <v>13367</v>
      </c>
      <c r="F1363" s="318" t="s">
        <v>13368</v>
      </c>
      <c r="G1363" s="318" t="s">
        <v>7569</v>
      </c>
      <c r="H1363" s="318" t="s">
        <v>13369</v>
      </c>
      <c r="I1363" s="318" t="s">
        <v>6884</v>
      </c>
      <c r="J1363" s="318" t="s">
        <v>6884</v>
      </c>
      <c r="K1363" s="318" t="s">
        <v>6884</v>
      </c>
      <c r="L1363" s="318" t="s">
        <v>6926</v>
      </c>
    </row>
    <row r="1364" spans="1:12" ht="45">
      <c r="A1364" s="319" t="s">
        <v>13373</v>
      </c>
      <c r="B1364" s="319" t="s">
        <v>13370</v>
      </c>
      <c r="C1364" s="319" t="s">
        <v>13371</v>
      </c>
      <c r="D1364" s="319" t="s">
        <v>13372</v>
      </c>
      <c r="E1364" s="319" t="s">
        <v>13374</v>
      </c>
      <c r="F1364" s="319" t="s">
        <v>13375</v>
      </c>
      <c r="G1364" s="319" t="s">
        <v>9026</v>
      </c>
      <c r="H1364" s="319" t="s">
        <v>13376</v>
      </c>
      <c r="I1364" s="319" t="s">
        <v>6884</v>
      </c>
      <c r="J1364" s="319" t="s">
        <v>6884</v>
      </c>
      <c r="K1364" s="319" t="s">
        <v>6884</v>
      </c>
      <c r="L1364" s="319" t="s">
        <v>10659</v>
      </c>
    </row>
    <row r="1365" spans="1:12" ht="45">
      <c r="A1365" s="318" t="s">
        <v>13380</v>
      </c>
      <c r="B1365" s="318" t="s">
        <v>13377</v>
      </c>
      <c r="C1365" s="318" t="s">
        <v>13378</v>
      </c>
      <c r="D1365" s="318" t="s">
        <v>13379</v>
      </c>
      <c r="E1365" s="318" t="s">
        <v>11842</v>
      </c>
      <c r="F1365" s="318" t="s">
        <v>11843</v>
      </c>
      <c r="G1365" s="318" t="s">
        <v>7276</v>
      </c>
      <c r="H1365" s="318" t="s">
        <v>13381</v>
      </c>
      <c r="I1365" s="318" t="s">
        <v>6884</v>
      </c>
      <c r="J1365" s="318" t="s">
        <v>13382</v>
      </c>
      <c r="K1365" s="318" t="s">
        <v>6884</v>
      </c>
      <c r="L1365" s="318" t="s">
        <v>10659</v>
      </c>
    </row>
    <row r="1366" spans="1:12" ht="112.5">
      <c r="A1366" s="319" t="s">
        <v>13386</v>
      </c>
      <c r="B1366" s="319" t="s">
        <v>13383</v>
      </c>
      <c r="C1366" s="319" t="s">
        <v>13384</v>
      </c>
      <c r="D1366" s="319" t="s">
        <v>13385</v>
      </c>
      <c r="E1366" s="319" t="s">
        <v>13387</v>
      </c>
      <c r="F1366" s="319" t="s">
        <v>8883</v>
      </c>
      <c r="G1366" s="319" t="s">
        <v>7627</v>
      </c>
      <c r="H1366" s="319" t="s">
        <v>8884</v>
      </c>
      <c r="I1366" s="319" t="s">
        <v>6884</v>
      </c>
      <c r="J1366" s="319" t="s">
        <v>13388</v>
      </c>
      <c r="K1366" s="319" t="s">
        <v>6884</v>
      </c>
      <c r="L1366" s="319" t="s">
        <v>9737</v>
      </c>
    </row>
    <row r="1367" spans="1:12" ht="123.75">
      <c r="A1367" s="318" t="s">
        <v>835</v>
      </c>
      <c r="B1367" s="318" t="s">
        <v>13389</v>
      </c>
      <c r="C1367" s="318" t="s">
        <v>13390</v>
      </c>
      <c r="D1367" s="318" t="s">
        <v>6692</v>
      </c>
      <c r="E1367" s="318" t="s">
        <v>13391</v>
      </c>
      <c r="F1367" s="318" t="s">
        <v>13392</v>
      </c>
      <c r="G1367" s="318" t="s">
        <v>10666</v>
      </c>
      <c r="H1367" s="318" t="s">
        <v>13393</v>
      </c>
      <c r="I1367" s="318" t="s">
        <v>6884</v>
      </c>
      <c r="J1367" s="318" t="s">
        <v>13394</v>
      </c>
      <c r="K1367" s="318" t="s">
        <v>13395</v>
      </c>
      <c r="L1367" s="318" t="s">
        <v>7534</v>
      </c>
    </row>
    <row r="1368" spans="1:12" ht="45">
      <c r="A1368" s="319" t="s">
        <v>13399</v>
      </c>
      <c r="B1368" s="319" t="s">
        <v>13396</v>
      </c>
      <c r="C1368" s="319" t="s">
        <v>13397</v>
      </c>
      <c r="D1368" s="319" t="s">
        <v>13398</v>
      </c>
      <c r="E1368" s="319" t="s">
        <v>13400</v>
      </c>
      <c r="F1368" s="319" t="s">
        <v>13401</v>
      </c>
      <c r="G1368" s="319" t="s">
        <v>7094</v>
      </c>
      <c r="H1368" s="319" t="s">
        <v>13401</v>
      </c>
      <c r="I1368" s="319" t="s">
        <v>6884</v>
      </c>
      <c r="J1368" s="319" t="s">
        <v>6884</v>
      </c>
      <c r="K1368" s="319" t="s">
        <v>7101</v>
      </c>
      <c r="L1368" s="319" t="s">
        <v>862</v>
      </c>
    </row>
    <row r="1369" spans="1:12" ht="56.25">
      <c r="A1369" s="318" t="s">
        <v>2436</v>
      </c>
      <c r="B1369" s="318" t="s">
        <v>13402</v>
      </c>
      <c r="C1369" s="318" t="s">
        <v>13403</v>
      </c>
      <c r="D1369" s="318" t="s">
        <v>13404</v>
      </c>
      <c r="E1369" s="318" t="s">
        <v>13405</v>
      </c>
      <c r="F1369" s="318" t="s">
        <v>13406</v>
      </c>
      <c r="G1369" s="318" t="s">
        <v>7094</v>
      </c>
      <c r="H1369" s="318" t="s">
        <v>13407</v>
      </c>
      <c r="I1369" s="318" t="s">
        <v>6884</v>
      </c>
      <c r="J1369" s="318" t="s">
        <v>6884</v>
      </c>
      <c r="K1369" s="318" t="s">
        <v>6884</v>
      </c>
      <c r="L1369" s="318" t="s">
        <v>862</v>
      </c>
    </row>
    <row r="1370" spans="1:12" ht="22.5">
      <c r="A1370" s="319" t="s">
        <v>13411</v>
      </c>
      <c r="B1370" s="319" t="s">
        <v>13408</v>
      </c>
      <c r="C1370" s="319" t="s">
        <v>13409</v>
      </c>
      <c r="D1370" s="319" t="s">
        <v>13410</v>
      </c>
      <c r="E1370" s="319" t="s">
        <v>12658</v>
      </c>
      <c r="F1370" s="319" t="s">
        <v>12659</v>
      </c>
      <c r="G1370" s="319" t="s">
        <v>12660</v>
      </c>
      <c r="H1370" s="319" t="s">
        <v>12659</v>
      </c>
      <c r="I1370" s="319" t="s">
        <v>6884</v>
      </c>
      <c r="J1370" s="319" t="s">
        <v>6884</v>
      </c>
      <c r="K1370" s="319" t="s">
        <v>6884</v>
      </c>
      <c r="L1370" s="319" t="s">
        <v>6893</v>
      </c>
    </row>
    <row r="1371" spans="1:12" ht="45">
      <c r="A1371" s="318" t="s">
        <v>13415</v>
      </c>
      <c r="B1371" s="318" t="s">
        <v>13412</v>
      </c>
      <c r="C1371" s="318" t="s">
        <v>13413</v>
      </c>
      <c r="D1371" s="318" t="s">
        <v>13414</v>
      </c>
      <c r="E1371" s="318" t="s">
        <v>13416</v>
      </c>
      <c r="F1371" s="318" t="s">
        <v>13417</v>
      </c>
      <c r="G1371" s="318" t="s">
        <v>6979</v>
      </c>
      <c r="H1371" s="318" t="s">
        <v>13417</v>
      </c>
      <c r="I1371" s="318" t="s">
        <v>6884</v>
      </c>
      <c r="J1371" s="318" t="s">
        <v>6884</v>
      </c>
      <c r="K1371" s="318" t="s">
        <v>6884</v>
      </c>
      <c r="L1371" s="318" t="s">
        <v>6986</v>
      </c>
    </row>
    <row r="1372" spans="1:12" ht="22.5">
      <c r="A1372" s="319" t="s">
        <v>13421</v>
      </c>
      <c r="B1372" s="319" t="s">
        <v>13418</v>
      </c>
      <c r="C1372" s="319" t="s">
        <v>13419</v>
      </c>
      <c r="D1372" s="319" t="s">
        <v>13420</v>
      </c>
      <c r="E1372" s="319" t="s">
        <v>11653</v>
      </c>
      <c r="F1372" s="319" t="s">
        <v>11654</v>
      </c>
      <c r="G1372" s="319" t="s">
        <v>6900</v>
      </c>
      <c r="H1372" s="319" t="s">
        <v>11654</v>
      </c>
      <c r="I1372" s="319" t="s">
        <v>6884</v>
      </c>
      <c r="J1372" s="319" t="s">
        <v>6884</v>
      </c>
      <c r="K1372" s="319" t="s">
        <v>6884</v>
      </c>
      <c r="L1372" s="319" t="s">
        <v>862</v>
      </c>
    </row>
    <row r="1373" spans="1:12" ht="22.5">
      <c r="A1373" s="318" t="s">
        <v>13425</v>
      </c>
      <c r="B1373" s="318" t="s">
        <v>13422</v>
      </c>
      <c r="C1373" s="318" t="s">
        <v>13423</v>
      </c>
      <c r="D1373" s="318" t="s">
        <v>13424</v>
      </c>
      <c r="E1373" s="318" t="s">
        <v>11653</v>
      </c>
      <c r="F1373" s="318" t="s">
        <v>11654</v>
      </c>
      <c r="G1373" s="318" t="s">
        <v>6900</v>
      </c>
      <c r="H1373" s="318" t="s">
        <v>11654</v>
      </c>
      <c r="I1373" s="318" t="s">
        <v>6884</v>
      </c>
      <c r="J1373" s="318" t="s">
        <v>6884</v>
      </c>
      <c r="K1373" s="318" t="s">
        <v>6884</v>
      </c>
      <c r="L1373" s="318" t="s">
        <v>862</v>
      </c>
    </row>
    <row r="1374" spans="1:12" ht="90">
      <c r="A1374" s="319" t="s">
        <v>1618</v>
      </c>
      <c r="B1374" s="319" t="s">
        <v>13426</v>
      </c>
      <c r="C1374" s="319" t="s">
        <v>13427</v>
      </c>
      <c r="D1374" s="319" t="s">
        <v>13428</v>
      </c>
      <c r="E1374" s="319" t="s">
        <v>13429</v>
      </c>
      <c r="F1374" s="319" t="s">
        <v>13430</v>
      </c>
      <c r="G1374" s="319" t="s">
        <v>8243</v>
      </c>
      <c r="H1374" s="319" t="s">
        <v>13431</v>
      </c>
      <c r="I1374" s="319" t="s">
        <v>7650</v>
      </c>
      <c r="J1374" s="319" t="s">
        <v>13432</v>
      </c>
      <c r="K1374" s="319" t="s">
        <v>11014</v>
      </c>
      <c r="L1374" s="319" t="s">
        <v>7534</v>
      </c>
    </row>
    <row r="1375" spans="1:12" ht="123.75">
      <c r="A1375" s="318" t="s">
        <v>13436</v>
      </c>
      <c r="B1375" s="318" t="s">
        <v>13433</v>
      </c>
      <c r="C1375" s="318" t="s">
        <v>13434</v>
      </c>
      <c r="D1375" s="318" t="s">
        <v>13435</v>
      </c>
      <c r="E1375" s="318" t="s">
        <v>13437</v>
      </c>
      <c r="F1375" s="318" t="s">
        <v>13438</v>
      </c>
      <c r="G1375" s="318" t="s">
        <v>7672</v>
      </c>
      <c r="H1375" s="318" t="s">
        <v>13439</v>
      </c>
      <c r="I1375" s="318" t="s">
        <v>6884</v>
      </c>
      <c r="J1375" s="318" t="s">
        <v>6884</v>
      </c>
      <c r="K1375" s="318" t="s">
        <v>6884</v>
      </c>
      <c r="L1375" s="318" t="s">
        <v>862</v>
      </c>
    </row>
    <row r="1376" spans="1:12" ht="90">
      <c r="A1376" s="319" t="s">
        <v>2763</v>
      </c>
      <c r="B1376" s="319" t="s">
        <v>13440</v>
      </c>
      <c r="C1376" s="319" t="s">
        <v>13441</v>
      </c>
      <c r="D1376" s="319" t="s">
        <v>13442</v>
      </c>
      <c r="E1376" s="319" t="s">
        <v>13443</v>
      </c>
      <c r="F1376" s="319" t="s">
        <v>13444</v>
      </c>
      <c r="G1376" s="319" t="s">
        <v>6932</v>
      </c>
      <c r="H1376" s="319" t="s">
        <v>13445</v>
      </c>
      <c r="I1376" s="319" t="s">
        <v>6884</v>
      </c>
      <c r="J1376" s="319" t="s">
        <v>6884</v>
      </c>
      <c r="K1376" s="319" t="s">
        <v>6884</v>
      </c>
      <c r="L1376" s="319" t="s">
        <v>6893</v>
      </c>
    </row>
    <row r="1377" spans="1:12" ht="22.5">
      <c r="A1377" s="318" t="s">
        <v>13449</v>
      </c>
      <c r="B1377" s="318" t="s">
        <v>13446</v>
      </c>
      <c r="C1377" s="318" t="s">
        <v>13447</v>
      </c>
      <c r="D1377" s="318" t="s">
        <v>13448</v>
      </c>
      <c r="E1377" s="318" t="s">
        <v>7857</v>
      </c>
      <c r="F1377" s="318" t="s">
        <v>7858</v>
      </c>
      <c r="G1377" s="318" t="s">
        <v>7474</v>
      </c>
      <c r="H1377" s="318" t="s">
        <v>7858</v>
      </c>
      <c r="I1377" s="318" t="s">
        <v>6884</v>
      </c>
      <c r="J1377" s="318" t="s">
        <v>6884</v>
      </c>
      <c r="K1377" s="318" t="s">
        <v>6884</v>
      </c>
      <c r="L1377" s="318" t="s">
        <v>862</v>
      </c>
    </row>
    <row r="1378" spans="1:12" ht="22.5">
      <c r="A1378" s="319" t="s">
        <v>1545</v>
      </c>
      <c r="B1378" s="319" t="s">
        <v>13450</v>
      </c>
      <c r="C1378" s="319" t="s">
        <v>13451</v>
      </c>
      <c r="D1378" s="319" t="s">
        <v>13452</v>
      </c>
      <c r="E1378" s="319" t="s">
        <v>7258</v>
      </c>
      <c r="F1378" s="319" t="s">
        <v>7259</v>
      </c>
      <c r="G1378" s="319" t="s">
        <v>7037</v>
      </c>
      <c r="H1378" s="319" t="s">
        <v>7259</v>
      </c>
      <c r="I1378" s="319" t="s">
        <v>6884</v>
      </c>
      <c r="J1378" s="319" t="s">
        <v>6884</v>
      </c>
      <c r="K1378" s="319" t="s">
        <v>6884</v>
      </c>
      <c r="L1378" s="319" t="s">
        <v>862</v>
      </c>
    </row>
    <row r="1379" spans="1:12" ht="67.5">
      <c r="A1379" s="318" t="s">
        <v>13456</v>
      </c>
      <c r="B1379" s="318" t="s">
        <v>13453</v>
      </c>
      <c r="C1379" s="318" t="s">
        <v>13454</v>
      </c>
      <c r="D1379" s="318" t="s">
        <v>13455</v>
      </c>
      <c r="E1379" s="318" t="s">
        <v>7643</v>
      </c>
      <c r="F1379" s="318" t="s">
        <v>7679</v>
      </c>
      <c r="G1379" s="318" t="s">
        <v>7037</v>
      </c>
      <c r="H1379" s="318" t="s">
        <v>7679</v>
      </c>
      <c r="I1379" s="318" t="s">
        <v>6884</v>
      </c>
      <c r="J1379" s="318" t="s">
        <v>6884</v>
      </c>
      <c r="K1379" s="318" t="s">
        <v>6884</v>
      </c>
      <c r="L1379" s="318" t="s">
        <v>862</v>
      </c>
    </row>
    <row r="1380" spans="1:12" ht="45">
      <c r="A1380" s="319" t="s">
        <v>13460</v>
      </c>
      <c r="B1380" s="319" t="s">
        <v>13457</v>
      </c>
      <c r="C1380" s="319" t="s">
        <v>13458</v>
      </c>
      <c r="D1380" s="319" t="s">
        <v>13459</v>
      </c>
      <c r="E1380" s="319" t="s">
        <v>7827</v>
      </c>
      <c r="F1380" s="319" t="s">
        <v>7828</v>
      </c>
      <c r="G1380" s="319" t="s">
        <v>7139</v>
      </c>
      <c r="H1380" s="319" t="s">
        <v>7829</v>
      </c>
      <c r="I1380" s="319" t="s">
        <v>6884</v>
      </c>
      <c r="J1380" s="319" t="s">
        <v>6884</v>
      </c>
      <c r="K1380" s="319" t="s">
        <v>6884</v>
      </c>
      <c r="L1380" s="319" t="s">
        <v>862</v>
      </c>
    </row>
    <row r="1381" spans="1:12" ht="45">
      <c r="A1381" s="318" t="s">
        <v>13464</v>
      </c>
      <c r="B1381" s="318" t="s">
        <v>13461</v>
      </c>
      <c r="C1381" s="318" t="s">
        <v>13462</v>
      </c>
      <c r="D1381" s="318" t="s">
        <v>13463</v>
      </c>
      <c r="E1381" s="318" t="s">
        <v>13465</v>
      </c>
      <c r="F1381" s="318" t="s">
        <v>13466</v>
      </c>
      <c r="G1381" s="318" t="s">
        <v>7730</v>
      </c>
      <c r="H1381" s="318" t="s">
        <v>13467</v>
      </c>
      <c r="I1381" s="318" t="s">
        <v>6884</v>
      </c>
      <c r="J1381" s="318" t="s">
        <v>6884</v>
      </c>
      <c r="K1381" s="318" t="s">
        <v>6884</v>
      </c>
      <c r="L1381" s="318" t="s">
        <v>862</v>
      </c>
    </row>
    <row r="1382" spans="1:12" ht="67.5">
      <c r="A1382" s="319" t="s">
        <v>13471</v>
      </c>
      <c r="B1382" s="319" t="s">
        <v>13468</v>
      </c>
      <c r="C1382" s="319" t="s">
        <v>13469</v>
      </c>
      <c r="D1382" s="319" t="s">
        <v>13470</v>
      </c>
      <c r="E1382" s="319" t="s">
        <v>13472</v>
      </c>
      <c r="F1382" s="319" t="s">
        <v>13473</v>
      </c>
      <c r="G1382" s="319" t="s">
        <v>13474</v>
      </c>
      <c r="H1382" s="319" t="s">
        <v>13475</v>
      </c>
      <c r="I1382" s="319" t="s">
        <v>6884</v>
      </c>
      <c r="J1382" s="319" t="s">
        <v>7680</v>
      </c>
      <c r="K1382" s="319" t="s">
        <v>7122</v>
      </c>
      <c r="L1382" s="319" t="s">
        <v>862</v>
      </c>
    </row>
    <row r="1383" spans="1:12" ht="22.5">
      <c r="A1383" s="318" t="s">
        <v>2280</v>
      </c>
      <c r="B1383" s="318" t="s">
        <v>13476</v>
      </c>
      <c r="C1383" s="318" t="s">
        <v>13477</v>
      </c>
      <c r="D1383" s="318" t="s">
        <v>13478</v>
      </c>
      <c r="E1383" s="318" t="s">
        <v>11653</v>
      </c>
      <c r="F1383" s="318" t="s">
        <v>11654</v>
      </c>
      <c r="G1383" s="318" t="s">
        <v>6900</v>
      </c>
      <c r="H1383" s="318" t="s">
        <v>11654</v>
      </c>
      <c r="I1383" s="318" t="s">
        <v>6884</v>
      </c>
      <c r="J1383" s="318" t="s">
        <v>6884</v>
      </c>
      <c r="K1383" s="318" t="s">
        <v>6884</v>
      </c>
      <c r="L1383" s="318" t="s">
        <v>862</v>
      </c>
    </row>
    <row r="1384" spans="1:12" ht="56.25">
      <c r="A1384" s="319" t="s">
        <v>13482</v>
      </c>
      <c r="B1384" s="319" t="s">
        <v>13479</v>
      </c>
      <c r="C1384" s="319" t="s">
        <v>13480</v>
      </c>
      <c r="D1384" s="319" t="s">
        <v>13481</v>
      </c>
      <c r="E1384" s="319" t="s">
        <v>8018</v>
      </c>
      <c r="F1384" s="319" t="s">
        <v>8019</v>
      </c>
      <c r="G1384" s="319" t="s">
        <v>7730</v>
      </c>
      <c r="H1384" s="319" t="s">
        <v>8020</v>
      </c>
      <c r="I1384" s="319" t="s">
        <v>6884</v>
      </c>
      <c r="J1384" s="319" t="s">
        <v>6884</v>
      </c>
      <c r="K1384" s="319" t="s">
        <v>6884</v>
      </c>
      <c r="L1384" s="319" t="s">
        <v>862</v>
      </c>
    </row>
    <row r="1385" spans="1:12" ht="33.75">
      <c r="A1385" s="318" t="s">
        <v>6429</v>
      </c>
      <c r="B1385" s="318" t="s">
        <v>13483</v>
      </c>
      <c r="C1385" s="318" t="s">
        <v>13484</v>
      </c>
      <c r="D1385" s="318" t="s">
        <v>6430</v>
      </c>
      <c r="E1385" s="318" t="s">
        <v>7751</v>
      </c>
      <c r="F1385" s="318" t="s">
        <v>7752</v>
      </c>
      <c r="G1385" s="318" t="s">
        <v>7037</v>
      </c>
      <c r="H1385" s="318" t="s">
        <v>7752</v>
      </c>
      <c r="I1385" s="318" t="s">
        <v>6884</v>
      </c>
      <c r="J1385" s="318" t="s">
        <v>6884</v>
      </c>
      <c r="K1385" s="318" t="s">
        <v>6884</v>
      </c>
      <c r="L1385" s="318" t="s">
        <v>862</v>
      </c>
    </row>
    <row r="1386" spans="1:12" ht="45">
      <c r="A1386" s="319" t="s">
        <v>13488</v>
      </c>
      <c r="B1386" s="319" t="s">
        <v>13485</v>
      </c>
      <c r="C1386" s="319" t="s">
        <v>13486</v>
      </c>
      <c r="D1386" s="319" t="s">
        <v>13487</v>
      </c>
      <c r="E1386" s="319" t="s">
        <v>13489</v>
      </c>
      <c r="F1386" s="319" t="s">
        <v>13490</v>
      </c>
      <c r="G1386" s="319" t="s">
        <v>8083</v>
      </c>
      <c r="H1386" s="319" t="s">
        <v>13490</v>
      </c>
      <c r="I1386" s="319" t="s">
        <v>6884</v>
      </c>
      <c r="J1386" s="319" t="s">
        <v>6884</v>
      </c>
      <c r="K1386" s="319" t="s">
        <v>6884</v>
      </c>
      <c r="L1386" s="319" t="s">
        <v>862</v>
      </c>
    </row>
    <row r="1387" spans="1:12" ht="33.75">
      <c r="A1387" s="318" t="s">
        <v>13494</v>
      </c>
      <c r="B1387" s="318" t="s">
        <v>13491</v>
      </c>
      <c r="C1387" s="318" t="s">
        <v>13492</v>
      </c>
      <c r="D1387" s="318" t="s">
        <v>13493</v>
      </c>
      <c r="E1387" s="318" t="s">
        <v>7035</v>
      </c>
      <c r="F1387" s="318" t="s">
        <v>7036</v>
      </c>
      <c r="G1387" s="318" t="s">
        <v>7037</v>
      </c>
      <c r="H1387" s="318" t="s">
        <v>7036</v>
      </c>
      <c r="I1387" s="318" t="s">
        <v>6884</v>
      </c>
      <c r="J1387" s="318" t="s">
        <v>6884</v>
      </c>
      <c r="K1387" s="318" t="s">
        <v>6884</v>
      </c>
      <c r="L1387" s="318" t="s">
        <v>862</v>
      </c>
    </row>
    <row r="1388" spans="1:12" ht="157.5">
      <c r="A1388" s="319" t="s">
        <v>13498</v>
      </c>
      <c r="B1388" s="319" t="s">
        <v>13495</v>
      </c>
      <c r="C1388" s="319" t="s">
        <v>13496</v>
      </c>
      <c r="D1388" s="319" t="s">
        <v>13497</v>
      </c>
      <c r="E1388" s="319" t="s">
        <v>13499</v>
      </c>
      <c r="F1388" s="319" t="s">
        <v>13500</v>
      </c>
      <c r="G1388" s="319" t="s">
        <v>7155</v>
      </c>
      <c r="H1388" s="319" t="s">
        <v>13500</v>
      </c>
      <c r="I1388" s="319" t="s">
        <v>6884</v>
      </c>
      <c r="J1388" s="319" t="s">
        <v>13501</v>
      </c>
      <c r="K1388" s="319" t="s">
        <v>6884</v>
      </c>
      <c r="L1388" s="319" t="s">
        <v>862</v>
      </c>
    </row>
    <row r="1389" spans="1:12" ht="45">
      <c r="A1389" s="318" t="s">
        <v>13505</v>
      </c>
      <c r="B1389" s="318" t="s">
        <v>13502</v>
      </c>
      <c r="C1389" s="318" t="s">
        <v>13503</v>
      </c>
      <c r="D1389" s="318" t="s">
        <v>13504</v>
      </c>
      <c r="E1389" s="318" t="s">
        <v>8966</v>
      </c>
      <c r="F1389" s="318" t="s">
        <v>8967</v>
      </c>
      <c r="G1389" s="318" t="s">
        <v>7627</v>
      </c>
      <c r="H1389" s="318" t="s">
        <v>8968</v>
      </c>
      <c r="I1389" s="318" t="s">
        <v>6884</v>
      </c>
      <c r="J1389" s="318" t="s">
        <v>6884</v>
      </c>
      <c r="K1389" s="318" t="s">
        <v>6884</v>
      </c>
      <c r="L1389" s="318" t="s">
        <v>6926</v>
      </c>
    </row>
    <row r="1390" spans="1:12" ht="33.75">
      <c r="A1390" s="319" t="s">
        <v>13509</v>
      </c>
      <c r="B1390" s="319" t="s">
        <v>13506</v>
      </c>
      <c r="C1390" s="319" t="s">
        <v>13507</v>
      </c>
      <c r="D1390" s="319" t="s">
        <v>13508</v>
      </c>
      <c r="E1390" s="319" t="s">
        <v>9477</v>
      </c>
      <c r="F1390" s="319" t="s">
        <v>9478</v>
      </c>
      <c r="G1390" s="319" t="s">
        <v>7003</v>
      </c>
      <c r="H1390" s="319" t="s">
        <v>9478</v>
      </c>
      <c r="I1390" s="319" t="s">
        <v>6884</v>
      </c>
      <c r="J1390" s="319" t="s">
        <v>6884</v>
      </c>
      <c r="K1390" s="319" t="s">
        <v>6884</v>
      </c>
      <c r="L1390" s="319" t="s">
        <v>6926</v>
      </c>
    </row>
    <row r="1391" spans="1:12" ht="78.75">
      <c r="A1391" s="318" t="s">
        <v>13513</v>
      </c>
      <c r="B1391" s="318" t="s">
        <v>13510</v>
      </c>
      <c r="C1391" s="318" t="s">
        <v>13511</v>
      </c>
      <c r="D1391" s="318" t="s">
        <v>13512</v>
      </c>
      <c r="E1391" s="318" t="s">
        <v>13514</v>
      </c>
      <c r="F1391" s="318" t="s">
        <v>13515</v>
      </c>
      <c r="G1391" s="318" t="s">
        <v>7155</v>
      </c>
      <c r="H1391" s="318" t="s">
        <v>13515</v>
      </c>
      <c r="I1391" s="318" t="s">
        <v>6884</v>
      </c>
      <c r="J1391" s="318" t="s">
        <v>7628</v>
      </c>
      <c r="K1391" s="318" t="s">
        <v>6884</v>
      </c>
      <c r="L1391" s="318" t="s">
        <v>862</v>
      </c>
    </row>
    <row r="1392" spans="1:12" ht="45">
      <c r="A1392" s="319" t="s">
        <v>13519</v>
      </c>
      <c r="B1392" s="319" t="s">
        <v>13516</v>
      </c>
      <c r="C1392" s="319" t="s">
        <v>13517</v>
      </c>
      <c r="D1392" s="319" t="s">
        <v>13518</v>
      </c>
      <c r="E1392" s="319" t="s">
        <v>10477</v>
      </c>
      <c r="F1392" s="319" t="s">
        <v>10478</v>
      </c>
      <c r="G1392" s="319" t="s">
        <v>7003</v>
      </c>
      <c r="H1392" s="319" t="s">
        <v>10478</v>
      </c>
      <c r="I1392" s="319" t="s">
        <v>6884</v>
      </c>
      <c r="J1392" s="319" t="s">
        <v>6884</v>
      </c>
      <c r="K1392" s="319" t="s">
        <v>6884</v>
      </c>
      <c r="L1392" s="319" t="s">
        <v>862</v>
      </c>
    </row>
    <row r="1393" spans="1:12" ht="101.25">
      <c r="A1393" s="318" t="s">
        <v>6884</v>
      </c>
      <c r="B1393" s="318" t="s">
        <v>13520</v>
      </c>
      <c r="C1393" s="318" t="s">
        <v>13521</v>
      </c>
      <c r="D1393" s="318" t="s">
        <v>13522</v>
      </c>
      <c r="E1393" s="318" t="s">
        <v>9477</v>
      </c>
      <c r="F1393" s="318" t="s">
        <v>9478</v>
      </c>
      <c r="G1393" s="318" t="s">
        <v>7003</v>
      </c>
      <c r="H1393" s="318" t="s">
        <v>9478</v>
      </c>
      <c r="I1393" s="318" t="s">
        <v>6884</v>
      </c>
      <c r="J1393" s="318" t="s">
        <v>6884</v>
      </c>
      <c r="K1393" s="318" t="s">
        <v>6884</v>
      </c>
      <c r="L1393" s="318" t="s">
        <v>862</v>
      </c>
    </row>
    <row r="1394" spans="1:12" ht="33.75">
      <c r="A1394" s="319" t="s">
        <v>13526</v>
      </c>
      <c r="B1394" s="319" t="s">
        <v>13523</v>
      </c>
      <c r="C1394" s="319" t="s">
        <v>13524</v>
      </c>
      <c r="D1394" s="319" t="s">
        <v>13525</v>
      </c>
      <c r="E1394" s="319" t="s">
        <v>7598</v>
      </c>
      <c r="F1394" s="319" t="s">
        <v>7599</v>
      </c>
      <c r="G1394" s="319" t="s">
        <v>7600</v>
      </c>
      <c r="H1394" s="319" t="s">
        <v>7599</v>
      </c>
      <c r="I1394" s="319" t="s">
        <v>6884</v>
      </c>
      <c r="J1394" s="319" t="s">
        <v>6884</v>
      </c>
      <c r="K1394" s="319" t="s">
        <v>6884</v>
      </c>
      <c r="L1394" s="319" t="s">
        <v>862</v>
      </c>
    </row>
    <row r="1395" spans="1:12" ht="33.75">
      <c r="A1395" s="318" t="s">
        <v>13530</v>
      </c>
      <c r="B1395" s="318" t="s">
        <v>13527</v>
      </c>
      <c r="C1395" s="318" t="s">
        <v>13528</v>
      </c>
      <c r="D1395" s="318" t="s">
        <v>13529</v>
      </c>
      <c r="E1395" s="318" t="s">
        <v>9477</v>
      </c>
      <c r="F1395" s="318" t="s">
        <v>9478</v>
      </c>
      <c r="G1395" s="318" t="s">
        <v>7003</v>
      </c>
      <c r="H1395" s="318" t="s">
        <v>9478</v>
      </c>
      <c r="I1395" s="318" t="s">
        <v>6884</v>
      </c>
      <c r="J1395" s="318" t="s">
        <v>6884</v>
      </c>
      <c r="K1395" s="318" t="s">
        <v>6884</v>
      </c>
      <c r="L1395" s="318" t="s">
        <v>862</v>
      </c>
    </row>
    <row r="1396" spans="1:12" ht="33.75">
      <c r="A1396" s="319" t="s">
        <v>13534</v>
      </c>
      <c r="B1396" s="319" t="s">
        <v>13531</v>
      </c>
      <c r="C1396" s="319" t="s">
        <v>13532</v>
      </c>
      <c r="D1396" s="319" t="s">
        <v>13533</v>
      </c>
      <c r="E1396" s="319" t="s">
        <v>7035</v>
      </c>
      <c r="F1396" s="319" t="s">
        <v>7036</v>
      </c>
      <c r="G1396" s="319" t="s">
        <v>7037</v>
      </c>
      <c r="H1396" s="319" t="s">
        <v>7036</v>
      </c>
      <c r="I1396" s="319" t="s">
        <v>6884</v>
      </c>
      <c r="J1396" s="319" t="s">
        <v>6884</v>
      </c>
      <c r="K1396" s="319" t="s">
        <v>6884</v>
      </c>
      <c r="L1396" s="319" t="s">
        <v>862</v>
      </c>
    </row>
    <row r="1397" spans="1:12" ht="191.25">
      <c r="A1397" s="318" t="s">
        <v>6884</v>
      </c>
      <c r="B1397" s="318" t="s">
        <v>13535</v>
      </c>
      <c r="C1397" s="318" t="s">
        <v>13536</v>
      </c>
      <c r="D1397" s="318" t="s">
        <v>13537</v>
      </c>
      <c r="E1397" s="318" t="s">
        <v>7035</v>
      </c>
      <c r="F1397" s="318" t="s">
        <v>7036</v>
      </c>
      <c r="G1397" s="318" t="s">
        <v>7037</v>
      </c>
      <c r="H1397" s="318" t="s">
        <v>7036</v>
      </c>
      <c r="I1397" s="318" t="s">
        <v>6884</v>
      </c>
      <c r="J1397" s="318" t="s">
        <v>6884</v>
      </c>
      <c r="K1397" s="318" t="s">
        <v>6884</v>
      </c>
      <c r="L1397" s="318" t="s">
        <v>862</v>
      </c>
    </row>
    <row r="1398" spans="1:12" ht="45">
      <c r="A1398" s="319" t="s">
        <v>13541</v>
      </c>
      <c r="B1398" s="319" t="s">
        <v>13538</v>
      </c>
      <c r="C1398" s="319" t="s">
        <v>13539</v>
      </c>
      <c r="D1398" s="319" t="s">
        <v>13540</v>
      </c>
      <c r="E1398" s="319" t="s">
        <v>7001</v>
      </c>
      <c r="F1398" s="319" t="s">
        <v>7002</v>
      </c>
      <c r="G1398" s="319" t="s">
        <v>7003</v>
      </c>
      <c r="H1398" s="319" t="s">
        <v>7004</v>
      </c>
      <c r="I1398" s="319" t="s">
        <v>6884</v>
      </c>
      <c r="J1398" s="319" t="s">
        <v>6884</v>
      </c>
      <c r="K1398" s="319" t="s">
        <v>6884</v>
      </c>
      <c r="L1398" s="319" t="s">
        <v>6926</v>
      </c>
    </row>
    <row r="1399" spans="1:12" ht="67.5">
      <c r="A1399" s="318" t="s">
        <v>13545</v>
      </c>
      <c r="B1399" s="318" t="s">
        <v>13542</v>
      </c>
      <c r="C1399" s="318" t="s">
        <v>13543</v>
      </c>
      <c r="D1399" s="318" t="s">
        <v>13544</v>
      </c>
      <c r="E1399" s="318" t="s">
        <v>7364</v>
      </c>
      <c r="F1399" s="318" t="s">
        <v>7365</v>
      </c>
      <c r="G1399" s="318" t="s">
        <v>7003</v>
      </c>
      <c r="H1399" s="318" t="s">
        <v>7366</v>
      </c>
      <c r="I1399" s="318" t="s">
        <v>6884</v>
      </c>
      <c r="J1399" s="318" t="s">
        <v>6884</v>
      </c>
      <c r="K1399" s="318" t="s">
        <v>6884</v>
      </c>
      <c r="L1399" s="318" t="s">
        <v>6926</v>
      </c>
    </row>
    <row r="1400" spans="1:12" ht="180">
      <c r="A1400" s="319" t="s">
        <v>1090</v>
      </c>
      <c r="B1400" s="319" t="s">
        <v>13546</v>
      </c>
      <c r="C1400" s="319" t="s">
        <v>13547</v>
      </c>
      <c r="D1400" s="319" t="s">
        <v>13548</v>
      </c>
      <c r="E1400" s="319" t="s">
        <v>9477</v>
      </c>
      <c r="F1400" s="319" t="s">
        <v>9478</v>
      </c>
      <c r="G1400" s="319" t="s">
        <v>7003</v>
      </c>
      <c r="H1400" s="319" t="s">
        <v>9478</v>
      </c>
      <c r="I1400" s="319" t="s">
        <v>6884</v>
      </c>
      <c r="J1400" s="319" t="s">
        <v>6884</v>
      </c>
      <c r="K1400" s="319" t="s">
        <v>6884</v>
      </c>
      <c r="L1400" s="319" t="s">
        <v>6926</v>
      </c>
    </row>
    <row r="1401" spans="1:12" ht="67.5">
      <c r="A1401" s="318" t="s">
        <v>13552</v>
      </c>
      <c r="B1401" s="318" t="s">
        <v>13549</v>
      </c>
      <c r="C1401" s="318" t="s">
        <v>13550</v>
      </c>
      <c r="D1401" s="318" t="s">
        <v>13551</v>
      </c>
      <c r="E1401" s="318" t="s">
        <v>13553</v>
      </c>
      <c r="F1401" s="318" t="s">
        <v>13554</v>
      </c>
      <c r="G1401" s="318" t="s">
        <v>7037</v>
      </c>
      <c r="H1401" s="318" t="s">
        <v>13554</v>
      </c>
      <c r="I1401" s="318" t="s">
        <v>6884</v>
      </c>
      <c r="J1401" s="318" t="s">
        <v>6884</v>
      </c>
      <c r="K1401" s="318" t="s">
        <v>6884</v>
      </c>
      <c r="L1401" s="318" t="s">
        <v>6926</v>
      </c>
    </row>
    <row r="1402" spans="1:12" ht="33.75">
      <c r="A1402" s="319" t="s">
        <v>13558</v>
      </c>
      <c r="B1402" s="319" t="s">
        <v>13555</v>
      </c>
      <c r="C1402" s="319" t="s">
        <v>13556</v>
      </c>
      <c r="D1402" s="319" t="s">
        <v>13557</v>
      </c>
      <c r="E1402" s="319" t="s">
        <v>9453</v>
      </c>
      <c r="F1402" s="319" t="s">
        <v>9454</v>
      </c>
      <c r="G1402" s="319" t="s">
        <v>7044</v>
      </c>
      <c r="H1402" s="319" t="s">
        <v>9454</v>
      </c>
      <c r="I1402" s="319" t="s">
        <v>6884</v>
      </c>
      <c r="J1402" s="319" t="s">
        <v>6884</v>
      </c>
      <c r="K1402" s="319" t="s">
        <v>6884</v>
      </c>
      <c r="L1402" s="319" t="s">
        <v>6926</v>
      </c>
    </row>
    <row r="1403" spans="1:12" ht="78.75">
      <c r="A1403" s="318" t="s">
        <v>13562</v>
      </c>
      <c r="B1403" s="318" t="s">
        <v>13559</v>
      </c>
      <c r="C1403" s="318" t="s">
        <v>13560</v>
      </c>
      <c r="D1403" s="318" t="s">
        <v>13561</v>
      </c>
      <c r="E1403" s="318" t="s">
        <v>7048</v>
      </c>
      <c r="F1403" s="318" t="s">
        <v>7049</v>
      </c>
      <c r="G1403" s="318" t="s">
        <v>7050</v>
      </c>
      <c r="H1403" s="318" t="s">
        <v>7049</v>
      </c>
      <c r="I1403" s="318" t="s">
        <v>6884</v>
      </c>
      <c r="J1403" s="318" t="s">
        <v>6884</v>
      </c>
      <c r="K1403" s="318" t="s">
        <v>6884</v>
      </c>
      <c r="L1403" s="318" t="s">
        <v>6926</v>
      </c>
    </row>
    <row r="1404" spans="1:12" ht="56.25">
      <c r="A1404" s="319" t="s">
        <v>13566</v>
      </c>
      <c r="B1404" s="319" t="s">
        <v>13563</v>
      </c>
      <c r="C1404" s="319" t="s">
        <v>13564</v>
      </c>
      <c r="D1404" s="319" t="s">
        <v>13565</v>
      </c>
      <c r="E1404" s="319" t="s">
        <v>13567</v>
      </c>
      <c r="F1404" s="319" t="s">
        <v>13568</v>
      </c>
      <c r="G1404" s="319" t="s">
        <v>7003</v>
      </c>
      <c r="H1404" s="319" t="s">
        <v>13568</v>
      </c>
      <c r="I1404" s="319" t="s">
        <v>6884</v>
      </c>
      <c r="J1404" s="319" t="s">
        <v>6884</v>
      </c>
      <c r="K1404" s="319" t="s">
        <v>6884</v>
      </c>
      <c r="L1404" s="319" t="s">
        <v>6926</v>
      </c>
    </row>
    <row r="1405" spans="1:12" ht="45">
      <c r="A1405" s="318" t="s">
        <v>13572</v>
      </c>
      <c r="B1405" s="318" t="s">
        <v>13569</v>
      </c>
      <c r="C1405" s="318" t="s">
        <v>13570</v>
      </c>
      <c r="D1405" s="318" t="s">
        <v>13571</v>
      </c>
      <c r="E1405" s="318" t="s">
        <v>13573</v>
      </c>
      <c r="F1405" s="318" t="s">
        <v>13574</v>
      </c>
      <c r="G1405" s="318" t="s">
        <v>7044</v>
      </c>
      <c r="H1405" s="318" t="s">
        <v>13574</v>
      </c>
      <c r="I1405" s="318" t="s">
        <v>6884</v>
      </c>
      <c r="J1405" s="318" t="s">
        <v>6884</v>
      </c>
      <c r="K1405" s="318" t="s">
        <v>6884</v>
      </c>
      <c r="L1405" s="318" t="s">
        <v>6926</v>
      </c>
    </row>
    <row r="1406" spans="1:12" ht="56.25">
      <c r="A1406" s="319" t="s">
        <v>2297</v>
      </c>
      <c r="B1406" s="319" t="s">
        <v>13575</v>
      </c>
      <c r="C1406" s="319" t="s">
        <v>13576</v>
      </c>
      <c r="D1406" s="319" t="s">
        <v>1360</v>
      </c>
      <c r="E1406" s="319" t="s">
        <v>8174</v>
      </c>
      <c r="F1406" s="319" t="s">
        <v>8175</v>
      </c>
      <c r="G1406" s="319" t="s">
        <v>7730</v>
      </c>
      <c r="H1406" s="319" t="s">
        <v>13577</v>
      </c>
      <c r="I1406" s="319" t="s">
        <v>10978</v>
      </c>
      <c r="J1406" s="319" t="s">
        <v>6884</v>
      </c>
      <c r="K1406" s="319" t="s">
        <v>6884</v>
      </c>
      <c r="L1406" s="319" t="s">
        <v>862</v>
      </c>
    </row>
    <row r="1407" spans="1:12" ht="56.25">
      <c r="A1407" s="318" t="s">
        <v>1361</v>
      </c>
      <c r="B1407" s="318" t="s">
        <v>13578</v>
      </c>
      <c r="C1407" s="318" t="s">
        <v>13579</v>
      </c>
      <c r="D1407" s="318" t="s">
        <v>1362</v>
      </c>
      <c r="E1407" s="318" t="s">
        <v>8174</v>
      </c>
      <c r="F1407" s="318" t="s">
        <v>8175</v>
      </c>
      <c r="G1407" s="318" t="s">
        <v>7730</v>
      </c>
      <c r="H1407" s="318" t="s">
        <v>13577</v>
      </c>
      <c r="I1407" s="318" t="s">
        <v>10978</v>
      </c>
      <c r="J1407" s="318" t="s">
        <v>6884</v>
      </c>
      <c r="K1407" s="318" t="s">
        <v>6884</v>
      </c>
      <c r="L1407" s="318" t="s">
        <v>862</v>
      </c>
    </row>
    <row r="1408" spans="1:12" ht="45">
      <c r="A1408" s="319" t="s">
        <v>1580</v>
      </c>
      <c r="B1408" s="319" t="s">
        <v>13580</v>
      </c>
      <c r="C1408" s="319" t="s">
        <v>13581</v>
      </c>
      <c r="D1408" s="319" t="s">
        <v>13582</v>
      </c>
      <c r="E1408" s="319" t="s">
        <v>13583</v>
      </c>
      <c r="F1408" s="319" t="s">
        <v>13584</v>
      </c>
      <c r="G1408" s="319" t="s">
        <v>6979</v>
      </c>
      <c r="H1408" s="319" t="s">
        <v>13584</v>
      </c>
      <c r="I1408" s="319" t="s">
        <v>6884</v>
      </c>
      <c r="J1408" s="319" t="s">
        <v>6884</v>
      </c>
      <c r="K1408" s="319" t="s">
        <v>6884</v>
      </c>
      <c r="L1408" s="319" t="s">
        <v>862</v>
      </c>
    </row>
    <row r="1409" spans="1:12" ht="56.25">
      <c r="A1409" s="318" t="s">
        <v>1655</v>
      </c>
      <c r="B1409" s="318" t="s">
        <v>13585</v>
      </c>
      <c r="C1409" s="318" t="s">
        <v>13586</v>
      </c>
      <c r="D1409" s="318" t="s">
        <v>13587</v>
      </c>
      <c r="E1409" s="318" t="s">
        <v>11927</v>
      </c>
      <c r="F1409" s="318" t="s">
        <v>11928</v>
      </c>
      <c r="G1409" s="318" t="s">
        <v>7730</v>
      </c>
      <c r="H1409" s="318" t="s">
        <v>11929</v>
      </c>
      <c r="I1409" s="318" t="s">
        <v>10978</v>
      </c>
      <c r="J1409" s="318" t="s">
        <v>6884</v>
      </c>
      <c r="K1409" s="318" t="s">
        <v>6884</v>
      </c>
      <c r="L1409" s="318" t="s">
        <v>862</v>
      </c>
    </row>
    <row r="1410" spans="1:12" ht="33.75">
      <c r="A1410" s="319" t="s">
        <v>13591</v>
      </c>
      <c r="B1410" s="319" t="s">
        <v>13588</v>
      </c>
      <c r="C1410" s="319" t="s">
        <v>13589</v>
      </c>
      <c r="D1410" s="319" t="s">
        <v>13590</v>
      </c>
      <c r="E1410" s="319" t="s">
        <v>11946</v>
      </c>
      <c r="F1410" s="319" t="s">
        <v>11947</v>
      </c>
      <c r="G1410" s="319" t="s">
        <v>6979</v>
      </c>
      <c r="H1410" s="319" t="s">
        <v>11947</v>
      </c>
      <c r="I1410" s="319" t="s">
        <v>6884</v>
      </c>
      <c r="J1410" s="319" t="s">
        <v>12188</v>
      </c>
      <c r="K1410" s="319" t="s">
        <v>6884</v>
      </c>
      <c r="L1410" s="319" t="s">
        <v>862</v>
      </c>
    </row>
    <row r="1411" spans="1:12" ht="56.25">
      <c r="A1411" s="318" t="s">
        <v>13595</v>
      </c>
      <c r="B1411" s="318" t="s">
        <v>13592</v>
      </c>
      <c r="C1411" s="318" t="s">
        <v>13593</v>
      </c>
      <c r="D1411" s="318" t="s">
        <v>13594</v>
      </c>
      <c r="E1411" s="318" t="s">
        <v>13596</v>
      </c>
      <c r="F1411" s="318" t="s">
        <v>13597</v>
      </c>
      <c r="G1411" s="318" t="s">
        <v>7730</v>
      </c>
      <c r="H1411" s="318" t="s">
        <v>13598</v>
      </c>
      <c r="I1411" s="318" t="s">
        <v>10978</v>
      </c>
      <c r="J1411" s="318" t="s">
        <v>6884</v>
      </c>
      <c r="K1411" s="318" t="s">
        <v>6884</v>
      </c>
      <c r="L1411" s="318" t="s">
        <v>862</v>
      </c>
    </row>
    <row r="1412" spans="1:12" ht="33.75">
      <c r="A1412" s="319" t="s">
        <v>13602</v>
      </c>
      <c r="B1412" s="319" t="s">
        <v>13599</v>
      </c>
      <c r="C1412" s="319" t="s">
        <v>13600</v>
      </c>
      <c r="D1412" s="319" t="s">
        <v>13601</v>
      </c>
      <c r="E1412" s="319" t="s">
        <v>11653</v>
      </c>
      <c r="F1412" s="319" t="s">
        <v>11654</v>
      </c>
      <c r="G1412" s="319" t="s">
        <v>6900</v>
      </c>
      <c r="H1412" s="319" t="s">
        <v>11654</v>
      </c>
      <c r="I1412" s="319" t="s">
        <v>6884</v>
      </c>
      <c r="J1412" s="319" t="s">
        <v>6884</v>
      </c>
      <c r="K1412" s="319" t="s">
        <v>6884</v>
      </c>
      <c r="L1412" s="319" t="s">
        <v>862</v>
      </c>
    </row>
    <row r="1413" spans="1:12" ht="56.25">
      <c r="A1413" s="318" t="s">
        <v>13606</v>
      </c>
      <c r="B1413" s="318" t="s">
        <v>13603</v>
      </c>
      <c r="C1413" s="318" t="s">
        <v>13604</v>
      </c>
      <c r="D1413" s="318" t="s">
        <v>13605</v>
      </c>
      <c r="E1413" s="318" t="s">
        <v>13607</v>
      </c>
      <c r="F1413" s="318" t="s">
        <v>13608</v>
      </c>
      <c r="G1413" s="318" t="s">
        <v>6979</v>
      </c>
      <c r="H1413" s="318" t="s">
        <v>13608</v>
      </c>
      <c r="I1413" s="318" t="s">
        <v>6884</v>
      </c>
      <c r="J1413" s="318" t="s">
        <v>7680</v>
      </c>
      <c r="K1413" s="318" t="s">
        <v>6884</v>
      </c>
      <c r="L1413" s="318" t="s">
        <v>862</v>
      </c>
    </row>
    <row r="1414" spans="1:12" ht="33.75">
      <c r="A1414" s="319" t="s">
        <v>1363</v>
      </c>
      <c r="B1414" s="319" t="s">
        <v>13609</v>
      </c>
      <c r="C1414" s="319" t="s">
        <v>13610</v>
      </c>
      <c r="D1414" s="319" t="s">
        <v>1364</v>
      </c>
      <c r="E1414" s="319" t="s">
        <v>6977</v>
      </c>
      <c r="F1414" s="319" t="s">
        <v>13611</v>
      </c>
      <c r="G1414" s="319" t="s">
        <v>6979</v>
      </c>
      <c r="H1414" s="319" t="s">
        <v>13611</v>
      </c>
      <c r="I1414" s="319" t="s">
        <v>6884</v>
      </c>
      <c r="J1414" s="319" t="s">
        <v>6884</v>
      </c>
      <c r="K1414" s="319" t="s">
        <v>6884</v>
      </c>
      <c r="L1414" s="319" t="s">
        <v>862</v>
      </c>
    </row>
    <row r="1415" spans="1:12" ht="33.75">
      <c r="A1415" s="318" t="s">
        <v>13615</v>
      </c>
      <c r="B1415" s="318" t="s">
        <v>13612</v>
      </c>
      <c r="C1415" s="318" t="s">
        <v>13613</v>
      </c>
      <c r="D1415" s="318" t="s">
        <v>13614</v>
      </c>
      <c r="E1415" s="318" t="s">
        <v>6977</v>
      </c>
      <c r="F1415" s="318" t="s">
        <v>13611</v>
      </c>
      <c r="G1415" s="318" t="s">
        <v>6979</v>
      </c>
      <c r="H1415" s="318" t="s">
        <v>13611</v>
      </c>
      <c r="I1415" s="318" t="s">
        <v>6884</v>
      </c>
      <c r="J1415" s="318" t="s">
        <v>6884</v>
      </c>
      <c r="K1415" s="318" t="s">
        <v>6884</v>
      </c>
      <c r="L1415" s="318" t="s">
        <v>862</v>
      </c>
    </row>
    <row r="1416" spans="1:12" ht="67.5">
      <c r="A1416" s="319" t="s">
        <v>13619</v>
      </c>
      <c r="B1416" s="319" t="s">
        <v>13616</v>
      </c>
      <c r="C1416" s="319" t="s">
        <v>13617</v>
      </c>
      <c r="D1416" s="319" t="s">
        <v>13618</v>
      </c>
      <c r="E1416" s="319" t="s">
        <v>13620</v>
      </c>
      <c r="F1416" s="319" t="s">
        <v>13621</v>
      </c>
      <c r="G1416" s="319" t="s">
        <v>7586</v>
      </c>
      <c r="H1416" s="319" t="s">
        <v>13622</v>
      </c>
      <c r="I1416" s="319" t="s">
        <v>6884</v>
      </c>
      <c r="J1416" s="319" t="s">
        <v>12188</v>
      </c>
      <c r="K1416" s="319" t="s">
        <v>6884</v>
      </c>
      <c r="L1416" s="319" t="s">
        <v>862</v>
      </c>
    </row>
    <row r="1417" spans="1:12" ht="78.75">
      <c r="A1417" s="318" t="s">
        <v>13626</v>
      </c>
      <c r="B1417" s="318" t="s">
        <v>13623</v>
      </c>
      <c r="C1417" s="318" t="s">
        <v>13624</v>
      </c>
      <c r="D1417" s="318" t="s">
        <v>13625</v>
      </c>
      <c r="E1417" s="318" t="s">
        <v>13627</v>
      </c>
      <c r="F1417" s="318" t="s">
        <v>13628</v>
      </c>
      <c r="G1417" s="318" t="s">
        <v>7120</v>
      </c>
      <c r="H1417" s="318" t="s">
        <v>13629</v>
      </c>
      <c r="I1417" s="318" t="s">
        <v>6884</v>
      </c>
      <c r="J1417" s="318" t="s">
        <v>7108</v>
      </c>
      <c r="K1417" s="318" t="s">
        <v>6884</v>
      </c>
      <c r="L1417" s="318" t="s">
        <v>6893</v>
      </c>
    </row>
    <row r="1418" spans="1:12" ht="78.75">
      <c r="A1418" s="319" t="s">
        <v>13633</v>
      </c>
      <c r="B1418" s="319" t="s">
        <v>13630</v>
      </c>
      <c r="C1418" s="319" t="s">
        <v>13631</v>
      </c>
      <c r="D1418" s="319" t="s">
        <v>13632</v>
      </c>
      <c r="E1418" s="319" t="s">
        <v>13634</v>
      </c>
      <c r="F1418" s="319" t="s">
        <v>13635</v>
      </c>
      <c r="G1418" s="319" t="s">
        <v>6938</v>
      </c>
      <c r="H1418" s="319" t="s">
        <v>13636</v>
      </c>
      <c r="I1418" s="319" t="s">
        <v>6884</v>
      </c>
      <c r="J1418" s="319" t="s">
        <v>6884</v>
      </c>
      <c r="K1418" s="319" t="s">
        <v>6884</v>
      </c>
      <c r="L1418" s="319" t="s">
        <v>862</v>
      </c>
    </row>
    <row r="1419" spans="1:12" ht="56.25">
      <c r="A1419" s="318" t="s">
        <v>13640</v>
      </c>
      <c r="B1419" s="318" t="s">
        <v>13637</v>
      </c>
      <c r="C1419" s="318" t="s">
        <v>13638</v>
      </c>
      <c r="D1419" s="318" t="s">
        <v>13639</v>
      </c>
      <c r="E1419" s="318" t="s">
        <v>13641</v>
      </c>
      <c r="F1419" s="318" t="s">
        <v>13642</v>
      </c>
      <c r="G1419" s="318" t="s">
        <v>6938</v>
      </c>
      <c r="H1419" s="318" t="s">
        <v>13643</v>
      </c>
      <c r="I1419" s="318" t="s">
        <v>6884</v>
      </c>
      <c r="J1419" s="318" t="s">
        <v>6884</v>
      </c>
      <c r="K1419" s="318" t="s">
        <v>6884</v>
      </c>
      <c r="L1419" s="318" t="s">
        <v>862</v>
      </c>
    </row>
    <row r="1420" spans="1:12" ht="33.75">
      <c r="A1420" s="319" t="s">
        <v>13647</v>
      </c>
      <c r="B1420" s="319" t="s">
        <v>13644</v>
      </c>
      <c r="C1420" s="319" t="s">
        <v>13645</v>
      </c>
      <c r="D1420" s="319" t="s">
        <v>13646</v>
      </c>
      <c r="E1420" s="319" t="s">
        <v>6977</v>
      </c>
      <c r="F1420" s="319" t="s">
        <v>13611</v>
      </c>
      <c r="G1420" s="319" t="s">
        <v>6979</v>
      </c>
      <c r="H1420" s="319" t="s">
        <v>13611</v>
      </c>
      <c r="I1420" s="319" t="s">
        <v>6884</v>
      </c>
      <c r="J1420" s="319" t="s">
        <v>6884</v>
      </c>
      <c r="K1420" s="319" t="s">
        <v>11014</v>
      </c>
      <c r="L1420" s="319" t="s">
        <v>862</v>
      </c>
    </row>
    <row r="1421" spans="1:12" ht="67.5">
      <c r="A1421" s="318" t="s">
        <v>13651</v>
      </c>
      <c r="B1421" s="318" t="s">
        <v>13648</v>
      </c>
      <c r="C1421" s="318" t="s">
        <v>13649</v>
      </c>
      <c r="D1421" s="318" t="s">
        <v>13650</v>
      </c>
      <c r="E1421" s="318" t="s">
        <v>10259</v>
      </c>
      <c r="F1421" s="318" t="s">
        <v>10260</v>
      </c>
      <c r="G1421" s="318" t="s">
        <v>7003</v>
      </c>
      <c r="H1421" s="318" t="s">
        <v>10261</v>
      </c>
      <c r="I1421" s="318" t="s">
        <v>6884</v>
      </c>
      <c r="J1421" s="318" t="s">
        <v>6884</v>
      </c>
      <c r="K1421" s="318" t="s">
        <v>6884</v>
      </c>
      <c r="L1421" s="318" t="s">
        <v>862</v>
      </c>
    </row>
    <row r="1422" spans="1:12" ht="78.75">
      <c r="A1422" s="319" t="s">
        <v>3692</v>
      </c>
      <c r="B1422" s="319" t="s">
        <v>13652</v>
      </c>
      <c r="C1422" s="319" t="s">
        <v>13653</v>
      </c>
      <c r="D1422" s="319" t="s">
        <v>3694</v>
      </c>
      <c r="E1422" s="319" t="s">
        <v>13654</v>
      </c>
      <c r="F1422" s="319" t="s">
        <v>13655</v>
      </c>
      <c r="G1422" s="319" t="s">
        <v>6938</v>
      </c>
      <c r="H1422" s="319" t="s">
        <v>13656</v>
      </c>
      <c r="I1422" s="319" t="s">
        <v>6884</v>
      </c>
      <c r="J1422" s="319" t="s">
        <v>6884</v>
      </c>
      <c r="K1422" s="319" t="s">
        <v>6884</v>
      </c>
      <c r="L1422" s="319" t="s">
        <v>862</v>
      </c>
    </row>
    <row r="1423" spans="1:12" ht="45">
      <c r="A1423" s="318" t="s">
        <v>2156</v>
      </c>
      <c r="B1423" s="318" t="s">
        <v>13657</v>
      </c>
      <c r="C1423" s="318" t="s">
        <v>13658</v>
      </c>
      <c r="D1423" s="318" t="s">
        <v>13659</v>
      </c>
      <c r="E1423" s="318" t="s">
        <v>13660</v>
      </c>
      <c r="F1423" s="318" t="s">
        <v>13661</v>
      </c>
      <c r="G1423" s="318" t="s">
        <v>6979</v>
      </c>
      <c r="H1423" s="318" t="s">
        <v>13662</v>
      </c>
      <c r="I1423" s="318" t="s">
        <v>6884</v>
      </c>
      <c r="J1423" s="318" t="s">
        <v>12188</v>
      </c>
      <c r="K1423" s="318" t="s">
        <v>6884</v>
      </c>
      <c r="L1423" s="318" t="s">
        <v>862</v>
      </c>
    </row>
    <row r="1424" spans="1:12" ht="56.25">
      <c r="A1424" s="319" t="s">
        <v>2681</v>
      </c>
      <c r="B1424" s="319" t="s">
        <v>13663</v>
      </c>
      <c r="C1424" s="319" t="s">
        <v>13664</v>
      </c>
      <c r="D1424" s="319" t="s">
        <v>6359</v>
      </c>
      <c r="E1424" s="319" t="s">
        <v>13665</v>
      </c>
      <c r="F1424" s="319" t="s">
        <v>13666</v>
      </c>
      <c r="G1424" s="319" t="s">
        <v>8083</v>
      </c>
      <c r="H1424" s="319" t="s">
        <v>13667</v>
      </c>
      <c r="I1424" s="319" t="s">
        <v>6884</v>
      </c>
      <c r="J1424" s="319" t="s">
        <v>13668</v>
      </c>
      <c r="K1424" s="319" t="s">
        <v>6884</v>
      </c>
      <c r="L1424" s="319" t="s">
        <v>6893</v>
      </c>
    </row>
    <row r="1425" spans="1:12" ht="33.75">
      <c r="A1425" s="318" t="s">
        <v>13672</v>
      </c>
      <c r="B1425" s="318" t="s">
        <v>13669</v>
      </c>
      <c r="C1425" s="318" t="s">
        <v>13670</v>
      </c>
      <c r="D1425" s="318" t="s">
        <v>13671</v>
      </c>
      <c r="E1425" s="318" t="s">
        <v>7280</v>
      </c>
      <c r="F1425" s="318" t="s">
        <v>7281</v>
      </c>
      <c r="G1425" s="318" t="s">
        <v>7003</v>
      </c>
      <c r="H1425" s="318" t="s">
        <v>7281</v>
      </c>
      <c r="I1425" s="318" t="s">
        <v>6884</v>
      </c>
      <c r="J1425" s="318" t="s">
        <v>6884</v>
      </c>
      <c r="K1425" s="318" t="s">
        <v>6884</v>
      </c>
      <c r="L1425" s="318" t="s">
        <v>862</v>
      </c>
    </row>
    <row r="1426" spans="1:12" ht="33.75">
      <c r="A1426" s="319" t="s">
        <v>13676</v>
      </c>
      <c r="B1426" s="319" t="s">
        <v>13673</v>
      </c>
      <c r="C1426" s="319" t="s">
        <v>13674</v>
      </c>
      <c r="D1426" s="319" t="s">
        <v>13675</v>
      </c>
      <c r="E1426" s="319" t="s">
        <v>6977</v>
      </c>
      <c r="F1426" s="319" t="s">
        <v>13611</v>
      </c>
      <c r="G1426" s="319" t="s">
        <v>6979</v>
      </c>
      <c r="H1426" s="319" t="s">
        <v>13611</v>
      </c>
      <c r="I1426" s="319" t="s">
        <v>6884</v>
      </c>
      <c r="J1426" s="319" t="s">
        <v>6884</v>
      </c>
      <c r="K1426" s="319" t="s">
        <v>6884</v>
      </c>
      <c r="L1426" s="319" t="s">
        <v>862</v>
      </c>
    </row>
    <row r="1427" spans="1:12" ht="45">
      <c r="A1427" s="318" t="s">
        <v>1744</v>
      </c>
      <c r="B1427" s="318" t="s">
        <v>13677</v>
      </c>
      <c r="C1427" s="318" t="s">
        <v>13678</v>
      </c>
      <c r="D1427" s="318" t="s">
        <v>13679</v>
      </c>
      <c r="E1427" s="318" t="s">
        <v>13680</v>
      </c>
      <c r="F1427" s="318" t="s">
        <v>13681</v>
      </c>
      <c r="G1427" s="318" t="s">
        <v>6979</v>
      </c>
      <c r="H1427" s="318" t="s">
        <v>13681</v>
      </c>
      <c r="I1427" s="318" t="s">
        <v>6884</v>
      </c>
      <c r="J1427" s="318" t="s">
        <v>6884</v>
      </c>
      <c r="K1427" s="318" t="s">
        <v>6884</v>
      </c>
      <c r="L1427" s="318" t="s">
        <v>862</v>
      </c>
    </row>
    <row r="1428" spans="1:12" ht="45">
      <c r="A1428" s="319" t="s">
        <v>13685</v>
      </c>
      <c r="B1428" s="319" t="s">
        <v>13682</v>
      </c>
      <c r="C1428" s="319" t="s">
        <v>13683</v>
      </c>
      <c r="D1428" s="319" t="s">
        <v>13684</v>
      </c>
      <c r="E1428" s="319" t="s">
        <v>13686</v>
      </c>
      <c r="F1428" s="319" t="s">
        <v>13687</v>
      </c>
      <c r="G1428" s="319" t="s">
        <v>6979</v>
      </c>
      <c r="H1428" s="319" t="s">
        <v>13688</v>
      </c>
      <c r="I1428" s="319" t="s">
        <v>6884</v>
      </c>
      <c r="J1428" s="319" t="s">
        <v>6884</v>
      </c>
      <c r="K1428" s="319" t="s">
        <v>6884</v>
      </c>
      <c r="L1428" s="319" t="s">
        <v>862</v>
      </c>
    </row>
    <row r="1429" spans="1:12" ht="33.75">
      <c r="A1429" s="318" t="s">
        <v>1740</v>
      </c>
      <c r="B1429" s="318" t="s">
        <v>13689</v>
      </c>
      <c r="C1429" s="318" t="s">
        <v>13690</v>
      </c>
      <c r="D1429" s="318" t="s">
        <v>13691</v>
      </c>
      <c r="E1429" s="318" t="s">
        <v>6977</v>
      </c>
      <c r="F1429" s="318" t="s">
        <v>13611</v>
      </c>
      <c r="G1429" s="318" t="s">
        <v>6979</v>
      </c>
      <c r="H1429" s="318" t="s">
        <v>13611</v>
      </c>
      <c r="I1429" s="318" t="s">
        <v>6884</v>
      </c>
      <c r="J1429" s="318" t="s">
        <v>6884</v>
      </c>
      <c r="K1429" s="318" t="s">
        <v>6884</v>
      </c>
      <c r="L1429" s="318" t="s">
        <v>862</v>
      </c>
    </row>
    <row r="1430" spans="1:12" ht="33.75">
      <c r="A1430" s="319" t="s">
        <v>13695</v>
      </c>
      <c r="B1430" s="319" t="s">
        <v>13692</v>
      </c>
      <c r="C1430" s="319" t="s">
        <v>13693</v>
      </c>
      <c r="D1430" s="319" t="s">
        <v>13694</v>
      </c>
      <c r="E1430" s="319" t="s">
        <v>6977</v>
      </c>
      <c r="F1430" s="319" t="s">
        <v>13611</v>
      </c>
      <c r="G1430" s="319" t="s">
        <v>6979</v>
      </c>
      <c r="H1430" s="319" t="s">
        <v>13611</v>
      </c>
      <c r="I1430" s="319" t="s">
        <v>6884</v>
      </c>
      <c r="J1430" s="319" t="s">
        <v>6884</v>
      </c>
      <c r="K1430" s="319" t="s">
        <v>6884</v>
      </c>
      <c r="L1430" s="319" t="s">
        <v>862</v>
      </c>
    </row>
    <row r="1431" spans="1:12" ht="33.75">
      <c r="A1431" s="318" t="s">
        <v>13699</v>
      </c>
      <c r="B1431" s="318" t="s">
        <v>13696</v>
      </c>
      <c r="C1431" s="318" t="s">
        <v>13697</v>
      </c>
      <c r="D1431" s="318" t="s">
        <v>13698</v>
      </c>
      <c r="E1431" s="318" t="s">
        <v>13700</v>
      </c>
      <c r="F1431" s="318" t="s">
        <v>13701</v>
      </c>
      <c r="G1431" s="318" t="s">
        <v>7730</v>
      </c>
      <c r="H1431" s="318" t="s">
        <v>13701</v>
      </c>
      <c r="I1431" s="318" t="s">
        <v>6884</v>
      </c>
      <c r="J1431" s="318" t="s">
        <v>6884</v>
      </c>
      <c r="K1431" s="318" t="s">
        <v>6884</v>
      </c>
      <c r="L1431" s="318" t="s">
        <v>862</v>
      </c>
    </row>
    <row r="1432" spans="1:12" ht="33.75">
      <c r="A1432" s="319" t="s">
        <v>13705</v>
      </c>
      <c r="B1432" s="319" t="s">
        <v>13702</v>
      </c>
      <c r="C1432" s="319" t="s">
        <v>13703</v>
      </c>
      <c r="D1432" s="319" t="s">
        <v>13704</v>
      </c>
      <c r="E1432" s="319" t="s">
        <v>6977</v>
      </c>
      <c r="F1432" s="319" t="s">
        <v>13706</v>
      </c>
      <c r="G1432" s="319" t="s">
        <v>6979</v>
      </c>
      <c r="H1432" s="319" t="s">
        <v>13706</v>
      </c>
      <c r="I1432" s="319" t="s">
        <v>6884</v>
      </c>
      <c r="J1432" s="319" t="s">
        <v>6884</v>
      </c>
      <c r="K1432" s="319" t="s">
        <v>6884</v>
      </c>
      <c r="L1432" s="319" t="s">
        <v>862</v>
      </c>
    </row>
    <row r="1433" spans="1:12" ht="56.25">
      <c r="A1433" s="318" t="s">
        <v>2206</v>
      </c>
      <c r="B1433" s="318" t="s">
        <v>13707</v>
      </c>
      <c r="C1433" s="318" t="s">
        <v>13708</v>
      </c>
      <c r="D1433" s="318" t="s">
        <v>13709</v>
      </c>
      <c r="E1433" s="318" t="s">
        <v>13710</v>
      </c>
      <c r="F1433" s="318" t="s">
        <v>13711</v>
      </c>
      <c r="G1433" s="318" t="s">
        <v>7094</v>
      </c>
      <c r="H1433" s="318" t="s">
        <v>13712</v>
      </c>
      <c r="I1433" s="318" t="s">
        <v>6884</v>
      </c>
      <c r="J1433" s="318" t="s">
        <v>6884</v>
      </c>
      <c r="K1433" s="318" t="s">
        <v>6884</v>
      </c>
      <c r="L1433" s="318" t="s">
        <v>862</v>
      </c>
    </row>
    <row r="1434" spans="1:12" ht="56.25">
      <c r="A1434" s="319" t="s">
        <v>2185</v>
      </c>
      <c r="B1434" s="319" t="s">
        <v>13713</v>
      </c>
      <c r="C1434" s="319" t="s">
        <v>13714</v>
      </c>
      <c r="D1434" s="319" t="s">
        <v>13715</v>
      </c>
      <c r="E1434" s="319" t="s">
        <v>13716</v>
      </c>
      <c r="F1434" s="319" t="s">
        <v>13717</v>
      </c>
      <c r="G1434" s="319" t="s">
        <v>6932</v>
      </c>
      <c r="H1434" s="319" t="s">
        <v>13718</v>
      </c>
      <c r="I1434" s="319" t="s">
        <v>6884</v>
      </c>
      <c r="J1434" s="319" t="s">
        <v>6884</v>
      </c>
      <c r="K1434" s="319" t="s">
        <v>6884</v>
      </c>
      <c r="L1434" s="319" t="s">
        <v>862</v>
      </c>
    </row>
    <row r="1435" spans="1:12" ht="33.75">
      <c r="A1435" s="318" t="s">
        <v>13722</v>
      </c>
      <c r="B1435" s="318" t="s">
        <v>13719</v>
      </c>
      <c r="C1435" s="318" t="s">
        <v>13720</v>
      </c>
      <c r="D1435" s="318" t="s">
        <v>13721</v>
      </c>
      <c r="E1435" s="318" t="s">
        <v>7280</v>
      </c>
      <c r="F1435" s="318" t="s">
        <v>7281</v>
      </c>
      <c r="G1435" s="318" t="s">
        <v>7003</v>
      </c>
      <c r="H1435" s="318" t="s">
        <v>7281</v>
      </c>
      <c r="I1435" s="318" t="s">
        <v>6884</v>
      </c>
      <c r="J1435" s="318" t="s">
        <v>6884</v>
      </c>
      <c r="K1435" s="318" t="s">
        <v>6884</v>
      </c>
      <c r="L1435" s="318" t="s">
        <v>862</v>
      </c>
    </row>
    <row r="1436" spans="1:12" ht="67.5">
      <c r="A1436" s="319" t="s">
        <v>13726</v>
      </c>
      <c r="B1436" s="319" t="s">
        <v>13723</v>
      </c>
      <c r="C1436" s="319" t="s">
        <v>13724</v>
      </c>
      <c r="D1436" s="319" t="s">
        <v>13725</v>
      </c>
      <c r="E1436" s="319" t="s">
        <v>13727</v>
      </c>
      <c r="F1436" s="319" t="s">
        <v>13728</v>
      </c>
      <c r="G1436" s="319" t="s">
        <v>7003</v>
      </c>
      <c r="H1436" s="319" t="s">
        <v>13729</v>
      </c>
      <c r="I1436" s="319" t="s">
        <v>6884</v>
      </c>
      <c r="J1436" s="319" t="s">
        <v>6884</v>
      </c>
      <c r="K1436" s="319" t="s">
        <v>6884</v>
      </c>
      <c r="L1436" s="319" t="s">
        <v>862</v>
      </c>
    </row>
    <row r="1437" spans="1:12" ht="90">
      <c r="A1437" s="318" t="s">
        <v>13733</v>
      </c>
      <c r="B1437" s="318" t="s">
        <v>13730</v>
      </c>
      <c r="C1437" s="318" t="s">
        <v>13731</v>
      </c>
      <c r="D1437" s="318" t="s">
        <v>13732</v>
      </c>
      <c r="E1437" s="318" t="s">
        <v>7354</v>
      </c>
      <c r="F1437" s="318" t="s">
        <v>7355</v>
      </c>
      <c r="G1437" s="318" t="s">
        <v>7003</v>
      </c>
      <c r="H1437" s="318" t="s">
        <v>7356</v>
      </c>
      <c r="I1437" s="318" t="s">
        <v>6884</v>
      </c>
      <c r="J1437" s="318" t="s">
        <v>7108</v>
      </c>
      <c r="K1437" s="318" t="s">
        <v>6884</v>
      </c>
      <c r="L1437" s="318" t="s">
        <v>6893</v>
      </c>
    </row>
    <row r="1438" spans="1:12" ht="45">
      <c r="A1438" s="319" t="s">
        <v>13737</v>
      </c>
      <c r="B1438" s="319" t="s">
        <v>13734</v>
      </c>
      <c r="C1438" s="319" t="s">
        <v>13735</v>
      </c>
      <c r="D1438" s="319" t="s">
        <v>13736</v>
      </c>
      <c r="E1438" s="319" t="s">
        <v>7001</v>
      </c>
      <c r="F1438" s="319" t="s">
        <v>7002</v>
      </c>
      <c r="G1438" s="319" t="s">
        <v>7003</v>
      </c>
      <c r="H1438" s="319" t="s">
        <v>7004</v>
      </c>
      <c r="I1438" s="319" t="s">
        <v>6884</v>
      </c>
      <c r="J1438" s="319" t="s">
        <v>6884</v>
      </c>
      <c r="K1438" s="319" t="s">
        <v>6884</v>
      </c>
      <c r="L1438" s="319" t="s">
        <v>862</v>
      </c>
    </row>
    <row r="1439" spans="1:12" ht="112.5">
      <c r="A1439" s="318" t="s">
        <v>2940</v>
      </c>
      <c r="B1439" s="318" t="s">
        <v>13738</v>
      </c>
      <c r="C1439" s="318" t="s">
        <v>13739</v>
      </c>
      <c r="D1439" s="318" t="s">
        <v>2942</v>
      </c>
      <c r="E1439" s="318" t="s">
        <v>13740</v>
      </c>
      <c r="F1439" s="318" t="s">
        <v>13741</v>
      </c>
      <c r="G1439" s="318" t="s">
        <v>7106</v>
      </c>
      <c r="H1439" s="318" t="s">
        <v>13742</v>
      </c>
      <c r="I1439" s="318" t="s">
        <v>6884</v>
      </c>
      <c r="J1439" s="318" t="s">
        <v>6884</v>
      </c>
      <c r="K1439" s="318" t="s">
        <v>6884</v>
      </c>
      <c r="L1439" s="318" t="s">
        <v>862</v>
      </c>
    </row>
    <row r="1440" spans="1:12" ht="45">
      <c r="A1440" s="319" t="s">
        <v>13746</v>
      </c>
      <c r="B1440" s="319" t="s">
        <v>13743</v>
      </c>
      <c r="C1440" s="319" t="s">
        <v>13744</v>
      </c>
      <c r="D1440" s="319" t="s">
        <v>13745</v>
      </c>
      <c r="E1440" s="319" t="s">
        <v>7466</v>
      </c>
      <c r="F1440" s="319" t="s">
        <v>7467</v>
      </c>
      <c r="G1440" s="319" t="s">
        <v>7003</v>
      </c>
      <c r="H1440" s="319" t="s">
        <v>7467</v>
      </c>
      <c r="I1440" s="319" t="s">
        <v>6884</v>
      </c>
      <c r="J1440" s="319" t="s">
        <v>6884</v>
      </c>
      <c r="K1440" s="319" t="s">
        <v>6884</v>
      </c>
      <c r="L1440" s="319" t="s">
        <v>862</v>
      </c>
    </row>
    <row r="1441" spans="1:12" ht="33.75">
      <c r="A1441" s="318" t="s">
        <v>13750</v>
      </c>
      <c r="B1441" s="318" t="s">
        <v>13747</v>
      </c>
      <c r="C1441" s="318" t="s">
        <v>13748</v>
      </c>
      <c r="D1441" s="318" t="s">
        <v>13749</v>
      </c>
      <c r="E1441" s="318" t="s">
        <v>13751</v>
      </c>
      <c r="F1441" s="318" t="s">
        <v>13752</v>
      </c>
      <c r="G1441" s="318" t="s">
        <v>6932</v>
      </c>
      <c r="H1441" s="318" t="s">
        <v>13752</v>
      </c>
      <c r="I1441" s="318" t="s">
        <v>6884</v>
      </c>
      <c r="J1441" s="318" t="s">
        <v>6884</v>
      </c>
      <c r="K1441" s="318" t="s">
        <v>6884</v>
      </c>
      <c r="L1441" s="318" t="s">
        <v>862</v>
      </c>
    </row>
    <row r="1442" spans="1:12" ht="67.5">
      <c r="A1442" s="319" t="s">
        <v>6884</v>
      </c>
      <c r="B1442" s="319" t="s">
        <v>13753</v>
      </c>
      <c r="C1442" s="319" t="s">
        <v>13754</v>
      </c>
      <c r="D1442" s="319" t="s">
        <v>13755</v>
      </c>
      <c r="E1442" s="319" t="s">
        <v>7354</v>
      </c>
      <c r="F1442" s="319" t="s">
        <v>13756</v>
      </c>
      <c r="G1442" s="319" t="s">
        <v>7003</v>
      </c>
      <c r="H1442" s="319" t="s">
        <v>13757</v>
      </c>
      <c r="I1442" s="319" t="s">
        <v>6884</v>
      </c>
      <c r="J1442" s="319" t="s">
        <v>6884</v>
      </c>
      <c r="K1442" s="319" t="s">
        <v>6884</v>
      </c>
      <c r="L1442" s="319" t="s">
        <v>862</v>
      </c>
    </row>
    <row r="1443" spans="1:12" ht="45">
      <c r="A1443" s="318" t="s">
        <v>13761</v>
      </c>
      <c r="B1443" s="318" t="s">
        <v>13758</v>
      </c>
      <c r="C1443" s="318" t="s">
        <v>13759</v>
      </c>
      <c r="D1443" s="318" t="s">
        <v>13760</v>
      </c>
      <c r="E1443" s="318" t="s">
        <v>8070</v>
      </c>
      <c r="F1443" s="318" t="s">
        <v>8071</v>
      </c>
      <c r="G1443" s="318" t="s">
        <v>7627</v>
      </c>
      <c r="H1443" s="318" t="s">
        <v>8071</v>
      </c>
      <c r="I1443" s="318" t="s">
        <v>6884</v>
      </c>
      <c r="J1443" s="318" t="s">
        <v>6884</v>
      </c>
      <c r="K1443" s="318" t="s">
        <v>6884</v>
      </c>
      <c r="L1443" s="318" t="s">
        <v>862</v>
      </c>
    </row>
    <row r="1444" spans="1:12" ht="45">
      <c r="A1444" s="319" t="s">
        <v>13765</v>
      </c>
      <c r="B1444" s="319" t="s">
        <v>13762</v>
      </c>
      <c r="C1444" s="319" t="s">
        <v>13763</v>
      </c>
      <c r="D1444" s="319" t="s">
        <v>13764</v>
      </c>
      <c r="E1444" s="319" t="s">
        <v>7280</v>
      </c>
      <c r="F1444" s="319" t="s">
        <v>7281</v>
      </c>
      <c r="G1444" s="319" t="s">
        <v>7003</v>
      </c>
      <c r="H1444" s="319" t="s">
        <v>7281</v>
      </c>
      <c r="I1444" s="319" t="s">
        <v>6884</v>
      </c>
      <c r="J1444" s="319" t="s">
        <v>6884</v>
      </c>
      <c r="K1444" s="319" t="s">
        <v>6884</v>
      </c>
      <c r="L1444" s="319" t="s">
        <v>862</v>
      </c>
    </row>
    <row r="1445" spans="1:12" ht="33.75">
      <c r="A1445" s="318" t="s">
        <v>2775</v>
      </c>
      <c r="B1445" s="318" t="s">
        <v>13766</v>
      </c>
      <c r="C1445" s="318" t="s">
        <v>13767</v>
      </c>
      <c r="D1445" s="318" t="s">
        <v>13768</v>
      </c>
      <c r="E1445" s="318" t="s">
        <v>9674</v>
      </c>
      <c r="F1445" s="318" t="s">
        <v>9675</v>
      </c>
      <c r="G1445" s="318" t="s">
        <v>7037</v>
      </c>
      <c r="H1445" s="318" t="s">
        <v>9675</v>
      </c>
      <c r="I1445" s="318" t="s">
        <v>6884</v>
      </c>
      <c r="J1445" s="318" t="s">
        <v>6884</v>
      </c>
      <c r="K1445" s="318" t="s">
        <v>6884</v>
      </c>
      <c r="L1445" s="318" t="s">
        <v>862</v>
      </c>
    </row>
    <row r="1446" spans="1:12" ht="33.75">
      <c r="A1446" s="319" t="s">
        <v>13772</v>
      </c>
      <c r="B1446" s="319" t="s">
        <v>13769</v>
      </c>
      <c r="C1446" s="319" t="s">
        <v>13770</v>
      </c>
      <c r="D1446" s="319" t="s">
        <v>13771</v>
      </c>
      <c r="E1446" s="319" t="s">
        <v>8065</v>
      </c>
      <c r="F1446" s="319" t="s">
        <v>8066</v>
      </c>
      <c r="G1446" s="319" t="s">
        <v>7003</v>
      </c>
      <c r="H1446" s="319" t="s">
        <v>8066</v>
      </c>
      <c r="I1446" s="319" t="s">
        <v>6884</v>
      </c>
      <c r="J1446" s="319" t="s">
        <v>6884</v>
      </c>
      <c r="K1446" s="319" t="s">
        <v>6884</v>
      </c>
      <c r="L1446" s="319" t="s">
        <v>862</v>
      </c>
    </row>
    <row r="1447" spans="1:12" ht="56.25">
      <c r="A1447" s="318" t="s">
        <v>13776</v>
      </c>
      <c r="B1447" s="318" t="s">
        <v>13773</v>
      </c>
      <c r="C1447" s="318" t="s">
        <v>13774</v>
      </c>
      <c r="D1447" s="318" t="s">
        <v>13775</v>
      </c>
      <c r="E1447" s="318" t="s">
        <v>13077</v>
      </c>
      <c r="F1447" s="318" t="s">
        <v>13078</v>
      </c>
      <c r="G1447" s="318" t="s">
        <v>7003</v>
      </c>
      <c r="H1447" s="318" t="s">
        <v>13079</v>
      </c>
      <c r="I1447" s="318" t="s">
        <v>6884</v>
      </c>
      <c r="J1447" s="318" t="s">
        <v>6884</v>
      </c>
      <c r="K1447" s="318" t="s">
        <v>6884</v>
      </c>
      <c r="L1447" s="318" t="s">
        <v>862</v>
      </c>
    </row>
    <row r="1448" spans="1:12" ht="67.5">
      <c r="A1448" s="319" t="s">
        <v>13780</v>
      </c>
      <c r="B1448" s="319" t="s">
        <v>13777</v>
      </c>
      <c r="C1448" s="319" t="s">
        <v>13778</v>
      </c>
      <c r="D1448" s="319" t="s">
        <v>13779</v>
      </c>
      <c r="E1448" s="319" t="s">
        <v>7274</v>
      </c>
      <c r="F1448" s="319" t="s">
        <v>7275</v>
      </c>
      <c r="G1448" s="319" t="s">
        <v>7276</v>
      </c>
      <c r="H1448" s="319" t="s">
        <v>7277</v>
      </c>
      <c r="I1448" s="319" t="s">
        <v>6884</v>
      </c>
      <c r="J1448" s="319" t="s">
        <v>6884</v>
      </c>
      <c r="K1448" s="319" t="s">
        <v>6884</v>
      </c>
      <c r="L1448" s="319" t="s">
        <v>862</v>
      </c>
    </row>
    <row r="1449" spans="1:12" ht="45">
      <c r="A1449" s="318" t="s">
        <v>13784</v>
      </c>
      <c r="B1449" s="318" t="s">
        <v>13781</v>
      </c>
      <c r="C1449" s="318" t="s">
        <v>13782</v>
      </c>
      <c r="D1449" s="318" t="s">
        <v>13783</v>
      </c>
      <c r="E1449" s="318" t="s">
        <v>7274</v>
      </c>
      <c r="F1449" s="318" t="s">
        <v>7275</v>
      </c>
      <c r="G1449" s="318" t="s">
        <v>7276</v>
      </c>
      <c r="H1449" s="318" t="s">
        <v>7277</v>
      </c>
      <c r="I1449" s="318" t="s">
        <v>6884</v>
      </c>
      <c r="J1449" s="318" t="s">
        <v>6884</v>
      </c>
      <c r="K1449" s="318" t="s">
        <v>6884</v>
      </c>
      <c r="L1449" s="318" t="s">
        <v>862</v>
      </c>
    </row>
    <row r="1450" spans="1:12" ht="45">
      <c r="A1450" s="319" t="s">
        <v>13788</v>
      </c>
      <c r="B1450" s="319" t="s">
        <v>13785</v>
      </c>
      <c r="C1450" s="319" t="s">
        <v>13786</v>
      </c>
      <c r="D1450" s="319" t="s">
        <v>13787</v>
      </c>
      <c r="E1450" s="319" t="s">
        <v>7274</v>
      </c>
      <c r="F1450" s="319" t="s">
        <v>7275</v>
      </c>
      <c r="G1450" s="319" t="s">
        <v>7276</v>
      </c>
      <c r="H1450" s="319" t="s">
        <v>7277</v>
      </c>
      <c r="I1450" s="319" t="s">
        <v>6884</v>
      </c>
      <c r="J1450" s="319" t="s">
        <v>6884</v>
      </c>
      <c r="K1450" s="319" t="s">
        <v>6884</v>
      </c>
      <c r="L1450" s="319" t="s">
        <v>862</v>
      </c>
    </row>
    <row r="1451" spans="1:12" ht="56.25">
      <c r="A1451" s="318" t="s">
        <v>6884</v>
      </c>
      <c r="B1451" s="318" t="s">
        <v>13789</v>
      </c>
      <c r="C1451" s="318" t="s">
        <v>13790</v>
      </c>
      <c r="D1451" s="318" t="s">
        <v>13791</v>
      </c>
      <c r="E1451" s="318" t="s">
        <v>7048</v>
      </c>
      <c r="F1451" s="318" t="s">
        <v>7049</v>
      </c>
      <c r="G1451" s="318" t="s">
        <v>6884</v>
      </c>
      <c r="H1451" s="318" t="s">
        <v>7049</v>
      </c>
      <c r="I1451" s="318" t="s">
        <v>6884</v>
      </c>
      <c r="J1451" s="318" t="s">
        <v>6884</v>
      </c>
      <c r="K1451" s="318" t="s">
        <v>6884</v>
      </c>
      <c r="L1451" s="318" t="s">
        <v>862</v>
      </c>
    </row>
    <row r="1452" spans="1:12" ht="33.75">
      <c r="A1452" s="319" t="s">
        <v>13795</v>
      </c>
      <c r="B1452" s="319" t="s">
        <v>13792</v>
      </c>
      <c r="C1452" s="319" t="s">
        <v>13793</v>
      </c>
      <c r="D1452" s="319" t="s">
        <v>13794</v>
      </c>
      <c r="E1452" s="319" t="s">
        <v>9076</v>
      </c>
      <c r="F1452" s="319" t="s">
        <v>9077</v>
      </c>
      <c r="G1452" s="319" t="s">
        <v>7037</v>
      </c>
      <c r="H1452" s="319" t="s">
        <v>9077</v>
      </c>
      <c r="I1452" s="319" t="s">
        <v>6884</v>
      </c>
      <c r="J1452" s="319" t="s">
        <v>6884</v>
      </c>
      <c r="K1452" s="319" t="s">
        <v>6884</v>
      </c>
      <c r="L1452" s="319" t="s">
        <v>862</v>
      </c>
    </row>
    <row r="1453" spans="1:12" ht="56.25">
      <c r="A1453" s="318" t="s">
        <v>13799</v>
      </c>
      <c r="B1453" s="318" t="s">
        <v>13796</v>
      </c>
      <c r="C1453" s="318" t="s">
        <v>13797</v>
      </c>
      <c r="D1453" s="318" t="s">
        <v>13798</v>
      </c>
      <c r="E1453" s="318" t="s">
        <v>7598</v>
      </c>
      <c r="F1453" s="318" t="s">
        <v>7599</v>
      </c>
      <c r="G1453" s="318" t="s">
        <v>7600</v>
      </c>
      <c r="H1453" s="318" t="s">
        <v>7599</v>
      </c>
      <c r="I1453" s="318" t="s">
        <v>6884</v>
      </c>
      <c r="J1453" s="318" t="s">
        <v>6884</v>
      </c>
      <c r="K1453" s="318" t="s">
        <v>6884</v>
      </c>
      <c r="L1453" s="318" t="s">
        <v>862</v>
      </c>
    </row>
    <row r="1454" spans="1:12" ht="22.5">
      <c r="A1454" s="319" t="s">
        <v>13803</v>
      </c>
      <c r="B1454" s="319" t="s">
        <v>13800</v>
      </c>
      <c r="C1454" s="319" t="s">
        <v>13801</v>
      </c>
      <c r="D1454" s="319" t="s">
        <v>13802</v>
      </c>
      <c r="E1454" s="319" t="s">
        <v>7598</v>
      </c>
      <c r="F1454" s="319" t="s">
        <v>7599</v>
      </c>
      <c r="G1454" s="319" t="s">
        <v>7600</v>
      </c>
      <c r="H1454" s="319" t="s">
        <v>7599</v>
      </c>
      <c r="I1454" s="319" t="s">
        <v>6884</v>
      </c>
      <c r="J1454" s="319" t="s">
        <v>6884</v>
      </c>
      <c r="K1454" s="319" t="s">
        <v>6884</v>
      </c>
      <c r="L1454" s="319" t="s">
        <v>862</v>
      </c>
    </row>
    <row r="1455" spans="1:12" ht="33.75">
      <c r="A1455" s="318" t="s">
        <v>13807</v>
      </c>
      <c r="B1455" s="318" t="s">
        <v>13804</v>
      </c>
      <c r="C1455" s="318" t="s">
        <v>13805</v>
      </c>
      <c r="D1455" s="318" t="s">
        <v>13806</v>
      </c>
      <c r="E1455" s="318" t="s">
        <v>8930</v>
      </c>
      <c r="F1455" s="318" t="s">
        <v>8931</v>
      </c>
      <c r="G1455" s="318" t="s">
        <v>6884</v>
      </c>
      <c r="H1455" s="318" t="s">
        <v>8931</v>
      </c>
      <c r="I1455" s="318" t="s">
        <v>6884</v>
      </c>
      <c r="J1455" s="318" t="s">
        <v>6884</v>
      </c>
      <c r="K1455" s="318" t="s">
        <v>6884</v>
      </c>
      <c r="L1455" s="318" t="s">
        <v>862</v>
      </c>
    </row>
    <row r="1456" spans="1:12" ht="56.25">
      <c r="A1456" s="319" t="s">
        <v>13810</v>
      </c>
      <c r="B1456" s="319" t="s">
        <v>13808</v>
      </c>
      <c r="C1456" s="319" t="s">
        <v>13809</v>
      </c>
      <c r="D1456" s="319" t="s">
        <v>6884</v>
      </c>
      <c r="E1456" s="319" t="s">
        <v>7274</v>
      </c>
      <c r="F1456" s="319" t="s">
        <v>7275</v>
      </c>
      <c r="G1456" s="319" t="s">
        <v>7276</v>
      </c>
      <c r="H1456" s="319" t="s">
        <v>7277</v>
      </c>
      <c r="I1456" s="319" t="s">
        <v>6884</v>
      </c>
      <c r="J1456" s="319" t="s">
        <v>6884</v>
      </c>
      <c r="K1456" s="319" t="s">
        <v>6884</v>
      </c>
      <c r="L1456" s="319" t="s">
        <v>862</v>
      </c>
    </row>
    <row r="1457" spans="1:12" ht="56.25">
      <c r="A1457" s="318" t="s">
        <v>13813</v>
      </c>
      <c r="B1457" s="318" t="s">
        <v>13811</v>
      </c>
      <c r="C1457" s="318" t="s">
        <v>13812</v>
      </c>
      <c r="D1457" s="318" t="s">
        <v>6884</v>
      </c>
      <c r="E1457" s="318" t="s">
        <v>13814</v>
      </c>
      <c r="F1457" s="318" t="s">
        <v>13815</v>
      </c>
      <c r="G1457" s="318" t="s">
        <v>7333</v>
      </c>
      <c r="H1457" s="318" t="s">
        <v>13816</v>
      </c>
      <c r="I1457" s="318" t="s">
        <v>6884</v>
      </c>
      <c r="J1457" s="318" t="s">
        <v>13817</v>
      </c>
      <c r="K1457" s="318" t="s">
        <v>6884</v>
      </c>
      <c r="L1457" s="318" t="s">
        <v>7652</v>
      </c>
    </row>
    <row r="1458" spans="1:12" ht="45">
      <c r="A1458" s="319" t="s">
        <v>13821</v>
      </c>
      <c r="B1458" s="319" t="s">
        <v>13818</v>
      </c>
      <c r="C1458" s="319" t="s">
        <v>13819</v>
      </c>
      <c r="D1458" s="319" t="s">
        <v>13820</v>
      </c>
      <c r="E1458" s="319" t="s">
        <v>10938</v>
      </c>
      <c r="F1458" s="319" t="s">
        <v>10939</v>
      </c>
      <c r="G1458" s="319" t="s">
        <v>7106</v>
      </c>
      <c r="H1458" s="319" t="s">
        <v>10939</v>
      </c>
      <c r="I1458" s="319" t="s">
        <v>6884</v>
      </c>
      <c r="J1458" s="319" t="s">
        <v>6884</v>
      </c>
      <c r="K1458" s="319" t="s">
        <v>6884</v>
      </c>
      <c r="L1458" s="319" t="s">
        <v>862</v>
      </c>
    </row>
    <row r="1459" spans="1:12" ht="33.75">
      <c r="A1459" s="318" t="s">
        <v>13825</v>
      </c>
      <c r="B1459" s="318" t="s">
        <v>13822</v>
      </c>
      <c r="C1459" s="318" t="s">
        <v>13823</v>
      </c>
      <c r="D1459" s="318" t="s">
        <v>13824</v>
      </c>
      <c r="E1459" s="318" t="s">
        <v>7274</v>
      </c>
      <c r="F1459" s="318" t="s">
        <v>7275</v>
      </c>
      <c r="G1459" s="318" t="s">
        <v>7276</v>
      </c>
      <c r="H1459" s="318" t="s">
        <v>7277</v>
      </c>
      <c r="I1459" s="318" t="s">
        <v>6884</v>
      </c>
      <c r="J1459" s="318" t="s">
        <v>6884</v>
      </c>
      <c r="K1459" s="318" t="s">
        <v>6884</v>
      </c>
      <c r="L1459" s="318" t="s">
        <v>862</v>
      </c>
    </row>
    <row r="1460" spans="1:12" ht="33.75">
      <c r="A1460" s="319" t="s">
        <v>13829</v>
      </c>
      <c r="B1460" s="319" t="s">
        <v>13826</v>
      </c>
      <c r="C1460" s="319" t="s">
        <v>13827</v>
      </c>
      <c r="D1460" s="319" t="s">
        <v>13828</v>
      </c>
      <c r="E1460" s="319" t="s">
        <v>9083</v>
      </c>
      <c r="F1460" s="319" t="s">
        <v>9084</v>
      </c>
      <c r="G1460" s="319" t="s">
        <v>7037</v>
      </c>
      <c r="H1460" s="319" t="s">
        <v>9084</v>
      </c>
      <c r="I1460" s="319" t="s">
        <v>6884</v>
      </c>
      <c r="J1460" s="319" t="s">
        <v>6884</v>
      </c>
      <c r="K1460" s="319" t="s">
        <v>6884</v>
      </c>
      <c r="L1460" s="319" t="s">
        <v>862</v>
      </c>
    </row>
    <row r="1461" spans="1:12" ht="33.75">
      <c r="A1461" s="318" t="s">
        <v>13833</v>
      </c>
      <c r="B1461" s="318" t="s">
        <v>13830</v>
      </c>
      <c r="C1461" s="318" t="s">
        <v>13831</v>
      </c>
      <c r="D1461" s="318" t="s">
        <v>13832</v>
      </c>
      <c r="E1461" s="318" t="s">
        <v>8187</v>
      </c>
      <c r="F1461" s="318" t="s">
        <v>8188</v>
      </c>
      <c r="G1461" s="318" t="s">
        <v>7037</v>
      </c>
      <c r="H1461" s="318" t="s">
        <v>8188</v>
      </c>
      <c r="I1461" s="318" t="s">
        <v>6884</v>
      </c>
      <c r="J1461" s="318" t="s">
        <v>6884</v>
      </c>
      <c r="K1461" s="318" t="s">
        <v>6884</v>
      </c>
      <c r="L1461" s="318" t="s">
        <v>862</v>
      </c>
    </row>
    <row r="1462" spans="1:12" ht="45">
      <c r="A1462" s="319" t="s">
        <v>13837</v>
      </c>
      <c r="B1462" s="319" t="s">
        <v>13834</v>
      </c>
      <c r="C1462" s="319" t="s">
        <v>13835</v>
      </c>
      <c r="D1462" s="319" t="s">
        <v>13836</v>
      </c>
      <c r="E1462" s="319" t="s">
        <v>13573</v>
      </c>
      <c r="F1462" s="319" t="s">
        <v>13574</v>
      </c>
      <c r="G1462" s="319" t="s">
        <v>7044</v>
      </c>
      <c r="H1462" s="319" t="s">
        <v>13574</v>
      </c>
      <c r="I1462" s="319" t="s">
        <v>6884</v>
      </c>
      <c r="J1462" s="319" t="s">
        <v>6884</v>
      </c>
      <c r="K1462" s="319" t="s">
        <v>6884</v>
      </c>
      <c r="L1462" s="319" t="s">
        <v>862</v>
      </c>
    </row>
    <row r="1463" spans="1:12" ht="123.75">
      <c r="A1463" s="318" t="s">
        <v>6884</v>
      </c>
      <c r="B1463" s="318" t="s">
        <v>13838</v>
      </c>
      <c r="C1463" s="318" t="s">
        <v>13839</v>
      </c>
      <c r="D1463" s="318" t="s">
        <v>13840</v>
      </c>
      <c r="E1463" s="318" t="s">
        <v>7274</v>
      </c>
      <c r="F1463" s="318" t="s">
        <v>7275</v>
      </c>
      <c r="G1463" s="318" t="s">
        <v>7276</v>
      </c>
      <c r="H1463" s="318" t="s">
        <v>7277</v>
      </c>
      <c r="I1463" s="318" t="s">
        <v>6884</v>
      </c>
      <c r="J1463" s="318" t="s">
        <v>6884</v>
      </c>
      <c r="K1463" s="318" t="s">
        <v>6884</v>
      </c>
      <c r="L1463" s="318" t="s">
        <v>862</v>
      </c>
    </row>
    <row r="1464" spans="1:12" ht="45">
      <c r="A1464" s="319" t="s">
        <v>13844</v>
      </c>
      <c r="B1464" s="319" t="s">
        <v>13841</v>
      </c>
      <c r="C1464" s="319" t="s">
        <v>13842</v>
      </c>
      <c r="D1464" s="319" t="s">
        <v>13843</v>
      </c>
      <c r="E1464" s="319" t="s">
        <v>13845</v>
      </c>
      <c r="F1464" s="319" t="s">
        <v>13846</v>
      </c>
      <c r="G1464" s="319" t="s">
        <v>7333</v>
      </c>
      <c r="H1464" s="319" t="s">
        <v>13847</v>
      </c>
      <c r="I1464" s="319" t="s">
        <v>6884</v>
      </c>
      <c r="J1464" s="319" t="s">
        <v>6884</v>
      </c>
      <c r="K1464" s="319" t="s">
        <v>6884</v>
      </c>
      <c r="L1464" s="319" t="s">
        <v>862</v>
      </c>
    </row>
    <row r="1465" spans="1:12" ht="45">
      <c r="A1465" s="318" t="s">
        <v>13851</v>
      </c>
      <c r="B1465" s="318" t="s">
        <v>13848</v>
      </c>
      <c r="C1465" s="318" t="s">
        <v>13849</v>
      </c>
      <c r="D1465" s="318" t="s">
        <v>13850</v>
      </c>
      <c r="E1465" s="318" t="s">
        <v>13852</v>
      </c>
      <c r="F1465" s="318" t="s">
        <v>13853</v>
      </c>
      <c r="G1465" s="318" t="s">
        <v>9026</v>
      </c>
      <c r="H1465" s="318" t="s">
        <v>13853</v>
      </c>
      <c r="I1465" s="318" t="s">
        <v>6884</v>
      </c>
      <c r="J1465" s="318" t="s">
        <v>6884</v>
      </c>
      <c r="K1465" s="318" t="s">
        <v>6884</v>
      </c>
      <c r="L1465" s="318" t="s">
        <v>862</v>
      </c>
    </row>
    <row r="1466" spans="1:12" ht="45">
      <c r="A1466" s="319" t="s">
        <v>13857</v>
      </c>
      <c r="B1466" s="319" t="s">
        <v>13854</v>
      </c>
      <c r="C1466" s="319" t="s">
        <v>13855</v>
      </c>
      <c r="D1466" s="319" t="s">
        <v>13856</v>
      </c>
      <c r="E1466" s="319" t="s">
        <v>9388</v>
      </c>
      <c r="F1466" s="319" t="s">
        <v>9389</v>
      </c>
      <c r="G1466" s="319" t="s">
        <v>7037</v>
      </c>
      <c r="H1466" s="319" t="s">
        <v>9389</v>
      </c>
      <c r="I1466" s="319" t="s">
        <v>6884</v>
      </c>
      <c r="J1466" s="319" t="s">
        <v>6884</v>
      </c>
      <c r="K1466" s="319" t="s">
        <v>6884</v>
      </c>
      <c r="L1466" s="319" t="s">
        <v>862</v>
      </c>
    </row>
    <row r="1467" spans="1:12" ht="33.75">
      <c r="A1467" s="318" t="s">
        <v>13861</v>
      </c>
      <c r="B1467" s="318" t="s">
        <v>13858</v>
      </c>
      <c r="C1467" s="318" t="s">
        <v>13859</v>
      </c>
      <c r="D1467" s="318" t="s">
        <v>13860</v>
      </c>
      <c r="E1467" s="318" t="s">
        <v>7048</v>
      </c>
      <c r="F1467" s="318" t="s">
        <v>7049</v>
      </c>
      <c r="G1467" s="318" t="s">
        <v>6884</v>
      </c>
      <c r="H1467" s="318" t="s">
        <v>7049</v>
      </c>
      <c r="I1467" s="318" t="s">
        <v>6884</v>
      </c>
      <c r="J1467" s="318" t="s">
        <v>6884</v>
      </c>
      <c r="K1467" s="318" t="s">
        <v>6884</v>
      </c>
      <c r="L1467" s="318" t="s">
        <v>862</v>
      </c>
    </row>
    <row r="1468" spans="1:12" ht="33.75">
      <c r="A1468" s="319" t="s">
        <v>6884</v>
      </c>
      <c r="B1468" s="319" t="s">
        <v>13862</v>
      </c>
      <c r="C1468" s="319" t="s">
        <v>13863</v>
      </c>
      <c r="D1468" s="319" t="s">
        <v>13864</v>
      </c>
      <c r="E1468" s="319" t="s">
        <v>7598</v>
      </c>
      <c r="F1468" s="319" t="s">
        <v>7599</v>
      </c>
      <c r="G1468" s="319" t="s">
        <v>7600</v>
      </c>
      <c r="H1468" s="319" t="s">
        <v>7599</v>
      </c>
      <c r="I1468" s="319" t="s">
        <v>6884</v>
      </c>
      <c r="J1468" s="319" t="s">
        <v>6884</v>
      </c>
      <c r="K1468" s="319" t="s">
        <v>6884</v>
      </c>
      <c r="L1468" s="319" t="s">
        <v>862</v>
      </c>
    </row>
    <row r="1469" spans="1:12" ht="56.25">
      <c r="A1469" s="318" t="s">
        <v>13868</v>
      </c>
      <c r="B1469" s="318" t="s">
        <v>13865</v>
      </c>
      <c r="C1469" s="318" t="s">
        <v>13866</v>
      </c>
      <c r="D1469" s="318" t="s">
        <v>13867</v>
      </c>
      <c r="E1469" s="318" t="s">
        <v>7598</v>
      </c>
      <c r="F1469" s="318" t="s">
        <v>7599</v>
      </c>
      <c r="G1469" s="318" t="s">
        <v>7600</v>
      </c>
      <c r="H1469" s="318" t="s">
        <v>7599</v>
      </c>
      <c r="I1469" s="318" t="s">
        <v>6884</v>
      </c>
      <c r="J1469" s="318" t="s">
        <v>6884</v>
      </c>
      <c r="K1469" s="318" t="s">
        <v>6884</v>
      </c>
      <c r="L1469" s="318" t="s">
        <v>862</v>
      </c>
    </row>
    <row r="1470" spans="1:12" ht="236.25">
      <c r="A1470" s="319" t="s">
        <v>13872</v>
      </c>
      <c r="B1470" s="319" t="s">
        <v>13869</v>
      </c>
      <c r="C1470" s="319" t="s">
        <v>13870</v>
      </c>
      <c r="D1470" s="319" t="s">
        <v>13871</v>
      </c>
      <c r="E1470" s="319" t="s">
        <v>7274</v>
      </c>
      <c r="F1470" s="319" t="s">
        <v>7275</v>
      </c>
      <c r="G1470" s="319" t="s">
        <v>7276</v>
      </c>
      <c r="H1470" s="319" t="s">
        <v>7277</v>
      </c>
      <c r="I1470" s="319" t="s">
        <v>6884</v>
      </c>
      <c r="J1470" s="319" t="s">
        <v>6884</v>
      </c>
      <c r="K1470" s="319" t="s">
        <v>6884</v>
      </c>
      <c r="L1470" s="319" t="s">
        <v>862</v>
      </c>
    </row>
    <row r="1471" spans="1:12" ht="56.25">
      <c r="A1471" s="318" t="s">
        <v>13876</v>
      </c>
      <c r="B1471" s="318" t="s">
        <v>13873</v>
      </c>
      <c r="C1471" s="318" t="s">
        <v>13874</v>
      </c>
      <c r="D1471" s="318" t="s">
        <v>13875</v>
      </c>
      <c r="E1471" s="318" t="s">
        <v>8202</v>
      </c>
      <c r="F1471" s="318" t="s">
        <v>8203</v>
      </c>
      <c r="G1471" s="318" t="s">
        <v>7586</v>
      </c>
      <c r="H1471" s="318" t="s">
        <v>8203</v>
      </c>
      <c r="I1471" s="318" t="s">
        <v>6884</v>
      </c>
      <c r="J1471" s="318" t="s">
        <v>6884</v>
      </c>
      <c r="K1471" s="318" t="s">
        <v>6884</v>
      </c>
      <c r="L1471" s="318" t="s">
        <v>862</v>
      </c>
    </row>
    <row r="1472" spans="1:12" ht="67.5">
      <c r="A1472" s="319" t="s">
        <v>13880</v>
      </c>
      <c r="B1472" s="319" t="s">
        <v>13877</v>
      </c>
      <c r="C1472" s="319" t="s">
        <v>13878</v>
      </c>
      <c r="D1472" s="319" t="s">
        <v>13879</v>
      </c>
      <c r="E1472" s="319" t="s">
        <v>7598</v>
      </c>
      <c r="F1472" s="319" t="s">
        <v>7599</v>
      </c>
      <c r="G1472" s="319" t="s">
        <v>7600</v>
      </c>
      <c r="H1472" s="319" t="s">
        <v>7599</v>
      </c>
      <c r="I1472" s="319" t="s">
        <v>6884</v>
      </c>
      <c r="J1472" s="319" t="s">
        <v>6884</v>
      </c>
      <c r="K1472" s="319" t="s">
        <v>6884</v>
      </c>
      <c r="L1472" s="319" t="s">
        <v>862</v>
      </c>
    </row>
    <row r="1473" spans="1:12" ht="67.5">
      <c r="A1473" s="318" t="s">
        <v>13884</v>
      </c>
      <c r="B1473" s="318" t="s">
        <v>13881</v>
      </c>
      <c r="C1473" s="318" t="s">
        <v>13882</v>
      </c>
      <c r="D1473" s="318" t="s">
        <v>13883</v>
      </c>
      <c r="E1473" s="318" t="s">
        <v>13885</v>
      </c>
      <c r="F1473" s="318" t="s">
        <v>13886</v>
      </c>
      <c r="G1473" s="318" t="s">
        <v>7106</v>
      </c>
      <c r="H1473" s="318" t="s">
        <v>13887</v>
      </c>
      <c r="I1473" s="318" t="s">
        <v>6884</v>
      </c>
      <c r="J1473" s="318" t="s">
        <v>6884</v>
      </c>
      <c r="K1473" s="318" t="s">
        <v>6884</v>
      </c>
      <c r="L1473" s="318" t="s">
        <v>862</v>
      </c>
    </row>
    <row r="1474" spans="1:12" ht="45">
      <c r="A1474" s="319" t="s">
        <v>13891</v>
      </c>
      <c r="B1474" s="319" t="s">
        <v>13888</v>
      </c>
      <c r="C1474" s="319" t="s">
        <v>13889</v>
      </c>
      <c r="D1474" s="319" t="s">
        <v>13890</v>
      </c>
      <c r="E1474" s="319" t="s">
        <v>7274</v>
      </c>
      <c r="F1474" s="319" t="s">
        <v>7275</v>
      </c>
      <c r="G1474" s="319" t="s">
        <v>7276</v>
      </c>
      <c r="H1474" s="319" t="s">
        <v>7277</v>
      </c>
      <c r="I1474" s="319" t="s">
        <v>6884</v>
      </c>
      <c r="J1474" s="319" t="s">
        <v>6884</v>
      </c>
      <c r="K1474" s="319" t="s">
        <v>6884</v>
      </c>
      <c r="L1474" s="319" t="s">
        <v>862</v>
      </c>
    </row>
    <row r="1475" spans="1:12" ht="33.75">
      <c r="A1475" s="318" t="s">
        <v>13895</v>
      </c>
      <c r="B1475" s="318" t="s">
        <v>13892</v>
      </c>
      <c r="C1475" s="318" t="s">
        <v>13893</v>
      </c>
      <c r="D1475" s="318" t="s">
        <v>13894</v>
      </c>
      <c r="E1475" s="318" t="s">
        <v>9900</v>
      </c>
      <c r="F1475" s="318" t="s">
        <v>9901</v>
      </c>
      <c r="G1475" s="318" t="s">
        <v>7333</v>
      </c>
      <c r="H1475" s="318" t="s">
        <v>9901</v>
      </c>
      <c r="I1475" s="318" t="s">
        <v>6884</v>
      </c>
      <c r="J1475" s="318" t="s">
        <v>6884</v>
      </c>
      <c r="K1475" s="318" t="s">
        <v>6884</v>
      </c>
      <c r="L1475" s="318" t="s">
        <v>862</v>
      </c>
    </row>
    <row r="1476" spans="1:12" ht="45">
      <c r="A1476" s="319" t="s">
        <v>6104</v>
      </c>
      <c r="B1476" s="319" t="s">
        <v>13896</v>
      </c>
      <c r="C1476" s="319" t="s">
        <v>13897</v>
      </c>
      <c r="D1476" s="319" t="s">
        <v>6363</v>
      </c>
      <c r="E1476" s="319" t="s">
        <v>13898</v>
      </c>
      <c r="F1476" s="319" t="s">
        <v>13899</v>
      </c>
      <c r="G1476" s="319" t="s">
        <v>9026</v>
      </c>
      <c r="H1476" s="319" t="s">
        <v>13899</v>
      </c>
      <c r="I1476" s="319" t="s">
        <v>6884</v>
      </c>
      <c r="J1476" s="319" t="s">
        <v>6884</v>
      </c>
      <c r="K1476" s="319" t="s">
        <v>6884</v>
      </c>
      <c r="L1476" s="319" t="s">
        <v>862</v>
      </c>
    </row>
    <row r="1477" spans="1:12" ht="112.5">
      <c r="A1477" s="318" t="s">
        <v>1090</v>
      </c>
      <c r="B1477" s="318" t="s">
        <v>13900</v>
      </c>
      <c r="C1477" s="318" t="s">
        <v>13901</v>
      </c>
      <c r="D1477" s="318" t="s">
        <v>13902</v>
      </c>
      <c r="E1477" s="318" t="s">
        <v>7274</v>
      </c>
      <c r="F1477" s="318" t="s">
        <v>7275</v>
      </c>
      <c r="G1477" s="318" t="s">
        <v>7276</v>
      </c>
      <c r="H1477" s="318" t="s">
        <v>7277</v>
      </c>
      <c r="I1477" s="318" t="s">
        <v>6884</v>
      </c>
      <c r="J1477" s="318" t="s">
        <v>6884</v>
      </c>
      <c r="K1477" s="318" t="s">
        <v>6884</v>
      </c>
      <c r="L1477" s="318" t="s">
        <v>6926</v>
      </c>
    </row>
    <row r="1478" spans="1:12" ht="33.75">
      <c r="A1478" s="319" t="s">
        <v>13906</v>
      </c>
      <c r="B1478" s="319" t="s">
        <v>13903</v>
      </c>
      <c r="C1478" s="319" t="s">
        <v>13904</v>
      </c>
      <c r="D1478" s="319" t="s">
        <v>13905</v>
      </c>
      <c r="E1478" s="319" t="s">
        <v>7258</v>
      </c>
      <c r="F1478" s="319" t="s">
        <v>7259</v>
      </c>
      <c r="G1478" s="319" t="s">
        <v>7037</v>
      </c>
      <c r="H1478" s="319" t="s">
        <v>7259</v>
      </c>
      <c r="I1478" s="319" t="s">
        <v>6884</v>
      </c>
      <c r="J1478" s="319" t="s">
        <v>6884</v>
      </c>
      <c r="K1478" s="319" t="s">
        <v>6884</v>
      </c>
      <c r="L1478" s="319" t="s">
        <v>862</v>
      </c>
    </row>
    <row r="1479" spans="1:12" ht="33.75">
      <c r="A1479" s="318" t="s">
        <v>13910</v>
      </c>
      <c r="B1479" s="318" t="s">
        <v>13907</v>
      </c>
      <c r="C1479" s="318" t="s">
        <v>13908</v>
      </c>
      <c r="D1479" s="318" t="s">
        <v>13909</v>
      </c>
      <c r="E1479" s="318" t="s">
        <v>7772</v>
      </c>
      <c r="F1479" s="318" t="s">
        <v>7773</v>
      </c>
      <c r="G1479" s="318" t="s">
        <v>7044</v>
      </c>
      <c r="H1479" s="318" t="s">
        <v>7773</v>
      </c>
      <c r="I1479" s="318" t="s">
        <v>6884</v>
      </c>
      <c r="J1479" s="318" t="s">
        <v>6884</v>
      </c>
      <c r="K1479" s="318" t="s">
        <v>6884</v>
      </c>
      <c r="L1479" s="318" t="s">
        <v>862</v>
      </c>
    </row>
    <row r="1480" spans="1:12" ht="45">
      <c r="A1480" s="319" t="s">
        <v>13914</v>
      </c>
      <c r="B1480" s="319" t="s">
        <v>13911</v>
      </c>
      <c r="C1480" s="319" t="s">
        <v>13912</v>
      </c>
      <c r="D1480" s="319" t="s">
        <v>13913</v>
      </c>
      <c r="E1480" s="319" t="s">
        <v>7274</v>
      </c>
      <c r="F1480" s="319" t="s">
        <v>7275</v>
      </c>
      <c r="G1480" s="319" t="s">
        <v>7276</v>
      </c>
      <c r="H1480" s="319" t="s">
        <v>7277</v>
      </c>
      <c r="I1480" s="319" t="s">
        <v>6884</v>
      </c>
      <c r="J1480" s="319" t="s">
        <v>6884</v>
      </c>
      <c r="K1480" s="319" t="s">
        <v>6884</v>
      </c>
      <c r="L1480" s="319" t="s">
        <v>862</v>
      </c>
    </row>
    <row r="1481" spans="1:12" ht="45">
      <c r="A1481" s="318" t="s">
        <v>13918</v>
      </c>
      <c r="B1481" s="318" t="s">
        <v>13915</v>
      </c>
      <c r="C1481" s="318" t="s">
        <v>13916</v>
      </c>
      <c r="D1481" s="318" t="s">
        <v>13917</v>
      </c>
      <c r="E1481" s="318" t="s">
        <v>11235</v>
      </c>
      <c r="F1481" s="318" t="s">
        <v>11236</v>
      </c>
      <c r="G1481" s="318" t="s">
        <v>7163</v>
      </c>
      <c r="H1481" s="318" t="s">
        <v>11236</v>
      </c>
      <c r="I1481" s="318" t="s">
        <v>6884</v>
      </c>
      <c r="J1481" s="318" t="s">
        <v>6884</v>
      </c>
      <c r="K1481" s="318" t="s">
        <v>6884</v>
      </c>
      <c r="L1481" s="318" t="s">
        <v>862</v>
      </c>
    </row>
    <row r="1482" spans="1:12" ht="56.25">
      <c r="A1482" s="319" t="s">
        <v>13922</v>
      </c>
      <c r="B1482" s="319" t="s">
        <v>13919</v>
      </c>
      <c r="C1482" s="319" t="s">
        <v>13920</v>
      </c>
      <c r="D1482" s="319" t="s">
        <v>13921</v>
      </c>
      <c r="E1482" s="319" t="s">
        <v>13923</v>
      </c>
      <c r="F1482" s="319" t="s">
        <v>13924</v>
      </c>
      <c r="G1482" s="319" t="s">
        <v>7163</v>
      </c>
      <c r="H1482" s="319" t="s">
        <v>13925</v>
      </c>
      <c r="I1482" s="319" t="s">
        <v>6884</v>
      </c>
      <c r="J1482" s="319" t="s">
        <v>6884</v>
      </c>
      <c r="K1482" s="319" t="s">
        <v>6884</v>
      </c>
      <c r="L1482" s="319" t="s">
        <v>862</v>
      </c>
    </row>
    <row r="1483" spans="1:12" ht="45">
      <c r="A1483" s="318" t="s">
        <v>13929</v>
      </c>
      <c r="B1483" s="318" t="s">
        <v>13926</v>
      </c>
      <c r="C1483" s="318" t="s">
        <v>13927</v>
      </c>
      <c r="D1483" s="318" t="s">
        <v>13928</v>
      </c>
      <c r="E1483" s="318" t="s">
        <v>8187</v>
      </c>
      <c r="F1483" s="318" t="s">
        <v>8188</v>
      </c>
      <c r="G1483" s="318" t="s">
        <v>7037</v>
      </c>
      <c r="H1483" s="318" t="s">
        <v>8188</v>
      </c>
      <c r="I1483" s="318" t="s">
        <v>6884</v>
      </c>
      <c r="J1483" s="318" t="s">
        <v>6884</v>
      </c>
      <c r="K1483" s="318" t="s">
        <v>6884</v>
      </c>
      <c r="L1483" s="318" t="s">
        <v>862</v>
      </c>
    </row>
    <row r="1484" spans="1:12" ht="56.25">
      <c r="A1484" s="319" t="s">
        <v>6884</v>
      </c>
      <c r="B1484" s="319" t="s">
        <v>13930</v>
      </c>
      <c r="C1484" s="319" t="s">
        <v>13931</v>
      </c>
      <c r="D1484" s="319" t="s">
        <v>13932</v>
      </c>
      <c r="E1484" s="319" t="s">
        <v>13933</v>
      </c>
      <c r="F1484" s="319" t="s">
        <v>13934</v>
      </c>
      <c r="G1484" s="319" t="s">
        <v>8083</v>
      </c>
      <c r="H1484" s="319" t="s">
        <v>13934</v>
      </c>
      <c r="I1484" s="319" t="s">
        <v>6884</v>
      </c>
      <c r="J1484" s="319" t="s">
        <v>6884</v>
      </c>
      <c r="K1484" s="319" t="s">
        <v>6884</v>
      </c>
      <c r="L1484" s="319" t="s">
        <v>862</v>
      </c>
    </row>
    <row r="1485" spans="1:12" ht="56.25">
      <c r="A1485" s="318" t="s">
        <v>13938</v>
      </c>
      <c r="B1485" s="318" t="s">
        <v>13935</v>
      </c>
      <c r="C1485" s="318" t="s">
        <v>13936</v>
      </c>
      <c r="D1485" s="318" t="s">
        <v>13937</v>
      </c>
      <c r="E1485" s="318" t="s">
        <v>13939</v>
      </c>
      <c r="F1485" s="318" t="s">
        <v>13940</v>
      </c>
      <c r="G1485" s="318" t="s">
        <v>7037</v>
      </c>
      <c r="H1485" s="318" t="s">
        <v>13941</v>
      </c>
      <c r="I1485" s="318" t="s">
        <v>6884</v>
      </c>
      <c r="J1485" s="318" t="s">
        <v>6884</v>
      </c>
      <c r="K1485" s="318" t="s">
        <v>6884</v>
      </c>
      <c r="L1485" s="318" t="s">
        <v>862</v>
      </c>
    </row>
    <row r="1486" spans="1:12" ht="45">
      <c r="A1486" s="319" t="s">
        <v>13945</v>
      </c>
      <c r="B1486" s="319" t="s">
        <v>13942</v>
      </c>
      <c r="C1486" s="319" t="s">
        <v>13943</v>
      </c>
      <c r="D1486" s="319" t="s">
        <v>13944</v>
      </c>
      <c r="E1486" s="319" t="s">
        <v>7274</v>
      </c>
      <c r="F1486" s="319" t="s">
        <v>7275</v>
      </c>
      <c r="G1486" s="319" t="s">
        <v>7276</v>
      </c>
      <c r="H1486" s="319" t="s">
        <v>7277</v>
      </c>
      <c r="I1486" s="319" t="s">
        <v>6884</v>
      </c>
      <c r="J1486" s="319" t="s">
        <v>6884</v>
      </c>
      <c r="K1486" s="319" t="s">
        <v>6884</v>
      </c>
      <c r="L1486" s="319" t="s">
        <v>862</v>
      </c>
    </row>
    <row r="1487" spans="1:12" ht="45">
      <c r="A1487" s="318" t="s">
        <v>13949</v>
      </c>
      <c r="B1487" s="318" t="s">
        <v>13946</v>
      </c>
      <c r="C1487" s="318" t="s">
        <v>13947</v>
      </c>
      <c r="D1487" s="318" t="s">
        <v>13948</v>
      </c>
      <c r="E1487" s="318" t="s">
        <v>13573</v>
      </c>
      <c r="F1487" s="318" t="s">
        <v>13574</v>
      </c>
      <c r="G1487" s="318" t="s">
        <v>7044</v>
      </c>
      <c r="H1487" s="318" t="s">
        <v>13574</v>
      </c>
      <c r="I1487" s="318" t="s">
        <v>6884</v>
      </c>
      <c r="J1487" s="318" t="s">
        <v>6884</v>
      </c>
      <c r="K1487" s="318" t="s">
        <v>6884</v>
      </c>
      <c r="L1487" s="318" t="s">
        <v>862</v>
      </c>
    </row>
    <row r="1488" spans="1:12" ht="33.75">
      <c r="A1488" s="319" t="s">
        <v>13953</v>
      </c>
      <c r="B1488" s="319" t="s">
        <v>13950</v>
      </c>
      <c r="C1488" s="319" t="s">
        <v>13951</v>
      </c>
      <c r="D1488" s="319" t="s">
        <v>13952</v>
      </c>
      <c r="E1488" s="319" t="s">
        <v>7598</v>
      </c>
      <c r="F1488" s="319" t="s">
        <v>7599</v>
      </c>
      <c r="G1488" s="319" t="s">
        <v>7600</v>
      </c>
      <c r="H1488" s="319" t="s">
        <v>7599</v>
      </c>
      <c r="I1488" s="319" t="s">
        <v>6884</v>
      </c>
      <c r="J1488" s="319" t="s">
        <v>6884</v>
      </c>
      <c r="K1488" s="319" t="s">
        <v>6884</v>
      </c>
      <c r="L1488" s="319" t="s">
        <v>862</v>
      </c>
    </row>
    <row r="1489" spans="1:12" ht="45">
      <c r="A1489" s="318" t="s">
        <v>13957</v>
      </c>
      <c r="B1489" s="318" t="s">
        <v>13954</v>
      </c>
      <c r="C1489" s="318" t="s">
        <v>13955</v>
      </c>
      <c r="D1489" s="318" t="s">
        <v>13956</v>
      </c>
      <c r="E1489" s="318" t="s">
        <v>7354</v>
      </c>
      <c r="F1489" s="318" t="s">
        <v>7355</v>
      </c>
      <c r="G1489" s="318" t="s">
        <v>7003</v>
      </c>
      <c r="H1489" s="318" t="s">
        <v>7356</v>
      </c>
      <c r="I1489" s="318" t="s">
        <v>6884</v>
      </c>
      <c r="J1489" s="318" t="s">
        <v>6884</v>
      </c>
      <c r="K1489" s="318" t="s">
        <v>6884</v>
      </c>
      <c r="L1489" s="318" t="s">
        <v>862</v>
      </c>
    </row>
    <row r="1490" spans="1:12" ht="33.75">
      <c r="A1490" s="319" t="s">
        <v>13961</v>
      </c>
      <c r="B1490" s="319" t="s">
        <v>13958</v>
      </c>
      <c r="C1490" s="319" t="s">
        <v>13959</v>
      </c>
      <c r="D1490" s="319" t="s">
        <v>13960</v>
      </c>
      <c r="E1490" s="319" t="s">
        <v>8065</v>
      </c>
      <c r="F1490" s="319" t="s">
        <v>8066</v>
      </c>
      <c r="G1490" s="319" t="s">
        <v>7003</v>
      </c>
      <c r="H1490" s="319" t="s">
        <v>8066</v>
      </c>
      <c r="I1490" s="319" t="s">
        <v>6884</v>
      </c>
      <c r="J1490" s="319" t="s">
        <v>6884</v>
      </c>
      <c r="K1490" s="319" t="s">
        <v>6884</v>
      </c>
      <c r="L1490" s="319" t="s">
        <v>862</v>
      </c>
    </row>
    <row r="1491" spans="1:12" ht="67.5">
      <c r="A1491" s="318" t="s">
        <v>13965</v>
      </c>
      <c r="B1491" s="318" t="s">
        <v>13962</v>
      </c>
      <c r="C1491" s="318" t="s">
        <v>13963</v>
      </c>
      <c r="D1491" s="318" t="s">
        <v>13964</v>
      </c>
      <c r="E1491" s="318" t="s">
        <v>7048</v>
      </c>
      <c r="F1491" s="318" t="s">
        <v>7049</v>
      </c>
      <c r="G1491" s="318" t="s">
        <v>6884</v>
      </c>
      <c r="H1491" s="318" t="s">
        <v>7049</v>
      </c>
      <c r="I1491" s="318" t="s">
        <v>6884</v>
      </c>
      <c r="J1491" s="318" t="s">
        <v>6884</v>
      </c>
      <c r="K1491" s="318" t="s">
        <v>6884</v>
      </c>
      <c r="L1491" s="318" t="s">
        <v>862</v>
      </c>
    </row>
    <row r="1492" spans="1:12" ht="56.25">
      <c r="A1492" s="319" t="s">
        <v>13969</v>
      </c>
      <c r="B1492" s="319" t="s">
        <v>13966</v>
      </c>
      <c r="C1492" s="319" t="s">
        <v>13967</v>
      </c>
      <c r="D1492" s="319" t="s">
        <v>13968</v>
      </c>
      <c r="E1492" s="319" t="s">
        <v>7549</v>
      </c>
      <c r="F1492" s="319" t="s">
        <v>9913</v>
      </c>
      <c r="G1492" s="319" t="s">
        <v>7044</v>
      </c>
      <c r="H1492" s="319" t="s">
        <v>9913</v>
      </c>
      <c r="I1492" s="319" t="s">
        <v>6884</v>
      </c>
      <c r="J1492" s="319" t="s">
        <v>6884</v>
      </c>
      <c r="K1492" s="319" t="s">
        <v>6884</v>
      </c>
      <c r="L1492" s="319" t="s">
        <v>6926</v>
      </c>
    </row>
    <row r="1493" spans="1:12" ht="33.75">
      <c r="A1493" s="318" t="s">
        <v>13973</v>
      </c>
      <c r="B1493" s="318" t="s">
        <v>13970</v>
      </c>
      <c r="C1493" s="318" t="s">
        <v>13971</v>
      </c>
      <c r="D1493" s="318" t="s">
        <v>13972</v>
      </c>
      <c r="E1493" s="318" t="s">
        <v>7274</v>
      </c>
      <c r="F1493" s="318" t="s">
        <v>7275</v>
      </c>
      <c r="G1493" s="318" t="s">
        <v>7276</v>
      </c>
      <c r="H1493" s="318" t="s">
        <v>7277</v>
      </c>
      <c r="I1493" s="318" t="s">
        <v>6884</v>
      </c>
      <c r="J1493" s="318" t="s">
        <v>6884</v>
      </c>
      <c r="K1493" s="318" t="s">
        <v>6884</v>
      </c>
      <c r="L1493" s="318" t="s">
        <v>862</v>
      </c>
    </row>
    <row r="1494" spans="1:12" ht="101.25">
      <c r="A1494" s="319" t="s">
        <v>6884</v>
      </c>
      <c r="B1494" s="319" t="s">
        <v>13974</v>
      </c>
      <c r="C1494" s="319" t="s">
        <v>13975</v>
      </c>
      <c r="D1494" s="319" t="s">
        <v>13976</v>
      </c>
      <c r="E1494" s="319" t="s">
        <v>7274</v>
      </c>
      <c r="F1494" s="319" t="s">
        <v>7275</v>
      </c>
      <c r="G1494" s="319" t="s">
        <v>7276</v>
      </c>
      <c r="H1494" s="319" t="s">
        <v>7277</v>
      </c>
      <c r="I1494" s="319" t="s">
        <v>6884</v>
      </c>
      <c r="J1494" s="319" t="s">
        <v>6884</v>
      </c>
      <c r="K1494" s="319" t="s">
        <v>6884</v>
      </c>
      <c r="L1494" s="319" t="s">
        <v>862</v>
      </c>
    </row>
    <row r="1495" spans="1:12" ht="33.75">
      <c r="A1495" s="318" t="s">
        <v>13980</v>
      </c>
      <c r="B1495" s="318" t="s">
        <v>13977</v>
      </c>
      <c r="C1495" s="318" t="s">
        <v>13978</v>
      </c>
      <c r="D1495" s="318" t="s">
        <v>13979</v>
      </c>
      <c r="E1495" s="318" t="s">
        <v>7412</v>
      </c>
      <c r="F1495" s="318" t="s">
        <v>7413</v>
      </c>
      <c r="G1495" s="318" t="s">
        <v>7037</v>
      </c>
      <c r="H1495" s="318" t="s">
        <v>7413</v>
      </c>
      <c r="I1495" s="318" t="s">
        <v>6884</v>
      </c>
      <c r="J1495" s="318" t="s">
        <v>6884</v>
      </c>
      <c r="K1495" s="318" t="s">
        <v>6884</v>
      </c>
      <c r="L1495" s="318" t="s">
        <v>6926</v>
      </c>
    </row>
    <row r="1496" spans="1:12" ht="90">
      <c r="A1496" s="319" t="s">
        <v>1090</v>
      </c>
      <c r="B1496" s="319" t="s">
        <v>13981</v>
      </c>
      <c r="C1496" s="319" t="s">
        <v>13982</v>
      </c>
      <c r="D1496" s="319" t="s">
        <v>13983</v>
      </c>
      <c r="E1496" s="319" t="s">
        <v>7048</v>
      </c>
      <c r="F1496" s="319" t="s">
        <v>7049</v>
      </c>
      <c r="G1496" s="319" t="s">
        <v>7050</v>
      </c>
      <c r="H1496" s="319" t="s">
        <v>7049</v>
      </c>
      <c r="I1496" s="319" t="s">
        <v>6884</v>
      </c>
      <c r="J1496" s="319" t="s">
        <v>6884</v>
      </c>
      <c r="K1496" s="319" t="s">
        <v>6884</v>
      </c>
      <c r="L1496" s="319" t="s">
        <v>6926</v>
      </c>
    </row>
    <row r="1497" spans="1:12" ht="33.75">
      <c r="A1497" s="318" t="s">
        <v>13987</v>
      </c>
      <c r="B1497" s="318" t="s">
        <v>13984</v>
      </c>
      <c r="C1497" s="318" t="s">
        <v>13985</v>
      </c>
      <c r="D1497" s="318" t="s">
        <v>13986</v>
      </c>
      <c r="E1497" s="318" t="s">
        <v>8218</v>
      </c>
      <c r="F1497" s="318" t="s">
        <v>8219</v>
      </c>
      <c r="G1497" s="318" t="s">
        <v>7037</v>
      </c>
      <c r="H1497" s="318" t="s">
        <v>8219</v>
      </c>
      <c r="I1497" s="318" t="s">
        <v>6884</v>
      </c>
      <c r="J1497" s="318" t="s">
        <v>6884</v>
      </c>
      <c r="K1497" s="318" t="s">
        <v>6884</v>
      </c>
      <c r="L1497" s="318" t="s">
        <v>6926</v>
      </c>
    </row>
    <row r="1498" spans="1:12" ht="123.75">
      <c r="A1498" s="319" t="s">
        <v>13991</v>
      </c>
      <c r="B1498" s="319" t="s">
        <v>13988</v>
      </c>
      <c r="C1498" s="319" t="s">
        <v>13989</v>
      </c>
      <c r="D1498" s="319" t="s">
        <v>13990</v>
      </c>
      <c r="E1498" s="319" t="s">
        <v>9477</v>
      </c>
      <c r="F1498" s="319" t="s">
        <v>9478</v>
      </c>
      <c r="G1498" s="319" t="s">
        <v>7003</v>
      </c>
      <c r="H1498" s="319" t="s">
        <v>9478</v>
      </c>
      <c r="I1498" s="319" t="s">
        <v>6884</v>
      </c>
      <c r="J1498" s="319" t="s">
        <v>6884</v>
      </c>
      <c r="K1498" s="319" t="s">
        <v>6884</v>
      </c>
      <c r="L1498" s="319" t="s">
        <v>6926</v>
      </c>
    </row>
    <row r="1499" spans="1:12" ht="56.25">
      <c r="A1499" s="318" t="s">
        <v>13995</v>
      </c>
      <c r="B1499" s="318" t="s">
        <v>13992</v>
      </c>
      <c r="C1499" s="318" t="s">
        <v>13993</v>
      </c>
      <c r="D1499" s="318" t="s">
        <v>13994</v>
      </c>
      <c r="E1499" s="318" t="s">
        <v>7048</v>
      </c>
      <c r="F1499" s="318" t="s">
        <v>7049</v>
      </c>
      <c r="G1499" s="318" t="s">
        <v>7050</v>
      </c>
      <c r="H1499" s="318" t="s">
        <v>7049</v>
      </c>
      <c r="I1499" s="318" t="s">
        <v>6884</v>
      </c>
      <c r="J1499" s="318" t="s">
        <v>6884</v>
      </c>
      <c r="K1499" s="318" t="s">
        <v>6884</v>
      </c>
      <c r="L1499" s="318" t="s">
        <v>6926</v>
      </c>
    </row>
    <row r="1500" spans="1:12" ht="33.75">
      <c r="A1500" s="319" t="s">
        <v>13999</v>
      </c>
      <c r="B1500" s="319" t="s">
        <v>13996</v>
      </c>
      <c r="C1500" s="319" t="s">
        <v>13997</v>
      </c>
      <c r="D1500" s="319" t="s">
        <v>13998</v>
      </c>
      <c r="E1500" s="319" t="s">
        <v>7048</v>
      </c>
      <c r="F1500" s="319" t="s">
        <v>7049</v>
      </c>
      <c r="G1500" s="319" t="s">
        <v>7050</v>
      </c>
      <c r="H1500" s="319" t="s">
        <v>7049</v>
      </c>
      <c r="I1500" s="319" t="s">
        <v>6884</v>
      </c>
      <c r="J1500" s="319" t="s">
        <v>6884</v>
      </c>
      <c r="K1500" s="319" t="s">
        <v>6884</v>
      </c>
      <c r="L1500" s="319" t="s">
        <v>6926</v>
      </c>
    </row>
    <row r="1501" spans="1:12" ht="33.75">
      <c r="A1501" s="318" t="s">
        <v>14003</v>
      </c>
      <c r="B1501" s="318" t="s">
        <v>14000</v>
      </c>
      <c r="C1501" s="318" t="s">
        <v>14001</v>
      </c>
      <c r="D1501" s="318" t="s">
        <v>14002</v>
      </c>
      <c r="E1501" s="318" t="s">
        <v>7598</v>
      </c>
      <c r="F1501" s="318" t="s">
        <v>7599</v>
      </c>
      <c r="G1501" s="318" t="s">
        <v>7600</v>
      </c>
      <c r="H1501" s="318" t="s">
        <v>7599</v>
      </c>
      <c r="I1501" s="318" t="s">
        <v>6884</v>
      </c>
      <c r="J1501" s="318" t="s">
        <v>6884</v>
      </c>
      <c r="K1501" s="318" t="s">
        <v>6884</v>
      </c>
      <c r="L1501" s="318" t="s">
        <v>6926</v>
      </c>
    </row>
    <row r="1502" spans="1:12" ht="56.25">
      <c r="A1502" s="319" t="s">
        <v>14007</v>
      </c>
      <c r="B1502" s="319" t="s">
        <v>14004</v>
      </c>
      <c r="C1502" s="319" t="s">
        <v>14005</v>
      </c>
      <c r="D1502" s="319" t="s">
        <v>14006</v>
      </c>
      <c r="E1502" s="319" t="s">
        <v>14008</v>
      </c>
      <c r="F1502" s="319" t="s">
        <v>14009</v>
      </c>
      <c r="G1502" s="319" t="s">
        <v>8083</v>
      </c>
      <c r="H1502" s="319" t="s">
        <v>14009</v>
      </c>
      <c r="I1502" s="319" t="s">
        <v>6884</v>
      </c>
      <c r="J1502" s="319" t="s">
        <v>6884</v>
      </c>
      <c r="K1502" s="319" t="s">
        <v>6884</v>
      </c>
      <c r="L1502" s="319" t="s">
        <v>6926</v>
      </c>
    </row>
    <row r="1503" spans="1:12" ht="326.25">
      <c r="A1503" s="318" t="s">
        <v>14013</v>
      </c>
      <c r="B1503" s="318" t="s">
        <v>14010</v>
      </c>
      <c r="C1503" s="318" t="s">
        <v>14011</v>
      </c>
      <c r="D1503" s="318" t="s">
        <v>14012</v>
      </c>
      <c r="E1503" s="318" t="s">
        <v>7274</v>
      </c>
      <c r="F1503" s="318" t="s">
        <v>7275</v>
      </c>
      <c r="G1503" s="318" t="s">
        <v>7276</v>
      </c>
      <c r="H1503" s="318" t="s">
        <v>7277</v>
      </c>
      <c r="I1503" s="318" t="s">
        <v>6884</v>
      </c>
      <c r="J1503" s="318" t="s">
        <v>6884</v>
      </c>
      <c r="K1503" s="318" t="s">
        <v>6884</v>
      </c>
      <c r="L1503" s="318" t="s">
        <v>6926</v>
      </c>
    </row>
    <row r="1504" spans="1:12" ht="56.25">
      <c r="A1504" s="319" t="s">
        <v>14017</v>
      </c>
      <c r="B1504" s="319" t="s">
        <v>14014</v>
      </c>
      <c r="C1504" s="319" t="s">
        <v>14015</v>
      </c>
      <c r="D1504" s="319" t="s">
        <v>14016</v>
      </c>
      <c r="E1504" s="319" t="s">
        <v>7598</v>
      </c>
      <c r="F1504" s="319" t="s">
        <v>7599</v>
      </c>
      <c r="G1504" s="319" t="s">
        <v>7600</v>
      </c>
      <c r="H1504" s="319" t="s">
        <v>7599</v>
      </c>
      <c r="I1504" s="319" t="s">
        <v>6884</v>
      </c>
      <c r="J1504" s="319" t="s">
        <v>6884</v>
      </c>
      <c r="K1504" s="319" t="s">
        <v>6884</v>
      </c>
      <c r="L1504" s="319" t="s">
        <v>6926</v>
      </c>
    </row>
    <row r="1505" spans="1:12" ht="33.75">
      <c r="A1505" s="318" t="s">
        <v>1090</v>
      </c>
      <c r="B1505" s="318" t="s">
        <v>14018</v>
      </c>
      <c r="C1505" s="318" t="s">
        <v>14019</v>
      </c>
      <c r="D1505" s="318" t="s">
        <v>14020</v>
      </c>
      <c r="E1505" s="318" t="s">
        <v>7035</v>
      </c>
      <c r="F1505" s="318" t="s">
        <v>7036</v>
      </c>
      <c r="G1505" s="318" t="s">
        <v>7037</v>
      </c>
      <c r="H1505" s="318" t="s">
        <v>7036</v>
      </c>
      <c r="I1505" s="318" t="s">
        <v>6884</v>
      </c>
      <c r="J1505" s="318" t="s">
        <v>6884</v>
      </c>
      <c r="K1505" s="318" t="s">
        <v>6884</v>
      </c>
      <c r="L1505" s="318" t="s">
        <v>6926</v>
      </c>
    </row>
    <row r="1506" spans="1:12" ht="33.75">
      <c r="A1506" s="319" t="s">
        <v>14024</v>
      </c>
      <c r="B1506" s="319" t="s">
        <v>14021</v>
      </c>
      <c r="C1506" s="319" t="s">
        <v>14022</v>
      </c>
      <c r="D1506" s="319" t="s">
        <v>14023</v>
      </c>
      <c r="E1506" s="319" t="s">
        <v>9076</v>
      </c>
      <c r="F1506" s="319" t="s">
        <v>9077</v>
      </c>
      <c r="G1506" s="319" t="s">
        <v>7037</v>
      </c>
      <c r="H1506" s="319" t="s">
        <v>9077</v>
      </c>
      <c r="I1506" s="319" t="s">
        <v>6884</v>
      </c>
      <c r="J1506" s="319" t="s">
        <v>6884</v>
      </c>
      <c r="K1506" s="319" t="s">
        <v>6884</v>
      </c>
      <c r="L1506" s="319" t="s">
        <v>6926</v>
      </c>
    </row>
    <row r="1507" spans="1:12" ht="33.75">
      <c r="A1507" s="318" t="s">
        <v>14028</v>
      </c>
      <c r="B1507" s="318" t="s">
        <v>14025</v>
      </c>
      <c r="C1507" s="318" t="s">
        <v>14026</v>
      </c>
      <c r="D1507" s="318" t="s">
        <v>14027</v>
      </c>
      <c r="E1507" s="318" t="s">
        <v>9076</v>
      </c>
      <c r="F1507" s="318" t="s">
        <v>9077</v>
      </c>
      <c r="G1507" s="318" t="s">
        <v>7037</v>
      </c>
      <c r="H1507" s="318" t="s">
        <v>9077</v>
      </c>
      <c r="I1507" s="318" t="s">
        <v>6884</v>
      </c>
      <c r="J1507" s="318" t="s">
        <v>6884</v>
      </c>
      <c r="K1507" s="318" t="s">
        <v>6884</v>
      </c>
      <c r="L1507" s="318" t="s">
        <v>6926</v>
      </c>
    </row>
    <row r="1508" spans="1:12" ht="33.75">
      <c r="A1508" s="319" t="s">
        <v>14032</v>
      </c>
      <c r="B1508" s="319" t="s">
        <v>14029</v>
      </c>
      <c r="C1508" s="319" t="s">
        <v>14030</v>
      </c>
      <c r="D1508" s="319" t="s">
        <v>14031</v>
      </c>
      <c r="E1508" s="319" t="s">
        <v>9076</v>
      </c>
      <c r="F1508" s="319" t="s">
        <v>9077</v>
      </c>
      <c r="G1508" s="319" t="s">
        <v>7037</v>
      </c>
      <c r="H1508" s="319" t="s">
        <v>9077</v>
      </c>
      <c r="I1508" s="319" t="s">
        <v>6884</v>
      </c>
      <c r="J1508" s="319" t="s">
        <v>6884</v>
      </c>
      <c r="K1508" s="319" t="s">
        <v>6884</v>
      </c>
      <c r="L1508" s="319" t="s">
        <v>6926</v>
      </c>
    </row>
    <row r="1509" spans="1:12" ht="33.75">
      <c r="A1509" s="318" t="s">
        <v>14036</v>
      </c>
      <c r="B1509" s="318" t="s">
        <v>14033</v>
      </c>
      <c r="C1509" s="318" t="s">
        <v>14034</v>
      </c>
      <c r="D1509" s="318" t="s">
        <v>14035</v>
      </c>
      <c r="E1509" s="318" t="s">
        <v>7252</v>
      </c>
      <c r="F1509" s="318" t="s">
        <v>7253</v>
      </c>
      <c r="G1509" s="318" t="s">
        <v>7120</v>
      </c>
      <c r="H1509" s="318" t="s">
        <v>7253</v>
      </c>
      <c r="I1509" s="318" t="s">
        <v>6884</v>
      </c>
      <c r="J1509" s="318" t="s">
        <v>6884</v>
      </c>
      <c r="K1509" s="318" t="s">
        <v>6884</v>
      </c>
      <c r="L1509" s="318" t="s">
        <v>6926</v>
      </c>
    </row>
    <row r="1510" spans="1:12" ht="45">
      <c r="A1510" s="319" t="s">
        <v>14040</v>
      </c>
      <c r="B1510" s="319" t="s">
        <v>14037</v>
      </c>
      <c r="C1510" s="319" t="s">
        <v>14038</v>
      </c>
      <c r="D1510" s="319" t="s">
        <v>14039</v>
      </c>
      <c r="E1510" s="319" t="s">
        <v>8930</v>
      </c>
      <c r="F1510" s="319" t="s">
        <v>8931</v>
      </c>
      <c r="G1510" s="319" t="s">
        <v>7050</v>
      </c>
      <c r="H1510" s="319" t="s">
        <v>8931</v>
      </c>
      <c r="I1510" s="319" t="s">
        <v>6884</v>
      </c>
      <c r="J1510" s="319" t="s">
        <v>6884</v>
      </c>
      <c r="K1510" s="319" t="s">
        <v>6884</v>
      </c>
      <c r="L1510" s="319" t="s">
        <v>6926</v>
      </c>
    </row>
    <row r="1511" spans="1:12" ht="45">
      <c r="A1511" s="318" t="s">
        <v>14044</v>
      </c>
      <c r="B1511" s="318" t="s">
        <v>14041</v>
      </c>
      <c r="C1511" s="318" t="s">
        <v>14042</v>
      </c>
      <c r="D1511" s="318" t="s">
        <v>14043</v>
      </c>
      <c r="E1511" s="318" t="s">
        <v>14045</v>
      </c>
      <c r="F1511" s="318" t="s">
        <v>14046</v>
      </c>
      <c r="G1511" s="318" t="s">
        <v>7037</v>
      </c>
      <c r="H1511" s="318" t="s">
        <v>14046</v>
      </c>
      <c r="I1511" s="318" t="s">
        <v>6884</v>
      </c>
      <c r="J1511" s="318" t="s">
        <v>6884</v>
      </c>
      <c r="K1511" s="318" t="s">
        <v>6884</v>
      </c>
      <c r="L1511" s="318" t="s">
        <v>6993</v>
      </c>
    </row>
    <row r="1512" spans="1:12" ht="67.5">
      <c r="A1512" s="319" t="s">
        <v>14050</v>
      </c>
      <c r="B1512" s="319" t="s">
        <v>14047</v>
      </c>
      <c r="C1512" s="319" t="s">
        <v>14048</v>
      </c>
      <c r="D1512" s="319" t="s">
        <v>14049</v>
      </c>
      <c r="E1512" s="319" t="s">
        <v>14051</v>
      </c>
      <c r="F1512" s="319" t="s">
        <v>14052</v>
      </c>
      <c r="G1512" s="319" t="s">
        <v>7065</v>
      </c>
      <c r="H1512" s="319" t="s">
        <v>14053</v>
      </c>
      <c r="I1512" s="319" t="s">
        <v>6884</v>
      </c>
      <c r="J1512" s="319" t="s">
        <v>6884</v>
      </c>
      <c r="K1512" s="319" t="s">
        <v>6884</v>
      </c>
      <c r="L1512" s="319" t="s">
        <v>6926</v>
      </c>
    </row>
    <row r="1513" spans="1:12" ht="45">
      <c r="A1513" s="318" t="s">
        <v>14057</v>
      </c>
      <c r="B1513" s="318" t="s">
        <v>14054</v>
      </c>
      <c r="C1513" s="318" t="s">
        <v>14055</v>
      </c>
      <c r="D1513" s="318" t="s">
        <v>14056</v>
      </c>
      <c r="E1513" s="318" t="s">
        <v>7466</v>
      </c>
      <c r="F1513" s="318" t="s">
        <v>7467</v>
      </c>
      <c r="G1513" s="318" t="s">
        <v>7003</v>
      </c>
      <c r="H1513" s="318" t="s">
        <v>7467</v>
      </c>
      <c r="I1513" s="318" t="s">
        <v>6884</v>
      </c>
      <c r="J1513" s="318" t="s">
        <v>6884</v>
      </c>
      <c r="K1513" s="318" t="s">
        <v>6884</v>
      </c>
      <c r="L1513" s="318" t="s">
        <v>6926</v>
      </c>
    </row>
    <row r="1514" spans="1:12" ht="78.75">
      <c r="A1514" s="319" t="s">
        <v>14061</v>
      </c>
      <c r="B1514" s="319" t="s">
        <v>14058</v>
      </c>
      <c r="C1514" s="319" t="s">
        <v>14059</v>
      </c>
      <c r="D1514" s="319" t="s">
        <v>14060</v>
      </c>
      <c r="E1514" s="319" t="s">
        <v>14062</v>
      </c>
      <c r="F1514" s="319" t="s">
        <v>14063</v>
      </c>
      <c r="G1514" s="319" t="s">
        <v>7037</v>
      </c>
      <c r="H1514" s="319" t="s">
        <v>14063</v>
      </c>
      <c r="I1514" s="319" t="s">
        <v>6884</v>
      </c>
      <c r="J1514" s="319" t="s">
        <v>6884</v>
      </c>
      <c r="K1514" s="319" t="s">
        <v>6884</v>
      </c>
      <c r="L1514" s="319" t="s">
        <v>6926</v>
      </c>
    </row>
    <row r="1515" spans="1:12" ht="67.5">
      <c r="A1515" s="318" t="s">
        <v>14067</v>
      </c>
      <c r="B1515" s="318" t="s">
        <v>14064</v>
      </c>
      <c r="C1515" s="318" t="s">
        <v>14065</v>
      </c>
      <c r="D1515" s="318" t="s">
        <v>14066</v>
      </c>
      <c r="E1515" s="318" t="s">
        <v>14068</v>
      </c>
      <c r="F1515" s="318" t="s">
        <v>14069</v>
      </c>
      <c r="G1515" s="318" t="s">
        <v>7474</v>
      </c>
      <c r="H1515" s="318" t="s">
        <v>14069</v>
      </c>
      <c r="I1515" s="318" t="s">
        <v>6884</v>
      </c>
      <c r="J1515" s="318" t="s">
        <v>6884</v>
      </c>
      <c r="K1515" s="318" t="s">
        <v>6884</v>
      </c>
      <c r="L1515" s="318" t="s">
        <v>6993</v>
      </c>
    </row>
    <row r="1516" spans="1:12" ht="45">
      <c r="A1516" s="319" t="s">
        <v>14073</v>
      </c>
      <c r="B1516" s="319" t="s">
        <v>14070</v>
      </c>
      <c r="C1516" s="319" t="s">
        <v>14071</v>
      </c>
      <c r="D1516" s="319" t="s">
        <v>14072</v>
      </c>
      <c r="E1516" s="319" t="s">
        <v>7048</v>
      </c>
      <c r="F1516" s="319" t="s">
        <v>7049</v>
      </c>
      <c r="G1516" s="319" t="s">
        <v>7050</v>
      </c>
      <c r="H1516" s="319" t="s">
        <v>7049</v>
      </c>
      <c r="I1516" s="319" t="s">
        <v>6884</v>
      </c>
      <c r="J1516" s="319" t="s">
        <v>6884</v>
      </c>
      <c r="K1516" s="319" t="s">
        <v>6884</v>
      </c>
      <c r="L1516" s="319" t="s">
        <v>6926</v>
      </c>
    </row>
    <row r="1517" spans="1:12" ht="78.75">
      <c r="A1517" s="318" t="s">
        <v>14076</v>
      </c>
      <c r="B1517" s="318" t="s">
        <v>14074</v>
      </c>
      <c r="C1517" s="318" t="s">
        <v>14075</v>
      </c>
      <c r="D1517" s="318" t="s">
        <v>1090</v>
      </c>
      <c r="E1517" s="318" t="s">
        <v>14077</v>
      </c>
      <c r="F1517" s="318" t="s">
        <v>14078</v>
      </c>
      <c r="G1517" s="318" t="s">
        <v>7586</v>
      </c>
      <c r="H1517" s="318" t="s">
        <v>14078</v>
      </c>
      <c r="I1517" s="318" t="s">
        <v>6884</v>
      </c>
      <c r="J1517" s="318" t="s">
        <v>6884</v>
      </c>
      <c r="K1517" s="318" t="s">
        <v>6884</v>
      </c>
      <c r="L1517" s="318" t="s">
        <v>6926</v>
      </c>
    </row>
    <row r="1518" spans="1:12" ht="90">
      <c r="A1518" s="319" t="s">
        <v>14081</v>
      </c>
      <c r="B1518" s="319" t="s">
        <v>14079</v>
      </c>
      <c r="C1518" s="319" t="s">
        <v>14080</v>
      </c>
      <c r="D1518" s="319" t="s">
        <v>1090</v>
      </c>
      <c r="E1518" s="319" t="s">
        <v>14082</v>
      </c>
      <c r="F1518" s="319" t="s">
        <v>14083</v>
      </c>
      <c r="G1518" s="319" t="s">
        <v>8100</v>
      </c>
      <c r="H1518" s="319" t="s">
        <v>14084</v>
      </c>
      <c r="I1518" s="319" t="s">
        <v>6884</v>
      </c>
      <c r="J1518" s="319" t="s">
        <v>6884</v>
      </c>
      <c r="K1518" s="319" t="s">
        <v>6884</v>
      </c>
      <c r="L1518" s="319" t="s">
        <v>6926</v>
      </c>
    </row>
    <row r="1519" spans="1:12" ht="56.25">
      <c r="A1519" s="318" t="s">
        <v>14088</v>
      </c>
      <c r="B1519" s="318" t="s">
        <v>14085</v>
      </c>
      <c r="C1519" s="318" t="s">
        <v>14086</v>
      </c>
      <c r="D1519" s="318" t="s">
        <v>14087</v>
      </c>
      <c r="E1519" s="318" t="s">
        <v>9076</v>
      </c>
      <c r="F1519" s="318" t="s">
        <v>9077</v>
      </c>
      <c r="G1519" s="318" t="s">
        <v>7037</v>
      </c>
      <c r="H1519" s="318" t="s">
        <v>9077</v>
      </c>
      <c r="I1519" s="318" t="s">
        <v>6884</v>
      </c>
      <c r="J1519" s="318" t="s">
        <v>6884</v>
      </c>
      <c r="K1519" s="318" t="s">
        <v>6884</v>
      </c>
      <c r="L1519" s="318" t="s">
        <v>6926</v>
      </c>
    </row>
    <row r="1520" spans="1:12" ht="45">
      <c r="A1520" s="319" t="s">
        <v>14092</v>
      </c>
      <c r="B1520" s="319" t="s">
        <v>14089</v>
      </c>
      <c r="C1520" s="319" t="s">
        <v>14090</v>
      </c>
      <c r="D1520" s="319" t="s">
        <v>14091</v>
      </c>
      <c r="E1520" s="319" t="s">
        <v>14093</v>
      </c>
      <c r="F1520" s="319" t="s">
        <v>14094</v>
      </c>
      <c r="G1520" s="319" t="s">
        <v>7003</v>
      </c>
      <c r="H1520" s="319" t="s">
        <v>14095</v>
      </c>
      <c r="I1520" s="319" t="s">
        <v>6884</v>
      </c>
      <c r="J1520" s="319" t="s">
        <v>6884</v>
      </c>
      <c r="K1520" s="319" t="s">
        <v>6884</v>
      </c>
      <c r="L1520" s="319" t="s">
        <v>6926</v>
      </c>
    </row>
    <row r="1521" spans="1:12" ht="45">
      <c r="A1521" s="318" t="s">
        <v>1090</v>
      </c>
      <c r="B1521" s="318" t="s">
        <v>14096</v>
      </c>
      <c r="C1521" s="318" t="s">
        <v>14097</v>
      </c>
      <c r="D1521" s="318" t="s">
        <v>14098</v>
      </c>
      <c r="E1521" s="318" t="s">
        <v>7001</v>
      </c>
      <c r="F1521" s="318" t="s">
        <v>7002</v>
      </c>
      <c r="G1521" s="318" t="s">
        <v>7003</v>
      </c>
      <c r="H1521" s="318" t="s">
        <v>7004</v>
      </c>
      <c r="I1521" s="318" t="s">
        <v>6884</v>
      </c>
      <c r="J1521" s="318" t="s">
        <v>6884</v>
      </c>
      <c r="K1521" s="318" t="s">
        <v>6884</v>
      </c>
      <c r="L1521" s="318" t="s">
        <v>6926</v>
      </c>
    </row>
    <row r="1522" spans="1:12" ht="45">
      <c r="A1522" s="319" t="s">
        <v>14102</v>
      </c>
      <c r="B1522" s="319" t="s">
        <v>14099</v>
      </c>
      <c r="C1522" s="319" t="s">
        <v>14100</v>
      </c>
      <c r="D1522" s="319" t="s">
        <v>14101</v>
      </c>
      <c r="E1522" s="319" t="s">
        <v>7412</v>
      </c>
      <c r="F1522" s="319" t="s">
        <v>7413</v>
      </c>
      <c r="G1522" s="319" t="s">
        <v>7037</v>
      </c>
      <c r="H1522" s="319" t="s">
        <v>7413</v>
      </c>
      <c r="I1522" s="319" t="s">
        <v>6884</v>
      </c>
      <c r="J1522" s="319" t="s">
        <v>6884</v>
      </c>
      <c r="K1522" s="319" t="s">
        <v>6884</v>
      </c>
      <c r="L1522" s="319" t="s">
        <v>6926</v>
      </c>
    </row>
    <row r="1523" spans="1:12" ht="67.5">
      <c r="A1523" s="318" t="s">
        <v>14106</v>
      </c>
      <c r="B1523" s="318" t="s">
        <v>14103</v>
      </c>
      <c r="C1523" s="318" t="s">
        <v>14104</v>
      </c>
      <c r="D1523" s="318" t="s">
        <v>14105</v>
      </c>
      <c r="E1523" s="318" t="s">
        <v>13923</v>
      </c>
      <c r="F1523" s="318" t="s">
        <v>13924</v>
      </c>
      <c r="G1523" s="318" t="s">
        <v>7163</v>
      </c>
      <c r="H1523" s="318" t="s">
        <v>13925</v>
      </c>
      <c r="I1523" s="318" t="s">
        <v>6884</v>
      </c>
      <c r="J1523" s="318" t="s">
        <v>6884</v>
      </c>
      <c r="K1523" s="318" t="s">
        <v>6884</v>
      </c>
      <c r="L1523" s="318" t="s">
        <v>6926</v>
      </c>
    </row>
    <row r="1524" spans="1:12" ht="90">
      <c r="A1524" s="319" t="s">
        <v>14110</v>
      </c>
      <c r="B1524" s="319" t="s">
        <v>14107</v>
      </c>
      <c r="C1524" s="319" t="s">
        <v>14108</v>
      </c>
      <c r="D1524" s="319" t="s">
        <v>14109</v>
      </c>
      <c r="E1524" s="319" t="s">
        <v>14111</v>
      </c>
      <c r="F1524" s="319" t="s">
        <v>14112</v>
      </c>
      <c r="G1524" s="319" t="s">
        <v>6984</v>
      </c>
      <c r="H1524" s="319" t="s">
        <v>14113</v>
      </c>
      <c r="I1524" s="319" t="s">
        <v>6884</v>
      </c>
      <c r="J1524" s="319" t="s">
        <v>6884</v>
      </c>
      <c r="K1524" s="319" t="s">
        <v>6884</v>
      </c>
      <c r="L1524" s="319" t="s">
        <v>6926</v>
      </c>
    </row>
    <row r="1525" spans="1:12" ht="33.75">
      <c r="A1525" s="318" t="s">
        <v>1090</v>
      </c>
      <c r="B1525" s="318" t="s">
        <v>14114</v>
      </c>
      <c r="C1525" s="318" t="s">
        <v>14115</v>
      </c>
      <c r="D1525" s="318" t="s">
        <v>14116</v>
      </c>
      <c r="E1525" s="318" t="s">
        <v>9076</v>
      </c>
      <c r="F1525" s="318" t="s">
        <v>9077</v>
      </c>
      <c r="G1525" s="318" t="s">
        <v>7037</v>
      </c>
      <c r="H1525" s="318" t="s">
        <v>9077</v>
      </c>
      <c r="I1525" s="318" t="s">
        <v>6884</v>
      </c>
      <c r="J1525" s="318" t="s">
        <v>6884</v>
      </c>
      <c r="K1525" s="318" t="s">
        <v>6884</v>
      </c>
      <c r="L1525" s="318" t="s">
        <v>6926</v>
      </c>
    </row>
    <row r="1526" spans="1:12" ht="45">
      <c r="A1526" s="319" t="s">
        <v>14120</v>
      </c>
      <c r="B1526" s="319" t="s">
        <v>14117</v>
      </c>
      <c r="C1526" s="319" t="s">
        <v>14118</v>
      </c>
      <c r="D1526" s="319" t="s">
        <v>14119</v>
      </c>
      <c r="E1526" s="319" t="s">
        <v>10631</v>
      </c>
      <c r="F1526" s="319" t="s">
        <v>10632</v>
      </c>
      <c r="G1526" s="319" t="s">
        <v>7333</v>
      </c>
      <c r="H1526" s="319" t="s">
        <v>10633</v>
      </c>
      <c r="I1526" s="319" t="s">
        <v>6884</v>
      </c>
      <c r="J1526" s="319" t="s">
        <v>6884</v>
      </c>
      <c r="K1526" s="319" t="s">
        <v>6884</v>
      </c>
      <c r="L1526" s="319" t="s">
        <v>6926</v>
      </c>
    </row>
    <row r="1527" spans="1:12" ht="22.5">
      <c r="A1527" s="318" t="s">
        <v>14124</v>
      </c>
      <c r="B1527" s="318" t="s">
        <v>14121</v>
      </c>
      <c r="C1527" s="318" t="s">
        <v>14122</v>
      </c>
      <c r="D1527" s="318" t="s">
        <v>14123</v>
      </c>
      <c r="E1527" s="318" t="s">
        <v>7258</v>
      </c>
      <c r="F1527" s="318" t="s">
        <v>7259</v>
      </c>
      <c r="G1527" s="318" t="s">
        <v>7037</v>
      </c>
      <c r="H1527" s="318" t="s">
        <v>7259</v>
      </c>
      <c r="I1527" s="318" t="s">
        <v>6884</v>
      </c>
      <c r="J1527" s="318" t="s">
        <v>6884</v>
      </c>
      <c r="K1527" s="318" t="s">
        <v>6884</v>
      </c>
      <c r="L1527" s="318" t="s">
        <v>6926</v>
      </c>
    </row>
    <row r="1528" spans="1:12" ht="33.75">
      <c r="A1528" s="319" t="s">
        <v>14128</v>
      </c>
      <c r="B1528" s="319" t="s">
        <v>14125</v>
      </c>
      <c r="C1528" s="319" t="s">
        <v>14126</v>
      </c>
      <c r="D1528" s="319" t="s">
        <v>14127</v>
      </c>
      <c r="E1528" s="319" t="s">
        <v>7598</v>
      </c>
      <c r="F1528" s="319" t="s">
        <v>7599</v>
      </c>
      <c r="G1528" s="319" t="s">
        <v>7600</v>
      </c>
      <c r="H1528" s="319" t="s">
        <v>7599</v>
      </c>
      <c r="I1528" s="319" t="s">
        <v>6884</v>
      </c>
      <c r="J1528" s="319" t="s">
        <v>6884</v>
      </c>
      <c r="K1528" s="319" t="s">
        <v>6884</v>
      </c>
      <c r="L1528" s="319" t="s">
        <v>6926</v>
      </c>
    </row>
    <row r="1529" spans="1:12" ht="45">
      <c r="A1529" s="318" t="s">
        <v>14132</v>
      </c>
      <c r="B1529" s="318" t="s">
        <v>14129</v>
      </c>
      <c r="C1529" s="318" t="s">
        <v>14130</v>
      </c>
      <c r="D1529" s="318" t="s">
        <v>14131</v>
      </c>
      <c r="E1529" s="318" t="s">
        <v>7048</v>
      </c>
      <c r="F1529" s="318" t="s">
        <v>7049</v>
      </c>
      <c r="G1529" s="318" t="s">
        <v>7050</v>
      </c>
      <c r="H1529" s="318" t="s">
        <v>7049</v>
      </c>
      <c r="I1529" s="318" t="s">
        <v>6884</v>
      </c>
      <c r="J1529" s="318" t="s">
        <v>6884</v>
      </c>
      <c r="K1529" s="318" t="s">
        <v>6884</v>
      </c>
      <c r="L1529" s="318" t="s">
        <v>6926</v>
      </c>
    </row>
    <row r="1530" spans="1:12" ht="90">
      <c r="A1530" s="319" t="s">
        <v>14136</v>
      </c>
      <c r="B1530" s="319" t="s">
        <v>14133</v>
      </c>
      <c r="C1530" s="319" t="s">
        <v>14134</v>
      </c>
      <c r="D1530" s="319" t="s">
        <v>14135</v>
      </c>
      <c r="E1530" s="319" t="s">
        <v>7048</v>
      </c>
      <c r="F1530" s="319" t="s">
        <v>7049</v>
      </c>
      <c r="G1530" s="319" t="s">
        <v>7050</v>
      </c>
      <c r="H1530" s="319" t="s">
        <v>7049</v>
      </c>
      <c r="I1530" s="319" t="s">
        <v>6884</v>
      </c>
      <c r="J1530" s="319" t="s">
        <v>6884</v>
      </c>
      <c r="K1530" s="319" t="s">
        <v>6884</v>
      </c>
      <c r="L1530" s="319" t="s">
        <v>6926</v>
      </c>
    </row>
    <row r="1531" spans="1:12" ht="33.75">
      <c r="A1531" s="318" t="s">
        <v>14140</v>
      </c>
      <c r="B1531" s="318" t="s">
        <v>14137</v>
      </c>
      <c r="C1531" s="318" t="s">
        <v>14138</v>
      </c>
      <c r="D1531" s="318" t="s">
        <v>14139</v>
      </c>
      <c r="E1531" s="318" t="s">
        <v>8187</v>
      </c>
      <c r="F1531" s="318" t="s">
        <v>8188</v>
      </c>
      <c r="G1531" s="318" t="s">
        <v>7037</v>
      </c>
      <c r="H1531" s="318" t="s">
        <v>8188</v>
      </c>
      <c r="I1531" s="318" t="s">
        <v>6884</v>
      </c>
      <c r="J1531" s="318" t="s">
        <v>6884</v>
      </c>
      <c r="K1531" s="318" t="s">
        <v>6884</v>
      </c>
      <c r="L1531" s="318" t="s">
        <v>6926</v>
      </c>
    </row>
    <row r="1532" spans="1:12" ht="45">
      <c r="A1532" s="319" t="s">
        <v>14144</v>
      </c>
      <c r="B1532" s="319" t="s">
        <v>14141</v>
      </c>
      <c r="C1532" s="319" t="s">
        <v>14142</v>
      </c>
      <c r="D1532" s="319" t="s">
        <v>14143</v>
      </c>
      <c r="E1532" s="319" t="s">
        <v>14145</v>
      </c>
      <c r="F1532" s="319" t="s">
        <v>14146</v>
      </c>
      <c r="G1532" s="319" t="s">
        <v>8195</v>
      </c>
      <c r="H1532" s="319" t="s">
        <v>14146</v>
      </c>
      <c r="I1532" s="319" t="s">
        <v>6884</v>
      </c>
      <c r="J1532" s="319" t="s">
        <v>6884</v>
      </c>
      <c r="K1532" s="319" t="s">
        <v>6884</v>
      </c>
      <c r="L1532" s="319" t="s">
        <v>6926</v>
      </c>
    </row>
    <row r="1533" spans="1:12" ht="33.75">
      <c r="A1533" s="318" t="s">
        <v>14150</v>
      </c>
      <c r="B1533" s="318" t="s">
        <v>14147</v>
      </c>
      <c r="C1533" s="318" t="s">
        <v>14148</v>
      </c>
      <c r="D1533" s="318" t="s">
        <v>14149</v>
      </c>
      <c r="E1533" s="318" t="s">
        <v>8187</v>
      </c>
      <c r="F1533" s="318" t="s">
        <v>8188</v>
      </c>
      <c r="G1533" s="318" t="s">
        <v>7037</v>
      </c>
      <c r="H1533" s="318" t="s">
        <v>8188</v>
      </c>
      <c r="I1533" s="318" t="s">
        <v>6884</v>
      </c>
      <c r="J1533" s="318" t="s">
        <v>6884</v>
      </c>
      <c r="K1533" s="318" t="s">
        <v>6884</v>
      </c>
      <c r="L1533" s="318" t="s">
        <v>6926</v>
      </c>
    </row>
    <row r="1534" spans="1:12" ht="22.5">
      <c r="A1534" s="319" t="s">
        <v>14154</v>
      </c>
      <c r="B1534" s="319" t="s">
        <v>14151</v>
      </c>
      <c r="C1534" s="319" t="s">
        <v>14152</v>
      </c>
      <c r="D1534" s="319" t="s">
        <v>14153</v>
      </c>
      <c r="E1534" s="319" t="s">
        <v>9145</v>
      </c>
      <c r="F1534" s="319" t="s">
        <v>14155</v>
      </c>
      <c r="G1534" s="319" t="s">
        <v>8100</v>
      </c>
      <c r="H1534" s="319" t="s">
        <v>14155</v>
      </c>
      <c r="I1534" s="319" t="s">
        <v>6884</v>
      </c>
      <c r="J1534" s="319" t="s">
        <v>6884</v>
      </c>
      <c r="K1534" s="319" t="s">
        <v>6884</v>
      </c>
      <c r="L1534" s="319" t="s">
        <v>6926</v>
      </c>
    </row>
    <row r="1535" spans="1:12" ht="22.5">
      <c r="A1535" s="318" t="s">
        <v>14159</v>
      </c>
      <c r="B1535" s="318" t="s">
        <v>14156</v>
      </c>
      <c r="C1535" s="318" t="s">
        <v>14157</v>
      </c>
      <c r="D1535" s="318" t="s">
        <v>14158</v>
      </c>
      <c r="E1535" s="318" t="s">
        <v>7048</v>
      </c>
      <c r="F1535" s="318" t="s">
        <v>7049</v>
      </c>
      <c r="G1535" s="318" t="s">
        <v>7050</v>
      </c>
      <c r="H1535" s="318" t="s">
        <v>7049</v>
      </c>
      <c r="I1535" s="318" t="s">
        <v>6884</v>
      </c>
      <c r="J1535" s="318" t="s">
        <v>6884</v>
      </c>
      <c r="K1535" s="318" t="s">
        <v>6884</v>
      </c>
      <c r="L1535" s="318" t="s">
        <v>6926</v>
      </c>
    </row>
    <row r="1536" spans="1:12" ht="123.75">
      <c r="A1536" s="319" t="s">
        <v>14163</v>
      </c>
      <c r="B1536" s="319" t="s">
        <v>14160</v>
      </c>
      <c r="C1536" s="319" t="s">
        <v>14161</v>
      </c>
      <c r="D1536" s="319" t="s">
        <v>14162</v>
      </c>
      <c r="E1536" s="319" t="s">
        <v>11207</v>
      </c>
      <c r="F1536" s="319" t="s">
        <v>11208</v>
      </c>
      <c r="G1536" s="319" t="s">
        <v>7037</v>
      </c>
      <c r="H1536" s="319" t="s">
        <v>11208</v>
      </c>
      <c r="I1536" s="319" t="s">
        <v>6884</v>
      </c>
      <c r="J1536" s="319" t="s">
        <v>6884</v>
      </c>
      <c r="K1536" s="319" t="s">
        <v>6884</v>
      </c>
      <c r="L1536" s="319" t="s">
        <v>6926</v>
      </c>
    </row>
    <row r="1537" spans="1:12" ht="56.25">
      <c r="A1537" s="318" t="s">
        <v>14167</v>
      </c>
      <c r="B1537" s="318" t="s">
        <v>14164</v>
      </c>
      <c r="C1537" s="318" t="s">
        <v>14165</v>
      </c>
      <c r="D1537" s="318" t="s">
        <v>14166</v>
      </c>
      <c r="E1537" s="318" t="s">
        <v>7048</v>
      </c>
      <c r="F1537" s="318" t="s">
        <v>7049</v>
      </c>
      <c r="G1537" s="318" t="s">
        <v>7050</v>
      </c>
      <c r="H1537" s="318" t="s">
        <v>7049</v>
      </c>
      <c r="I1537" s="318" t="s">
        <v>6884</v>
      </c>
      <c r="J1537" s="318" t="s">
        <v>6884</v>
      </c>
      <c r="K1537" s="318" t="s">
        <v>6884</v>
      </c>
      <c r="L1537" s="318" t="s">
        <v>6926</v>
      </c>
    </row>
    <row r="1538" spans="1:12" ht="101.25">
      <c r="A1538" s="319" t="s">
        <v>14171</v>
      </c>
      <c r="B1538" s="319" t="s">
        <v>14168</v>
      </c>
      <c r="C1538" s="319" t="s">
        <v>14169</v>
      </c>
      <c r="D1538" s="319" t="s">
        <v>14170</v>
      </c>
      <c r="E1538" s="319" t="s">
        <v>14172</v>
      </c>
      <c r="F1538" s="319" t="s">
        <v>14173</v>
      </c>
      <c r="G1538" s="319" t="s">
        <v>14174</v>
      </c>
      <c r="H1538" s="319" t="s">
        <v>14175</v>
      </c>
      <c r="I1538" s="319" t="s">
        <v>6884</v>
      </c>
      <c r="J1538" s="319" t="s">
        <v>7108</v>
      </c>
      <c r="K1538" s="319" t="s">
        <v>6884</v>
      </c>
      <c r="L1538" s="319" t="s">
        <v>6993</v>
      </c>
    </row>
    <row r="1539" spans="1:12" ht="45">
      <c r="A1539" s="318" t="s">
        <v>14179</v>
      </c>
      <c r="B1539" s="318" t="s">
        <v>14176</v>
      </c>
      <c r="C1539" s="318" t="s">
        <v>14177</v>
      </c>
      <c r="D1539" s="318" t="s">
        <v>14178</v>
      </c>
      <c r="E1539" s="318" t="s">
        <v>7048</v>
      </c>
      <c r="F1539" s="318" t="s">
        <v>7049</v>
      </c>
      <c r="G1539" s="318" t="s">
        <v>7050</v>
      </c>
      <c r="H1539" s="318" t="s">
        <v>7049</v>
      </c>
      <c r="I1539" s="318" t="s">
        <v>6884</v>
      </c>
      <c r="J1539" s="318" t="s">
        <v>6884</v>
      </c>
      <c r="K1539" s="318" t="s">
        <v>6884</v>
      </c>
      <c r="L1539" s="318" t="s">
        <v>6926</v>
      </c>
    </row>
    <row r="1540" spans="1:12" ht="56.25">
      <c r="A1540" s="319" t="s">
        <v>14183</v>
      </c>
      <c r="B1540" s="319" t="s">
        <v>14180</v>
      </c>
      <c r="C1540" s="319" t="s">
        <v>14181</v>
      </c>
      <c r="D1540" s="319" t="s">
        <v>14182</v>
      </c>
      <c r="E1540" s="319" t="s">
        <v>10631</v>
      </c>
      <c r="F1540" s="319" t="s">
        <v>10632</v>
      </c>
      <c r="G1540" s="319" t="s">
        <v>7333</v>
      </c>
      <c r="H1540" s="319" t="s">
        <v>10633</v>
      </c>
      <c r="I1540" s="319" t="s">
        <v>6884</v>
      </c>
      <c r="J1540" s="319" t="s">
        <v>6884</v>
      </c>
      <c r="K1540" s="319" t="s">
        <v>6884</v>
      </c>
      <c r="L1540" s="319" t="s">
        <v>6926</v>
      </c>
    </row>
    <row r="1541" spans="1:12" ht="56.25">
      <c r="A1541" s="318" t="s">
        <v>1090</v>
      </c>
      <c r="B1541" s="318" t="s">
        <v>14184</v>
      </c>
      <c r="C1541" s="318" t="s">
        <v>14185</v>
      </c>
      <c r="D1541" s="318" t="s">
        <v>14186</v>
      </c>
      <c r="E1541" s="318" t="s">
        <v>7923</v>
      </c>
      <c r="F1541" s="318" t="s">
        <v>7924</v>
      </c>
      <c r="G1541" s="318" t="s">
        <v>7037</v>
      </c>
      <c r="H1541" s="318" t="s">
        <v>7924</v>
      </c>
      <c r="I1541" s="318" t="s">
        <v>6884</v>
      </c>
      <c r="J1541" s="318" t="s">
        <v>6884</v>
      </c>
      <c r="K1541" s="318" t="s">
        <v>6884</v>
      </c>
      <c r="L1541" s="318" t="s">
        <v>6926</v>
      </c>
    </row>
    <row r="1542" spans="1:12" ht="146.25">
      <c r="A1542" s="319" t="s">
        <v>1090</v>
      </c>
      <c r="B1542" s="319" t="s">
        <v>14187</v>
      </c>
      <c r="C1542" s="319" t="s">
        <v>14188</v>
      </c>
      <c r="D1542" s="319" t="s">
        <v>14189</v>
      </c>
      <c r="E1542" s="319" t="s">
        <v>7280</v>
      </c>
      <c r="F1542" s="319" t="s">
        <v>7281</v>
      </c>
      <c r="G1542" s="319" t="s">
        <v>7003</v>
      </c>
      <c r="H1542" s="319" t="s">
        <v>7281</v>
      </c>
      <c r="I1542" s="319" t="s">
        <v>6884</v>
      </c>
      <c r="J1542" s="319" t="s">
        <v>6884</v>
      </c>
      <c r="K1542" s="319" t="s">
        <v>6884</v>
      </c>
      <c r="L1542" s="319" t="s">
        <v>6926</v>
      </c>
    </row>
    <row r="1543" spans="1:12" ht="90">
      <c r="A1543" s="318" t="s">
        <v>14193</v>
      </c>
      <c r="B1543" s="318" t="s">
        <v>14190</v>
      </c>
      <c r="C1543" s="318" t="s">
        <v>14191</v>
      </c>
      <c r="D1543" s="318" t="s">
        <v>14192</v>
      </c>
      <c r="E1543" s="318" t="s">
        <v>14194</v>
      </c>
      <c r="F1543" s="318" t="s">
        <v>14195</v>
      </c>
      <c r="G1543" s="318" t="s">
        <v>6938</v>
      </c>
      <c r="H1543" s="318" t="s">
        <v>14196</v>
      </c>
      <c r="I1543" s="318" t="s">
        <v>6884</v>
      </c>
      <c r="J1543" s="318" t="s">
        <v>14197</v>
      </c>
      <c r="K1543" s="318" t="s">
        <v>6884</v>
      </c>
      <c r="L1543" s="318" t="s">
        <v>9127</v>
      </c>
    </row>
    <row r="1544" spans="1:12" ht="78.75">
      <c r="A1544" s="319" t="s">
        <v>14201</v>
      </c>
      <c r="B1544" s="319" t="s">
        <v>14198</v>
      </c>
      <c r="C1544" s="319" t="s">
        <v>14199</v>
      </c>
      <c r="D1544" s="319" t="s">
        <v>14200</v>
      </c>
      <c r="E1544" s="319" t="s">
        <v>14202</v>
      </c>
      <c r="F1544" s="319" t="s">
        <v>14203</v>
      </c>
      <c r="G1544" s="319" t="s">
        <v>7889</v>
      </c>
      <c r="H1544" s="319" t="s">
        <v>14204</v>
      </c>
      <c r="I1544" s="319" t="s">
        <v>6884</v>
      </c>
      <c r="J1544" s="319" t="s">
        <v>8197</v>
      </c>
      <c r="K1544" s="319" t="s">
        <v>6884</v>
      </c>
      <c r="L1544" s="319" t="s">
        <v>9127</v>
      </c>
    </row>
    <row r="1545" spans="1:12" ht="67.5">
      <c r="A1545" s="318" t="s">
        <v>14207</v>
      </c>
      <c r="B1545" s="318" t="s">
        <v>14205</v>
      </c>
      <c r="C1545" s="318" t="s">
        <v>14206</v>
      </c>
      <c r="D1545" s="318" t="s">
        <v>6884</v>
      </c>
      <c r="E1545" s="318" t="s">
        <v>14208</v>
      </c>
      <c r="F1545" s="318" t="s">
        <v>14209</v>
      </c>
      <c r="G1545" s="318" t="s">
        <v>7106</v>
      </c>
      <c r="H1545" s="318" t="s">
        <v>14210</v>
      </c>
      <c r="I1545" s="318" t="s">
        <v>6884</v>
      </c>
      <c r="J1545" s="318" t="s">
        <v>12816</v>
      </c>
      <c r="K1545" s="318" t="s">
        <v>6884</v>
      </c>
      <c r="L1545" s="318" t="s">
        <v>965</v>
      </c>
    </row>
    <row r="1546" spans="1:12" ht="67.5">
      <c r="A1546" s="319" t="s">
        <v>14213</v>
      </c>
      <c r="B1546" s="319" t="s">
        <v>14211</v>
      </c>
      <c r="C1546" s="319" t="s">
        <v>14212</v>
      </c>
      <c r="D1546" s="319" t="s">
        <v>6884</v>
      </c>
      <c r="E1546" s="319" t="s">
        <v>14214</v>
      </c>
      <c r="F1546" s="319" t="s">
        <v>14215</v>
      </c>
      <c r="G1546" s="319" t="s">
        <v>7106</v>
      </c>
      <c r="H1546" s="319" t="s">
        <v>14216</v>
      </c>
      <c r="I1546" s="319" t="s">
        <v>6884</v>
      </c>
      <c r="J1546" s="319" t="s">
        <v>6884</v>
      </c>
      <c r="K1546" s="319" t="s">
        <v>6884</v>
      </c>
      <c r="L1546" s="319" t="s">
        <v>10659</v>
      </c>
    </row>
    <row r="1547" spans="1:12" ht="90">
      <c r="A1547" s="318" t="s">
        <v>14220</v>
      </c>
      <c r="B1547" s="318" t="s">
        <v>14217</v>
      </c>
      <c r="C1547" s="318" t="s">
        <v>14218</v>
      </c>
      <c r="D1547" s="318" t="s">
        <v>14219</v>
      </c>
      <c r="E1547" s="318" t="s">
        <v>9145</v>
      </c>
      <c r="F1547" s="318" t="s">
        <v>10644</v>
      </c>
      <c r="G1547" s="318" t="s">
        <v>8100</v>
      </c>
      <c r="H1547" s="318" t="s">
        <v>10644</v>
      </c>
      <c r="I1547" s="318" t="s">
        <v>6884</v>
      </c>
      <c r="J1547" s="318" t="s">
        <v>6884</v>
      </c>
      <c r="K1547" s="318" t="s">
        <v>6884</v>
      </c>
      <c r="L1547" s="318" t="s">
        <v>10659</v>
      </c>
    </row>
    <row r="1548" spans="1:12" ht="146.25">
      <c r="A1548" s="319" t="s">
        <v>14224</v>
      </c>
      <c r="B1548" s="319" t="s">
        <v>14221</v>
      </c>
      <c r="C1548" s="319" t="s">
        <v>14222</v>
      </c>
      <c r="D1548" s="319" t="s">
        <v>14223</v>
      </c>
      <c r="E1548" s="319" t="s">
        <v>7035</v>
      </c>
      <c r="F1548" s="319" t="s">
        <v>7036</v>
      </c>
      <c r="G1548" s="319" t="s">
        <v>7037</v>
      </c>
      <c r="H1548" s="319" t="s">
        <v>7036</v>
      </c>
      <c r="I1548" s="319" t="s">
        <v>6884</v>
      </c>
      <c r="J1548" s="319" t="s">
        <v>6884</v>
      </c>
      <c r="K1548" s="319" t="s">
        <v>6884</v>
      </c>
      <c r="L1548" s="319" t="s">
        <v>9737</v>
      </c>
    </row>
    <row r="1549" spans="1:12" ht="78.75">
      <c r="A1549" s="318" t="s">
        <v>14227</v>
      </c>
      <c r="B1549" s="318" t="s">
        <v>14225</v>
      </c>
      <c r="C1549" s="318" t="s">
        <v>14226</v>
      </c>
      <c r="D1549" s="318" t="s">
        <v>6884</v>
      </c>
      <c r="E1549" s="318" t="s">
        <v>14228</v>
      </c>
      <c r="F1549" s="318" t="s">
        <v>14229</v>
      </c>
      <c r="G1549" s="318" t="s">
        <v>7106</v>
      </c>
      <c r="H1549" s="318" t="s">
        <v>14230</v>
      </c>
      <c r="I1549" s="318" t="s">
        <v>6884</v>
      </c>
      <c r="J1549" s="318" t="s">
        <v>14231</v>
      </c>
      <c r="K1549" s="318" t="s">
        <v>6884</v>
      </c>
      <c r="L1549" s="318" t="s">
        <v>9737</v>
      </c>
    </row>
    <row r="1550" spans="1:12" ht="101.25">
      <c r="A1550" s="319" t="s">
        <v>1461</v>
      </c>
      <c r="B1550" s="319" t="s">
        <v>14232</v>
      </c>
      <c r="C1550" s="319" t="s">
        <v>14233</v>
      </c>
      <c r="D1550" s="319" t="s">
        <v>1462</v>
      </c>
      <c r="E1550" s="319" t="s">
        <v>7910</v>
      </c>
      <c r="F1550" s="319" t="s">
        <v>7858</v>
      </c>
      <c r="G1550" s="319" t="s">
        <v>7474</v>
      </c>
      <c r="H1550" s="319" t="s">
        <v>7858</v>
      </c>
      <c r="I1550" s="319" t="s">
        <v>6884</v>
      </c>
      <c r="J1550" s="319" t="s">
        <v>14234</v>
      </c>
      <c r="K1550" s="319" t="s">
        <v>7122</v>
      </c>
      <c r="L1550" s="319" t="s">
        <v>862</v>
      </c>
    </row>
    <row r="1551" spans="1:12" ht="101.25">
      <c r="A1551" s="318" t="s">
        <v>790</v>
      </c>
      <c r="B1551" s="318" t="s">
        <v>14235</v>
      </c>
      <c r="C1551" s="318" t="s">
        <v>14236</v>
      </c>
      <c r="D1551" s="318" t="s">
        <v>14237</v>
      </c>
      <c r="E1551" s="318" t="s">
        <v>14238</v>
      </c>
      <c r="F1551" s="318" t="s">
        <v>14239</v>
      </c>
      <c r="G1551" s="318" t="s">
        <v>6892</v>
      </c>
      <c r="H1551" s="318" t="s">
        <v>14239</v>
      </c>
      <c r="I1551" s="318" t="s">
        <v>6884</v>
      </c>
      <c r="J1551" s="318" t="s">
        <v>14240</v>
      </c>
      <c r="K1551" s="318" t="s">
        <v>7122</v>
      </c>
      <c r="L1551" s="318" t="s">
        <v>862</v>
      </c>
    </row>
    <row r="1552" spans="1:12" ht="67.5">
      <c r="A1552" s="319" t="s">
        <v>14244</v>
      </c>
      <c r="B1552" s="319" t="s">
        <v>14241</v>
      </c>
      <c r="C1552" s="319" t="s">
        <v>14242</v>
      </c>
      <c r="D1552" s="319" t="s">
        <v>14243</v>
      </c>
      <c r="E1552" s="319" t="s">
        <v>14245</v>
      </c>
      <c r="F1552" s="319" t="s">
        <v>14246</v>
      </c>
      <c r="G1552" s="319" t="s">
        <v>8914</v>
      </c>
      <c r="H1552" s="319" t="s">
        <v>14246</v>
      </c>
      <c r="I1552" s="319" t="s">
        <v>6884</v>
      </c>
      <c r="J1552" s="319" t="s">
        <v>14247</v>
      </c>
      <c r="K1552" s="319" t="s">
        <v>6884</v>
      </c>
      <c r="L1552" s="319" t="s">
        <v>6893</v>
      </c>
    </row>
    <row r="1553" spans="1:12" ht="45">
      <c r="A1553" s="318" t="s">
        <v>14251</v>
      </c>
      <c r="B1553" s="318" t="s">
        <v>14248</v>
      </c>
      <c r="C1553" s="318" t="s">
        <v>14249</v>
      </c>
      <c r="D1553" s="318" t="s">
        <v>14250</v>
      </c>
      <c r="E1553" s="318" t="s">
        <v>10814</v>
      </c>
      <c r="F1553" s="318" t="s">
        <v>8883</v>
      </c>
      <c r="G1553" s="318" t="s">
        <v>7627</v>
      </c>
      <c r="H1553" s="318" t="s">
        <v>8884</v>
      </c>
      <c r="I1553" s="318" t="s">
        <v>6884</v>
      </c>
      <c r="J1553" s="318" t="s">
        <v>9216</v>
      </c>
      <c r="K1553" s="318" t="s">
        <v>6884</v>
      </c>
      <c r="L1553" s="318" t="s">
        <v>862</v>
      </c>
    </row>
    <row r="1554" spans="1:12" ht="45">
      <c r="A1554" s="319" t="s">
        <v>14255</v>
      </c>
      <c r="B1554" s="319" t="s">
        <v>14252</v>
      </c>
      <c r="C1554" s="319" t="s">
        <v>14253</v>
      </c>
      <c r="D1554" s="319" t="s">
        <v>14254</v>
      </c>
      <c r="E1554" s="319" t="s">
        <v>14256</v>
      </c>
      <c r="F1554" s="319" t="s">
        <v>14257</v>
      </c>
      <c r="G1554" s="319" t="s">
        <v>7003</v>
      </c>
      <c r="H1554" s="319" t="s">
        <v>14258</v>
      </c>
      <c r="I1554" s="319" t="s">
        <v>6884</v>
      </c>
      <c r="J1554" s="319" t="s">
        <v>6884</v>
      </c>
      <c r="K1554" s="319" t="s">
        <v>6884</v>
      </c>
      <c r="L1554" s="319" t="s">
        <v>862</v>
      </c>
    </row>
    <row r="1555" spans="1:12" ht="33.75">
      <c r="A1555" s="318" t="s">
        <v>1410</v>
      </c>
      <c r="B1555" s="318" t="s">
        <v>14259</v>
      </c>
      <c r="C1555" s="318" t="s">
        <v>14260</v>
      </c>
      <c r="D1555" s="318" t="s">
        <v>1411</v>
      </c>
      <c r="E1555" s="318" t="s">
        <v>7643</v>
      </c>
      <c r="F1555" s="318" t="s">
        <v>7644</v>
      </c>
      <c r="G1555" s="318" t="s">
        <v>7037</v>
      </c>
      <c r="H1555" s="318" t="s">
        <v>7644</v>
      </c>
      <c r="I1555" s="318" t="s">
        <v>6884</v>
      </c>
      <c r="J1555" s="318" t="s">
        <v>7680</v>
      </c>
      <c r="K1555" s="318" t="s">
        <v>6884</v>
      </c>
      <c r="L1555" s="318" t="s">
        <v>862</v>
      </c>
    </row>
    <row r="1556" spans="1:12" ht="56.25">
      <c r="A1556" s="319" t="s">
        <v>1090</v>
      </c>
      <c r="B1556" s="319" t="s">
        <v>14261</v>
      </c>
      <c r="C1556" s="319" t="s">
        <v>14262</v>
      </c>
      <c r="D1556" s="319" t="s">
        <v>1090</v>
      </c>
      <c r="E1556" s="319" t="s">
        <v>7643</v>
      </c>
      <c r="F1556" s="319" t="s">
        <v>7644</v>
      </c>
      <c r="G1556" s="319" t="s">
        <v>7037</v>
      </c>
      <c r="H1556" s="319" t="s">
        <v>7644</v>
      </c>
      <c r="I1556" s="319" t="s">
        <v>6884</v>
      </c>
      <c r="J1556" s="319" t="s">
        <v>7680</v>
      </c>
      <c r="K1556" s="319" t="s">
        <v>6940</v>
      </c>
      <c r="L1556" s="319" t="s">
        <v>6893</v>
      </c>
    </row>
    <row r="1557" spans="1:12" ht="123.75">
      <c r="A1557" s="318" t="s">
        <v>1663</v>
      </c>
      <c r="B1557" s="318" t="s">
        <v>14263</v>
      </c>
      <c r="C1557" s="318" t="s">
        <v>14264</v>
      </c>
      <c r="D1557" s="318" t="s">
        <v>14265</v>
      </c>
      <c r="E1557" s="318" t="s">
        <v>14266</v>
      </c>
      <c r="F1557" s="318" t="s">
        <v>14267</v>
      </c>
      <c r="G1557" s="318" t="s">
        <v>7898</v>
      </c>
      <c r="H1557" s="318" t="s">
        <v>14267</v>
      </c>
      <c r="I1557" s="318" t="s">
        <v>6884</v>
      </c>
      <c r="J1557" s="318" t="s">
        <v>14268</v>
      </c>
      <c r="K1557" s="318" t="s">
        <v>6884</v>
      </c>
      <c r="L1557" s="318" t="s">
        <v>862</v>
      </c>
    </row>
    <row r="1558" spans="1:12" ht="78.75">
      <c r="A1558" s="319" t="s">
        <v>2677</v>
      </c>
      <c r="B1558" s="319" t="s">
        <v>14269</v>
      </c>
      <c r="C1558" s="319" t="s">
        <v>14270</v>
      </c>
      <c r="D1558" s="319" t="s">
        <v>14271</v>
      </c>
      <c r="E1558" s="319" t="s">
        <v>14272</v>
      </c>
      <c r="F1558" s="319" t="s">
        <v>14273</v>
      </c>
      <c r="G1558" s="319" t="s">
        <v>7011</v>
      </c>
      <c r="H1558" s="319" t="s">
        <v>14273</v>
      </c>
      <c r="I1558" s="319" t="s">
        <v>6884</v>
      </c>
      <c r="J1558" s="319" t="s">
        <v>6884</v>
      </c>
      <c r="K1558" s="319" t="s">
        <v>6884</v>
      </c>
      <c r="L1558" s="319" t="s">
        <v>862</v>
      </c>
    </row>
    <row r="1559" spans="1:12" ht="78.75">
      <c r="A1559" s="318" t="s">
        <v>14277</v>
      </c>
      <c r="B1559" s="318" t="s">
        <v>14274</v>
      </c>
      <c r="C1559" s="318" t="s">
        <v>14275</v>
      </c>
      <c r="D1559" s="318" t="s">
        <v>14276</v>
      </c>
      <c r="E1559" s="318" t="s">
        <v>7857</v>
      </c>
      <c r="F1559" s="318" t="s">
        <v>7858</v>
      </c>
      <c r="G1559" s="318" t="s">
        <v>7474</v>
      </c>
      <c r="H1559" s="318" t="s">
        <v>7858</v>
      </c>
      <c r="I1559" s="318" t="s">
        <v>6884</v>
      </c>
      <c r="J1559" s="318" t="s">
        <v>10709</v>
      </c>
      <c r="K1559" s="318" t="s">
        <v>6884</v>
      </c>
      <c r="L1559" s="318" t="s">
        <v>862</v>
      </c>
    </row>
    <row r="1560" spans="1:12" ht="45">
      <c r="A1560" s="319" t="s">
        <v>14281</v>
      </c>
      <c r="B1560" s="319" t="s">
        <v>14278</v>
      </c>
      <c r="C1560" s="319" t="s">
        <v>14279</v>
      </c>
      <c r="D1560" s="319" t="s">
        <v>14280</v>
      </c>
      <c r="E1560" s="319" t="s">
        <v>11628</v>
      </c>
      <c r="F1560" s="319" t="s">
        <v>11629</v>
      </c>
      <c r="G1560" s="319" t="s">
        <v>6892</v>
      </c>
      <c r="H1560" s="319" t="s">
        <v>14282</v>
      </c>
      <c r="I1560" s="319" t="s">
        <v>6910</v>
      </c>
      <c r="J1560" s="319" t="s">
        <v>6884</v>
      </c>
      <c r="K1560" s="319" t="s">
        <v>6884</v>
      </c>
      <c r="L1560" s="319" t="s">
        <v>862</v>
      </c>
    </row>
    <row r="1561" spans="1:12" ht="67.5">
      <c r="A1561" s="318" t="s">
        <v>2779</v>
      </c>
      <c r="B1561" s="318" t="s">
        <v>14283</v>
      </c>
      <c r="C1561" s="318" t="s">
        <v>14284</v>
      </c>
      <c r="D1561" s="318" t="s">
        <v>14285</v>
      </c>
      <c r="E1561" s="318" t="s">
        <v>14286</v>
      </c>
      <c r="F1561" s="318" t="s">
        <v>14287</v>
      </c>
      <c r="G1561" s="318" t="s">
        <v>7044</v>
      </c>
      <c r="H1561" s="318" t="s">
        <v>14287</v>
      </c>
      <c r="I1561" s="318" t="s">
        <v>6884</v>
      </c>
      <c r="J1561" s="318" t="s">
        <v>6884</v>
      </c>
      <c r="K1561" s="318" t="s">
        <v>6884</v>
      </c>
      <c r="L1561" s="318" t="s">
        <v>6893</v>
      </c>
    </row>
    <row r="1562" spans="1:12" ht="22.5">
      <c r="A1562" s="319" t="s">
        <v>14291</v>
      </c>
      <c r="B1562" s="319" t="s">
        <v>14288</v>
      </c>
      <c r="C1562" s="319" t="s">
        <v>14289</v>
      </c>
      <c r="D1562" s="319" t="s">
        <v>14290</v>
      </c>
      <c r="E1562" s="319" t="s">
        <v>11653</v>
      </c>
      <c r="F1562" s="319" t="s">
        <v>11654</v>
      </c>
      <c r="G1562" s="319" t="s">
        <v>6900</v>
      </c>
      <c r="H1562" s="319" t="s">
        <v>11654</v>
      </c>
      <c r="I1562" s="319" t="s">
        <v>6884</v>
      </c>
      <c r="J1562" s="319" t="s">
        <v>6884</v>
      </c>
      <c r="K1562" s="319" t="s">
        <v>6884</v>
      </c>
      <c r="L1562" s="319" t="s">
        <v>862</v>
      </c>
    </row>
    <row r="1563" spans="1:12" ht="67.5">
      <c r="A1563" s="318" t="s">
        <v>6710</v>
      </c>
      <c r="B1563" s="318" t="s">
        <v>14292</v>
      </c>
      <c r="C1563" s="318" t="s">
        <v>14293</v>
      </c>
      <c r="D1563" s="318" t="s">
        <v>14294</v>
      </c>
      <c r="E1563" s="318" t="s">
        <v>14295</v>
      </c>
      <c r="F1563" s="318" t="s">
        <v>14296</v>
      </c>
      <c r="G1563" s="318" t="s">
        <v>7730</v>
      </c>
      <c r="H1563" s="318" t="s">
        <v>14297</v>
      </c>
      <c r="I1563" s="318" t="s">
        <v>6884</v>
      </c>
      <c r="J1563" s="318" t="s">
        <v>6884</v>
      </c>
      <c r="K1563" s="318" t="s">
        <v>6884</v>
      </c>
      <c r="L1563" s="318" t="s">
        <v>862</v>
      </c>
    </row>
    <row r="1564" spans="1:12" ht="67.5">
      <c r="A1564" s="319" t="s">
        <v>14301</v>
      </c>
      <c r="B1564" s="319" t="s">
        <v>14298</v>
      </c>
      <c r="C1564" s="319" t="s">
        <v>14299</v>
      </c>
      <c r="D1564" s="319" t="s">
        <v>14300</v>
      </c>
      <c r="E1564" s="319" t="s">
        <v>14302</v>
      </c>
      <c r="F1564" s="319" t="s">
        <v>14303</v>
      </c>
      <c r="G1564" s="319" t="s">
        <v>7730</v>
      </c>
      <c r="H1564" s="319" t="s">
        <v>14304</v>
      </c>
      <c r="I1564" s="319" t="s">
        <v>6884</v>
      </c>
      <c r="J1564" s="319" t="s">
        <v>6884</v>
      </c>
      <c r="K1564" s="319" t="s">
        <v>6884</v>
      </c>
      <c r="L1564" s="319" t="s">
        <v>862</v>
      </c>
    </row>
    <row r="1565" spans="1:12" ht="56.25">
      <c r="A1565" s="318" t="s">
        <v>14308</v>
      </c>
      <c r="B1565" s="318" t="s">
        <v>14305</v>
      </c>
      <c r="C1565" s="318" t="s">
        <v>14306</v>
      </c>
      <c r="D1565" s="318" t="s">
        <v>14307</v>
      </c>
      <c r="E1565" s="318" t="s">
        <v>14309</v>
      </c>
      <c r="F1565" s="318" t="s">
        <v>14310</v>
      </c>
      <c r="G1565" s="318" t="s">
        <v>7730</v>
      </c>
      <c r="H1565" s="318" t="s">
        <v>14311</v>
      </c>
      <c r="I1565" s="318" t="s">
        <v>6884</v>
      </c>
      <c r="J1565" s="318" t="s">
        <v>6884</v>
      </c>
      <c r="K1565" s="318" t="s">
        <v>7240</v>
      </c>
      <c r="L1565" s="318" t="s">
        <v>862</v>
      </c>
    </row>
    <row r="1566" spans="1:12" ht="45">
      <c r="A1566" s="319" t="s">
        <v>14315</v>
      </c>
      <c r="B1566" s="319" t="s">
        <v>14312</v>
      </c>
      <c r="C1566" s="319" t="s">
        <v>14313</v>
      </c>
      <c r="D1566" s="319" t="s">
        <v>14314</v>
      </c>
      <c r="E1566" s="319" t="s">
        <v>8174</v>
      </c>
      <c r="F1566" s="319" t="s">
        <v>14316</v>
      </c>
      <c r="G1566" s="319" t="s">
        <v>7730</v>
      </c>
      <c r="H1566" s="319" t="s">
        <v>14317</v>
      </c>
      <c r="I1566" s="319" t="s">
        <v>6884</v>
      </c>
      <c r="J1566" s="319" t="s">
        <v>6884</v>
      </c>
      <c r="K1566" s="319" t="s">
        <v>7240</v>
      </c>
      <c r="L1566" s="319" t="s">
        <v>862</v>
      </c>
    </row>
    <row r="1567" spans="1:12" ht="45">
      <c r="A1567" s="318" t="s">
        <v>14321</v>
      </c>
      <c r="B1567" s="318" t="s">
        <v>14318</v>
      </c>
      <c r="C1567" s="318" t="s">
        <v>14319</v>
      </c>
      <c r="D1567" s="318" t="s">
        <v>14320</v>
      </c>
      <c r="E1567" s="318" t="s">
        <v>8174</v>
      </c>
      <c r="F1567" s="318" t="s">
        <v>14316</v>
      </c>
      <c r="G1567" s="318" t="s">
        <v>7730</v>
      </c>
      <c r="H1567" s="318" t="s">
        <v>14317</v>
      </c>
      <c r="I1567" s="318" t="s">
        <v>6884</v>
      </c>
      <c r="J1567" s="318" t="s">
        <v>6884</v>
      </c>
      <c r="K1567" s="318" t="s">
        <v>7240</v>
      </c>
      <c r="L1567" s="318" t="s">
        <v>862</v>
      </c>
    </row>
    <row r="1568" spans="1:12" ht="67.5">
      <c r="A1568" s="319" t="s">
        <v>14325</v>
      </c>
      <c r="B1568" s="319" t="s">
        <v>14322</v>
      </c>
      <c r="C1568" s="319" t="s">
        <v>14323</v>
      </c>
      <c r="D1568" s="319" t="s">
        <v>14324</v>
      </c>
      <c r="E1568" s="319" t="s">
        <v>14326</v>
      </c>
      <c r="F1568" s="319" t="s">
        <v>14327</v>
      </c>
      <c r="G1568" s="319" t="s">
        <v>14328</v>
      </c>
      <c r="H1568" s="319" t="s">
        <v>14327</v>
      </c>
      <c r="I1568" s="319" t="s">
        <v>6884</v>
      </c>
      <c r="J1568" s="319" t="s">
        <v>6884</v>
      </c>
      <c r="K1568" s="319" t="s">
        <v>6884</v>
      </c>
      <c r="L1568" s="319" t="s">
        <v>862</v>
      </c>
    </row>
    <row r="1569" spans="1:12" ht="56.25">
      <c r="A1569" s="318" t="s">
        <v>14332</v>
      </c>
      <c r="B1569" s="318" t="s">
        <v>14329</v>
      </c>
      <c r="C1569" s="318" t="s">
        <v>14330</v>
      </c>
      <c r="D1569" s="318" t="s">
        <v>14331</v>
      </c>
      <c r="E1569" s="318" t="s">
        <v>14333</v>
      </c>
      <c r="F1569" s="318" t="s">
        <v>14334</v>
      </c>
      <c r="G1569" s="318" t="s">
        <v>14328</v>
      </c>
      <c r="H1569" s="318" t="s">
        <v>14334</v>
      </c>
      <c r="I1569" s="318" t="s">
        <v>6884</v>
      </c>
      <c r="J1569" s="318" t="s">
        <v>6884</v>
      </c>
      <c r="K1569" s="318" t="s">
        <v>6884</v>
      </c>
      <c r="L1569" s="318" t="s">
        <v>862</v>
      </c>
    </row>
    <row r="1570" spans="1:12" ht="56.25">
      <c r="A1570" s="319" t="s">
        <v>2645</v>
      </c>
      <c r="B1570" s="319" t="s">
        <v>14335</v>
      </c>
      <c r="C1570" s="319" t="s">
        <v>14336</v>
      </c>
      <c r="D1570" s="319" t="s">
        <v>6709</v>
      </c>
      <c r="E1570" s="319" t="s">
        <v>8174</v>
      </c>
      <c r="F1570" s="319" t="s">
        <v>8175</v>
      </c>
      <c r="G1570" s="319" t="s">
        <v>7730</v>
      </c>
      <c r="H1570" s="319" t="s">
        <v>13577</v>
      </c>
      <c r="I1570" s="319" t="s">
        <v>10978</v>
      </c>
      <c r="J1570" s="319" t="s">
        <v>6884</v>
      </c>
      <c r="K1570" s="319" t="s">
        <v>6884</v>
      </c>
      <c r="L1570" s="319" t="s">
        <v>862</v>
      </c>
    </row>
    <row r="1571" spans="1:12" ht="56.25">
      <c r="A1571" s="318" t="s">
        <v>64</v>
      </c>
      <c r="B1571" s="318" t="s">
        <v>14337</v>
      </c>
      <c r="C1571" s="318" t="s">
        <v>14338</v>
      </c>
      <c r="D1571" s="318" t="s">
        <v>1258</v>
      </c>
      <c r="E1571" s="318" t="s">
        <v>8174</v>
      </c>
      <c r="F1571" s="318" t="s">
        <v>8175</v>
      </c>
      <c r="G1571" s="318" t="s">
        <v>7730</v>
      </c>
      <c r="H1571" s="318" t="s">
        <v>13577</v>
      </c>
      <c r="I1571" s="318" t="s">
        <v>10978</v>
      </c>
      <c r="J1571" s="318" t="s">
        <v>6884</v>
      </c>
      <c r="K1571" s="318" t="s">
        <v>6884</v>
      </c>
      <c r="L1571" s="318" t="s">
        <v>862</v>
      </c>
    </row>
    <row r="1572" spans="1:12" ht="56.25">
      <c r="A1572" s="319" t="s">
        <v>1650</v>
      </c>
      <c r="B1572" s="319" t="s">
        <v>14339</v>
      </c>
      <c r="C1572" s="319" t="s">
        <v>14340</v>
      </c>
      <c r="D1572" s="319" t="s">
        <v>14341</v>
      </c>
      <c r="E1572" s="319" t="s">
        <v>14342</v>
      </c>
      <c r="F1572" s="319" t="s">
        <v>14343</v>
      </c>
      <c r="G1572" s="319" t="s">
        <v>7094</v>
      </c>
      <c r="H1572" s="319" t="s">
        <v>14344</v>
      </c>
      <c r="I1572" s="319" t="s">
        <v>6884</v>
      </c>
      <c r="J1572" s="319" t="s">
        <v>6884</v>
      </c>
      <c r="K1572" s="319" t="s">
        <v>11014</v>
      </c>
      <c r="L1572" s="319" t="s">
        <v>8264</v>
      </c>
    </row>
    <row r="1573" spans="1:12" ht="56.25">
      <c r="A1573" s="318" t="s">
        <v>14348</v>
      </c>
      <c r="B1573" s="318" t="s">
        <v>14345</v>
      </c>
      <c r="C1573" s="318" t="s">
        <v>14346</v>
      </c>
      <c r="D1573" s="318" t="s">
        <v>14347</v>
      </c>
      <c r="E1573" s="318" t="s">
        <v>8174</v>
      </c>
      <c r="F1573" s="318" t="s">
        <v>8175</v>
      </c>
      <c r="G1573" s="318" t="s">
        <v>7730</v>
      </c>
      <c r="H1573" s="318" t="s">
        <v>13577</v>
      </c>
      <c r="I1573" s="318" t="s">
        <v>10978</v>
      </c>
      <c r="J1573" s="318" t="s">
        <v>6884</v>
      </c>
      <c r="K1573" s="318" t="s">
        <v>7240</v>
      </c>
      <c r="L1573" s="318" t="s">
        <v>862</v>
      </c>
    </row>
    <row r="1574" spans="1:12" ht="45">
      <c r="A1574" s="319" t="s">
        <v>1297</v>
      </c>
      <c r="B1574" s="319" t="s">
        <v>14349</v>
      </c>
      <c r="C1574" s="319" t="s">
        <v>14350</v>
      </c>
      <c r="D1574" s="319" t="s">
        <v>1298</v>
      </c>
      <c r="E1574" s="319" t="s">
        <v>11946</v>
      </c>
      <c r="F1574" s="319" t="s">
        <v>12239</v>
      </c>
      <c r="G1574" s="319" t="s">
        <v>6979</v>
      </c>
      <c r="H1574" s="319" t="s">
        <v>14351</v>
      </c>
      <c r="I1574" s="319" t="s">
        <v>10978</v>
      </c>
      <c r="J1574" s="319" t="s">
        <v>6884</v>
      </c>
      <c r="K1574" s="319" t="s">
        <v>6884</v>
      </c>
      <c r="L1574" s="319" t="s">
        <v>862</v>
      </c>
    </row>
    <row r="1575" spans="1:12" ht="45">
      <c r="A1575" s="318" t="s">
        <v>14355</v>
      </c>
      <c r="B1575" s="318" t="s">
        <v>14352</v>
      </c>
      <c r="C1575" s="318" t="s">
        <v>14353</v>
      </c>
      <c r="D1575" s="318" t="s">
        <v>14354</v>
      </c>
      <c r="E1575" s="318" t="s">
        <v>11653</v>
      </c>
      <c r="F1575" s="318" t="s">
        <v>11654</v>
      </c>
      <c r="G1575" s="318" t="s">
        <v>6900</v>
      </c>
      <c r="H1575" s="318" t="s">
        <v>12411</v>
      </c>
      <c r="I1575" s="318" t="s">
        <v>10978</v>
      </c>
      <c r="J1575" s="318" t="s">
        <v>6884</v>
      </c>
      <c r="K1575" s="318" t="s">
        <v>7240</v>
      </c>
      <c r="L1575" s="318" t="s">
        <v>862</v>
      </c>
    </row>
    <row r="1576" spans="1:12" ht="33.75">
      <c r="A1576" s="319" t="s">
        <v>14359</v>
      </c>
      <c r="B1576" s="319" t="s">
        <v>14356</v>
      </c>
      <c r="C1576" s="319" t="s">
        <v>14357</v>
      </c>
      <c r="D1576" s="319" t="s">
        <v>14358</v>
      </c>
      <c r="E1576" s="319" t="s">
        <v>13700</v>
      </c>
      <c r="F1576" s="319" t="s">
        <v>13701</v>
      </c>
      <c r="G1576" s="319" t="s">
        <v>7730</v>
      </c>
      <c r="H1576" s="319" t="s">
        <v>13701</v>
      </c>
      <c r="I1576" s="319" t="s">
        <v>6884</v>
      </c>
      <c r="J1576" s="319" t="s">
        <v>6884</v>
      </c>
      <c r="K1576" s="319" t="s">
        <v>6884</v>
      </c>
      <c r="L1576" s="319" t="s">
        <v>862</v>
      </c>
    </row>
    <row r="1577" spans="1:12" ht="22.5">
      <c r="A1577" s="318" t="s">
        <v>14363</v>
      </c>
      <c r="B1577" s="318" t="s">
        <v>14360</v>
      </c>
      <c r="C1577" s="318" t="s">
        <v>14361</v>
      </c>
      <c r="D1577" s="318" t="s">
        <v>14362</v>
      </c>
      <c r="E1577" s="318" t="s">
        <v>11653</v>
      </c>
      <c r="F1577" s="318" t="s">
        <v>11654</v>
      </c>
      <c r="G1577" s="318" t="s">
        <v>6900</v>
      </c>
      <c r="H1577" s="318" t="s">
        <v>11654</v>
      </c>
      <c r="I1577" s="318" t="s">
        <v>6884</v>
      </c>
      <c r="J1577" s="318" t="s">
        <v>6884</v>
      </c>
      <c r="K1577" s="318" t="s">
        <v>6884</v>
      </c>
      <c r="L1577" s="318" t="s">
        <v>862</v>
      </c>
    </row>
    <row r="1578" spans="1:12" ht="67.5">
      <c r="A1578" s="319" t="s">
        <v>14367</v>
      </c>
      <c r="B1578" s="319" t="s">
        <v>14364</v>
      </c>
      <c r="C1578" s="319" t="s">
        <v>14365</v>
      </c>
      <c r="D1578" s="319" t="s">
        <v>14366</v>
      </c>
      <c r="E1578" s="319" t="s">
        <v>12658</v>
      </c>
      <c r="F1578" s="319" t="s">
        <v>12659</v>
      </c>
      <c r="G1578" s="319" t="s">
        <v>12660</v>
      </c>
      <c r="H1578" s="319" t="s">
        <v>12659</v>
      </c>
      <c r="I1578" s="319" t="s">
        <v>6884</v>
      </c>
      <c r="J1578" s="319" t="s">
        <v>6884</v>
      </c>
      <c r="K1578" s="319" t="s">
        <v>7240</v>
      </c>
      <c r="L1578" s="319" t="s">
        <v>862</v>
      </c>
    </row>
    <row r="1579" spans="1:12" ht="33.75">
      <c r="A1579" s="318" t="s">
        <v>14371</v>
      </c>
      <c r="B1579" s="318" t="s">
        <v>14368</v>
      </c>
      <c r="C1579" s="318" t="s">
        <v>14369</v>
      </c>
      <c r="D1579" s="318" t="s">
        <v>14370</v>
      </c>
      <c r="E1579" s="318" t="s">
        <v>6977</v>
      </c>
      <c r="F1579" s="318" t="s">
        <v>13611</v>
      </c>
      <c r="G1579" s="318" t="s">
        <v>6979</v>
      </c>
      <c r="H1579" s="318" t="s">
        <v>13611</v>
      </c>
      <c r="I1579" s="318" t="s">
        <v>6884</v>
      </c>
      <c r="J1579" s="318" t="s">
        <v>6884</v>
      </c>
      <c r="K1579" s="318" t="s">
        <v>6884</v>
      </c>
      <c r="L1579" s="318" t="s">
        <v>862</v>
      </c>
    </row>
    <row r="1580" spans="1:12" ht="22.5">
      <c r="A1580" s="319" t="s">
        <v>14375</v>
      </c>
      <c r="B1580" s="319" t="s">
        <v>14372</v>
      </c>
      <c r="C1580" s="319" t="s">
        <v>14373</v>
      </c>
      <c r="D1580" s="319" t="s">
        <v>14374</v>
      </c>
      <c r="E1580" s="319" t="s">
        <v>12658</v>
      </c>
      <c r="F1580" s="319" t="s">
        <v>12659</v>
      </c>
      <c r="G1580" s="319" t="s">
        <v>12660</v>
      </c>
      <c r="H1580" s="319" t="s">
        <v>12659</v>
      </c>
      <c r="I1580" s="319" t="s">
        <v>6884</v>
      </c>
      <c r="J1580" s="319" t="s">
        <v>6884</v>
      </c>
      <c r="K1580" s="319" t="s">
        <v>7240</v>
      </c>
      <c r="L1580" s="319" t="s">
        <v>862</v>
      </c>
    </row>
    <row r="1581" spans="1:12" ht="101.25">
      <c r="A1581" s="318" t="s">
        <v>1995</v>
      </c>
      <c r="B1581" s="318" t="s">
        <v>14376</v>
      </c>
      <c r="C1581" s="318" t="s">
        <v>14377</v>
      </c>
      <c r="D1581" s="318" t="s">
        <v>14378</v>
      </c>
      <c r="E1581" s="318" t="s">
        <v>14379</v>
      </c>
      <c r="F1581" s="318" t="s">
        <v>14380</v>
      </c>
      <c r="G1581" s="318" t="s">
        <v>7730</v>
      </c>
      <c r="H1581" s="318" t="s">
        <v>14381</v>
      </c>
      <c r="I1581" s="318" t="s">
        <v>6884</v>
      </c>
      <c r="J1581" s="318" t="s">
        <v>14382</v>
      </c>
      <c r="K1581" s="318" t="s">
        <v>11014</v>
      </c>
      <c r="L1581" s="318" t="s">
        <v>862</v>
      </c>
    </row>
    <row r="1582" spans="1:12" ht="67.5">
      <c r="A1582" s="319" t="s">
        <v>14386</v>
      </c>
      <c r="B1582" s="319" t="s">
        <v>14383</v>
      </c>
      <c r="C1582" s="319" t="s">
        <v>14384</v>
      </c>
      <c r="D1582" s="319" t="s">
        <v>14385</v>
      </c>
      <c r="E1582" s="319" t="s">
        <v>14387</v>
      </c>
      <c r="F1582" s="319" t="s">
        <v>14388</v>
      </c>
      <c r="G1582" s="319" t="s">
        <v>6979</v>
      </c>
      <c r="H1582" s="319" t="s">
        <v>14389</v>
      </c>
      <c r="I1582" s="319" t="s">
        <v>6884</v>
      </c>
      <c r="J1582" s="319" t="s">
        <v>6884</v>
      </c>
      <c r="K1582" s="319" t="s">
        <v>11014</v>
      </c>
      <c r="L1582" s="319" t="s">
        <v>862</v>
      </c>
    </row>
    <row r="1583" spans="1:12" ht="101.25">
      <c r="A1583" s="318" t="s">
        <v>2755</v>
      </c>
      <c r="B1583" s="318" t="s">
        <v>14390</v>
      </c>
      <c r="C1583" s="318" t="s">
        <v>14391</v>
      </c>
      <c r="D1583" s="318" t="s">
        <v>14392</v>
      </c>
      <c r="E1583" s="318" t="s">
        <v>14379</v>
      </c>
      <c r="F1583" s="318" t="s">
        <v>14380</v>
      </c>
      <c r="G1583" s="318" t="s">
        <v>7730</v>
      </c>
      <c r="H1583" s="318" t="s">
        <v>14381</v>
      </c>
      <c r="I1583" s="318" t="s">
        <v>6884</v>
      </c>
      <c r="J1583" s="318" t="s">
        <v>6884</v>
      </c>
      <c r="K1583" s="318" t="s">
        <v>11014</v>
      </c>
      <c r="L1583" s="318" t="s">
        <v>862</v>
      </c>
    </row>
    <row r="1584" spans="1:12" ht="56.25">
      <c r="A1584" s="319" t="s">
        <v>847</v>
      </c>
      <c r="B1584" s="319" t="s">
        <v>14393</v>
      </c>
      <c r="C1584" s="319" t="s">
        <v>14394</v>
      </c>
      <c r="D1584" s="319" t="s">
        <v>14395</v>
      </c>
      <c r="E1584" s="319" t="s">
        <v>14396</v>
      </c>
      <c r="F1584" s="319" t="s">
        <v>14397</v>
      </c>
      <c r="G1584" s="319" t="s">
        <v>7730</v>
      </c>
      <c r="H1584" s="319" t="s">
        <v>14397</v>
      </c>
      <c r="I1584" s="319" t="s">
        <v>6884</v>
      </c>
      <c r="J1584" s="319" t="s">
        <v>6884</v>
      </c>
      <c r="K1584" s="319" t="s">
        <v>11014</v>
      </c>
      <c r="L1584" s="319" t="s">
        <v>862</v>
      </c>
    </row>
    <row r="1585" spans="1:12" ht="56.25">
      <c r="A1585" s="318" t="s">
        <v>1748</v>
      </c>
      <c r="B1585" s="318" t="s">
        <v>14398</v>
      </c>
      <c r="C1585" s="318" t="s">
        <v>14399</v>
      </c>
      <c r="D1585" s="318" t="s">
        <v>14400</v>
      </c>
      <c r="E1585" s="318" t="s">
        <v>14401</v>
      </c>
      <c r="F1585" s="318" t="s">
        <v>14402</v>
      </c>
      <c r="G1585" s="318" t="s">
        <v>8083</v>
      </c>
      <c r="H1585" s="318" t="s">
        <v>14402</v>
      </c>
      <c r="I1585" s="318" t="s">
        <v>6884</v>
      </c>
      <c r="J1585" s="318" t="s">
        <v>6884</v>
      </c>
      <c r="K1585" s="318" t="s">
        <v>6884</v>
      </c>
      <c r="L1585" s="318" t="s">
        <v>862</v>
      </c>
    </row>
    <row r="1586" spans="1:12" ht="67.5">
      <c r="A1586" s="319" t="s">
        <v>1777</v>
      </c>
      <c r="B1586" s="319" t="s">
        <v>14403</v>
      </c>
      <c r="C1586" s="319" t="s">
        <v>14404</v>
      </c>
      <c r="D1586" s="319" t="s">
        <v>6251</v>
      </c>
      <c r="E1586" s="319" t="s">
        <v>11959</v>
      </c>
      <c r="F1586" s="319" t="s">
        <v>11960</v>
      </c>
      <c r="G1586" s="319" t="s">
        <v>7094</v>
      </c>
      <c r="H1586" s="319" t="s">
        <v>11960</v>
      </c>
      <c r="I1586" s="319" t="s">
        <v>6884</v>
      </c>
      <c r="J1586" s="319" t="s">
        <v>6884</v>
      </c>
      <c r="K1586" s="319" t="s">
        <v>6884</v>
      </c>
      <c r="L1586" s="319" t="s">
        <v>6893</v>
      </c>
    </row>
    <row r="1587" spans="1:12" ht="33.75">
      <c r="A1587" s="318" t="s">
        <v>1796</v>
      </c>
      <c r="B1587" s="318" t="s">
        <v>14405</v>
      </c>
      <c r="C1587" s="318" t="s">
        <v>14406</v>
      </c>
      <c r="D1587" s="318" t="s">
        <v>14407</v>
      </c>
      <c r="E1587" s="318" t="s">
        <v>7643</v>
      </c>
      <c r="F1587" s="318" t="s">
        <v>14408</v>
      </c>
      <c r="G1587" s="318" t="s">
        <v>7037</v>
      </c>
      <c r="H1587" s="318" t="s">
        <v>14408</v>
      </c>
      <c r="I1587" s="318" t="s">
        <v>6884</v>
      </c>
      <c r="J1587" s="318" t="s">
        <v>6884</v>
      </c>
      <c r="K1587" s="318" t="s">
        <v>6884</v>
      </c>
      <c r="L1587" s="318" t="s">
        <v>862</v>
      </c>
    </row>
    <row r="1588" spans="1:12" ht="67.5">
      <c r="A1588" s="319" t="s">
        <v>2735</v>
      </c>
      <c r="B1588" s="319" t="s">
        <v>14409</v>
      </c>
      <c r="C1588" s="319" t="s">
        <v>14410</v>
      </c>
      <c r="D1588" s="319" t="s">
        <v>14411</v>
      </c>
      <c r="E1588" s="319" t="s">
        <v>14412</v>
      </c>
      <c r="F1588" s="319" t="s">
        <v>14413</v>
      </c>
      <c r="G1588" s="319" t="s">
        <v>7044</v>
      </c>
      <c r="H1588" s="319" t="s">
        <v>14413</v>
      </c>
      <c r="I1588" s="319" t="s">
        <v>6884</v>
      </c>
      <c r="J1588" s="319" t="s">
        <v>6884</v>
      </c>
      <c r="K1588" s="319" t="s">
        <v>6884</v>
      </c>
      <c r="L1588" s="319" t="s">
        <v>862</v>
      </c>
    </row>
    <row r="1589" spans="1:12" ht="56.25">
      <c r="A1589" s="318" t="s">
        <v>6884</v>
      </c>
      <c r="B1589" s="318" t="s">
        <v>14414</v>
      </c>
      <c r="C1589" s="318" t="s">
        <v>14415</v>
      </c>
      <c r="D1589" s="318" t="s">
        <v>6884</v>
      </c>
      <c r="E1589" s="318" t="s">
        <v>8948</v>
      </c>
      <c r="F1589" s="318" t="s">
        <v>8949</v>
      </c>
      <c r="G1589" s="318" t="s">
        <v>7163</v>
      </c>
      <c r="H1589" s="318" t="s">
        <v>8949</v>
      </c>
      <c r="I1589" s="318" t="s">
        <v>6884</v>
      </c>
      <c r="J1589" s="318" t="s">
        <v>6884</v>
      </c>
      <c r="K1589" s="318" t="s">
        <v>6940</v>
      </c>
      <c r="L1589" s="318" t="s">
        <v>862</v>
      </c>
    </row>
    <row r="1590" spans="1:12" ht="78.75">
      <c r="A1590" s="319" t="s">
        <v>2727</v>
      </c>
      <c r="B1590" s="319" t="s">
        <v>14416</v>
      </c>
      <c r="C1590" s="319" t="s">
        <v>14417</v>
      </c>
      <c r="D1590" s="319" t="s">
        <v>5640</v>
      </c>
      <c r="E1590" s="319" t="s">
        <v>10827</v>
      </c>
      <c r="F1590" s="319" t="s">
        <v>10828</v>
      </c>
      <c r="G1590" s="319" t="s">
        <v>7003</v>
      </c>
      <c r="H1590" s="319" t="s">
        <v>10829</v>
      </c>
      <c r="I1590" s="319" t="s">
        <v>6884</v>
      </c>
      <c r="J1590" s="319" t="s">
        <v>6884</v>
      </c>
      <c r="K1590" s="319" t="s">
        <v>6884</v>
      </c>
      <c r="L1590" s="319" t="s">
        <v>862</v>
      </c>
    </row>
    <row r="1591" spans="1:12" ht="78.75">
      <c r="A1591" s="318" t="s">
        <v>6884</v>
      </c>
      <c r="B1591" s="318" t="s">
        <v>14418</v>
      </c>
      <c r="C1591" s="318" t="s">
        <v>14419</v>
      </c>
      <c r="D1591" s="318" t="s">
        <v>6884</v>
      </c>
      <c r="E1591" s="318" t="s">
        <v>10827</v>
      </c>
      <c r="F1591" s="318" t="s">
        <v>10828</v>
      </c>
      <c r="G1591" s="318" t="s">
        <v>7003</v>
      </c>
      <c r="H1591" s="318" t="s">
        <v>10829</v>
      </c>
      <c r="I1591" s="318" t="s">
        <v>6884</v>
      </c>
      <c r="J1591" s="318" t="s">
        <v>6884</v>
      </c>
      <c r="K1591" s="318" t="s">
        <v>6940</v>
      </c>
      <c r="L1591" s="318" t="s">
        <v>862</v>
      </c>
    </row>
    <row r="1592" spans="1:12" ht="56.25">
      <c r="A1592" s="319" t="s">
        <v>14423</v>
      </c>
      <c r="B1592" s="319" t="s">
        <v>14420</v>
      </c>
      <c r="C1592" s="319" t="s">
        <v>14421</v>
      </c>
      <c r="D1592" s="319" t="s">
        <v>14422</v>
      </c>
      <c r="E1592" s="319" t="s">
        <v>7549</v>
      </c>
      <c r="F1592" s="319" t="s">
        <v>9913</v>
      </c>
      <c r="G1592" s="319" t="s">
        <v>7044</v>
      </c>
      <c r="H1592" s="319" t="s">
        <v>9913</v>
      </c>
      <c r="I1592" s="319" t="s">
        <v>6884</v>
      </c>
      <c r="J1592" s="319" t="s">
        <v>6884</v>
      </c>
      <c r="K1592" s="319" t="s">
        <v>6884</v>
      </c>
      <c r="L1592" s="319" t="s">
        <v>862</v>
      </c>
    </row>
    <row r="1593" spans="1:12" ht="78.75">
      <c r="A1593" s="318" t="s">
        <v>14427</v>
      </c>
      <c r="B1593" s="318" t="s">
        <v>14424</v>
      </c>
      <c r="C1593" s="318" t="s">
        <v>14425</v>
      </c>
      <c r="D1593" s="318" t="s">
        <v>14426</v>
      </c>
      <c r="E1593" s="318" t="s">
        <v>14428</v>
      </c>
      <c r="F1593" s="318" t="s">
        <v>14429</v>
      </c>
      <c r="G1593" s="318" t="s">
        <v>7037</v>
      </c>
      <c r="H1593" s="318" t="s">
        <v>14429</v>
      </c>
      <c r="I1593" s="318" t="s">
        <v>6884</v>
      </c>
      <c r="J1593" s="318" t="s">
        <v>6884</v>
      </c>
      <c r="K1593" s="318" t="s">
        <v>6884</v>
      </c>
      <c r="L1593" s="318" t="s">
        <v>862</v>
      </c>
    </row>
    <row r="1594" spans="1:12" ht="56.25">
      <c r="A1594" s="319" t="s">
        <v>14433</v>
      </c>
      <c r="B1594" s="319" t="s">
        <v>14430</v>
      </c>
      <c r="C1594" s="319" t="s">
        <v>14431</v>
      </c>
      <c r="D1594" s="319" t="s">
        <v>14432</v>
      </c>
      <c r="E1594" s="319" t="s">
        <v>14434</v>
      </c>
      <c r="F1594" s="319" t="s">
        <v>14435</v>
      </c>
      <c r="G1594" s="319" t="s">
        <v>7044</v>
      </c>
      <c r="H1594" s="319" t="s">
        <v>14435</v>
      </c>
      <c r="I1594" s="319" t="s">
        <v>6884</v>
      </c>
      <c r="J1594" s="319" t="s">
        <v>6884</v>
      </c>
      <c r="K1594" s="319" t="s">
        <v>6884</v>
      </c>
      <c r="L1594" s="319" t="s">
        <v>862</v>
      </c>
    </row>
    <row r="1595" spans="1:12" ht="45">
      <c r="A1595" s="318" t="s">
        <v>6884</v>
      </c>
      <c r="B1595" s="318" t="s">
        <v>14436</v>
      </c>
      <c r="C1595" s="318" t="s">
        <v>14437</v>
      </c>
      <c r="D1595" s="318" t="s">
        <v>6884</v>
      </c>
      <c r="E1595" s="318" t="s">
        <v>8430</v>
      </c>
      <c r="F1595" s="318" t="s">
        <v>8431</v>
      </c>
      <c r="G1595" s="318" t="s">
        <v>7037</v>
      </c>
      <c r="H1595" s="318" t="s">
        <v>8431</v>
      </c>
      <c r="I1595" s="318" t="s">
        <v>6884</v>
      </c>
      <c r="J1595" s="318" t="s">
        <v>6884</v>
      </c>
      <c r="K1595" s="318" t="s">
        <v>6940</v>
      </c>
      <c r="L1595" s="318" t="s">
        <v>862</v>
      </c>
    </row>
    <row r="1596" spans="1:12" ht="56.25">
      <c r="A1596" s="319" t="s">
        <v>14441</v>
      </c>
      <c r="B1596" s="319" t="s">
        <v>14438</v>
      </c>
      <c r="C1596" s="319" t="s">
        <v>14439</v>
      </c>
      <c r="D1596" s="319" t="s">
        <v>14440</v>
      </c>
      <c r="E1596" s="319" t="s">
        <v>11797</v>
      </c>
      <c r="F1596" s="319" t="s">
        <v>11798</v>
      </c>
      <c r="G1596" s="319" t="s">
        <v>7003</v>
      </c>
      <c r="H1596" s="319" t="s">
        <v>11799</v>
      </c>
      <c r="I1596" s="319" t="s">
        <v>6884</v>
      </c>
      <c r="J1596" s="319" t="s">
        <v>6884</v>
      </c>
      <c r="K1596" s="319" t="s">
        <v>6884</v>
      </c>
      <c r="L1596" s="319" t="s">
        <v>862</v>
      </c>
    </row>
    <row r="1597" spans="1:12" ht="67.5">
      <c r="A1597" s="318" t="s">
        <v>6884</v>
      </c>
      <c r="B1597" s="318" t="s">
        <v>14442</v>
      </c>
      <c r="C1597" s="318" t="s">
        <v>14443</v>
      </c>
      <c r="D1597" s="318" t="s">
        <v>6884</v>
      </c>
      <c r="E1597" s="318" t="s">
        <v>8424</v>
      </c>
      <c r="F1597" s="318" t="s">
        <v>8425</v>
      </c>
      <c r="G1597" s="318" t="s">
        <v>7003</v>
      </c>
      <c r="H1597" s="318" t="s">
        <v>8426</v>
      </c>
      <c r="I1597" s="318" t="s">
        <v>6884</v>
      </c>
      <c r="J1597" s="318" t="s">
        <v>6884</v>
      </c>
      <c r="K1597" s="318" t="s">
        <v>6940</v>
      </c>
      <c r="L1597" s="318" t="s">
        <v>862</v>
      </c>
    </row>
    <row r="1598" spans="1:12" ht="112.5">
      <c r="A1598" s="319" t="s">
        <v>14447</v>
      </c>
      <c r="B1598" s="319" t="s">
        <v>14444</v>
      </c>
      <c r="C1598" s="319" t="s">
        <v>14445</v>
      </c>
      <c r="D1598" s="319" t="s">
        <v>14446</v>
      </c>
      <c r="E1598" s="319" t="s">
        <v>13176</v>
      </c>
      <c r="F1598" s="319" t="s">
        <v>13177</v>
      </c>
      <c r="G1598" s="319" t="s">
        <v>7163</v>
      </c>
      <c r="H1598" s="319" t="s">
        <v>13178</v>
      </c>
      <c r="I1598" s="319" t="s">
        <v>6884</v>
      </c>
      <c r="J1598" s="319" t="s">
        <v>7150</v>
      </c>
      <c r="K1598" s="319" t="s">
        <v>6884</v>
      </c>
      <c r="L1598" s="319" t="s">
        <v>862</v>
      </c>
    </row>
    <row r="1599" spans="1:12" ht="67.5">
      <c r="A1599" s="318" t="s">
        <v>6884</v>
      </c>
      <c r="B1599" s="318" t="s">
        <v>14448</v>
      </c>
      <c r="C1599" s="318" t="s">
        <v>14449</v>
      </c>
      <c r="D1599" s="318" t="s">
        <v>6884</v>
      </c>
      <c r="E1599" s="318" t="s">
        <v>13176</v>
      </c>
      <c r="F1599" s="318" t="s">
        <v>13177</v>
      </c>
      <c r="G1599" s="318" t="s">
        <v>7163</v>
      </c>
      <c r="H1599" s="318" t="s">
        <v>13178</v>
      </c>
      <c r="I1599" s="318" t="s">
        <v>6884</v>
      </c>
      <c r="J1599" s="318" t="s">
        <v>6884</v>
      </c>
      <c r="K1599" s="318" t="s">
        <v>6940</v>
      </c>
      <c r="L1599" s="318" t="s">
        <v>862</v>
      </c>
    </row>
    <row r="1600" spans="1:12" ht="67.5">
      <c r="A1600" s="319" t="s">
        <v>14453</v>
      </c>
      <c r="B1600" s="319" t="s">
        <v>14450</v>
      </c>
      <c r="C1600" s="319" t="s">
        <v>14451</v>
      </c>
      <c r="D1600" s="319" t="s">
        <v>14452</v>
      </c>
      <c r="E1600" s="319" t="s">
        <v>13176</v>
      </c>
      <c r="F1600" s="319" t="s">
        <v>13177</v>
      </c>
      <c r="G1600" s="319" t="s">
        <v>7163</v>
      </c>
      <c r="H1600" s="319" t="s">
        <v>13178</v>
      </c>
      <c r="I1600" s="319" t="s">
        <v>6884</v>
      </c>
      <c r="J1600" s="319" t="s">
        <v>6884</v>
      </c>
      <c r="K1600" s="319" t="s">
        <v>6884</v>
      </c>
      <c r="L1600" s="319" t="s">
        <v>6893</v>
      </c>
    </row>
    <row r="1601" spans="1:12" ht="67.5">
      <c r="A1601" s="318" t="s">
        <v>1090</v>
      </c>
      <c r="B1601" s="318" t="s">
        <v>14454</v>
      </c>
      <c r="C1601" s="318" t="s">
        <v>14455</v>
      </c>
      <c r="D1601" s="318" t="s">
        <v>1090</v>
      </c>
      <c r="E1601" s="318" t="s">
        <v>8424</v>
      </c>
      <c r="F1601" s="318" t="s">
        <v>8425</v>
      </c>
      <c r="G1601" s="318" t="s">
        <v>7003</v>
      </c>
      <c r="H1601" s="318" t="s">
        <v>8426</v>
      </c>
      <c r="I1601" s="318" t="s">
        <v>6884</v>
      </c>
      <c r="J1601" s="318" t="s">
        <v>6884</v>
      </c>
      <c r="K1601" s="318" t="s">
        <v>6940</v>
      </c>
      <c r="L1601" s="318" t="s">
        <v>6893</v>
      </c>
    </row>
    <row r="1602" spans="1:12" ht="33.75">
      <c r="A1602" s="319" t="s">
        <v>14459</v>
      </c>
      <c r="B1602" s="319" t="s">
        <v>14456</v>
      </c>
      <c r="C1602" s="319" t="s">
        <v>14457</v>
      </c>
      <c r="D1602" s="319" t="s">
        <v>14458</v>
      </c>
      <c r="E1602" s="319" t="s">
        <v>7274</v>
      </c>
      <c r="F1602" s="319" t="s">
        <v>7275</v>
      </c>
      <c r="G1602" s="319" t="s">
        <v>7276</v>
      </c>
      <c r="H1602" s="319" t="s">
        <v>7277</v>
      </c>
      <c r="I1602" s="319" t="s">
        <v>6884</v>
      </c>
      <c r="J1602" s="319" t="s">
        <v>6884</v>
      </c>
      <c r="K1602" s="319" t="s">
        <v>6884</v>
      </c>
      <c r="L1602" s="319" t="s">
        <v>862</v>
      </c>
    </row>
    <row r="1603" spans="1:12" ht="22.5">
      <c r="A1603" s="318" t="s">
        <v>6884</v>
      </c>
      <c r="B1603" s="318" t="s">
        <v>14460</v>
      </c>
      <c r="C1603" s="318" t="s">
        <v>14461</v>
      </c>
      <c r="D1603" s="318" t="s">
        <v>6884</v>
      </c>
      <c r="E1603" s="318" t="s">
        <v>7258</v>
      </c>
      <c r="F1603" s="318" t="s">
        <v>7259</v>
      </c>
      <c r="G1603" s="318" t="s">
        <v>7037</v>
      </c>
      <c r="H1603" s="318" t="s">
        <v>7259</v>
      </c>
      <c r="I1603" s="318" t="s">
        <v>6884</v>
      </c>
      <c r="J1603" s="318" t="s">
        <v>6884</v>
      </c>
      <c r="K1603" s="318" t="s">
        <v>6940</v>
      </c>
      <c r="L1603" s="318" t="s">
        <v>862</v>
      </c>
    </row>
    <row r="1604" spans="1:12" ht="67.5">
      <c r="A1604" s="319" t="s">
        <v>14465</v>
      </c>
      <c r="B1604" s="319" t="s">
        <v>14462</v>
      </c>
      <c r="C1604" s="319" t="s">
        <v>14463</v>
      </c>
      <c r="D1604" s="319" t="s">
        <v>14464</v>
      </c>
      <c r="E1604" s="319" t="s">
        <v>14466</v>
      </c>
      <c r="F1604" s="319" t="s">
        <v>14467</v>
      </c>
      <c r="G1604" s="319" t="s">
        <v>7139</v>
      </c>
      <c r="H1604" s="319" t="s">
        <v>14468</v>
      </c>
      <c r="I1604" s="319" t="s">
        <v>6884</v>
      </c>
      <c r="J1604" s="319" t="s">
        <v>6884</v>
      </c>
      <c r="K1604" s="319" t="s">
        <v>6884</v>
      </c>
      <c r="L1604" s="319" t="s">
        <v>862</v>
      </c>
    </row>
    <row r="1605" spans="1:12" ht="90">
      <c r="A1605" s="318" t="s">
        <v>14472</v>
      </c>
      <c r="B1605" s="318" t="s">
        <v>14469</v>
      </c>
      <c r="C1605" s="318" t="s">
        <v>14470</v>
      </c>
      <c r="D1605" s="318" t="s">
        <v>14471</v>
      </c>
      <c r="E1605" s="318" t="s">
        <v>14473</v>
      </c>
      <c r="F1605" s="318" t="s">
        <v>14474</v>
      </c>
      <c r="G1605" s="318" t="s">
        <v>6990</v>
      </c>
      <c r="H1605" s="318" t="s">
        <v>14474</v>
      </c>
      <c r="I1605" s="318" t="s">
        <v>6884</v>
      </c>
      <c r="J1605" s="318" t="s">
        <v>6884</v>
      </c>
      <c r="K1605" s="318" t="s">
        <v>6884</v>
      </c>
      <c r="L1605" s="318" t="s">
        <v>862</v>
      </c>
    </row>
    <row r="1606" spans="1:12" ht="45">
      <c r="A1606" s="319" t="s">
        <v>14478</v>
      </c>
      <c r="B1606" s="319" t="s">
        <v>14475</v>
      </c>
      <c r="C1606" s="319" t="s">
        <v>14476</v>
      </c>
      <c r="D1606" s="319" t="s">
        <v>14477</v>
      </c>
      <c r="E1606" s="319" t="s">
        <v>14479</v>
      </c>
      <c r="F1606" s="319" t="s">
        <v>14480</v>
      </c>
      <c r="G1606" s="319" t="s">
        <v>8100</v>
      </c>
      <c r="H1606" s="319" t="s">
        <v>14480</v>
      </c>
      <c r="I1606" s="319" t="s">
        <v>6884</v>
      </c>
      <c r="J1606" s="319" t="s">
        <v>6884</v>
      </c>
      <c r="K1606" s="319" t="s">
        <v>6884</v>
      </c>
      <c r="L1606" s="319" t="s">
        <v>862</v>
      </c>
    </row>
    <row r="1607" spans="1:12" ht="78.75">
      <c r="A1607" s="318" t="s">
        <v>3202</v>
      </c>
      <c r="B1607" s="318" t="s">
        <v>14481</v>
      </c>
      <c r="C1607" s="318" t="s">
        <v>14482</v>
      </c>
      <c r="D1607" s="318" t="s">
        <v>3204</v>
      </c>
      <c r="E1607" s="318" t="s">
        <v>10620</v>
      </c>
      <c r="F1607" s="318" t="s">
        <v>14483</v>
      </c>
      <c r="G1607" s="318" t="s">
        <v>6932</v>
      </c>
      <c r="H1607" s="318" t="s">
        <v>14483</v>
      </c>
      <c r="I1607" s="318" t="s">
        <v>6884</v>
      </c>
      <c r="J1607" s="318" t="s">
        <v>6884</v>
      </c>
      <c r="K1607" s="318" t="s">
        <v>6884</v>
      </c>
      <c r="L1607" s="318" t="s">
        <v>862</v>
      </c>
    </row>
    <row r="1608" spans="1:12" ht="56.25">
      <c r="A1608" s="319" t="s">
        <v>14487</v>
      </c>
      <c r="B1608" s="319" t="s">
        <v>14484</v>
      </c>
      <c r="C1608" s="319" t="s">
        <v>14485</v>
      </c>
      <c r="D1608" s="319" t="s">
        <v>14486</v>
      </c>
      <c r="E1608" s="319" t="s">
        <v>14488</v>
      </c>
      <c r="F1608" s="319" t="s">
        <v>14489</v>
      </c>
      <c r="G1608" s="319" t="s">
        <v>6932</v>
      </c>
      <c r="H1608" s="319" t="s">
        <v>14489</v>
      </c>
      <c r="I1608" s="319" t="s">
        <v>6884</v>
      </c>
      <c r="J1608" s="319" t="s">
        <v>6884</v>
      </c>
      <c r="K1608" s="319" t="s">
        <v>6884</v>
      </c>
      <c r="L1608" s="319" t="s">
        <v>862</v>
      </c>
    </row>
    <row r="1609" spans="1:12" ht="45">
      <c r="A1609" s="318" t="s">
        <v>14493</v>
      </c>
      <c r="B1609" s="318" t="s">
        <v>14490</v>
      </c>
      <c r="C1609" s="318" t="s">
        <v>14491</v>
      </c>
      <c r="D1609" s="318" t="s">
        <v>14492</v>
      </c>
      <c r="E1609" s="318" t="s">
        <v>14494</v>
      </c>
      <c r="F1609" s="318" t="s">
        <v>14495</v>
      </c>
      <c r="G1609" s="318" t="s">
        <v>7219</v>
      </c>
      <c r="H1609" s="318" t="s">
        <v>14496</v>
      </c>
      <c r="I1609" s="318" t="s">
        <v>6884</v>
      </c>
      <c r="J1609" s="318" t="s">
        <v>6884</v>
      </c>
      <c r="K1609" s="318" t="s">
        <v>6884</v>
      </c>
      <c r="L1609" s="318" t="s">
        <v>862</v>
      </c>
    </row>
    <row r="1610" spans="1:12" ht="78.75">
      <c r="A1610" s="319" t="s">
        <v>14500</v>
      </c>
      <c r="B1610" s="319" t="s">
        <v>14497</v>
      </c>
      <c r="C1610" s="319" t="s">
        <v>14498</v>
      </c>
      <c r="D1610" s="319" t="s">
        <v>14499</v>
      </c>
      <c r="E1610" s="319" t="s">
        <v>14501</v>
      </c>
      <c r="F1610" s="319" t="s">
        <v>14502</v>
      </c>
      <c r="G1610" s="319" t="s">
        <v>6924</v>
      </c>
      <c r="H1610" s="319" t="s">
        <v>14502</v>
      </c>
      <c r="I1610" s="319" t="s">
        <v>6884</v>
      </c>
      <c r="J1610" s="319" t="s">
        <v>9216</v>
      </c>
      <c r="K1610" s="319" t="s">
        <v>11014</v>
      </c>
      <c r="L1610" s="319" t="s">
        <v>862</v>
      </c>
    </row>
    <row r="1611" spans="1:12" ht="67.5">
      <c r="A1611" s="318" t="s">
        <v>809</v>
      </c>
      <c r="B1611" s="318" t="s">
        <v>14503</v>
      </c>
      <c r="C1611" s="318" t="s">
        <v>14504</v>
      </c>
      <c r="D1611" s="318" t="s">
        <v>14505</v>
      </c>
      <c r="E1611" s="318" t="s">
        <v>14387</v>
      </c>
      <c r="F1611" s="318" t="s">
        <v>14388</v>
      </c>
      <c r="G1611" s="318" t="s">
        <v>6979</v>
      </c>
      <c r="H1611" s="318" t="s">
        <v>14389</v>
      </c>
      <c r="I1611" s="318" t="s">
        <v>6884</v>
      </c>
      <c r="J1611" s="318" t="s">
        <v>6884</v>
      </c>
      <c r="K1611" s="318" t="s">
        <v>11014</v>
      </c>
      <c r="L1611" s="318" t="s">
        <v>862</v>
      </c>
    </row>
    <row r="1612" spans="1:12" ht="33.75">
      <c r="A1612" s="319" t="s">
        <v>14509</v>
      </c>
      <c r="B1612" s="319" t="s">
        <v>14506</v>
      </c>
      <c r="C1612" s="319" t="s">
        <v>14507</v>
      </c>
      <c r="D1612" s="319" t="s">
        <v>14508</v>
      </c>
      <c r="E1612" s="319" t="s">
        <v>7643</v>
      </c>
      <c r="F1612" s="319" t="s">
        <v>7644</v>
      </c>
      <c r="G1612" s="319" t="s">
        <v>7037</v>
      </c>
      <c r="H1612" s="319" t="s">
        <v>7644</v>
      </c>
      <c r="I1612" s="319" t="s">
        <v>6884</v>
      </c>
      <c r="J1612" s="319" t="s">
        <v>6884</v>
      </c>
      <c r="K1612" s="319" t="s">
        <v>6884</v>
      </c>
      <c r="L1612" s="319" t="s">
        <v>862</v>
      </c>
    </row>
    <row r="1613" spans="1:12" ht="45">
      <c r="A1613" s="318" t="s">
        <v>14513</v>
      </c>
      <c r="B1613" s="318" t="s">
        <v>14510</v>
      </c>
      <c r="C1613" s="318" t="s">
        <v>14511</v>
      </c>
      <c r="D1613" s="318" t="s">
        <v>14512</v>
      </c>
      <c r="E1613" s="318" t="s">
        <v>8882</v>
      </c>
      <c r="F1613" s="318" t="s">
        <v>8883</v>
      </c>
      <c r="G1613" s="318" t="s">
        <v>7627</v>
      </c>
      <c r="H1613" s="318" t="s">
        <v>8884</v>
      </c>
      <c r="I1613" s="318" t="s">
        <v>6884</v>
      </c>
      <c r="J1613" s="318" t="s">
        <v>7628</v>
      </c>
      <c r="K1613" s="318" t="s">
        <v>6884</v>
      </c>
      <c r="L1613" s="318" t="s">
        <v>862</v>
      </c>
    </row>
    <row r="1614" spans="1:12" ht="78.75">
      <c r="A1614" s="319" t="s">
        <v>14517</v>
      </c>
      <c r="B1614" s="319" t="s">
        <v>14514</v>
      </c>
      <c r="C1614" s="319" t="s">
        <v>14515</v>
      </c>
      <c r="D1614" s="319" t="s">
        <v>14516</v>
      </c>
      <c r="E1614" s="319" t="s">
        <v>14518</v>
      </c>
      <c r="F1614" s="319" t="s">
        <v>14519</v>
      </c>
      <c r="G1614" s="319" t="s">
        <v>8914</v>
      </c>
      <c r="H1614" s="319" t="s">
        <v>14519</v>
      </c>
      <c r="I1614" s="319" t="s">
        <v>6884</v>
      </c>
      <c r="J1614" s="319" t="s">
        <v>6884</v>
      </c>
      <c r="K1614" s="319" t="s">
        <v>6884</v>
      </c>
      <c r="L1614" s="319" t="s">
        <v>6893</v>
      </c>
    </row>
    <row r="1615" spans="1:12" ht="33.75">
      <c r="A1615" s="318" t="s">
        <v>14523</v>
      </c>
      <c r="B1615" s="318" t="s">
        <v>14520</v>
      </c>
      <c r="C1615" s="318" t="s">
        <v>14521</v>
      </c>
      <c r="D1615" s="318" t="s">
        <v>14522</v>
      </c>
      <c r="E1615" s="318" t="s">
        <v>14524</v>
      </c>
      <c r="F1615" s="318" t="s">
        <v>7626</v>
      </c>
      <c r="G1615" s="318" t="s">
        <v>7627</v>
      </c>
      <c r="H1615" s="318" t="s">
        <v>7626</v>
      </c>
      <c r="I1615" s="318" t="s">
        <v>6884</v>
      </c>
      <c r="J1615" s="318" t="s">
        <v>6884</v>
      </c>
      <c r="K1615" s="318" t="s">
        <v>6884</v>
      </c>
      <c r="L1615" s="318" t="s">
        <v>862</v>
      </c>
    </row>
    <row r="1616" spans="1:12" ht="33.75">
      <c r="A1616" s="319" t="s">
        <v>14528</v>
      </c>
      <c r="B1616" s="319" t="s">
        <v>14525</v>
      </c>
      <c r="C1616" s="319" t="s">
        <v>14526</v>
      </c>
      <c r="D1616" s="319" t="s">
        <v>14527</v>
      </c>
      <c r="E1616" s="319" t="s">
        <v>14524</v>
      </c>
      <c r="F1616" s="319" t="s">
        <v>7626</v>
      </c>
      <c r="G1616" s="319" t="s">
        <v>7627</v>
      </c>
      <c r="H1616" s="319" t="s">
        <v>7626</v>
      </c>
      <c r="I1616" s="319" t="s">
        <v>6884</v>
      </c>
      <c r="J1616" s="319" t="s">
        <v>6884</v>
      </c>
      <c r="K1616" s="319" t="s">
        <v>6884</v>
      </c>
      <c r="L1616" s="319" t="s">
        <v>862</v>
      </c>
    </row>
    <row r="1617" spans="1:12" ht="33.75">
      <c r="A1617" s="318" t="s">
        <v>14532</v>
      </c>
      <c r="B1617" s="318" t="s">
        <v>14529</v>
      </c>
      <c r="C1617" s="318" t="s">
        <v>14530</v>
      </c>
      <c r="D1617" s="318" t="s">
        <v>14531</v>
      </c>
      <c r="E1617" s="318" t="s">
        <v>14533</v>
      </c>
      <c r="F1617" s="318" t="s">
        <v>7843</v>
      </c>
      <c r="G1617" s="318" t="s">
        <v>6965</v>
      </c>
      <c r="H1617" s="318" t="s">
        <v>7843</v>
      </c>
      <c r="I1617" s="318" t="s">
        <v>6884</v>
      </c>
      <c r="J1617" s="318" t="s">
        <v>6884</v>
      </c>
      <c r="K1617" s="318" t="s">
        <v>6884</v>
      </c>
      <c r="L1617" s="318" t="s">
        <v>862</v>
      </c>
    </row>
    <row r="1618" spans="1:12" ht="45">
      <c r="A1618" s="319" t="s">
        <v>14537</v>
      </c>
      <c r="B1618" s="319" t="s">
        <v>14534</v>
      </c>
      <c r="C1618" s="319" t="s">
        <v>14535</v>
      </c>
      <c r="D1618" s="319" t="s">
        <v>14536</v>
      </c>
      <c r="E1618" s="319" t="s">
        <v>8339</v>
      </c>
      <c r="F1618" s="319" t="s">
        <v>8340</v>
      </c>
      <c r="G1618" s="319" t="s">
        <v>7139</v>
      </c>
      <c r="H1618" s="319" t="s">
        <v>8341</v>
      </c>
      <c r="I1618" s="319" t="s">
        <v>6884</v>
      </c>
      <c r="J1618" s="319" t="s">
        <v>6884</v>
      </c>
      <c r="K1618" s="319" t="s">
        <v>6884</v>
      </c>
      <c r="L1618" s="319" t="s">
        <v>862</v>
      </c>
    </row>
    <row r="1619" spans="1:12" ht="56.25">
      <c r="A1619" s="318" t="s">
        <v>14541</v>
      </c>
      <c r="B1619" s="318" t="s">
        <v>14538</v>
      </c>
      <c r="C1619" s="318" t="s">
        <v>14539</v>
      </c>
      <c r="D1619" s="318" t="s">
        <v>14540</v>
      </c>
      <c r="E1619" s="318" t="s">
        <v>14542</v>
      </c>
      <c r="F1619" s="318" t="s">
        <v>14543</v>
      </c>
      <c r="G1619" s="318" t="s">
        <v>7120</v>
      </c>
      <c r="H1619" s="318" t="s">
        <v>14543</v>
      </c>
      <c r="I1619" s="318" t="s">
        <v>6884</v>
      </c>
      <c r="J1619" s="318" t="s">
        <v>6884</v>
      </c>
      <c r="K1619" s="318" t="s">
        <v>6884</v>
      </c>
      <c r="L1619" s="318" t="s">
        <v>862</v>
      </c>
    </row>
    <row r="1620" spans="1:12" ht="67.5">
      <c r="A1620" s="319" t="s">
        <v>14547</v>
      </c>
      <c r="B1620" s="319" t="s">
        <v>14544</v>
      </c>
      <c r="C1620" s="319" t="s">
        <v>14545</v>
      </c>
      <c r="D1620" s="319" t="s">
        <v>14546</v>
      </c>
      <c r="E1620" s="319" t="s">
        <v>14548</v>
      </c>
      <c r="F1620" s="319" t="s">
        <v>14549</v>
      </c>
      <c r="G1620" s="319" t="s">
        <v>7730</v>
      </c>
      <c r="H1620" s="319" t="s">
        <v>14550</v>
      </c>
      <c r="I1620" s="319" t="s">
        <v>6884</v>
      </c>
      <c r="J1620" s="319" t="s">
        <v>6884</v>
      </c>
      <c r="K1620" s="319" t="s">
        <v>11014</v>
      </c>
      <c r="L1620" s="319" t="s">
        <v>862</v>
      </c>
    </row>
    <row r="1621" spans="1:12" ht="56.25">
      <c r="A1621" s="318" t="s">
        <v>14554</v>
      </c>
      <c r="B1621" s="318" t="s">
        <v>14551</v>
      </c>
      <c r="C1621" s="318" t="s">
        <v>14552</v>
      </c>
      <c r="D1621" s="318" t="s">
        <v>14553</v>
      </c>
      <c r="E1621" s="318" t="s">
        <v>14555</v>
      </c>
      <c r="F1621" s="318" t="s">
        <v>14556</v>
      </c>
      <c r="G1621" s="318" t="s">
        <v>8914</v>
      </c>
      <c r="H1621" s="318" t="s">
        <v>14556</v>
      </c>
      <c r="I1621" s="318" t="s">
        <v>6884</v>
      </c>
      <c r="J1621" s="318" t="s">
        <v>14557</v>
      </c>
      <c r="K1621" s="318" t="s">
        <v>11014</v>
      </c>
      <c r="L1621" s="318" t="s">
        <v>862</v>
      </c>
    </row>
    <row r="1622" spans="1:12" ht="33.75">
      <c r="A1622" s="319" t="s">
        <v>14561</v>
      </c>
      <c r="B1622" s="319" t="s">
        <v>14558</v>
      </c>
      <c r="C1622" s="319" t="s">
        <v>14559</v>
      </c>
      <c r="D1622" s="319" t="s">
        <v>14560</v>
      </c>
      <c r="E1622" s="319" t="s">
        <v>7258</v>
      </c>
      <c r="F1622" s="319" t="s">
        <v>7259</v>
      </c>
      <c r="G1622" s="319" t="s">
        <v>7037</v>
      </c>
      <c r="H1622" s="319" t="s">
        <v>7259</v>
      </c>
      <c r="I1622" s="319" t="s">
        <v>6884</v>
      </c>
      <c r="J1622" s="319" t="s">
        <v>6884</v>
      </c>
      <c r="K1622" s="319" t="s">
        <v>6884</v>
      </c>
      <c r="L1622" s="319" t="s">
        <v>862</v>
      </c>
    </row>
    <row r="1623" spans="1:12" ht="45">
      <c r="A1623" s="318" t="s">
        <v>14565</v>
      </c>
      <c r="B1623" s="318" t="s">
        <v>14562</v>
      </c>
      <c r="C1623" s="318" t="s">
        <v>14563</v>
      </c>
      <c r="D1623" s="318" t="s">
        <v>14564</v>
      </c>
      <c r="E1623" s="318" t="s">
        <v>7280</v>
      </c>
      <c r="F1623" s="318" t="s">
        <v>7281</v>
      </c>
      <c r="G1623" s="318" t="s">
        <v>7003</v>
      </c>
      <c r="H1623" s="318" t="s">
        <v>7281</v>
      </c>
      <c r="I1623" s="318" t="s">
        <v>6884</v>
      </c>
      <c r="J1623" s="318" t="s">
        <v>6884</v>
      </c>
      <c r="K1623" s="318" t="s">
        <v>6884</v>
      </c>
      <c r="L1623" s="318" t="s">
        <v>862</v>
      </c>
    </row>
    <row r="1624" spans="1:12" ht="56.25">
      <c r="A1624" s="319" t="s">
        <v>14569</v>
      </c>
      <c r="B1624" s="319" t="s">
        <v>14566</v>
      </c>
      <c r="C1624" s="319" t="s">
        <v>14567</v>
      </c>
      <c r="D1624" s="319" t="s">
        <v>14568</v>
      </c>
      <c r="E1624" s="319" t="s">
        <v>7237</v>
      </c>
      <c r="F1624" s="319" t="s">
        <v>8474</v>
      </c>
      <c r="G1624" s="319" t="s">
        <v>7003</v>
      </c>
      <c r="H1624" s="319" t="s">
        <v>8475</v>
      </c>
      <c r="I1624" s="319" t="s">
        <v>6884</v>
      </c>
      <c r="J1624" s="319" t="s">
        <v>6884</v>
      </c>
      <c r="K1624" s="319" t="s">
        <v>6884</v>
      </c>
      <c r="L1624" s="319" t="s">
        <v>862</v>
      </c>
    </row>
    <row r="1625" spans="1:12" ht="67.5">
      <c r="A1625" s="318" t="s">
        <v>14573</v>
      </c>
      <c r="B1625" s="318" t="s">
        <v>14570</v>
      </c>
      <c r="C1625" s="318" t="s">
        <v>14571</v>
      </c>
      <c r="D1625" s="318" t="s">
        <v>14572</v>
      </c>
      <c r="E1625" s="318" t="s">
        <v>10259</v>
      </c>
      <c r="F1625" s="318" t="s">
        <v>10260</v>
      </c>
      <c r="G1625" s="318" t="s">
        <v>7003</v>
      </c>
      <c r="H1625" s="318" t="s">
        <v>10261</v>
      </c>
      <c r="I1625" s="318" t="s">
        <v>6884</v>
      </c>
      <c r="J1625" s="318" t="s">
        <v>6884</v>
      </c>
      <c r="K1625" s="318" t="s">
        <v>6884</v>
      </c>
      <c r="L1625" s="318" t="s">
        <v>862</v>
      </c>
    </row>
    <row r="1626" spans="1:12" ht="45">
      <c r="A1626" s="319" t="s">
        <v>14576</v>
      </c>
      <c r="B1626" s="319" t="s">
        <v>14574</v>
      </c>
      <c r="C1626" s="319" t="s">
        <v>14575</v>
      </c>
      <c r="D1626" s="319" t="s">
        <v>6884</v>
      </c>
      <c r="E1626" s="319" t="s">
        <v>7280</v>
      </c>
      <c r="F1626" s="319" t="s">
        <v>7281</v>
      </c>
      <c r="G1626" s="319" t="s">
        <v>7003</v>
      </c>
      <c r="H1626" s="319" t="s">
        <v>7281</v>
      </c>
      <c r="I1626" s="319" t="s">
        <v>6884</v>
      </c>
      <c r="J1626" s="319" t="s">
        <v>6884</v>
      </c>
      <c r="K1626" s="319" t="s">
        <v>6884</v>
      </c>
      <c r="L1626" s="319" t="s">
        <v>862</v>
      </c>
    </row>
    <row r="1627" spans="1:12" ht="33.75">
      <c r="A1627" s="318" t="s">
        <v>14579</v>
      </c>
      <c r="B1627" s="318" t="s">
        <v>14577</v>
      </c>
      <c r="C1627" s="318" t="s">
        <v>14578</v>
      </c>
      <c r="D1627" s="318" t="s">
        <v>6884</v>
      </c>
      <c r="E1627" s="318" t="s">
        <v>7137</v>
      </c>
      <c r="F1627" s="318" t="s">
        <v>7138</v>
      </c>
      <c r="G1627" s="318" t="s">
        <v>7139</v>
      </c>
      <c r="H1627" s="318" t="s">
        <v>7138</v>
      </c>
      <c r="I1627" s="318" t="s">
        <v>6884</v>
      </c>
      <c r="J1627" s="318" t="s">
        <v>6884</v>
      </c>
      <c r="K1627" s="318" t="s">
        <v>6884</v>
      </c>
      <c r="L1627" s="318" t="s">
        <v>862</v>
      </c>
    </row>
    <row r="1628" spans="1:12" ht="135">
      <c r="A1628" s="319" t="s">
        <v>14582</v>
      </c>
      <c r="B1628" s="319" t="s">
        <v>14580</v>
      </c>
      <c r="C1628" s="319" t="s">
        <v>14581</v>
      </c>
      <c r="D1628" s="319" t="s">
        <v>6884</v>
      </c>
      <c r="E1628" s="319" t="s">
        <v>8579</v>
      </c>
      <c r="F1628" s="319" t="s">
        <v>14583</v>
      </c>
      <c r="G1628" s="319" t="s">
        <v>7120</v>
      </c>
      <c r="H1628" s="319" t="s">
        <v>14583</v>
      </c>
      <c r="I1628" s="319" t="s">
        <v>6884</v>
      </c>
      <c r="J1628" s="319" t="s">
        <v>6884</v>
      </c>
      <c r="K1628" s="319" t="s">
        <v>6884</v>
      </c>
      <c r="L1628" s="319" t="s">
        <v>862</v>
      </c>
    </row>
    <row r="1629" spans="1:12" ht="78.75">
      <c r="A1629" s="318" t="s">
        <v>14587</v>
      </c>
      <c r="B1629" s="318" t="s">
        <v>14584</v>
      </c>
      <c r="C1629" s="318" t="s">
        <v>14585</v>
      </c>
      <c r="D1629" s="318" t="s">
        <v>14586</v>
      </c>
      <c r="E1629" s="318" t="s">
        <v>14588</v>
      </c>
      <c r="F1629" s="318" t="s">
        <v>14589</v>
      </c>
      <c r="G1629" s="318" t="s">
        <v>7155</v>
      </c>
      <c r="H1629" s="318" t="s">
        <v>14589</v>
      </c>
      <c r="I1629" s="318" t="s">
        <v>8005</v>
      </c>
      <c r="J1629" s="318" t="s">
        <v>6884</v>
      </c>
      <c r="K1629" s="318" t="s">
        <v>6884</v>
      </c>
      <c r="L1629" s="318" t="s">
        <v>862</v>
      </c>
    </row>
    <row r="1630" spans="1:12" ht="33.75">
      <c r="A1630" s="319" t="s">
        <v>14593</v>
      </c>
      <c r="B1630" s="319" t="s">
        <v>14590</v>
      </c>
      <c r="C1630" s="319" t="s">
        <v>14591</v>
      </c>
      <c r="D1630" s="319" t="s">
        <v>14592</v>
      </c>
      <c r="E1630" s="319" t="s">
        <v>14594</v>
      </c>
      <c r="F1630" s="319" t="s">
        <v>14595</v>
      </c>
      <c r="G1630" s="319" t="s">
        <v>7120</v>
      </c>
      <c r="H1630" s="319" t="s">
        <v>14595</v>
      </c>
      <c r="I1630" s="319" t="s">
        <v>6884</v>
      </c>
      <c r="J1630" s="319" t="s">
        <v>6884</v>
      </c>
      <c r="K1630" s="319" t="s">
        <v>6884</v>
      </c>
      <c r="L1630" s="319" t="s">
        <v>862</v>
      </c>
    </row>
    <row r="1631" spans="1:12" ht="33.75">
      <c r="A1631" s="318" t="s">
        <v>6884</v>
      </c>
      <c r="B1631" s="318" t="s">
        <v>14596</v>
      </c>
      <c r="C1631" s="318" t="s">
        <v>14597</v>
      </c>
      <c r="D1631" s="318" t="s">
        <v>6884</v>
      </c>
      <c r="E1631" s="318" t="s">
        <v>14594</v>
      </c>
      <c r="F1631" s="318" t="s">
        <v>14595</v>
      </c>
      <c r="G1631" s="318" t="s">
        <v>7120</v>
      </c>
      <c r="H1631" s="318" t="s">
        <v>14595</v>
      </c>
      <c r="I1631" s="318" t="s">
        <v>6884</v>
      </c>
      <c r="J1631" s="318" t="s">
        <v>6884</v>
      </c>
      <c r="K1631" s="318" t="s">
        <v>6940</v>
      </c>
      <c r="L1631" s="318" t="s">
        <v>862</v>
      </c>
    </row>
    <row r="1632" spans="1:12" ht="33.75">
      <c r="A1632" s="319" t="s">
        <v>14601</v>
      </c>
      <c r="B1632" s="319" t="s">
        <v>14598</v>
      </c>
      <c r="C1632" s="319" t="s">
        <v>14599</v>
      </c>
      <c r="D1632" s="319" t="s">
        <v>14600</v>
      </c>
      <c r="E1632" s="319" t="s">
        <v>7280</v>
      </c>
      <c r="F1632" s="319" t="s">
        <v>7281</v>
      </c>
      <c r="G1632" s="319" t="s">
        <v>7003</v>
      </c>
      <c r="H1632" s="319" t="s">
        <v>7281</v>
      </c>
      <c r="I1632" s="319" t="s">
        <v>6884</v>
      </c>
      <c r="J1632" s="319" t="s">
        <v>6884</v>
      </c>
      <c r="K1632" s="319" t="s">
        <v>6884</v>
      </c>
      <c r="L1632" s="319" t="s">
        <v>862</v>
      </c>
    </row>
    <row r="1633" spans="1:12" ht="45">
      <c r="A1633" s="318" t="s">
        <v>6884</v>
      </c>
      <c r="B1633" s="318" t="s">
        <v>14602</v>
      </c>
      <c r="C1633" s="318" t="s">
        <v>14603</v>
      </c>
      <c r="D1633" s="318" t="s">
        <v>6884</v>
      </c>
      <c r="E1633" s="318" t="s">
        <v>9860</v>
      </c>
      <c r="F1633" s="318" t="s">
        <v>12516</v>
      </c>
      <c r="G1633" s="318" t="s">
        <v>7163</v>
      </c>
      <c r="H1633" s="318" t="s">
        <v>12516</v>
      </c>
      <c r="I1633" s="318" t="s">
        <v>6884</v>
      </c>
      <c r="J1633" s="318" t="s">
        <v>6884</v>
      </c>
      <c r="K1633" s="318" t="s">
        <v>6940</v>
      </c>
      <c r="L1633" s="318" t="s">
        <v>862</v>
      </c>
    </row>
    <row r="1634" spans="1:12" ht="33.75">
      <c r="A1634" s="319" t="s">
        <v>14607</v>
      </c>
      <c r="B1634" s="319" t="s">
        <v>14604</v>
      </c>
      <c r="C1634" s="319" t="s">
        <v>14605</v>
      </c>
      <c r="D1634" s="319" t="s">
        <v>14606</v>
      </c>
      <c r="E1634" s="319" t="s">
        <v>7280</v>
      </c>
      <c r="F1634" s="319" t="s">
        <v>7281</v>
      </c>
      <c r="G1634" s="319" t="s">
        <v>7003</v>
      </c>
      <c r="H1634" s="319" t="s">
        <v>7281</v>
      </c>
      <c r="I1634" s="319" t="s">
        <v>6884</v>
      </c>
      <c r="J1634" s="319" t="s">
        <v>6884</v>
      </c>
      <c r="K1634" s="319" t="s">
        <v>6884</v>
      </c>
      <c r="L1634" s="319" t="s">
        <v>6893</v>
      </c>
    </row>
    <row r="1635" spans="1:12" ht="45">
      <c r="A1635" s="318" t="s">
        <v>14611</v>
      </c>
      <c r="B1635" s="318" t="s">
        <v>14608</v>
      </c>
      <c r="C1635" s="318" t="s">
        <v>14609</v>
      </c>
      <c r="D1635" s="318" t="s">
        <v>14610</v>
      </c>
      <c r="E1635" s="318" t="s">
        <v>7354</v>
      </c>
      <c r="F1635" s="318" t="s">
        <v>7355</v>
      </c>
      <c r="G1635" s="318" t="s">
        <v>7003</v>
      </c>
      <c r="H1635" s="318" t="s">
        <v>7356</v>
      </c>
      <c r="I1635" s="318" t="s">
        <v>6884</v>
      </c>
      <c r="J1635" s="318" t="s">
        <v>6884</v>
      </c>
      <c r="K1635" s="318" t="s">
        <v>6884</v>
      </c>
      <c r="L1635" s="318" t="s">
        <v>862</v>
      </c>
    </row>
    <row r="1636" spans="1:12" ht="45">
      <c r="A1636" s="319" t="s">
        <v>14615</v>
      </c>
      <c r="B1636" s="319" t="s">
        <v>14612</v>
      </c>
      <c r="C1636" s="319" t="s">
        <v>14613</v>
      </c>
      <c r="D1636" s="319" t="s">
        <v>14614</v>
      </c>
      <c r="E1636" s="319" t="s">
        <v>7794</v>
      </c>
      <c r="F1636" s="319" t="s">
        <v>7795</v>
      </c>
      <c r="G1636" s="319" t="s">
        <v>7044</v>
      </c>
      <c r="H1636" s="319" t="s">
        <v>7795</v>
      </c>
      <c r="I1636" s="319" t="s">
        <v>6884</v>
      </c>
      <c r="J1636" s="319" t="s">
        <v>9216</v>
      </c>
      <c r="K1636" s="319" t="s">
        <v>11014</v>
      </c>
      <c r="L1636" s="319" t="s">
        <v>862</v>
      </c>
    </row>
    <row r="1637" spans="1:12" ht="101.25">
      <c r="A1637" s="318" t="s">
        <v>2641</v>
      </c>
      <c r="B1637" s="318" t="s">
        <v>14616</v>
      </c>
      <c r="C1637" s="318" t="s">
        <v>14617</v>
      </c>
      <c r="D1637" s="318" t="s">
        <v>14618</v>
      </c>
      <c r="E1637" s="318" t="s">
        <v>7857</v>
      </c>
      <c r="F1637" s="318" t="s">
        <v>7858</v>
      </c>
      <c r="G1637" s="318" t="s">
        <v>7474</v>
      </c>
      <c r="H1637" s="318" t="s">
        <v>7858</v>
      </c>
      <c r="I1637" s="318" t="s">
        <v>6884</v>
      </c>
      <c r="J1637" s="318" t="s">
        <v>14619</v>
      </c>
      <c r="K1637" s="318" t="s">
        <v>7122</v>
      </c>
      <c r="L1637" s="318" t="s">
        <v>862</v>
      </c>
    </row>
    <row r="1638" spans="1:12" ht="56.25">
      <c r="A1638" s="319" t="s">
        <v>2306</v>
      </c>
      <c r="B1638" s="319" t="s">
        <v>14620</v>
      </c>
      <c r="C1638" s="319" t="s">
        <v>14621</v>
      </c>
      <c r="D1638" s="319" t="s">
        <v>14622</v>
      </c>
      <c r="E1638" s="319" t="s">
        <v>14623</v>
      </c>
      <c r="F1638" s="319" t="s">
        <v>14624</v>
      </c>
      <c r="G1638" s="319" t="s">
        <v>6965</v>
      </c>
      <c r="H1638" s="319" t="s">
        <v>14624</v>
      </c>
      <c r="I1638" s="319" t="s">
        <v>6884</v>
      </c>
      <c r="J1638" s="319" t="s">
        <v>7680</v>
      </c>
      <c r="K1638" s="319" t="s">
        <v>6884</v>
      </c>
      <c r="L1638" s="319" t="s">
        <v>862</v>
      </c>
    </row>
    <row r="1639" spans="1:12" ht="45">
      <c r="A1639" s="318" t="s">
        <v>14628</v>
      </c>
      <c r="B1639" s="318" t="s">
        <v>14625</v>
      </c>
      <c r="C1639" s="318" t="s">
        <v>14626</v>
      </c>
      <c r="D1639" s="318" t="s">
        <v>14627</v>
      </c>
      <c r="E1639" s="318" t="s">
        <v>11863</v>
      </c>
      <c r="F1639" s="318" t="s">
        <v>14629</v>
      </c>
      <c r="G1639" s="318" t="s">
        <v>7044</v>
      </c>
      <c r="H1639" s="318" t="s">
        <v>14629</v>
      </c>
      <c r="I1639" s="318" t="s">
        <v>6884</v>
      </c>
      <c r="J1639" s="318" t="s">
        <v>7680</v>
      </c>
      <c r="K1639" s="318" t="s">
        <v>7122</v>
      </c>
      <c r="L1639" s="318" t="s">
        <v>862</v>
      </c>
    </row>
    <row r="1640" spans="1:12" ht="67.5">
      <c r="A1640" s="319" t="s">
        <v>14633</v>
      </c>
      <c r="B1640" s="319" t="s">
        <v>14630</v>
      </c>
      <c r="C1640" s="319" t="s">
        <v>14631</v>
      </c>
      <c r="D1640" s="319" t="s">
        <v>14632</v>
      </c>
      <c r="E1640" s="319" t="s">
        <v>13660</v>
      </c>
      <c r="F1640" s="319" t="s">
        <v>13661</v>
      </c>
      <c r="G1640" s="319" t="s">
        <v>6979</v>
      </c>
      <c r="H1640" s="319" t="s">
        <v>13662</v>
      </c>
      <c r="I1640" s="319" t="s">
        <v>6884</v>
      </c>
      <c r="J1640" s="319" t="s">
        <v>6884</v>
      </c>
      <c r="K1640" s="319" t="s">
        <v>7240</v>
      </c>
      <c r="L1640" s="319" t="s">
        <v>862</v>
      </c>
    </row>
    <row r="1641" spans="1:12" ht="45">
      <c r="A1641" s="318" t="s">
        <v>14637</v>
      </c>
      <c r="B1641" s="318" t="s">
        <v>14634</v>
      </c>
      <c r="C1641" s="318" t="s">
        <v>14635</v>
      </c>
      <c r="D1641" s="318" t="s">
        <v>14636</v>
      </c>
      <c r="E1641" s="318" t="s">
        <v>11628</v>
      </c>
      <c r="F1641" s="318" t="s">
        <v>11629</v>
      </c>
      <c r="G1641" s="318" t="s">
        <v>6892</v>
      </c>
      <c r="H1641" s="318" t="s">
        <v>14282</v>
      </c>
      <c r="I1641" s="318" t="s">
        <v>6910</v>
      </c>
      <c r="J1641" s="318" t="s">
        <v>6884</v>
      </c>
      <c r="K1641" s="318" t="s">
        <v>13395</v>
      </c>
      <c r="L1641" s="318" t="s">
        <v>862</v>
      </c>
    </row>
    <row r="1642" spans="1:12" ht="90">
      <c r="A1642" s="319" t="s">
        <v>14641</v>
      </c>
      <c r="B1642" s="319" t="s">
        <v>14638</v>
      </c>
      <c r="C1642" s="319" t="s">
        <v>14639</v>
      </c>
      <c r="D1642" s="319" t="s">
        <v>14640</v>
      </c>
      <c r="E1642" s="319" t="s">
        <v>14642</v>
      </c>
      <c r="F1642" s="319" t="s">
        <v>14643</v>
      </c>
      <c r="G1642" s="319" t="s">
        <v>6924</v>
      </c>
      <c r="H1642" s="319" t="s">
        <v>14643</v>
      </c>
      <c r="I1642" s="319" t="s">
        <v>6884</v>
      </c>
      <c r="J1642" s="319" t="s">
        <v>8006</v>
      </c>
      <c r="K1642" s="319" t="s">
        <v>13395</v>
      </c>
      <c r="L1642" s="319" t="s">
        <v>862</v>
      </c>
    </row>
    <row r="1643" spans="1:12" ht="67.5">
      <c r="A1643" s="318" t="s">
        <v>14647</v>
      </c>
      <c r="B1643" s="318" t="s">
        <v>14644</v>
      </c>
      <c r="C1643" s="318" t="s">
        <v>14645</v>
      </c>
      <c r="D1643" s="318" t="s">
        <v>14646</v>
      </c>
      <c r="E1643" s="318" t="s">
        <v>14648</v>
      </c>
      <c r="F1643" s="318" t="s">
        <v>14649</v>
      </c>
      <c r="G1643" s="318" t="s">
        <v>7037</v>
      </c>
      <c r="H1643" s="318" t="s">
        <v>14650</v>
      </c>
      <c r="I1643" s="318" t="s">
        <v>6884</v>
      </c>
      <c r="J1643" s="318" t="s">
        <v>14651</v>
      </c>
      <c r="K1643" s="318" t="s">
        <v>6884</v>
      </c>
      <c r="L1643" s="318" t="s">
        <v>6893</v>
      </c>
    </row>
    <row r="1644" spans="1:12" ht="56.25">
      <c r="A1644" s="319" t="s">
        <v>933</v>
      </c>
      <c r="B1644" s="319" t="s">
        <v>14652</v>
      </c>
      <c r="C1644" s="319" t="s">
        <v>14653</v>
      </c>
      <c r="D1644" s="319" t="s">
        <v>934</v>
      </c>
      <c r="E1644" s="319" t="s">
        <v>14654</v>
      </c>
      <c r="F1644" s="319" t="s">
        <v>14655</v>
      </c>
      <c r="G1644" s="319" t="s">
        <v>7011</v>
      </c>
      <c r="H1644" s="319" t="s">
        <v>14655</v>
      </c>
      <c r="I1644" s="319" t="s">
        <v>6884</v>
      </c>
      <c r="J1644" s="319" t="s">
        <v>6884</v>
      </c>
      <c r="K1644" s="319" t="s">
        <v>6884</v>
      </c>
      <c r="L1644" s="319" t="s">
        <v>862</v>
      </c>
    </row>
    <row r="1645" spans="1:12" ht="56.25">
      <c r="A1645" s="318" t="s">
        <v>14659</v>
      </c>
      <c r="B1645" s="318" t="s">
        <v>14656</v>
      </c>
      <c r="C1645" s="318" t="s">
        <v>14657</v>
      </c>
      <c r="D1645" s="318" t="s">
        <v>14658</v>
      </c>
      <c r="E1645" s="318" t="s">
        <v>14660</v>
      </c>
      <c r="F1645" s="318" t="s">
        <v>14661</v>
      </c>
      <c r="G1645" s="318" t="s">
        <v>7011</v>
      </c>
      <c r="H1645" s="318" t="s">
        <v>14661</v>
      </c>
      <c r="I1645" s="318" t="s">
        <v>6884</v>
      </c>
      <c r="J1645" s="318" t="s">
        <v>6884</v>
      </c>
      <c r="K1645" s="318" t="s">
        <v>6884</v>
      </c>
      <c r="L1645" s="318" t="s">
        <v>862</v>
      </c>
    </row>
    <row r="1646" spans="1:12" ht="90">
      <c r="A1646" s="319" t="s">
        <v>14665</v>
      </c>
      <c r="B1646" s="319" t="s">
        <v>14662</v>
      </c>
      <c r="C1646" s="319" t="s">
        <v>14663</v>
      </c>
      <c r="D1646" s="319" t="s">
        <v>14664</v>
      </c>
      <c r="E1646" s="319" t="s">
        <v>14666</v>
      </c>
      <c r="F1646" s="319" t="s">
        <v>14667</v>
      </c>
      <c r="G1646" s="319" t="s">
        <v>9026</v>
      </c>
      <c r="H1646" s="319" t="s">
        <v>14667</v>
      </c>
      <c r="I1646" s="319" t="s">
        <v>6884</v>
      </c>
      <c r="J1646" s="319" t="s">
        <v>6884</v>
      </c>
      <c r="K1646" s="319" t="s">
        <v>6884</v>
      </c>
      <c r="L1646" s="319" t="s">
        <v>862</v>
      </c>
    </row>
    <row r="1647" spans="1:12" ht="135">
      <c r="A1647" s="318" t="s">
        <v>14671</v>
      </c>
      <c r="B1647" s="318" t="s">
        <v>14668</v>
      </c>
      <c r="C1647" s="318" t="s">
        <v>14669</v>
      </c>
      <c r="D1647" s="318" t="s">
        <v>14670</v>
      </c>
      <c r="E1647" s="318" t="s">
        <v>14672</v>
      </c>
      <c r="F1647" s="318" t="s">
        <v>14673</v>
      </c>
      <c r="G1647" s="318" t="s">
        <v>9026</v>
      </c>
      <c r="H1647" s="318" t="s">
        <v>14673</v>
      </c>
      <c r="I1647" s="318" t="s">
        <v>6884</v>
      </c>
      <c r="J1647" s="318" t="s">
        <v>6884</v>
      </c>
      <c r="K1647" s="318" t="s">
        <v>7240</v>
      </c>
      <c r="L1647" s="318" t="s">
        <v>862</v>
      </c>
    </row>
    <row r="1648" spans="1:12" ht="67.5">
      <c r="A1648" s="319" t="s">
        <v>14677</v>
      </c>
      <c r="B1648" s="319" t="s">
        <v>14674</v>
      </c>
      <c r="C1648" s="319" t="s">
        <v>14675</v>
      </c>
      <c r="D1648" s="319" t="s">
        <v>14676</v>
      </c>
      <c r="E1648" s="319" t="s">
        <v>14678</v>
      </c>
      <c r="F1648" s="319" t="s">
        <v>14679</v>
      </c>
      <c r="G1648" s="319" t="s">
        <v>7037</v>
      </c>
      <c r="H1648" s="319" t="s">
        <v>14680</v>
      </c>
      <c r="I1648" s="319" t="s">
        <v>6884</v>
      </c>
      <c r="J1648" s="319" t="s">
        <v>14681</v>
      </c>
      <c r="K1648" s="319" t="s">
        <v>6884</v>
      </c>
      <c r="L1648" s="319" t="s">
        <v>862</v>
      </c>
    </row>
    <row r="1649" spans="1:12" ht="78.75">
      <c r="A1649" s="318" t="s">
        <v>14685</v>
      </c>
      <c r="B1649" s="318" t="s">
        <v>14682</v>
      </c>
      <c r="C1649" s="318" t="s">
        <v>14683</v>
      </c>
      <c r="D1649" s="318" t="s">
        <v>14684</v>
      </c>
      <c r="E1649" s="318" t="s">
        <v>8011</v>
      </c>
      <c r="F1649" s="318" t="s">
        <v>8012</v>
      </c>
      <c r="G1649" s="318" t="s">
        <v>7037</v>
      </c>
      <c r="H1649" s="318" t="s">
        <v>8013</v>
      </c>
      <c r="I1649" s="318" t="s">
        <v>6884</v>
      </c>
      <c r="J1649" s="318" t="s">
        <v>8025</v>
      </c>
      <c r="K1649" s="318" t="s">
        <v>6884</v>
      </c>
      <c r="L1649" s="318" t="s">
        <v>862</v>
      </c>
    </row>
    <row r="1650" spans="1:12" ht="112.5">
      <c r="A1650" s="319" t="s">
        <v>14689</v>
      </c>
      <c r="B1650" s="319" t="s">
        <v>14686</v>
      </c>
      <c r="C1650" s="319" t="s">
        <v>14687</v>
      </c>
      <c r="D1650" s="319" t="s">
        <v>14688</v>
      </c>
      <c r="E1650" s="319" t="s">
        <v>14666</v>
      </c>
      <c r="F1650" s="319" t="s">
        <v>14667</v>
      </c>
      <c r="G1650" s="319" t="s">
        <v>9026</v>
      </c>
      <c r="H1650" s="319" t="s">
        <v>14667</v>
      </c>
      <c r="I1650" s="319" t="s">
        <v>6884</v>
      </c>
      <c r="J1650" s="319" t="s">
        <v>6884</v>
      </c>
      <c r="K1650" s="319" t="s">
        <v>7240</v>
      </c>
      <c r="L1650" s="319" t="s">
        <v>862</v>
      </c>
    </row>
    <row r="1651" spans="1:12" ht="67.5">
      <c r="A1651" s="318" t="s">
        <v>14693</v>
      </c>
      <c r="B1651" s="318" t="s">
        <v>14690</v>
      </c>
      <c r="C1651" s="318" t="s">
        <v>14691</v>
      </c>
      <c r="D1651" s="318" t="s">
        <v>14692</v>
      </c>
      <c r="E1651" s="318" t="s">
        <v>14694</v>
      </c>
      <c r="F1651" s="318" t="s">
        <v>14695</v>
      </c>
      <c r="G1651" s="318" t="s">
        <v>7037</v>
      </c>
      <c r="H1651" s="318" t="s">
        <v>14696</v>
      </c>
      <c r="I1651" s="318" t="s">
        <v>6884</v>
      </c>
      <c r="J1651" s="318" t="s">
        <v>14697</v>
      </c>
      <c r="K1651" s="318" t="s">
        <v>6884</v>
      </c>
      <c r="L1651" s="318" t="s">
        <v>6893</v>
      </c>
    </row>
    <row r="1652" spans="1:12" ht="56.25">
      <c r="A1652" s="319" t="s">
        <v>14701</v>
      </c>
      <c r="B1652" s="319" t="s">
        <v>14698</v>
      </c>
      <c r="C1652" s="319" t="s">
        <v>14699</v>
      </c>
      <c r="D1652" s="319" t="s">
        <v>14700</v>
      </c>
      <c r="E1652" s="319" t="s">
        <v>14678</v>
      </c>
      <c r="F1652" s="319" t="s">
        <v>14679</v>
      </c>
      <c r="G1652" s="319" t="s">
        <v>7037</v>
      </c>
      <c r="H1652" s="319" t="s">
        <v>14680</v>
      </c>
      <c r="I1652" s="319" t="s">
        <v>6884</v>
      </c>
      <c r="J1652" s="319" t="s">
        <v>14681</v>
      </c>
      <c r="K1652" s="319" t="s">
        <v>6884</v>
      </c>
      <c r="L1652" s="319" t="s">
        <v>862</v>
      </c>
    </row>
    <row r="1653" spans="1:12" ht="123.75">
      <c r="A1653" s="318" t="s">
        <v>14705</v>
      </c>
      <c r="B1653" s="318" t="s">
        <v>14702</v>
      </c>
      <c r="C1653" s="318" t="s">
        <v>14703</v>
      </c>
      <c r="D1653" s="318" t="s">
        <v>14704</v>
      </c>
      <c r="E1653" s="318" t="s">
        <v>14666</v>
      </c>
      <c r="F1653" s="318" t="s">
        <v>14667</v>
      </c>
      <c r="G1653" s="318" t="s">
        <v>9026</v>
      </c>
      <c r="H1653" s="318" t="s">
        <v>14667</v>
      </c>
      <c r="I1653" s="318" t="s">
        <v>6884</v>
      </c>
      <c r="J1653" s="318" t="s">
        <v>6884</v>
      </c>
      <c r="K1653" s="318" t="s">
        <v>7240</v>
      </c>
      <c r="L1653" s="318" t="s">
        <v>862</v>
      </c>
    </row>
    <row r="1654" spans="1:12" ht="67.5">
      <c r="A1654" s="319" t="s">
        <v>14708</v>
      </c>
      <c r="B1654" s="319" t="s">
        <v>14706</v>
      </c>
      <c r="C1654" s="319" t="s">
        <v>14707</v>
      </c>
      <c r="D1654" s="319" t="s">
        <v>6884</v>
      </c>
      <c r="E1654" s="319" t="s">
        <v>14709</v>
      </c>
      <c r="F1654" s="319" t="s">
        <v>14710</v>
      </c>
      <c r="G1654" s="319" t="s">
        <v>8083</v>
      </c>
      <c r="H1654" s="319" t="s">
        <v>14711</v>
      </c>
      <c r="I1654" s="319" t="s">
        <v>6884</v>
      </c>
      <c r="J1654" s="319" t="s">
        <v>12188</v>
      </c>
      <c r="K1654" s="319" t="s">
        <v>7240</v>
      </c>
      <c r="L1654" s="319" t="s">
        <v>862</v>
      </c>
    </row>
    <row r="1655" spans="1:12" ht="45">
      <c r="A1655" s="318" t="s">
        <v>14715</v>
      </c>
      <c r="B1655" s="318" t="s">
        <v>14712</v>
      </c>
      <c r="C1655" s="318" t="s">
        <v>14713</v>
      </c>
      <c r="D1655" s="318" t="s">
        <v>14714</v>
      </c>
      <c r="E1655" s="318" t="s">
        <v>14716</v>
      </c>
      <c r="F1655" s="318" t="s">
        <v>14717</v>
      </c>
      <c r="G1655" s="318" t="s">
        <v>7037</v>
      </c>
      <c r="H1655" s="318" t="s">
        <v>14717</v>
      </c>
      <c r="I1655" s="318" t="s">
        <v>6884</v>
      </c>
      <c r="J1655" s="318" t="s">
        <v>6884</v>
      </c>
      <c r="K1655" s="318" t="s">
        <v>11014</v>
      </c>
      <c r="L1655" s="318" t="s">
        <v>862</v>
      </c>
    </row>
    <row r="1656" spans="1:12" ht="112.5">
      <c r="A1656" s="319" t="s">
        <v>14721</v>
      </c>
      <c r="B1656" s="319" t="s">
        <v>14718</v>
      </c>
      <c r="C1656" s="319" t="s">
        <v>14719</v>
      </c>
      <c r="D1656" s="319" t="s">
        <v>14720</v>
      </c>
      <c r="E1656" s="319" t="s">
        <v>14722</v>
      </c>
      <c r="F1656" s="319" t="s">
        <v>14723</v>
      </c>
      <c r="G1656" s="319" t="s">
        <v>6965</v>
      </c>
      <c r="H1656" s="319" t="s">
        <v>14723</v>
      </c>
      <c r="I1656" s="319" t="s">
        <v>6884</v>
      </c>
      <c r="J1656" s="319" t="s">
        <v>14557</v>
      </c>
      <c r="K1656" s="319" t="s">
        <v>11514</v>
      </c>
      <c r="L1656" s="319" t="s">
        <v>862</v>
      </c>
    </row>
    <row r="1657" spans="1:12" ht="45">
      <c r="A1657" s="318" t="s">
        <v>14727</v>
      </c>
      <c r="B1657" s="318" t="s">
        <v>14724</v>
      </c>
      <c r="C1657" s="318" t="s">
        <v>14725</v>
      </c>
      <c r="D1657" s="318" t="s">
        <v>14726</v>
      </c>
      <c r="E1657" s="318" t="s">
        <v>9356</v>
      </c>
      <c r="F1657" s="318" t="s">
        <v>9357</v>
      </c>
      <c r="G1657" s="318" t="s">
        <v>7037</v>
      </c>
      <c r="H1657" s="318" t="s">
        <v>9358</v>
      </c>
      <c r="I1657" s="318" t="s">
        <v>6884</v>
      </c>
      <c r="J1657" s="318" t="s">
        <v>6884</v>
      </c>
      <c r="K1657" s="318" t="s">
        <v>11014</v>
      </c>
      <c r="L1657" s="318" t="s">
        <v>862</v>
      </c>
    </row>
    <row r="1658" spans="1:12" ht="45">
      <c r="A1658" s="319" t="s">
        <v>14731</v>
      </c>
      <c r="B1658" s="319" t="s">
        <v>14728</v>
      </c>
      <c r="C1658" s="319" t="s">
        <v>14729</v>
      </c>
      <c r="D1658" s="319" t="s">
        <v>14730</v>
      </c>
      <c r="E1658" s="319" t="s">
        <v>9356</v>
      </c>
      <c r="F1658" s="319" t="s">
        <v>9357</v>
      </c>
      <c r="G1658" s="319" t="s">
        <v>7037</v>
      </c>
      <c r="H1658" s="319" t="s">
        <v>9358</v>
      </c>
      <c r="I1658" s="319" t="s">
        <v>6884</v>
      </c>
      <c r="J1658" s="319" t="s">
        <v>6884</v>
      </c>
      <c r="K1658" s="319" t="s">
        <v>11014</v>
      </c>
      <c r="L1658" s="319" t="s">
        <v>862</v>
      </c>
    </row>
    <row r="1659" spans="1:12" ht="56.25">
      <c r="A1659" s="318" t="s">
        <v>14735</v>
      </c>
      <c r="B1659" s="318" t="s">
        <v>14732</v>
      </c>
      <c r="C1659" s="318" t="s">
        <v>14733</v>
      </c>
      <c r="D1659" s="318" t="s">
        <v>14734</v>
      </c>
      <c r="E1659" s="318" t="s">
        <v>9356</v>
      </c>
      <c r="F1659" s="318" t="s">
        <v>9357</v>
      </c>
      <c r="G1659" s="318" t="s">
        <v>7037</v>
      </c>
      <c r="H1659" s="318" t="s">
        <v>9358</v>
      </c>
      <c r="I1659" s="318" t="s">
        <v>6884</v>
      </c>
      <c r="J1659" s="318" t="s">
        <v>6884</v>
      </c>
      <c r="K1659" s="318" t="s">
        <v>11014</v>
      </c>
      <c r="L1659" s="318" t="s">
        <v>862</v>
      </c>
    </row>
    <row r="1660" spans="1:12" ht="56.25">
      <c r="A1660" s="319" t="s">
        <v>14739</v>
      </c>
      <c r="B1660" s="319" t="s">
        <v>14736</v>
      </c>
      <c r="C1660" s="319" t="s">
        <v>14737</v>
      </c>
      <c r="D1660" s="319" t="s">
        <v>14738</v>
      </c>
      <c r="E1660" s="319" t="s">
        <v>14740</v>
      </c>
      <c r="F1660" s="319" t="s">
        <v>14741</v>
      </c>
      <c r="G1660" s="319" t="s">
        <v>7139</v>
      </c>
      <c r="H1660" s="319" t="s">
        <v>14742</v>
      </c>
      <c r="I1660" s="319" t="s">
        <v>6884</v>
      </c>
      <c r="J1660" s="319" t="s">
        <v>7680</v>
      </c>
      <c r="K1660" s="319" t="s">
        <v>11014</v>
      </c>
      <c r="L1660" s="319" t="s">
        <v>862</v>
      </c>
    </row>
    <row r="1661" spans="1:12" ht="78.75">
      <c r="A1661" s="318" t="s">
        <v>14746</v>
      </c>
      <c r="B1661" s="318" t="s">
        <v>14743</v>
      </c>
      <c r="C1661" s="318" t="s">
        <v>14744</v>
      </c>
      <c r="D1661" s="318" t="s">
        <v>14745</v>
      </c>
      <c r="E1661" s="318" t="s">
        <v>14747</v>
      </c>
      <c r="F1661" s="318" t="s">
        <v>14748</v>
      </c>
      <c r="G1661" s="318" t="s">
        <v>10254</v>
      </c>
      <c r="H1661" s="318" t="s">
        <v>14749</v>
      </c>
      <c r="I1661" s="318" t="s">
        <v>6884</v>
      </c>
      <c r="J1661" s="318" t="s">
        <v>6884</v>
      </c>
      <c r="K1661" s="318" t="s">
        <v>11014</v>
      </c>
      <c r="L1661" s="318" t="s">
        <v>862</v>
      </c>
    </row>
    <row r="1662" spans="1:12" ht="33.75">
      <c r="A1662" s="319" t="s">
        <v>14753</v>
      </c>
      <c r="B1662" s="319" t="s">
        <v>14750</v>
      </c>
      <c r="C1662" s="319" t="s">
        <v>14751</v>
      </c>
      <c r="D1662" s="319" t="s">
        <v>14752</v>
      </c>
      <c r="E1662" s="319" t="s">
        <v>7496</v>
      </c>
      <c r="F1662" s="319" t="s">
        <v>7497</v>
      </c>
      <c r="G1662" s="319" t="s">
        <v>7037</v>
      </c>
      <c r="H1662" s="319" t="s">
        <v>7497</v>
      </c>
      <c r="I1662" s="319" t="s">
        <v>6884</v>
      </c>
      <c r="J1662" s="319" t="s">
        <v>12188</v>
      </c>
      <c r="K1662" s="319" t="s">
        <v>11014</v>
      </c>
      <c r="L1662" s="319" t="s">
        <v>862</v>
      </c>
    </row>
    <row r="1663" spans="1:12" ht="67.5">
      <c r="A1663" s="318" t="s">
        <v>14757</v>
      </c>
      <c r="B1663" s="318" t="s">
        <v>14754</v>
      </c>
      <c r="C1663" s="318" t="s">
        <v>14755</v>
      </c>
      <c r="D1663" s="318" t="s">
        <v>14756</v>
      </c>
      <c r="E1663" s="318" t="s">
        <v>14758</v>
      </c>
      <c r="F1663" s="318" t="s">
        <v>14759</v>
      </c>
      <c r="G1663" s="318" t="s">
        <v>6979</v>
      </c>
      <c r="H1663" s="318" t="s">
        <v>14759</v>
      </c>
      <c r="I1663" s="318" t="s">
        <v>6884</v>
      </c>
      <c r="J1663" s="318" t="s">
        <v>6884</v>
      </c>
      <c r="K1663" s="318" t="s">
        <v>11014</v>
      </c>
      <c r="L1663" s="318" t="s">
        <v>862</v>
      </c>
    </row>
    <row r="1664" spans="1:12" ht="45">
      <c r="A1664" s="319" t="s">
        <v>14763</v>
      </c>
      <c r="B1664" s="319" t="s">
        <v>14760</v>
      </c>
      <c r="C1664" s="319" t="s">
        <v>14761</v>
      </c>
      <c r="D1664" s="319" t="s">
        <v>14762</v>
      </c>
      <c r="E1664" s="319" t="s">
        <v>14764</v>
      </c>
      <c r="F1664" s="319" t="s">
        <v>14765</v>
      </c>
      <c r="G1664" s="319" t="s">
        <v>7003</v>
      </c>
      <c r="H1664" s="319" t="s">
        <v>14765</v>
      </c>
      <c r="I1664" s="319" t="s">
        <v>6884</v>
      </c>
      <c r="J1664" s="319" t="s">
        <v>12188</v>
      </c>
      <c r="K1664" s="319" t="s">
        <v>11014</v>
      </c>
      <c r="L1664" s="319" t="s">
        <v>862</v>
      </c>
    </row>
    <row r="1665" spans="1:12" ht="67.5">
      <c r="A1665" s="318" t="s">
        <v>14769</v>
      </c>
      <c r="B1665" s="318" t="s">
        <v>14766</v>
      </c>
      <c r="C1665" s="318" t="s">
        <v>14767</v>
      </c>
      <c r="D1665" s="318" t="s">
        <v>14768</v>
      </c>
      <c r="E1665" s="318" t="s">
        <v>14722</v>
      </c>
      <c r="F1665" s="318" t="s">
        <v>14723</v>
      </c>
      <c r="G1665" s="318" t="s">
        <v>6965</v>
      </c>
      <c r="H1665" s="318" t="s">
        <v>14723</v>
      </c>
      <c r="I1665" s="318" t="s">
        <v>6884</v>
      </c>
      <c r="J1665" s="318" t="s">
        <v>14557</v>
      </c>
      <c r="K1665" s="318" t="s">
        <v>11014</v>
      </c>
      <c r="L1665" s="318" t="s">
        <v>862</v>
      </c>
    </row>
    <row r="1666" spans="1:12" ht="45">
      <c r="A1666" s="319" t="s">
        <v>14773</v>
      </c>
      <c r="B1666" s="319" t="s">
        <v>14770</v>
      </c>
      <c r="C1666" s="319" t="s">
        <v>14771</v>
      </c>
      <c r="D1666" s="319" t="s">
        <v>14772</v>
      </c>
      <c r="E1666" s="319" t="s">
        <v>14774</v>
      </c>
      <c r="F1666" s="319" t="s">
        <v>14775</v>
      </c>
      <c r="G1666" s="319" t="s">
        <v>7044</v>
      </c>
      <c r="H1666" s="319" t="s">
        <v>14775</v>
      </c>
      <c r="I1666" s="319" t="s">
        <v>6884</v>
      </c>
      <c r="J1666" s="319" t="s">
        <v>6884</v>
      </c>
      <c r="K1666" s="319" t="s">
        <v>11014</v>
      </c>
      <c r="L1666" s="319" t="s">
        <v>862</v>
      </c>
    </row>
    <row r="1667" spans="1:12" ht="45">
      <c r="A1667" s="318" t="s">
        <v>14779</v>
      </c>
      <c r="B1667" s="318" t="s">
        <v>14776</v>
      </c>
      <c r="C1667" s="318" t="s">
        <v>14777</v>
      </c>
      <c r="D1667" s="318" t="s">
        <v>14778</v>
      </c>
      <c r="E1667" s="318" t="s">
        <v>14774</v>
      </c>
      <c r="F1667" s="318" t="s">
        <v>14775</v>
      </c>
      <c r="G1667" s="318" t="s">
        <v>7044</v>
      </c>
      <c r="H1667" s="318" t="s">
        <v>14775</v>
      </c>
      <c r="I1667" s="318" t="s">
        <v>6884</v>
      </c>
      <c r="J1667" s="318" t="s">
        <v>6884</v>
      </c>
      <c r="K1667" s="318" t="s">
        <v>11014</v>
      </c>
      <c r="L1667" s="318" t="s">
        <v>862</v>
      </c>
    </row>
    <row r="1668" spans="1:12" ht="56.25">
      <c r="A1668" s="319" t="s">
        <v>14783</v>
      </c>
      <c r="B1668" s="319" t="s">
        <v>14780</v>
      </c>
      <c r="C1668" s="319" t="s">
        <v>14781</v>
      </c>
      <c r="D1668" s="319" t="s">
        <v>14782</v>
      </c>
      <c r="E1668" s="319" t="s">
        <v>14740</v>
      </c>
      <c r="F1668" s="319" t="s">
        <v>14741</v>
      </c>
      <c r="G1668" s="319" t="s">
        <v>7139</v>
      </c>
      <c r="H1668" s="319" t="s">
        <v>14742</v>
      </c>
      <c r="I1668" s="319" t="s">
        <v>6884</v>
      </c>
      <c r="J1668" s="319" t="s">
        <v>14557</v>
      </c>
      <c r="K1668" s="319" t="s">
        <v>11014</v>
      </c>
      <c r="L1668" s="319" t="s">
        <v>862</v>
      </c>
    </row>
    <row r="1669" spans="1:12" ht="45">
      <c r="A1669" s="318" t="s">
        <v>14786</v>
      </c>
      <c r="B1669" s="318" t="s">
        <v>14784</v>
      </c>
      <c r="C1669" s="318" t="s">
        <v>14785</v>
      </c>
      <c r="D1669" s="318" t="s">
        <v>6884</v>
      </c>
      <c r="E1669" s="318" t="s">
        <v>14787</v>
      </c>
      <c r="F1669" s="318" t="s">
        <v>14788</v>
      </c>
      <c r="G1669" s="318" t="s">
        <v>7037</v>
      </c>
      <c r="H1669" s="318" t="s">
        <v>14788</v>
      </c>
      <c r="I1669" s="318" t="s">
        <v>6884</v>
      </c>
      <c r="J1669" s="318" t="s">
        <v>6884</v>
      </c>
      <c r="K1669" s="318" t="s">
        <v>11014</v>
      </c>
      <c r="L1669" s="318" t="s">
        <v>862</v>
      </c>
    </row>
    <row r="1670" spans="1:12" ht="45">
      <c r="A1670" s="319" t="s">
        <v>14792</v>
      </c>
      <c r="B1670" s="319" t="s">
        <v>14789</v>
      </c>
      <c r="C1670" s="319" t="s">
        <v>14790</v>
      </c>
      <c r="D1670" s="319" t="s">
        <v>14791</v>
      </c>
      <c r="E1670" s="319" t="s">
        <v>9356</v>
      </c>
      <c r="F1670" s="319" t="s">
        <v>9357</v>
      </c>
      <c r="G1670" s="319" t="s">
        <v>7037</v>
      </c>
      <c r="H1670" s="319" t="s">
        <v>9358</v>
      </c>
      <c r="I1670" s="319" t="s">
        <v>6884</v>
      </c>
      <c r="J1670" s="319" t="s">
        <v>6884</v>
      </c>
      <c r="K1670" s="319" t="s">
        <v>11014</v>
      </c>
      <c r="L1670" s="319" t="s">
        <v>862</v>
      </c>
    </row>
    <row r="1671" spans="1:12" ht="78.75">
      <c r="A1671" s="318" t="s">
        <v>903</v>
      </c>
      <c r="B1671" s="318" t="s">
        <v>14793</v>
      </c>
      <c r="C1671" s="318" t="s">
        <v>14794</v>
      </c>
      <c r="D1671" s="318" t="s">
        <v>14795</v>
      </c>
      <c r="E1671" s="318" t="s">
        <v>14796</v>
      </c>
      <c r="F1671" s="318" t="s">
        <v>14797</v>
      </c>
      <c r="G1671" s="318" t="s">
        <v>7037</v>
      </c>
      <c r="H1671" s="318" t="s">
        <v>14798</v>
      </c>
      <c r="I1671" s="318" t="s">
        <v>6884</v>
      </c>
      <c r="J1671" s="318" t="s">
        <v>6884</v>
      </c>
      <c r="K1671" s="318" t="s">
        <v>11014</v>
      </c>
      <c r="L1671" s="318" t="s">
        <v>862</v>
      </c>
    </row>
    <row r="1672" spans="1:12" ht="45">
      <c r="A1672" s="319" t="s">
        <v>879</v>
      </c>
      <c r="B1672" s="319" t="s">
        <v>14799</v>
      </c>
      <c r="C1672" s="319" t="s">
        <v>14800</v>
      </c>
      <c r="D1672" s="319" t="s">
        <v>881</v>
      </c>
      <c r="E1672" s="319" t="s">
        <v>9356</v>
      </c>
      <c r="F1672" s="319" t="s">
        <v>9357</v>
      </c>
      <c r="G1672" s="319" t="s">
        <v>7037</v>
      </c>
      <c r="H1672" s="319" t="s">
        <v>9358</v>
      </c>
      <c r="I1672" s="319" t="s">
        <v>6884</v>
      </c>
      <c r="J1672" s="319" t="s">
        <v>6884</v>
      </c>
      <c r="K1672" s="319" t="s">
        <v>11014</v>
      </c>
      <c r="L1672" s="319" t="s">
        <v>862</v>
      </c>
    </row>
    <row r="1673" spans="1:12" ht="56.25">
      <c r="A1673" s="318" t="s">
        <v>14804</v>
      </c>
      <c r="B1673" s="318" t="s">
        <v>14801</v>
      </c>
      <c r="C1673" s="318" t="s">
        <v>14802</v>
      </c>
      <c r="D1673" s="318" t="s">
        <v>14803</v>
      </c>
      <c r="E1673" s="318" t="s">
        <v>9388</v>
      </c>
      <c r="F1673" s="318" t="s">
        <v>9389</v>
      </c>
      <c r="G1673" s="318" t="s">
        <v>7037</v>
      </c>
      <c r="H1673" s="318" t="s">
        <v>9389</v>
      </c>
      <c r="I1673" s="318" t="s">
        <v>6884</v>
      </c>
      <c r="J1673" s="318" t="s">
        <v>6884</v>
      </c>
      <c r="K1673" s="318" t="s">
        <v>11514</v>
      </c>
      <c r="L1673" s="318" t="s">
        <v>862</v>
      </c>
    </row>
    <row r="1674" spans="1:12" ht="56.25">
      <c r="A1674" s="319" t="s">
        <v>14808</v>
      </c>
      <c r="B1674" s="319" t="s">
        <v>14805</v>
      </c>
      <c r="C1674" s="319" t="s">
        <v>14806</v>
      </c>
      <c r="D1674" s="319" t="s">
        <v>14807</v>
      </c>
      <c r="E1674" s="319" t="s">
        <v>9356</v>
      </c>
      <c r="F1674" s="319" t="s">
        <v>9357</v>
      </c>
      <c r="G1674" s="319" t="s">
        <v>7037</v>
      </c>
      <c r="H1674" s="319" t="s">
        <v>9358</v>
      </c>
      <c r="I1674" s="319" t="s">
        <v>6884</v>
      </c>
      <c r="J1674" s="319" t="s">
        <v>6884</v>
      </c>
      <c r="K1674" s="319" t="s">
        <v>11014</v>
      </c>
      <c r="L1674" s="319" t="s">
        <v>862</v>
      </c>
    </row>
    <row r="1675" spans="1:12" ht="56.25">
      <c r="A1675" s="318" t="s">
        <v>14812</v>
      </c>
      <c r="B1675" s="318" t="s">
        <v>14809</v>
      </c>
      <c r="C1675" s="318" t="s">
        <v>14810</v>
      </c>
      <c r="D1675" s="318" t="s">
        <v>14811</v>
      </c>
      <c r="E1675" s="318" t="s">
        <v>13161</v>
      </c>
      <c r="F1675" s="318" t="s">
        <v>14813</v>
      </c>
      <c r="G1675" s="318" t="s">
        <v>7037</v>
      </c>
      <c r="H1675" s="318" t="s">
        <v>14814</v>
      </c>
      <c r="I1675" s="318" t="s">
        <v>6884</v>
      </c>
      <c r="J1675" s="318" t="s">
        <v>6884</v>
      </c>
      <c r="K1675" s="318" t="s">
        <v>11014</v>
      </c>
      <c r="L1675" s="318" t="s">
        <v>862</v>
      </c>
    </row>
    <row r="1676" spans="1:12" ht="45">
      <c r="A1676" s="319" t="s">
        <v>14818</v>
      </c>
      <c r="B1676" s="319" t="s">
        <v>14815</v>
      </c>
      <c r="C1676" s="319" t="s">
        <v>14816</v>
      </c>
      <c r="D1676" s="319" t="s">
        <v>14817</v>
      </c>
      <c r="E1676" s="319" t="s">
        <v>9356</v>
      </c>
      <c r="F1676" s="319" t="s">
        <v>9357</v>
      </c>
      <c r="G1676" s="319" t="s">
        <v>7037</v>
      </c>
      <c r="H1676" s="319" t="s">
        <v>9358</v>
      </c>
      <c r="I1676" s="319" t="s">
        <v>6884</v>
      </c>
      <c r="J1676" s="319" t="s">
        <v>6884</v>
      </c>
      <c r="K1676" s="319" t="s">
        <v>11014</v>
      </c>
      <c r="L1676" s="319" t="s">
        <v>862</v>
      </c>
    </row>
    <row r="1677" spans="1:12" ht="78.75">
      <c r="A1677" s="318" t="s">
        <v>14822</v>
      </c>
      <c r="B1677" s="318" t="s">
        <v>14819</v>
      </c>
      <c r="C1677" s="318" t="s">
        <v>14820</v>
      </c>
      <c r="D1677" s="318" t="s">
        <v>14821</v>
      </c>
      <c r="E1677" s="318" t="s">
        <v>14823</v>
      </c>
      <c r="F1677" s="318" t="s">
        <v>14824</v>
      </c>
      <c r="G1677" s="318" t="s">
        <v>7898</v>
      </c>
      <c r="H1677" s="318" t="s">
        <v>14824</v>
      </c>
      <c r="I1677" s="318" t="s">
        <v>6884</v>
      </c>
      <c r="J1677" s="318" t="s">
        <v>6884</v>
      </c>
      <c r="K1677" s="318" t="s">
        <v>7240</v>
      </c>
      <c r="L1677" s="318" t="s">
        <v>862</v>
      </c>
    </row>
    <row r="1678" spans="1:12" ht="101.25">
      <c r="A1678" s="319" t="s">
        <v>14828</v>
      </c>
      <c r="B1678" s="319" t="s">
        <v>14825</v>
      </c>
      <c r="C1678" s="319" t="s">
        <v>14826</v>
      </c>
      <c r="D1678" s="319" t="s">
        <v>14827</v>
      </c>
      <c r="E1678" s="319" t="s">
        <v>12658</v>
      </c>
      <c r="F1678" s="319" t="s">
        <v>12659</v>
      </c>
      <c r="G1678" s="319" t="s">
        <v>12660</v>
      </c>
      <c r="H1678" s="319" t="s">
        <v>14829</v>
      </c>
      <c r="I1678" s="319" t="s">
        <v>10978</v>
      </c>
      <c r="J1678" s="319" t="s">
        <v>6884</v>
      </c>
      <c r="K1678" s="319" t="s">
        <v>7240</v>
      </c>
      <c r="L1678" s="319" t="s">
        <v>862</v>
      </c>
    </row>
    <row r="1679" spans="1:12" ht="67.5">
      <c r="A1679" s="318" t="s">
        <v>14833</v>
      </c>
      <c r="B1679" s="318" t="s">
        <v>14830</v>
      </c>
      <c r="C1679" s="318" t="s">
        <v>14831</v>
      </c>
      <c r="D1679" s="318" t="s">
        <v>14832</v>
      </c>
      <c r="E1679" s="318" t="s">
        <v>12658</v>
      </c>
      <c r="F1679" s="318" t="s">
        <v>12659</v>
      </c>
      <c r="G1679" s="318" t="s">
        <v>12660</v>
      </c>
      <c r="H1679" s="318" t="s">
        <v>12659</v>
      </c>
      <c r="I1679" s="318" t="s">
        <v>6884</v>
      </c>
      <c r="J1679" s="318" t="s">
        <v>6884</v>
      </c>
      <c r="K1679" s="318" t="s">
        <v>7240</v>
      </c>
      <c r="L1679" s="318" t="s">
        <v>862</v>
      </c>
    </row>
    <row r="1680" spans="1:12" ht="67.5">
      <c r="A1680" s="319" t="s">
        <v>14837</v>
      </c>
      <c r="B1680" s="319" t="s">
        <v>14834</v>
      </c>
      <c r="C1680" s="319" t="s">
        <v>14835</v>
      </c>
      <c r="D1680" s="319" t="s">
        <v>14836</v>
      </c>
      <c r="E1680" s="319" t="s">
        <v>12278</v>
      </c>
      <c r="F1680" s="319" t="s">
        <v>14838</v>
      </c>
      <c r="G1680" s="319" t="s">
        <v>7037</v>
      </c>
      <c r="H1680" s="319" t="s">
        <v>14839</v>
      </c>
      <c r="I1680" s="319" t="s">
        <v>6884</v>
      </c>
      <c r="J1680" s="319" t="s">
        <v>6884</v>
      </c>
      <c r="K1680" s="319" t="s">
        <v>11014</v>
      </c>
      <c r="L1680" s="319" t="s">
        <v>862</v>
      </c>
    </row>
    <row r="1681" spans="1:12" ht="90">
      <c r="A1681" s="318" t="s">
        <v>6884</v>
      </c>
      <c r="B1681" s="318" t="s">
        <v>14840</v>
      </c>
      <c r="C1681" s="318" t="s">
        <v>14841</v>
      </c>
      <c r="D1681" s="318" t="s">
        <v>6884</v>
      </c>
      <c r="E1681" s="318" t="s">
        <v>14842</v>
      </c>
      <c r="F1681" s="318" t="s">
        <v>14843</v>
      </c>
      <c r="G1681" s="318" t="s">
        <v>7003</v>
      </c>
      <c r="H1681" s="318" t="s">
        <v>14844</v>
      </c>
      <c r="I1681" s="318" t="s">
        <v>6884</v>
      </c>
      <c r="J1681" s="318" t="s">
        <v>12188</v>
      </c>
      <c r="K1681" s="318" t="s">
        <v>6940</v>
      </c>
      <c r="L1681" s="318" t="s">
        <v>862</v>
      </c>
    </row>
    <row r="1682" spans="1:12" ht="90">
      <c r="A1682" s="319" t="s">
        <v>6884</v>
      </c>
      <c r="B1682" s="319" t="s">
        <v>14845</v>
      </c>
      <c r="C1682" s="319" t="s">
        <v>14846</v>
      </c>
      <c r="D1682" s="319" t="s">
        <v>6884</v>
      </c>
      <c r="E1682" s="319" t="s">
        <v>8011</v>
      </c>
      <c r="F1682" s="319" t="s">
        <v>8012</v>
      </c>
      <c r="G1682" s="319" t="s">
        <v>7037</v>
      </c>
      <c r="H1682" s="319" t="s">
        <v>8013</v>
      </c>
      <c r="I1682" s="319" t="s">
        <v>6884</v>
      </c>
      <c r="J1682" s="319" t="s">
        <v>12188</v>
      </c>
      <c r="K1682" s="319" t="s">
        <v>6940</v>
      </c>
      <c r="L1682" s="319" t="s">
        <v>862</v>
      </c>
    </row>
    <row r="1683" spans="1:12" ht="22.5">
      <c r="A1683" s="318" t="s">
        <v>14850</v>
      </c>
      <c r="B1683" s="318" t="s">
        <v>14847</v>
      </c>
      <c r="C1683" s="318" t="s">
        <v>14848</v>
      </c>
      <c r="D1683" s="318" t="s">
        <v>14849</v>
      </c>
      <c r="E1683" s="318" t="s">
        <v>7857</v>
      </c>
      <c r="F1683" s="318" t="s">
        <v>7858</v>
      </c>
      <c r="G1683" s="318" t="s">
        <v>7474</v>
      </c>
      <c r="H1683" s="318" t="s">
        <v>7858</v>
      </c>
      <c r="I1683" s="318" t="s">
        <v>6884</v>
      </c>
      <c r="J1683" s="318" t="s">
        <v>6884</v>
      </c>
      <c r="K1683" s="318" t="s">
        <v>6884</v>
      </c>
      <c r="L1683" s="318" t="s">
        <v>862</v>
      </c>
    </row>
    <row r="1684" spans="1:12" ht="33.75">
      <c r="A1684" s="319" t="s">
        <v>14854</v>
      </c>
      <c r="B1684" s="319" t="s">
        <v>14851</v>
      </c>
      <c r="C1684" s="319" t="s">
        <v>14852</v>
      </c>
      <c r="D1684" s="319" t="s">
        <v>14853</v>
      </c>
      <c r="E1684" s="319" t="s">
        <v>11628</v>
      </c>
      <c r="F1684" s="319" t="s">
        <v>11629</v>
      </c>
      <c r="G1684" s="319" t="s">
        <v>6892</v>
      </c>
      <c r="H1684" s="319" t="s">
        <v>11629</v>
      </c>
      <c r="I1684" s="319" t="s">
        <v>6884</v>
      </c>
      <c r="J1684" s="319" t="s">
        <v>6884</v>
      </c>
      <c r="K1684" s="319" t="s">
        <v>6884</v>
      </c>
      <c r="L1684" s="319" t="s">
        <v>862</v>
      </c>
    </row>
    <row r="1685" spans="1:12" ht="22.5">
      <c r="A1685" s="318" t="s">
        <v>14858</v>
      </c>
      <c r="B1685" s="318" t="s">
        <v>14855</v>
      </c>
      <c r="C1685" s="318" t="s">
        <v>14856</v>
      </c>
      <c r="D1685" s="318" t="s">
        <v>14857</v>
      </c>
      <c r="E1685" s="318" t="s">
        <v>7923</v>
      </c>
      <c r="F1685" s="318" t="s">
        <v>7924</v>
      </c>
      <c r="G1685" s="318" t="s">
        <v>7037</v>
      </c>
      <c r="H1685" s="318" t="s">
        <v>7924</v>
      </c>
      <c r="I1685" s="318" t="s">
        <v>6884</v>
      </c>
      <c r="J1685" s="318" t="s">
        <v>6884</v>
      </c>
      <c r="K1685" s="318" t="s">
        <v>6884</v>
      </c>
      <c r="L1685" s="318" t="s">
        <v>862</v>
      </c>
    </row>
    <row r="1686" spans="1:12" ht="45">
      <c r="A1686" s="319" t="s">
        <v>14862</v>
      </c>
      <c r="B1686" s="319" t="s">
        <v>14859</v>
      </c>
      <c r="C1686" s="319" t="s">
        <v>14860</v>
      </c>
      <c r="D1686" s="319" t="s">
        <v>14861</v>
      </c>
      <c r="E1686" s="319" t="s">
        <v>14863</v>
      </c>
      <c r="F1686" s="319" t="s">
        <v>14864</v>
      </c>
      <c r="G1686" s="319" t="s">
        <v>14328</v>
      </c>
      <c r="H1686" s="319" t="s">
        <v>14864</v>
      </c>
      <c r="I1686" s="319" t="s">
        <v>6884</v>
      </c>
      <c r="J1686" s="319" t="s">
        <v>6884</v>
      </c>
      <c r="K1686" s="319" t="s">
        <v>6884</v>
      </c>
      <c r="L1686" s="319" t="s">
        <v>862</v>
      </c>
    </row>
    <row r="1687" spans="1:12" ht="33.75">
      <c r="A1687" s="318" t="s">
        <v>14868</v>
      </c>
      <c r="B1687" s="318" t="s">
        <v>14865</v>
      </c>
      <c r="C1687" s="318" t="s">
        <v>14866</v>
      </c>
      <c r="D1687" s="318" t="s">
        <v>14867</v>
      </c>
      <c r="E1687" s="318" t="s">
        <v>8924</v>
      </c>
      <c r="F1687" s="318" t="s">
        <v>8925</v>
      </c>
      <c r="G1687" s="318" t="s">
        <v>7044</v>
      </c>
      <c r="H1687" s="318" t="s">
        <v>8925</v>
      </c>
      <c r="I1687" s="318" t="s">
        <v>6884</v>
      </c>
      <c r="J1687" s="318" t="s">
        <v>6884</v>
      </c>
      <c r="K1687" s="318" t="s">
        <v>6884</v>
      </c>
      <c r="L1687" s="318" t="s">
        <v>862</v>
      </c>
    </row>
    <row r="1688" spans="1:12" ht="33.75">
      <c r="A1688" s="319" t="s">
        <v>14872</v>
      </c>
      <c r="B1688" s="319" t="s">
        <v>14869</v>
      </c>
      <c r="C1688" s="319" t="s">
        <v>14870</v>
      </c>
      <c r="D1688" s="319" t="s">
        <v>14871</v>
      </c>
      <c r="E1688" s="319" t="s">
        <v>14873</v>
      </c>
      <c r="F1688" s="319" t="s">
        <v>11629</v>
      </c>
      <c r="G1688" s="319" t="s">
        <v>6892</v>
      </c>
      <c r="H1688" s="319" t="s">
        <v>11629</v>
      </c>
      <c r="I1688" s="319" t="s">
        <v>6884</v>
      </c>
      <c r="J1688" s="319" t="s">
        <v>6884</v>
      </c>
      <c r="K1688" s="319" t="s">
        <v>6884</v>
      </c>
      <c r="L1688" s="319" t="s">
        <v>862</v>
      </c>
    </row>
    <row r="1689" spans="1:12" ht="56.25">
      <c r="A1689" s="318" t="s">
        <v>14877</v>
      </c>
      <c r="B1689" s="318" t="s">
        <v>14874</v>
      </c>
      <c r="C1689" s="318" t="s">
        <v>14875</v>
      </c>
      <c r="D1689" s="318" t="s">
        <v>14876</v>
      </c>
      <c r="E1689" s="318" t="s">
        <v>14878</v>
      </c>
      <c r="F1689" s="318" t="s">
        <v>14879</v>
      </c>
      <c r="G1689" s="318" t="s">
        <v>7163</v>
      </c>
      <c r="H1689" s="318" t="s">
        <v>14879</v>
      </c>
      <c r="I1689" s="318" t="s">
        <v>6884</v>
      </c>
      <c r="J1689" s="318" t="s">
        <v>6884</v>
      </c>
      <c r="K1689" s="318" t="s">
        <v>6884</v>
      </c>
      <c r="L1689" s="318" t="s">
        <v>862</v>
      </c>
    </row>
    <row r="1690" spans="1:12" ht="45">
      <c r="A1690" s="319" t="s">
        <v>14883</v>
      </c>
      <c r="B1690" s="319" t="s">
        <v>14880</v>
      </c>
      <c r="C1690" s="319" t="s">
        <v>14881</v>
      </c>
      <c r="D1690" s="319" t="s">
        <v>14882</v>
      </c>
      <c r="E1690" s="319" t="s">
        <v>14884</v>
      </c>
      <c r="F1690" s="319" t="s">
        <v>14885</v>
      </c>
      <c r="G1690" s="319" t="s">
        <v>14328</v>
      </c>
      <c r="H1690" s="319" t="s">
        <v>14885</v>
      </c>
      <c r="I1690" s="319" t="s">
        <v>6884</v>
      </c>
      <c r="J1690" s="319" t="s">
        <v>6884</v>
      </c>
      <c r="K1690" s="319" t="s">
        <v>6884</v>
      </c>
      <c r="L1690" s="319" t="s">
        <v>6893</v>
      </c>
    </row>
    <row r="1691" spans="1:12" ht="33.75">
      <c r="A1691" s="318" t="s">
        <v>14889</v>
      </c>
      <c r="B1691" s="318" t="s">
        <v>14886</v>
      </c>
      <c r="C1691" s="318" t="s">
        <v>14887</v>
      </c>
      <c r="D1691" s="318" t="s">
        <v>14888</v>
      </c>
      <c r="E1691" s="318" t="s">
        <v>10549</v>
      </c>
      <c r="F1691" s="318" t="s">
        <v>10550</v>
      </c>
      <c r="G1691" s="318" t="s">
        <v>7474</v>
      </c>
      <c r="H1691" s="318" t="s">
        <v>10550</v>
      </c>
      <c r="I1691" s="318" t="s">
        <v>6884</v>
      </c>
      <c r="J1691" s="318" t="s">
        <v>6884</v>
      </c>
      <c r="K1691" s="318" t="s">
        <v>6884</v>
      </c>
      <c r="L1691" s="318" t="s">
        <v>862</v>
      </c>
    </row>
    <row r="1692" spans="1:12" ht="22.5">
      <c r="A1692" s="319" t="s">
        <v>14893</v>
      </c>
      <c r="B1692" s="319" t="s">
        <v>14890</v>
      </c>
      <c r="C1692" s="319" t="s">
        <v>14891</v>
      </c>
      <c r="D1692" s="319" t="s">
        <v>14892</v>
      </c>
      <c r="E1692" s="319" t="s">
        <v>7923</v>
      </c>
      <c r="F1692" s="319" t="s">
        <v>7924</v>
      </c>
      <c r="G1692" s="319" t="s">
        <v>7037</v>
      </c>
      <c r="H1692" s="319" t="s">
        <v>7924</v>
      </c>
      <c r="I1692" s="319" t="s">
        <v>6884</v>
      </c>
      <c r="J1692" s="319" t="s">
        <v>6884</v>
      </c>
      <c r="K1692" s="319" t="s">
        <v>6884</v>
      </c>
      <c r="L1692" s="319" t="s">
        <v>862</v>
      </c>
    </row>
    <row r="1693" spans="1:12" ht="22.5">
      <c r="A1693" s="318" t="s">
        <v>14897</v>
      </c>
      <c r="B1693" s="318" t="s">
        <v>14894</v>
      </c>
      <c r="C1693" s="318" t="s">
        <v>14895</v>
      </c>
      <c r="D1693" s="318" t="s">
        <v>14896</v>
      </c>
      <c r="E1693" s="318" t="s">
        <v>7857</v>
      </c>
      <c r="F1693" s="318" t="s">
        <v>7858</v>
      </c>
      <c r="G1693" s="318" t="s">
        <v>7474</v>
      </c>
      <c r="H1693" s="318" t="s">
        <v>7858</v>
      </c>
      <c r="I1693" s="318" t="s">
        <v>6884</v>
      </c>
      <c r="J1693" s="318" t="s">
        <v>6884</v>
      </c>
      <c r="K1693" s="318" t="s">
        <v>6884</v>
      </c>
      <c r="L1693" s="318" t="s">
        <v>862</v>
      </c>
    </row>
    <row r="1694" spans="1:12" ht="22.5">
      <c r="A1694" s="319" t="s">
        <v>14901</v>
      </c>
      <c r="B1694" s="319" t="s">
        <v>14898</v>
      </c>
      <c r="C1694" s="319" t="s">
        <v>14899</v>
      </c>
      <c r="D1694" s="319" t="s">
        <v>14900</v>
      </c>
      <c r="E1694" s="319" t="s">
        <v>7923</v>
      </c>
      <c r="F1694" s="319" t="s">
        <v>7924</v>
      </c>
      <c r="G1694" s="319" t="s">
        <v>7037</v>
      </c>
      <c r="H1694" s="319" t="s">
        <v>7924</v>
      </c>
      <c r="I1694" s="319" t="s">
        <v>6884</v>
      </c>
      <c r="J1694" s="319" t="s">
        <v>6884</v>
      </c>
      <c r="K1694" s="319" t="s">
        <v>6884</v>
      </c>
      <c r="L1694" s="319" t="s">
        <v>862</v>
      </c>
    </row>
    <row r="1695" spans="1:12" ht="33.75">
      <c r="A1695" s="318" t="s">
        <v>14905</v>
      </c>
      <c r="B1695" s="318" t="s">
        <v>14902</v>
      </c>
      <c r="C1695" s="318" t="s">
        <v>14903</v>
      </c>
      <c r="D1695" s="318" t="s">
        <v>14904</v>
      </c>
      <c r="E1695" s="318" t="s">
        <v>9674</v>
      </c>
      <c r="F1695" s="318" t="s">
        <v>9675</v>
      </c>
      <c r="G1695" s="318" t="s">
        <v>7037</v>
      </c>
      <c r="H1695" s="318" t="s">
        <v>9675</v>
      </c>
      <c r="I1695" s="318" t="s">
        <v>6884</v>
      </c>
      <c r="J1695" s="318" t="s">
        <v>6884</v>
      </c>
      <c r="K1695" s="318" t="s">
        <v>6884</v>
      </c>
      <c r="L1695" s="318" t="s">
        <v>862</v>
      </c>
    </row>
    <row r="1696" spans="1:12" ht="45">
      <c r="A1696" s="319" t="s">
        <v>14909</v>
      </c>
      <c r="B1696" s="319" t="s">
        <v>14906</v>
      </c>
      <c r="C1696" s="319" t="s">
        <v>14907</v>
      </c>
      <c r="D1696" s="319" t="s">
        <v>14908</v>
      </c>
      <c r="E1696" s="319" t="s">
        <v>9920</v>
      </c>
      <c r="F1696" s="319" t="s">
        <v>9921</v>
      </c>
      <c r="G1696" s="319" t="s">
        <v>7037</v>
      </c>
      <c r="H1696" s="319" t="s">
        <v>9922</v>
      </c>
      <c r="I1696" s="319" t="s">
        <v>6884</v>
      </c>
      <c r="J1696" s="319" t="s">
        <v>6884</v>
      </c>
      <c r="K1696" s="319" t="s">
        <v>6884</v>
      </c>
      <c r="L1696" s="319" t="s">
        <v>862</v>
      </c>
    </row>
    <row r="1697" spans="1:12" ht="22.5">
      <c r="A1697" s="318" t="s">
        <v>14913</v>
      </c>
      <c r="B1697" s="318" t="s">
        <v>14910</v>
      </c>
      <c r="C1697" s="318" t="s">
        <v>14911</v>
      </c>
      <c r="D1697" s="318" t="s">
        <v>14912</v>
      </c>
      <c r="E1697" s="318" t="s">
        <v>7445</v>
      </c>
      <c r="F1697" s="318" t="s">
        <v>7446</v>
      </c>
      <c r="G1697" s="318" t="s">
        <v>6990</v>
      </c>
      <c r="H1697" s="318" t="s">
        <v>7446</v>
      </c>
      <c r="I1697" s="318" t="s">
        <v>6884</v>
      </c>
      <c r="J1697" s="318" t="s">
        <v>6884</v>
      </c>
      <c r="K1697" s="318" t="s">
        <v>6884</v>
      </c>
      <c r="L1697" s="318" t="s">
        <v>862</v>
      </c>
    </row>
    <row r="1698" spans="1:12" ht="67.5">
      <c r="A1698" s="319" t="s">
        <v>14917</v>
      </c>
      <c r="B1698" s="319" t="s">
        <v>14914</v>
      </c>
      <c r="C1698" s="319" t="s">
        <v>14915</v>
      </c>
      <c r="D1698" s="319" t="s">
        <v>14916</v>
      </c>
      <c r="E1698" s="319" t="s">
        <v>14466</v>
      </c>
      <c r="F1698" s="319" t="s">
        <v>14467</v>
      </c>
      <c r="G1698" s="319" t="s">
        <v>7139</v>
      </c>
      <c r="H1698" s="319" t="s">
        <v>14468</v>
      </c>
      <c r="I1698" s="319" t="s">
        <v>6884</v>
      </c>
      <c r="J1698" s="319" t="s">
        <v>6884</v>
      </c>
      <c r="K1698" s="319" t="s">
        <v>6884</v>
      </c>
      <c r="L1698" s="319" t="s">
        <v>862</v>
      </c>
    </row>
    <row r="1699" spans="1:12" ht="78.75">
      <c r="A1699" s="318" t="s">
        <v>4002</v>
      </c>
      <c r="B1699" s="318" t="s">
        <v>14918</v>
      </c>
      <c r="C1699" s="318" t="s">
        <v>14919</v>
      </c>
      <c r="D1699" s="318" t="s">
        <v>4004</v>
      </c>
      <c r="E1699" s="318" t="s">
        <v>14920</v>
      </c>
      <c r="F1699" s="318" t="s">
        <v>14921</v>
      </c>
      <c r="G1699" s="318" t="s">
        <v>7155</v>
      </c>
      <c r="H1699" s="318" t="s">
        <v>14922</v>
      </c>
      <c r="I1699" s="318" t="s">
        <v>6884</v>
      </c>
      <c r="J1699" s="318" t="s">
        <v>7108</v>
      </c>
      <c r="K1699" s="318" t="s">
        <v>6884</v>
      </c>
      <c r="L1699" s="318" t="s">
        <v>862</v>
      </c>
    </row>
    <row r="1700" spans="1:12" ht="33.75">
      <c r="A1700" s="319" t="s">
        <v>14926</v>
      </c>
      <c r="B1700" s="319" t="s">
        <v>14923</v>
      </c>
      <c r="C1700" s="319" t="s">
        <v>14924</v>
      </c>
      <c r="D1700" s="319" t="s">
        <v>14925</v>
      </c>
      <c r="E1700" s="319" t="s">
        <v>7280</v>
      </c>
      <c r="F1700" s="319" t="s">
        <v>7281</v>
      </c>
      <c r="G1700" s="319" t="s">
        <v>7003</v>
      </c>
      <c r="H1700" s="319" t="s">
        <v>7281</v>
      </c>
      <c r="I1700" s="319" t="s">
        <v>6884</v>
      </c>
      <c r="J1700" s="319" t="s">
        <v>6884</v>
      </c>
      <c r="K1700" s="319" t="s">
        <v>6884</v>
      </c>
      <c r="L1700" s="319" t="s">
        <v>862</v>
      </c>
    </row>
    <row r="1701" spans="1:12" ht="45">
      <c r="A1701" s="318" t="s">
        <v>14930</v>
      </c>
      <c r="B1701" s="318" t="s">
        <v>14927</v>
      </c>
      <c r="C1701" s="318" t="s">
        <v>14928</v>
      </c>
      <c r="D1701" s="318" t="s">
        <v>14929</v>
      </c>
      <c r="E1701" s="318" t="s">
        <v>9283</v>
      </c>
      <c r="F1701" s="318" t="s">
        <v>9284</v>
      </c>
      <c r="G1701" s="318" t="s">
        <v>7037</v>
      </c>
      <c r="H1701" s="318" t="s">
        <v>9285</v>
      </c>
      <c r="I1701" s="318" t="s">
        <v>6884</v>
      </c>
      <c r="J1701" s="318" t="s">
        <v>6884</v>
      </c>
      <c r="K1701" s="318" t="s">
        <v>6884</v>
      </c>
      <c r="L1701" s="318" t="s">
        <v>862</v>
      </c>
    </row>
    <row r="1702" spans="1:12" ht="56.25">
      <c r="A1702" s="319" t="s">
        <v>14934</v>
      </c>
      <c r="B1702" s="319" t="s">
        <v>14931</v>
      </c>
      <c r="C1702" s="319" t="s">
        <v>14932</v>
      </c>
      <c r="D1702" s="319" t="s">
        <v>14933</v>
      </c>
      <c r="E1702" s="319" t="s">
        <v>7354</v>
      </c>
      <c r="F1702" s="319" t="s">
        <v>7355</v>
      </c>
      <c r="G1702" s="319" t="s">
        <v>7003</v>
      </c>
      <c r="H1702" s="319" t="s">
        <v>7356</v>
      </c>
      <c r="I1702" s="319" t="s">
        <v>6884</v>
      </c>
      <c r="J1702" s="319" t="s">
        <v>6884</v>
      </c>
      <c r="K1702" s="319" t="s">
        <v>6884</v>
      </c>
      <c r="L1702" s="319" t="s">
        <v>862</v>
      </c>
    </row>
    <row r="1703" spans="1:12" ht="90">
      <c r="A1703" s="318" t="s">
        <v>14937</v>
      </c>
      <c r="B1703" s="318" t="s">
        <v>14935</v>
      </c>
      <c r="C1703" s="318" t="s">
        <v>14936</v>
      </c>
      <c r="D1703" s="318" t="s">
        <v>6884</v>
      </c>
      <c r="E1703" s="318" t="s">
        <v>8155</v>
      </c>
      <c r="F1703" s="318" t="s">
        <v>8156</v>
      </c>
      <c r="G1703" s="318" t="s">
        <v>7139</v>
      </c>
      <c r="H1703" s="318" t="s">
        <v>8156</v>
      </c>
      <c r="I1703" s="318" t="s">
        <v>6884</v>
      </c>
      <c r="J1703" s="318" t="s">
        <v>6884</v>
      </c>
      <c r="K1703" s="318" t="s">
        <v>6884</v>
      </c>
      <c r="L1703" s="318" t="s">
        <v>862</v>
      </c>
    </row>
    <row r="1704" spans="1:12" ht="56.25">
      <c r="A1704" s="319" t="s">
        <v>14941</v>
      </c>
      <c r="B1704" s="319" t="s">
        <v>14938</v>
      </c>
      <c r="C1704" s="319" t="s">
        <v>14939</v>
      </c>
      <c r="D1704" s="319" t="s">
        <v>14940</v>
      </c>
      <c r="E1704" s="319" t="s">
        <v>11797</v>
      </c>
      <c r="F1704" s="319" t="s">
        <v>11798</v>
      </c>
      <c r="G1704" s="319" t="s">
        <v>7003</v>
      </c>
      <c r="H1704" s="319" t="s">
        <v>11799</v>
      </c>
      <c r="I1704" s="319" t="s">
        <v>6884</v>
      </c>
      <c r="J1704" s="319" t="s">
        <v>6884</v>
      </c>
      <c r="K1704" s="319" t="s">
        <v>6884</v>
      </c>
      <c r="L1704" s="319" t="s">
        <v>862</v>
      </c>
    </row>
    <row r="1705" spans="1:12" ht="56.25">
      <c r="A1705" s="318" t="s">
        <v>14945</v>
      </c>
      <c r="B1705" s="318" t="s">
        <v>14942</v>
      </c>
      <c r="C1705" s="318" t="s">
        <v>14943</v>
      </c>
      <c r="D1705" s="318" t="s">
        <v>14944</v>
      </c>
      <c r="E1705" s="318" t="s">
        <v>14946</v>
      </c>
      <c r="F1705" s="318" t="s">
        <v>14947</v>
      </c>
      <c r="G1705" s="318" t="s">
        <v>6938</v>
      </c>
      <c r="H1705" s="318" t="s">
        <v>14948</v>
      </c>
      <c r="I1705" s="318" t="s">
        <v>6884</v>
      </c>
      <c r="J1705" s="318" t="s">
        <v>6884</v>
      </c>
      <c r="K1705" s="318" t="s">
        <v>6884</v>
      </c>
      <c r="L1705" s="318" t="s">
        <v>862</v>
      </c>
    </row>
    <row r="1706" spans="1:12" ht="45">
      <c r="A1706" s="319" t="s">
        <v>14952</v>
      </c>
      <c r="B1706" s="319" t="s">
        <v>14949</v>
      </c>
      <c r="C1706" s="319" t="s">
        <v>14950</v>
      </c>
      <c r="D1706" s="319" t="s">
        <v>14951</v>
      </c>
      <c r="E1706" s="319" t="s">
        <v>14953</v>
      </c>
      <c r="F1706" s="319" t="s">
        <v>14954</v>
      </c>
      <c r="G1706" s="319" t="s">
        <v>7120</v>
      </c>
      <c r="H1706" s="319" t="s">
        <v>14954</v>
      </c>
      <c r="I1706" s="319" t="s">
        <v>6884</v>
      </c>
      <c r="J1706" s="319" t="s">
        <v>6884</v>
      </c>
      <c r="K1706" s="319" t="s">
        <v>6884</v>
      </c>
      <c r="L1706" s="319" t="s">
        <v>862</v>
      </c>
    </row>
    <row r="1707" spans="1:12" ht="56.25">
      <c r="A1707" s="318" t="s">
        <v>2130</v>
      </c>
      <c r="B1707" s="318" t="s">
        <v>14955</v>
      </c>
      <c r="C1707" s="318" t="s">
        <v>14956</v>
      </c>
      <c r="D1707" s="318" t="s">
        <v>4566</v>
      </c>
      <c r="E1707" s="318" t="s">
        <v>7354</v>
      </c>
      <c r="F1707" s="318" t="s">
        <v>7355</v>
      </c>
      <c r="G1707" s="318" t="s">
        <v>7003</v>
      </c>
      <c r="H1707" s="318" t="s">
        <v>7356</v>
      </c>
      <c r="I1707" s="318" t="s">
        <v>6884</v>
      </c>
      <c r="J1707" s="318" t="s">
        <v>6884</v>
      </c>
      <c r="K1707" s="318" t="s">
        <v>6884</v>
      </c>
      <c r="L1707" s="318" t="s">
        <v>862</v>
      </c>
    </row>
    <row r="1708" spans="1:12" ht="45">
      <c r="A1708" s="319" t="s">
        <v>14959</v>
      </c>
      <c r="B1708" s="319" t="s">
        <v>14957</v>
      </c>
      <c r="C1708" s="319" t="s">
        <v>14958</v>
      </c>
      <c r="D1708" s="319" t="s">
        <v>6884</v>
      </c>
      <c r="E1708" s="319" t="s">
        <v>7258</v>
      </c>
      <c r="F1708" s="319" t="s">
        <v>7259</v>
      </c>
      <c r="G1708" s="319" t="s">
        <v>7037</v>
      </c>
      <c r="H1708" s="319" t="s">
        <v>7259</v>
      </c>
      <c r="I1708" s="319" t="s">
        <v>6884</v>
      </c>
      <c r="J1708" s="319" t="s">
        <v>6884</v>
      </c>
      <c r="K1708" s="319" t="s">
        <v>6884</v>
      </c>
      <c r="L1708" s="319" t="s">
        <v>862</v>
      </c>
    </row>
    <row r="1709" spans="1:12" ht="22.5">
      <c r="A1709" s="318" t="s">
        <v>6884</v>
      </c>
      <c r="B1709" s="318" t="s">
        <v>14960</v>
      </c>
      <c r="C1709" s="318" t="s">
        <v>14961</v>
      </c>
      <c r="D1709" s="318" t="s">
        <v>6884</v>
      </c>
      <c r="E1709" s="318" t="s">
        <v>7258</v>
      </c>
      <c r="F1709" s="318" t="s">
        <v>7259</v>
      </c>
      <c r="G1709" s="318" t="s">
        <v>7037</v>
      </c>
      <c r="H1709" s="318" t="s">
        <v>7259</v>
      </c>
      <c r="I1709" s="318" t="s">
        <v>6884</v>
      </c>
      <c r="J1709" s="318" t="s">
        <v>6884</v>
      </c>
      <c r="K1709" s="318" t="s">
        <v>6884</v>
      </c>
      <c r="L1709" s="318" t="s">
        <v>862</v>
      </c>
    </row>
    <row r="1710" spans="1:12" ht="90">
      <c r="A1710" s="319" t="s">
        <v>14965</v>
      </c>
      <c r="B1710" s="319" t="s">
        <v>14962</v>
      </c>
      <c r="C1710" s="319" t="s">
        <v>14963</v>
      </c>
      <c r="D1710" s="319" t="s">
        <v>14964</v>
      </c>
      <c r="E1710" s="319" t="s">
        <v>8212</v>
      </c>
      <c r="F1710" s="319" t="s">
        <v>8213</v>
      </c>
      <c r="G1710" s="319" t="s">
        <v>7474</v>
      </c>
      <c r="H1710" s="319" t="s">
        <v>8213</v>
      </c>
      <c r="I1710" s="319" t="s">
        <v>6884</v>
      </c>
      <c r="J1710" s="319" t="s">
        <v>6884</v>
      </c>
      <c r="K1710" s="319" t="s">
        <v>6884</v>
      </c>
      <c r="L1710" s="319" t="s">
        <v>6893</v>
      </c>
    </row>
    <row r="1711" spans="1:12" ht="33.75">
      <c r="A1711" s="318" t="s">
        <v>14969</v>
      </c>
      <c r="B1711" s="318" t="s">
        <v>14966</v>
      </c>
      <c r="C1711" s="318" t="s">
        <v>14967</v>
      </c>
      <c r="D1711" s="318" t="s">
        <v>14968</v>
      </c>
      <c r="E1711" s="318" t="s">
        <v>7258</v>
      </c>
      <c r="F1711" s="318" t="s">
        <v>7259</v>
      </c>
      <c r="G1711" s="318" t="s">
        <v>7037</v>
      </c>
      <c r="H1711" s="318" t="s">
        <v>7259</v>
      </c>
      <c r="I1711" s="318" t="s">
        <v>6884</v>
      </c>
      <c r="J1711" s="318" t="s">
        <v>6884</v>
      </c>
      <c r="K1711" s="318" t="s">
        <v>6884</v>
      </c>
      <c r="L1711" s="318" t="s">
        <v>862</v>
      </c>
    </row>
    <row r="1712" spans="1:12" ht="56.25">
      <c r="A1712" s="319" t="s">
        <v>14973</v>
      </c>
      <c r="B1712" s="319" t="s">
        <v>14970</v>
      </c>
      <c r="C1712" s="319" t="s">
        <v>14971</v>
      </c>
      <c r="D1712" s="319" t="s">
        <v>14972</v>
      </c>
      <c r="E1712" s="319" t="s">
        <v>7258</v>
      </c>
      <c r="F1712" s="319" t="s">
        <v>7259</v>
      </c>
      <c r="G1712" s="319" t="s">
        <v>7037</v>
      </c>
      <c r="H1712" s="319" t="s">
        <v>7259</v>
      </c>
      <c r="I1712" s="319" t="s">
        <v>6884</v>
      </c>
      <c r="J1712" s="319" t="s">
        <v>6884</v>
      </c>
      <c r="K1712" s="319" t="s">
        <v>6884</v>
      </c>
      <c r="L1712" s="319" t="s">
        <v>862</v>
      </c>
    </row>
    <row r="1713" spans="1:12" ht="90">
      <c r="A1713" s="318" t="s">
        <v>14977</v>
      </c>
      <c r="B1713" s="318" t="s">
        <v>14974</v>
      </c>
      <c r="C1713" s="318" t="s">
        <v>14975</v>
      </c>
      <c r="D1713" s="318" t="s">
        <v>14976</v>
      </c>
      <c r="E1713" s="318" t="s">
        <v>7210</v>
      </c>
      <c r="F1713" s="318" t="s">
        <v>7211</v>
      </c>
      <c r="G1713" s="318" t="s">
        <v>7003</v>
      </c>
      <c r="H1713" s="318" t="s">
        <v>7212</v>
      </c>
      <c r="I1713" s="318" t="s">
        <v>6884</v>
      </c>
      <c r="J1713" s="318" t="s">
        <v>6884</v>
      </c>
      <c r="K1713" s="318" t="s">
        <v>6884</v>
      </c>
      <c r="L1713" s="318" t="s">
        <v>862</v>
      </c>
    </row>
    <row r="1714" spans="1:12" ht="45">
      <c r="A1714" s="319" t="s">
        <v>14981</v>
      </c>
      <c r="B1714" s="319" t="s">
        <v>14978</v>
      </c>
      <c r="C1714" s="319" t="s">
        <v>14979</v>
      </c>
      <c r="D1714" s="319" t="s">
        <v>14980</v>
      </c>
      <c r="E1714" s="319" t="s">
        <v>8464</v>
      </c>
      <c r="F1714" s="319" t="s">
        <v>8465</v>
      </c>
      <c r="G1714" s="319" t="s">
        <v>7139</v>
      </c>
      <c r="H1714" s="319" t="s">
        <v>8465</v>
      </c>
      <c r="I1714" s="319" t="s">
        <v>6884</v>
      </c>
      <c r="J1714" s="319" t="s">
        <v>6884</v>
      </c>
      <c r="K1714" s="319" t="s">
        <v>6884</v>
      </c>
      <c r="L1714" s="319" t="s">
        <v>862</v>
      </c>
    </row>
    <row r="1715" spans="1:12" ht="33.75">
      <c r="A1715" s="318" t="s">
        <v>14984</v>
      </c>
      <c r="B1715" s="318" t="s">
        <v>14982</v>
      </c>
      <c r="C1715" s="318" t="s">
        <v>14983</v>
      </c>
      <c r="D1715" s="318" t="s">
        <v>6884</v>
      </c>
      <c r="E1715" s="318" t="s">
        <v>7643</v>
      </c>
      <c r="F1715" s="318" t="s">
        <v>7644</v>
      </c>
      <c r="G1715" s="318" t="s">
        <v>7037</v>
      </c>
      <c r="H1715" s="318" t="s">
        <v>7644</v>
      </c>
      <c r="I1715" s="318" t="s">
        <v>6884</v>
      </c>
      <c r="J1715" s="318" t="s">
        <v>6884</v>
      </c>
      <c r="K1715" s="318" t="s">
        <v>6884</v>
      </c>
      <c r="L1715" s="318" t="s">
        <v>862</v>
      </c>
    </row>
    <row r="1716" spans="1:12" ht="67.5">
      <c r="A1716" s="319" t="s">
        <v>14987</v>
      </c>
      <c r="B1716" s="319" t="s">
        <v>14985</v>
      </c>
      <c r="C1716" s="319" t="s">
        <v>14986</v>
      </c>
      <c r="D1716" s="319" t="s">
        <v>6884</v>
      </c>
      <c r="E1716" s="319" t="s">
        <v>8446</v>
      </c>
      <c r="F1716" s="319" t="s">
        <v>14988</v>
      </c>
      <c r="G1716" s="319" t="s">
        <v>7120</v>
      </c>
      <c r="H1716" s="319" t="s">
        <v>14989</v>
      </c>
      <c r="I1716" s="319" t="s">
        <v>6884</v>
      </c>
      <c r="J1716" s="319" t="s">
        <v>6884</v>
      </c>
      <c r="K1716" s="319" t="s">
        <v>6884</v>
      </c>
      <c r="L1716" s="319" t="s">
        <v>862</v>
      </c>
    </row>
    <row r="1717" spans="1:12" ht="56.25">
      <c r="A1717" s="318" t="s">
        <v>14993</v>
      </c>
      <c r="B1717" s="318" t="s">
        <v>14990</v>
      </c>
      <c r="C1717" s="318" t="s">
        <v>14991</v>
      </c>
      <c r="D1717" s="318" t="s">
        <v>14992</v>
      </c>
      <c r="E1717" s="318" t="s">
        <v>14994</v>
      </c>
      <c r="F1717" s="318" t="s">
        <v>14995</v>
      </c>
      <c r="G1717" s="318" t="s">
        <v>7120</v>
      </c>
      <c r="H1717" s="318" t="s">
        <v>14996</v>
      </c>
      <c r="I1717" s="318" t="s">
        <v>6884</v>
      </c>
      <c r="J1717" s="318" t="s">
        <v>6884</v>
      </c>
      <c r="K1717" s="318" t="s">
        <v>6884</v>
      </c>
      <c r="L1717" s="318" t="s">
        <v>862</v>
      </c>
    </row>
    <row r="1718" spans="1:12" ht="56.25">
      <c r="A1718" s="319" t="s">
        <v>4305</v>
      </c>
      <c r="B1718" s="319" t="s">
        <v>14997</v>
      </c>
      <c r="C1718" s="319" t="s">
        <v>14998</v>
      </c>
      <c r="D1718" s="319" t="s">
        <v>4307</v>
      </c>
      <c r="E1718" s="319" t="s">
        <v>7237</v>
      </c>
      <c r="F1718" s="319" t="s">
        <v>8474</v>
      </c>
      <c r="G1718" s="319" t="s">
        <v>7003</v>
      </c>
      <c r="H1718" s="319" t="s">
        <v>8475</v>
      </c>
      <c r="I1718" s="319" t="s">
        <v>6884</v>
      </c>
      <c r="J1718" s="319" t="s">
        <v>6884</v>
      </c>
      <c r="K1718" s="319" t="s">
        <v>6884</v>
      </c>
      <c r="L1718" s="319" t="s">
        <v>862</v>
      </c>
    </row>
    <row r="1719" spans="1:12" ht="67.5">
      <c r="A1719" s="318" t="s">
        <v>15002</v>
      </c>
      <c r="B1719" s="318" t="s">
        <v>14999</v>
      </c>
      <c r="C1719" s="318" t="s">
        <v>15000</v>
      </c>
      <c r="D1719" s="318" t="s">
        <v>15001</v>
      </c>
      <c r="E1719" s="318" t="s">
        <v>15003</v>
      </c>
      <c r="F1719" s="318" t="s">
        <v>15004</v>
      </c>
      <c r="G1719" s="318" t="s">
        <v>6938</v>
      </c>
      <c r="H1719" s="318" t="s">
        <v>15005</v>
      </c>
      <c r="I1719" s="318" t="s">
        <v>6884</v>
      </c>
      <c r="J1719" s="318" t="s">
        <v>6884</v>
      </c>
      <c r="K1719" s="318" t="s">
        <v>6884</v>
      </c>
      <c r="L1719" s="318" t="s">
        <v>862</v>
      </c>
    </row>
    <row r="1720" spans="1:12" ht="56.25">
      <c r="A1720" s="319" t="s">
        <v>6884</v>
      </c>
      <c r="B1720" s="319" t="s">
        <v>15006</v>
      </c>
      <c r="C1720" s="319" t="s">
        <v>15007</v>
      </c>
      <c r="D1720" s="319" t="s">
        <v>15008</v>
      </c>
      <c r="E1720" s="319" t="s">
        <v>8187</v>
      </c>
      <c r="F1720" s="319" t="s">
        <v>8188</v>
      </c>
      <c r="G1720" s="319" t="s">
        <v>7037</v>
      </c>
      <c r="H1720" s="319" t="s">
        <v>8188</v>
      </c>
      <c r="I1720" s="319" t="s">
        <v>6884</v>
      </c>
      <c r="J1720" s="319" t="s">
        <v>6884</v>
      </c>
      <c r="K1720" s="319" t="s">
        <v>6884</v>
      </c>
      <c r="L1720" s="319" t="s">
        <v>862</v>
      </c>
    </row>
    <row r="1721" spans="1:12" ht="146.25">
      <c r="A1721" s="318" t="s">
        <v>6884</v>
      </c>
      <c r="B1721" s="318" t="s">
        <v>15009</v>
      </c>
      <c r="C1721" s="318" t="s">
        <v>15010</v>
      </c>
      <c r="D1721" s="318" t="s">
        <v>15011</v>
      </c>
      <c r="E1721" s="318" t="s">
        <v>8065</v>
      </c>
      <c r="F1721" s="318" t="s">
        <v>8066</v>
      </c>
      <c r="G1721" s="318" t="s">
        <v>7003</v>
      </c>
      <c r="H1721" s="318" t="s">
        <v>8066</v>
      </c>
      <c r="I1721" s="318" t="s">
        <v>6884</v>
      </c>
      <c r="J1721" s="318" t="s">
        <v>6884</v>
      </c>
      <c r="K1721" s="318" t="s">
        <v>6884</v>
      </c>
      <c r="L1721" s="318" t="s">
        <v>862</v>
      </c>
    </row>
    <row r="1722" spans="1:12" ht="33.75">
      <c r="A1722" s="319" t="s">
        <v>15015</v>
      </c>
      <c r="B1722" s="319" t="s">
        <v>15012</v>
      </c>
      <c r="C1722" s="319" t="s">
        <v>15013</v>
      </c>
      <c r="D1722" s="319" t="s">
        <v>15014</v>
      </c>
      <c r="E1722" s="319" t="s">
        <v>9477</v>
      </c>
      <c r="F1722" s="319" t="s">
        <v>9478</v>
      </c>
      <c r="G1722" s="319" t="s">
        <v>7003</v>
      </c>
      <c r="H1722" s="319" t="s">
        <v>9478</v>
      </c>
      <c r="I1722" s="319" t="s">
        <v>6884</v>
      </c>
      <c r="J1722" s="319" t="s">
        <v>6884</v>
      </c>
      <c r="K1722" s="319" t="s">
        <v>6884</v>
      </c>
      <c r="L1722" s="319" t="s">
        <v>862</v>
      </c>
    </row>
    <row r="1723" spans="1:12" ht="180">
      <c r="A1723" s="318" t="s">
        <v>6884</v>
      </c>
      <c r="B1723" s="318" t="s">
        <v>15016</v>
      </c>
      <c r="C1723" s="318" t="s">
        <v>15017</v>
      </c>
      <c r="D1723" s="318" t="s">
        <v>15018</v>
      </c>
      <c r="E1723" s="318" t="s">
        <v>9477</v>
      </c>
      <c r="F1723" s="318" t="s">
        <v>9478</v>
      </c>
      <c r="G1723" s="318" t="s">
        <v>7003</v>
      </c>
      <c r="H1723" s="318" t="s">
        <v>9478</v>
      </c>
      <c r="I1723" s="318" t="s">
        <v>6884</v>
      </c>
      <c r="J1723" s="318" t="s">
        <v>6884</v>
      </c>
      <c r="K1723" s="318" t="s">
        <v>6884</v>
      </c>
      <c r="L1723" s="318" t="s">
        <v>862</v>
      </c>
    </row>
    <row r="1724" spans="1:12" ht="67.5">
      <c r="A1724" s="319" t="s">
        <v>15022</v>
      </c>
      <c r="B1724" s="319" t="s">
        <v>15019</v>
      </c>
      <c r="C1724" s="319" t="s">
        <v>15020</v>
      </c>
      <c r="D1724" s="319" t="s">
        <v>15021</v>
      </c>
      <c r="E1724" s="319" t="s">
        <v>7001</v>
      </c>
      <c r="F1724" s="319" t="s">
        <v>7002</v>
      </c>
      <c r="G1724" s="319" t="s">
        <v>7003</v>
      </c>
      <c r="H1724" s="319" t="s">
        <v>7004</v>
      </c>
      <c r="I1724" s="319" t="s">
        <v>6884</v>
      </c>
      <c r="J1724" s="319" t="s">
        <v>7150</v>
      </c>
      <c r="K1724" s="319" t="s">
        <v>6884</v>
      </c>
      <c r="L1724" s="319" t="s">
        <v>6986</v>
      </c>
    </row>
    <row r="1725" spans="1:12" ht="45">
      <c r="A1725" s="318" t="s">
        <v>15026</v>
      </c>
      <c r="B1725" s="318" t="s">
        <v>15023</v>
      </c>
      <c r="C1725" s="318" t="s">
        <v>15024</v>
      </c>
      <c r="D1725" s="318" t="s">
        <v>15025</v>
      </c>
      <c r="E1725" s="318" t="s">
        <v>9477</v>
      </c>
      <c r="F1725" s="318" t="s">
        <v>9478</v>
      </c>
      <c r="G1725" s="318" t="s">
        <v>7003</v>
      </c>
      <c r="H1725" s="318" t="s">
        <v>9478</v>
      </c>
      <c r="I1725" s="318" t="s">
        <v>6884</v>
      </c>
      <c r="J1725" s="318" t="s">
        <v>6884</v>
      </c>
      <c r="K1725" s="318" t="s">
        <v>6884</v>
      </c>
      <c r="L1725" s="318" t="s">
        <v>862</v>
      </c>
    </row>
    <row r="1726" spans="1:12" ht="22.5">
      <c r="A1726" s="319" t="s">
        <v>15030</v>
      </c>
      <c r="B1726" s="319" t="s">
        <v>15027</v>
      </c>
      <c r="C1726" s="319" t="s">
        <v>15028</v>
      </c>
      <c r="D1726" s="319" t="s">
        <v>15029</v>
      </c>
      <c r="E1726" s="319" t="s">
        <v>7035</v>
      </c>
      <c r="F1726" s="319" t="s">
        <v>7036</v>
      </c>
      <c r="G1726" s="319" t="s">
        <v>7037</v>
      </c>
      <c r="H1726" s="319" t="s">
        <v>7036</v>
      </c>
      <c r="I1726" s="319" t="s">
        <v>6884</v>
      </c>
      <c r="J1726" s="319" t="s">
        <v>6884</v>
      </c>
      <c r="K1726" s="319" t="s">
        <v>6884</v>
      </c>
      <c r="L1726" s="319" t="s">
        <v>862</v>
      </c>
    </row>
    <row r="1727" spans="1:12" ht="56.25">
      <c r="A1727" s="318" t="s">
        <v>15034</v>
      </c>
      <c r="B1727" s="318" t="s">
        <v>15031</v>
      </c>
      <c r="C1727" s="318" t="s">
        <v>15032</v>
      </c>
      <c r="D1727" s="318" t="s">
        <v>15033</v>
      </c>
      <c r="E1727" s="318" t="s">
        <v>15035</v>
      </c>
      <c r="F1727" s="318" t="s">
        <v>15036</v>
      </c>
      <c r="G1727" s="318" t="s">
        <v>7037</v>
      </c>
      <c r="H1727" s="318" t="s">
        <v>15037</v>
      </c>
      <c r="I1727" s="318" t="s">
        <v>6884</v>
      </c>
      <c r="J1727" s="318" t="s">
        <v>6884</v>
      </c>
      <c r="K1727" s="318" t="s">
        <v>6884</v>
      </c>
      <c r="L1727" s="318" t="s">
        <v>862</v>
      </c>
    </row>
    <row r="1728" spans="1:12" ht="78.75">
      <c r="A1728" s="319" t="s">
        <v>15041</v>
      </c>
      <c r="B1728" s="319" t="s">
        <v>15038</v>
      </c>
      <c r="C1728" s="319" t="s">
        <v>15039</v>
      </c>
      <c r="D1728" s="319" t="s">
        <v>15040</v>
      </c>
      <c r="E1728" s="319" t="s">
        <v>15042</v>
      </c>
      <c r="F1728" s="319" t="s">
        <v>15043</v>
      </c>
      <c r="G1728" s="319" t="s">
        <v>6965</v>
      </c>
      <c r="H1728" s="319" t="s">
        <v>15044</v>
      </c>
      <c r="I1728" s="319" t="s">
        <v>8693</v>
      </c>
      <c r="J1728" s="319" t="s">
        <v>6884</v>
      </c>
      <c r="K1728" s="319" t="s">
        <v>6884</v>
      </c>
      <c r="L1728" s="319" t="s">
        <v>862</v>
      </c>
    </row>
    <row r="1729" spans="1:12" ht="22.5">
      <c r="A1729" s="318" t="s">
        <v>6884</v>
      </c>
      <c r="B1729" s="318" t="s">
        <v>15045</v>
      </c>
      <c r="C1729" s="318" t="s">
        <v>15046</v>
      </c>
      <c r="D1729" s="318" t="s">
        <v>15047</v>
      </c>
      <c r="E1729" s="318" t="s">
        <v>7035</v>
      </c>
      <c r="F1729" s="318" t="s">
        <v>7036</v>
      </c>
      <c r="G1729" s="318" t="s">
        <v>7037</v>
      </c>
      <c r="H1729" s="318" t="s">
        <v>7036</v>
      </c>
      <c r="I1729" s="318" t="s">
        <v>6884</v>
      </c>
      <c r="J1729" s="318" t="s">
        <v>6884</v>
      </c>
      <c r="K1729" s="318" t="s">
        <v>6884</v>
      </c>
      <c r="L1729" s="318" t="s">
        <v>862</v>
      </c>
    </row>
    <row r="1730" spans="1:12" ht="45">
      <c r="A1730" s="319" t="s">
        <v>6884</v>
      </c>
      <c r="B1730" s="319" t="s">
        <v>15048</v>
      </c>
      <c r="C1730" s="319" t="s">
        <v>15049</v>
      </c>
      <c r="D1730" s="319" t="s">
        <v>15050</v>
      </c>
      <c r="E1730" s="319" t="s">
        <v>11159</v>
      </c>
      <c r="F1730" s="319" t="s">
        <v>11160</v>
      </c>
      <c r="G1730" s="319" t="s">
        <v>7003</v>
      </c>
      <c r="H1730" s="319" t="s">
        <v>11161</v>
      </c>
      <c r="I1730" s="319" t="s">
        <v>6884</v>
      </c>
      <c r="J1730" s="319" t="s">
        <v>6884</v>
      </c>
      <c r="K1730" s="319" t="s">
        <v>6884</v>
      </c>
      <c r="L1730" s="319" t="s">
        <v>862</v>
      </c>
    </row>
    <row r="1731" spans="1:12" ht="90">
      <c r="A1731" s="318" t="s">
        <v>15054</v>
      </c>
      <c r="B1731" s="318" t="s">
        <v>15051</v>
      </c>
      <c r="C1731" s="318" t="s">
        <v>15052</v>
      </c>
      <c r="D1731" s="318" t="s">
        <v>15053</v>
      </c>
      <c r="E1731" s="318" t="s">
        <v>15055</v>
      </c>
      <c r="F1731" s="318" t="s">
        <v>15056</v>
      </c>
      <c r="G1731" s="318" t="s">
        <v>9588</v>
      </c>
      <c r="H1731" s="318" t="s">
        <v>15056</v>
      </c>
      <c r="I1731" s="318" t="s">
        <v>6884</v>
      </c>
      <c r="J1731" s="318" t="s">
        <v>6884</v>
      </c>
      <c r="K1731" s="318" t="s">
        <v>6884</v>
      </c>
      <c r="L1731" s="318" t="s">
        <v>862</v>
      </c>
    </row>
    <row r="1732" spans="1:12" ht="33.75">
      <c r="A1732" s="319" t="s">
        <v>15060</v>
      </c>
      <c r="B1732" s="319" t="s">
        <v>15057</v>
      </c>
      <c r="C1732" s="319" t="s">
        <v>15058</v>
      </c>
      <c r="D1732" s="319" t="s">
        <v>15059</v>
      </c>
      <c r="E1732" s="319" t="s">
        <v>7035</v>
      </c>
      <c r="F1732" s="319" t="s">
        <v>7036</v>
      </c>
      <c r="G1732" s="319" t="s">
        <v>7037</v>
      </c>
      <c r="H1732" s="319" t="s">
        <v>7036</v>
      </c>
      <c r="I1732" s="319" t="s">
        <v>6884</v>
      </c>
      <c r="J1732" s="319" t="s">
        <v>6884</v>
      </c>
      <c r="K1732" s="319" t="s">
        <v>6884</v>
      </c>
      <c r="L1732" s="319" t="s">
        <v>862</v>
      </c>
    </row>
    <row r="1733" spans="1:12" ht="33.75">
      <c r="A1733" s="318" t="s">
        <v>15064</v>
      </c>
      <c r="B1733" s="318" t="s">
        <v>15061</v>
      </c>
      <c r="C1733" s="318" t="s">
        <v>15062</v>
      </c>
      <c r="D1733" s="318" t="s">
        <v>15063</v>
      </c>
      <c r="E1733" s="318" t="s">
        <v>7035</v>
      </c>
      <c r="F1733" s="318" t="s">
        <v>7036</v>
      </c>
      <c r="G1733" s="318" t="s">
        <v>7037</v>
      </c>
      <c r="H1733" s="318" t="s">
        <v>7036</v>
      </c>
      <c r="I1733" s="318" t="s">
        <v>6884</v>
      </c>
      <c r="J1733" s="318" t="s">
        <v>6884</v>
      </c>
      <c r="K1733" s="318" t="s">
        <v>6884</v>
      </c>
      <c r="L1733" s="318" t="s">
        <v>862</v>
      </c>
    </row>
    <row r="1734" spans="1:12" ht="33.75">
      <c r="A1734" s="319" t="s">
        <v>15068</v>
      </c>
      <c r="B1734" s="319" t="s">
        <v>15065</v>
      </c>
      <c r="C1734" s="319" t="s">
        <v>15066</v>
      </c>
      <c r="D1734" s="319" t="s">
        <v>15067</v>
      </c>
      <c r="E1734" s="319" t="s">
        <v>14428</v>
      </c>
      <c r="F1734" s="319" t="s">
        <v>14429</v>
      </c>
      <c r="G1734" s="319" t="s">
        <v>7037</v>
      </c>
      <c r="H1734" s="319" t="s">
        <v>14429</v>
      </c>
      <c r="I1734" s="319" t="s">
        <v>6884</v>
      </c>
      <c r="J1734" s="319" t="s">
        <v>6884</v>
      </c>
      <c r="K1734" s="319" t="s">
        <v>6884</v>
      </c>
      <c r="L1734" s="319" t="s">
        <v>862</v>
      </c>
    </row>
    <row r="1735" spans="1:12" ht="45">
      <c r="A1735" s="318" t="s">
        <v>6884</v>
      </c>
      <c r="B1735" s="318" t="s">
        <v>15069</v>
      </c>
      <c r="C1735" s="318" t="s">
        <v>15070</v>
      </c>
      <c r="D1735" s="318" t="s">
        <v>15071</v>
      </c>
      <c r="E1735" s="318" t="s">
        <v>9477</v>
      </c>
      <c r="F1735" s="318" t="s">
        <v>9478</v>
      </c>
      <c r="G1735" s="318" t="s">
        <v>7003</v>
      </c>
      <c r="H1735" s="318" t="s">
        <v>9478</v>
      </c>
      <c r="I1735" s="318" t="s">
        <v>6884</v>
      </c>
      <c r="J1735" s="318" t="s">
        <v>6884</v>
      </c>
      <c r="K1735" s="318" t="s">
        <v>6884</v>
      </c>
      <c r="L1735" s="318" t="s">
        <v>862</v>
      </c>
    </row>
    <row r="1736" spans="1:12" ht="33.75">
      <c r="A1736" s="319" t="s">
        <v>15075</v>
      </c>
      <c r="B1736" s="319" t="s">
        <v>15072</v>
      </c>
      <c r="C1736" s="319" t="s">
        <v>15073</v>
      </c>
      <c r="D1736" s="319" t="s">
        <v>15074</v>
      </c>
      <c r="E1736" s="319" t="s">
        <v>9453</v>
      </c>
      <c r="F1736" s="319" t="s">
        <v>9454</v>
      </c>
      <c r="G1736" s="319" t="s">
        <v>7044</v>
      </c>
      <c r="H1736" s="319" t="s">
        <v>9454</v>
      </c>
      <c r="I1736" s="319" t="s">
        <v>6884</v>
      </c>
      <c r="J1736" s="319" t="s">
        <v>6884</v>
      </c>
      <c r="K1736" s="319" t="s">
        <v>6884</v>
      </c>
      <c r="L1736" s="319" t="s">
        <v>6893</v>
      </c>
    </row>
    <row r="1737" spans="1:12" ht="56.25">
      <c r="A1737" s="318" t="s">
        <v>15079</v>
      </c>
      <c r="B1737" s="318" t="s">
        <v>15076</v>
      </c>
      <c r="C1737" s="318" t="s">
        <v>15077</v>
      </c>
      <c r="D1737" s="318" t="s">
        <v>15078</v>
      </c>
      <c r="E1737" s="318" t="s">
        <v>15080</v>
      </c>
      <c r="F1737" s="318" t="s">
        <v>15081</v>
      </c>
      <c r="G1737" s="318" t="s">
        <v>8083</v>
      </c>
      <c r="H1737" s="318" t="s">
        <v>15081</v>
      </c>
      <c r="I1737" s="318" t="s">
        <v>6884</v>
      </c>
      <c r="J1737" s="318" t="s">
        <v>6884</v>
      </c>
      <c r="K1737" s="318" t="s">
        <v>6884</v>
      </c>
      <c r="L1737" s="318" t="s">
        <v>862</v>
      </c>
    </row>
    <row r="1738" spans="1:12" ht="56.25">
      <c r="A1738" s="319" t="s">
        <v>15085</v>
      </c>
      <c r="B1738" s="319" t="s">
        <v>15082</v>
      </c>
      <c r="C1738" s="319" t="s">
        <v>15083</v>
      </c>
      <c r="D1738" s="319" t="s">
        <v>15084</v>
      </c>
      <c r="E1738" s="319" t="s">
        <v>11221</v>
      </c>
      <c r="F1738" s="319" t="s">
        <v>11222</v>
      </c>
      <c r="G1738" s="319" t="s">
        <v>7003</v>
      </c>
      <c r="H1738" s="319" t="s">
        <v>11223</v>
      </c>
      <c r="I1738" s="319" t="s">
        <v>6884</v>
      </c>
      <c r="J1738" s="319" t="s">
        <v>6884</v>
      </c>
      <c r="K1738" s="319" t="s">
        <v>6884</v>
      </c>
      <c r="L1738" s="319" t="s">
        <v>862</v>
      </c>
    </row>
    <row r="1739" spans="1:12" ht="56.25">
      <c r="A1739" s="318" t="s">
        <v>15089</v>
      </c>
      <c r="B1739" s="318" t="s">
        <v>15086</v>
      </c>
      <c r="C1739" s="318" t="s">
        <v>15087</v>
      </c>
      <c r="D1739" s="318" t="s">
        <v>15088</v>
      </c>
      <c r="E1739" s="318" t="s">
        <v>7472</v>
      </c>
      <c r="F1739" s="318" t="s">
        <v>7473</v>
      </c>
      <c r="G1739" s="318" t="s">
        <v>7474</v>
      </c>
      <c r="H1739" s="318" t="s">
        <v>7473</v>
      </c>
      <c r="I1739" s="318" t="s">
        <v>6884</v>
      </c>
      <c r="J1739" s="318" t="s">
        <v>6884</v>
      </c>
      <c r="K1739" s="318" t="s">
        <v>6884</v>
      </c>
      <c r="L1739" s="318" t="s">
        <v>862</v>
      </c>
    </row>
    <row r="1740" spans="1:12" ht="22.5">
      <c r="A1740" s="319" t="s">
        <v>15093</v>
      </c>
      <c r="B1740" s="319" t="s">
        <v>15090</v>
      </c>
      <c r="C1740" s="319" t="s">
        <v>15091</v>
      </c>
      <c r="D1740" s="319" t="s">
        <v>15092</v>
      </c>
      <c r="E1740" s="319" t="s">
        <v>7923</v>
      </c>
      <c r="F1740" s="319" t="s">
        <v>7924</v>
      </c>
      <c r="G1740" s="319" t="s">
        <v>7037</v>
      </c>
      <c r="H1740" s="319" t="s">
        <v>7924</v>
      </c>
      <c r="I1740" s="319" t="s">
        <v>6884</v>
      </c>
      <c r="J1740" s="319" t="s">
        <v>6884</v>
      </c>
      <c r="K1740" s="319" t="s">
        <v>6884</v>
      </c>
      <c r="L1740" s="319" t="s">
        <v>862</v>
      </c>
    </row>
    <row r="1741" spans="1:12" ht="22.5">
      <c r="A1741" s="318" t="s">
        <v>1681</v>
      </c>
      <c r="B1741" s="318" t="s">
        <v>15094</v>
      </c>
      <c r="C1741" s="318" t="s">
        <v>15095</v>
      </c>
      <c r="D1741" s="318" t="s">
        <v>6713</v>
      </c>
      <c r="E1741" s="318" t="s">
        <v>12658</v>
      </c>
      <c r="F1741" s="318" t="s">
        <v>12659</v>
      </c>
      <c r="G1741" s="318" t="s">
        <v>12660</v>
      </c>
      <c r="H1741" s="318" t="s">
        <v>12659</v>
      </c>
      <c r="I1741" s="318" t="s">
        <v>6884</v>
      </c>
      <c r="J1741" s="318" t="s">
        <v>6884</v>
      </c>
      <c r="K1741" s="318" t="s">
        <v>6884</v>
      </c>
      <c r="L1741" s="318" t="s">
        <v>6893</v>
      </c>
    </row>
    <row r="1742" spans="1:12" ht="22.5">
      <c r="A1742" s="319" t="s">
        <v>15099</v>
      </c>
      <c r="B1742" s="319" t="s">
        <v>15096</v>
      </c>
      <c r="C1742" s="319" t="s">
        <v>15097</v>
      </c>
      <c r="D1742" s="319" t="s">
        <v>15098</v>
      </c>
      <c r="E1742" s="319" t="s">
        <v>7857</v>
      </c>
      <c r="F1742" s="319" t="s">
        <v>7858</v>
      </c>
      <c r="G1742" s="319" t="s">
        <v>7474</v>
      </c>
      <c r="H1742" s="319" t="s">
        <v>7858</v>
      </c>
      <c r="I1742" s="319" t="s">
        <v>6884</v>
      </c>
      <c r="J1742" s="319" t="s">
        <v>6884</v>
      </c>
      <c r="K1742" s="319" t="s">
        <v>6884</v>
      </c>
      <c r="L1742" s="319" t="s">
        <v>862</v>
      </c>
    </row>
    <row r="1743" spans="1:12" ht="45">
      <c r="A1743" s="318" t="s">
        <v>15103</v>
      </c>
      <c r="B1743" s="318" t="s">
        <v>15100</v>
      </c>
      <c r="C1743" s="318" t="s">
        <v>15101</v>
      </c>
      <c r="D1743" s="318" t="s">
        <v>15102</v>
      </c>
      <c r="E1743" s="318" t="s">
        <v>9283</v>
      </c>
      <c r="F1743" s="318" t="s">
        <v>9284</v>
      </c>
      <c r="G1743" s="318" t="s">
        <v>7037</v>
      </c>
      <c r="H1743" s="318" t="s">
        <v>9284</v>
      </c>
      <c r="I1743" s="318" t="s">
        <v>6884</v>
      </c>
      <c r="J1743" s="318" t="s">
        <v>6884</v>
      </c>
      <c r="K1743" s="318" t="s">
        <v>6884</v>
      </c>
      <c r="L1743" s="318" t="s">
        <v>7652</v>
      </c>
    </row>
    <row r="1744" spans="1:12" ht="33.75">
      <c r="A1744" s="319" t="s">
        <v>15107</v>
      </c>
      <c r="B1744" s="319" t="s">
        <v>15104</v>
      </c>
      <c r="C1744" s="319" t="s">
        <v>15105</v>
      </c>
      <c r="D1744" s="319" t="s">
        <v>15106</v>
      </c>
      <c r="E1744" s="319" t="s">
        <v>8218</v>
      </c>
      <c r="F1744" s="319" t="s">
        <v>8219</v>
      </c>
      <c r="G1744" s="319" t="s">
        <v>7037</v>
      </c>
      <c r="H1744" s="319" t="s">
        <v>8219</v>
      </c>
      <c r="I1744" s="319" t="s">
        <v>6884</v>
      </c>
      <c r="J1744" s="319" t="s">
        <v>6884</v>
      </c>
      <c r="K1744" s="319" t="s">
        <v>6884</v>
      </c>
      <c r="L1744" s="319" t="s">
        <v>862</v>
      </c>
    </row>
    <row r="1745" spans="1:12" ht="33.75">
      <c r="A1745" s="318" t="s">
        <v>15111</v>
      </c>
      <c r="B1745" s="318" t="s">
        <v>15108</v>
      </c>
      <c r="C1745" s="318" t="s">
        <v>15109</v>
      </c>
      <c r="D1745" s="318" t="s">
        <v>15110</v>
      </c>
      <c r="E1745" s="318" t="s">
        <v>8218</v>
      </c>
      <c r="F1745" s="318" t="s">
        <v>8219</v>
      </c>
      <c r="G1745" s="318" t="s">
        <v>7037</v>
      </c>
      <c r="H1745" s="318" t="s">
        <v>8219</v>
      </c>
      <c r="I1745" s="318" t="s">
        <v>6884</v>
      </c>
      <c r="J1745" s="318" t="s">
        <v>6884</v>
      </c>
      <c r="K1745" s="318" t="s">
        <v>6884</v>
      </c>
      <c r="L1745" s="318" t="s">
        <v>862</v>
      </c>
    </row>
    <row r="1746" spans="1:12" ht="22.5">
      <c r="A1746" s="319" t="s">
        <v>15115</v>
      </c>
      <c r="B1746" s="319" t="s">
        <v>15112</v>
      </c>
      <c r="C1746" s="319" t="s">
        <v>15113</v>
      </c>
      <c r="D1746" s="319" t="s">
        <v>15114</v>
      </c>
      <c r="E1746" s="319" t="s">
        <v>7035</v>
      </c>
      <c r="F1746" s="319" t="s">
        <v>7036</v>
      </c>
      <c r="G1746" s="319" t="s">
        <v>7037</v>
      </c>
      <c r="H1746" s="319" t="s">
        <v>7036</v>
      </c>
      <c r="I1746" s="319" t="s">
        <v>6884</v>
      </c>
      <c r="J1746" s="319" t="s">
        <v>6884</v>
      </c>
      <c r="K1746" s="319" t="s">
        <v>6884</v>
      </c>
      <c r="L1746" s="319" t="s">
        <v>862</v>
      </c>
    </row>
    <row r="1747" spans="1:12" ht="67.5">
      <c r="A1747" s="318" t="s">
        <v>15119</v>
      </c>
      <c r="B1747" s="318" t="s">
        <v>15116</v>
      </c>
      <c r="C1747" s="318" t="s">
        <v>15117</v>
      </c>
      <c r="D1747" s="318" t="s">
        <v>15118</v>
      </c>
      <c r="E1747" s="318" t="s">
        <v>14466</v>
      </c>
      <c r="F1747" s="318" t="s">
        <v>15120</v>
      </c>
      <c r="G1747" s="318" t="s">
        <v>7139</v>
      </c>
      <c r="H1747" s="318" t="s">
        <v>15121</v>
      </c>
      <c r="I1747" s="318" t="s">
        <v>6884</v>
      </c>
      <c r="J1747" s="318" t="s">
        <v>6884</v>
      </c>
      <c r="K1747" s="318" t="s">
        <v>6884</v>
      </c>
      <c r="L1747" s="318" t="s">
        <v>862</v>
      </c>
    </row>
    <row r="1748" spans="1:12" ht="56.25">
      <c r="A1748" s="319" t="s">
        <v>15125</v>
      </c>
      <c r="B1748" s="319" t="s">
        <v>15122</v>
      </c>
      <c r="C1748" s="319" t="s">
        <v>15123</v>
      </c>
      <c r="D1748" s="319" t="s">
        <v>15124</v>
      </c>
      <c r="E1748" s="319" t="s">
        <v>15126</v>
      </c>
      <c r="F1748" s="319" t="s">
        <v>15127</v>
      </c>
      <c r="G1748" s="319" t="s">
        <v>8083</v>
      </c>
      <c r="H1748" s="319" t="s">
        <v>15127</v>
      </c>
      <c r="I1748" s="319" t="s">
        <v>6884</v>
      </c>
      <c r="J1748" s="319" t="s">
        <v>6884</v>
      </c>
      <c r="K1748" s="319" t="s">
        <v>6884</v>
      </c>
      <c r="L1748" s="319" t="s">
        <v>862</v>
      </c>
    </row>
    <row r="1749" spans="1:12" ht="33.75">
      <c r="A1749" s="318" t="s">
        <v>6884</v>
      </c>
      <c r="B1749" s="318" t="s">
        <v>15128</v>
      </c>
      <c r="C1749" s="318" t="s">
        <v>15129</v>
      </c>
      <c r="D1749" s="318" t="s">
        <v>5815</v>
      </c>
      <c r="E1749" s="318" t="s">
        <v>7274</v>
      </c>
      <c r="F1749" s="318" t="s">
        <v>7275</v>
      </c>
      <c r="G1749" s="318" t="s">
        <v>7276</v>
      </c>
      <c r="H1749" s="318" t="s">
        <v>7277</v>
      </c>
      <c r="I1749" s="318" t="s">
        <v>6884</v>
      </c>
      <c r="J1749" s="318" t="s">
        <v>6884</v>
      </c>
      <c r="K1749" s="318" t="s">
        <v>6884</v>
      </c>
      <c r="L1749" s="318" t="s">
        <v>862</v>
      </c>
    </row>
    <row r="1750" spans="1:12" ht="78.75">
      <c r="A1750" s="319" t="s">
        <v>15133</v>
      </c>
      <c r="B1750" s="319" t="s">
        <v>15130</v>
      </c>
      <c r="C1750" s="319" t="s">
        <v>15131</v>
      </c>
      <c r="D1750" s="319" t="s">
        <v>15132</v>
      </c>
      <c r="E1750" s="319" t="s">
        <v>15134</v>
      </c>
      <c r="F1750" s="319" t="s">
        <v>15135</v>
      </c>
      <c r="G1750" s="319" t="s">
        <v>14328</v>
      </c>
      <c r="H1750" s="319" t="s">
        <v>15135</v>
      </c>
      <c r="I1750" s="319" t="s">
        <v>6884</v>
      </c>
      <c r="J1750" s="319" t="s">
        <v>6884</v>
      </c>
      <c r="K1750" s="319" t="s">
        <v>6884</v>
      </c>
      <c r="L1750" s="319" t="s">
        <v>862</v>
      </c>
    </row>
    <row r="1751" spans="1:12" ht="67.5">
      <c r="A1751" s="318" t="s">
        <v>15139</v>
      </c>
      <c r="B1751" s="318" t="s">
        <v>15136</v>
      </c>
      <c r="C1751" s="318" t="s">
        <v>15137</v>
      </c>
      <c r="D1751" s="318" t="s">
        <v>15138</v>
      </c>
      <c r="E1751" s="318" t="s">
        <v>15140</v>
      </c>
      <c r="F1751" s="318" t="s">
        <v>15141</v>
      </c>
      <c r="G1751" s="318" t="s">
        <v>7717</v>
      </c>
      <c r="H1751" s="318" t="s">
        <v>15142</v>
      </c>
      <c r="I1751" s="318" t="s">
        <v>6884</v>
      </c>
      <c r="J1751" s="318" t="s">
        <v>6884</v>
      </c>
      <c r="K1751" s="318" t="s">
        <v>6884</v>
      </c>
      <c r="L1751" s="318" t="s">
        <v>862</v>
      </c>
    </row>
    <row r="1752" spans="1:12" ht="90">
      <c r="A1752" s="319" t="s">
        <v>15146</v>
      </c>
      <c r="B1752" s="319" t="s">
        <v>15143</v>
      </c>
      <c r="C1752" s="319" t="s">
        <v>15144</v>
      </c>
      <c r="D1752" s="319" t="s">
        <v>15145</v>
      </c>
      <c r="E1752" s="319" t="s">
        <v>7354</v>
      </c>
      <c r="F1752" s="319" t="s">
        <v>7355</v>
      </c>
      <c r="G1752" s="319" t="s">
        <v>7003</v>
      </c>
      <c r="H1752" s="319" t="s">
        <v>7356</v>
      </c>
      <c r="I1752" s="319" t="s">
        <v>6884</v>
      </c>
      <c r="J1752" s="319" t="s">
        <v>6884</v>
      </c>
      <c r="K1752" s="319" t="s">
        <v>6884</v>
      </c>
      <c r="L1752" s="319" t="s">
        <v>862</v>
      </c>
    </row>
    <row r="1753" spans="1:12" ht="45">
      <c r="A1753" s="318" t="s">
        <v>15150</v>
      </c>
      <c r="B1753" s="318" t="s">
        <v>15147</v>
      </c>
      <c r="C1753" s="318" t="s">
        <v>15148</v>
      </c>
      <c r="D1753" s="318" t="s">
        <v>15149</v>
      </c>
      <c r="E1753" s="318" t="s">
        <v>7364</v>
      </c>
      <c r="F1753" s="318" t="s">
        <v>7365</v>
      </c>
      <c r="G1753" s="318" t="s">
        <v>7003</v>
      </c>
      <c r="H1753" s="318" t="s">
        <v>7366</v>
      </c>
      <c r="I1753" s="318" t="s">
        <v>6884</v>
      </c>
      <c r="J1753" s="318" t="s">
        <v>6884</v>
      </c>
      <c r="K1753" s="318" t="s">
        <v>6884</v>
      </c>
      <c r="L1753" s="318" t="s">
        <v>862</v>
      </c>
    </row>
    <row r="1754" spans="1:12" ht="101.25">
      <c r="A1754" s="319" t="s">
        <v>6884</v>
      </c>
      <c r="B1754" s="319" t="s">
        <v>15151</v>
      </c>
      <c r="C1754" s="319" t="s">
        <v>15152</v>
      </c>
      <c r="D1754" s="319" t="s">
        <v>15153</v>
      </c>
      <c r="E1754" s="319" t="s">
        <v>7210</v>
      </c>
      <c r="F1754" s="319" t="s">
        <v>7211</v>
      </c>
      <c r="G1754" s="319" t="s">
        <v>7003</v>
      </c>
      <c r="H1754" s="319" t="s">
        <v>7212</v>
      </c>
      <c r="I1754" s="319" t="s">
        <v>6884</v>
      </c>
      <c r="J1754" s="319" t="s">
        <v>6884</v>
      </c>
      <c r="K1754" s="319" t="s">
        <v>6884</v>
      </c>
      <c r="L1754" s="319" t="s">
        <v>862</v>
      </c>
    </row>
    <row r="1755" spans="1:12" ht="56.25">
      <c r="A1755" s="318" t="s">
        <v>15157</v>
      </c>
      <c r="B1755" s="318" t="s">
        <v>15154</v>
      </c>
      <c r="C1755" s="318" t="s">
        <v>15155</v>
      </c>
      <c r="D1755" s="318" t="s">
        <v>15156</v>
      </c>
      <c r="E1755" s="318" t="s">
        <v>15158</v>
      </c>
      <c r="F1755" s="318" t="s">
        <v>15159</v>
      </c>
      <c r="G1755" s="318" t="s">
        <v>7011</v>
      </c>
      <c r="H1755" s="318" t="s">
        <v>15159</v>
      </c>
      <c r="I1755" s="318" t="s">
        <v>6884</v>
      </c>
      <c r="J1755" s="318" t="s">
        <v>6884</v>
      </c>
      <c r="K1755" s="318" t="s">
        <v>6884</v>
      </c>
      <c r="L1755" s="318" t="s">
        <v>862</v>
      </c>
    </row>
    <row r="1756" spans="1:12" ht="45">
      <c r="A1756" s="319" t="s">
        <v>15163</v>
      </c>
      <c r="B1756" s="319" t="s">
        <v>15160</v>
      </c>
      <c r="C1756" s="319" t="s">
        <v>15161</v>
      </c>
      <c r="D1756" s="319" t="s">
        <v>15162</v>
      </c>
      <c r="E1756" s="319" t="s">
        <v>7280</v>
      </c>
      <c r="F1756" s="319" t="s">
        <v>7281</v>
      </c>
      <c r="G1756" s="319" t="s">
        <v>7003</v>
      </c>
      <c r="H1756" s="319" t="s">
        <v>7281</v>
      </c>
      <c r="I1756" s="319" t="s">
        <v>6884</v>
      </c>
      <c r="J1756" s="319" t="s">
        <v>6884</v>
      </c>
      <c r="K1756" s="319" t="s">
        <v>6884</v>
      </c>
      <c r="L1756" s="319" t="s">
        <v>862</v>
      </c>
    </row>
    <row r="1757" spans="1:12" ht="56.25">
      <c r="A1757" s="318" t="s">
        <v>6884</v>
      </c>
      <c r="B1757" s="318" t="s">
        <v>15164</v>
      </c>
      <c r="C1757" s="318" t="s">
        <v>15165</v>
      </c>
      <c r="D1757" s="318" t="s">
        <v>15166</v>
      </c>
      <c r="E1757" s="318" t="s">
        <v>7035</v>
      </c>
      <c r="F1757" s="318" t="s">
        <v>7036</v>
      </c>
      <c r="G1757" s="318" t="s">
        <v>7037</v>
      </c>
      <c r="H1757" s="318" t="s">
        <v>7036</v>
      </c>
      <c r="I1757" s="318" t="s">
        <v>6884</v>
      </c>
      <c r="J1757" s="318" t="s">
        <v>6884</v>
      </c>
      <c r="K1757" s="318" t="s">
        <v>6884</v>
      </c>
      <c r="L1757" s="318" t="s">
        <v>862</v>
      </c>
    </row>
    <row r="1758" spans="1:12" ht="56.25">
      <c r="A1758" s="319" t="s">
        <v>15170</v>
      </c>
      <c r="B1758" s="319" t="s">
        <v>15167</v>
      </c>
      <c r="C1758" s="319" t="s">
        <v>15168</v>
      </c>
      <c r="D1758" s="319" t="s">
        <v>15169</v>
      </c>
      <c r="E1758" s="319" t="s">
        <v>15171</v>
      </c>
      <c r="F1758" s="319" t="s">
        <v>15172</v>
      </c>
      <c r="G1758" s="319" t="s">
        <v>9843</v>
      </c>
      <c r="H1758" s="319" t="s">
        <v>15173</v>
      </c>
      <c r="I1758" s="319" t="s">
        <v>6884</v>
      </c>
      <c r="J1758" s="319" t="s">
        <v>6884</v>
      </c>
      <c r="K1758" s="319" t="s">
        <v>6884</v>
      </c>
      <c r="L1758" s="319" t="s">
        <v>6893</v>
      </c>
    </row>
    <row r="1759" spans="1:12" ht="56.25">
      <c r="A1759" s="318" t="s">
        <v>15177</v>
      </c>
      <c r="B1759" s="318" t="s">
        <v>15174</v>
      </c>
      <c r="C1759" s="318" t="s">
        <v>15175</v>
      </c>
      <c r="D1759" s="318" t="s">
        <v>15176</v>
      </c>
      <c r="E1759" s="318" t="s">
        <v>15178</v>
      </c>
      <c r="F1759" s="318" t="s">
        <v>15179</v>
      </c>
      <c r="G1759" s="318" t="s">
        <v>6932</v>
      </c>
      <c r="H1759" s="318" t="s">
        <v>15179</v>
      </c>
      <c r="I1759" s="318" t="s">
        <v>6884</v>
      </c>
      <c r="J1759" s="318" t="s">
        <v>6884</v>
      </c>
      <c r="K1759" s="318" t="s">
        <v>6884</v>
      </c>
      <c r="L1759" s="318" t="s">
        <v>862</v>
      </c>
    </row>
    <row r="1760" spans="1:12" ht="33.75">
      <c r="A1760" s="319" t="s">
        <v>15183</v>
      </c>
      <c r="B1760" s="319" t="s">
        <v>15180</v>
      </c>
      <c r="C1760" s="319" t="s">
        <v>15181</v>
      </c>
      <c r="D1760" s="319" t="s">
        <v>15182</v>
      </c>
      <c r="E1760" s="319" t="s">
        <v>9674</v>
      </c>
      <c r="F1760" s="319" t="s">
        <v>9675</v>
      </c>
      <c r="G1760" s="319" t="s">
        <v>7037</v>
      </c>
      <c r="H1760" s="319" t="s">
        <v>9675</v>
      </c>
      <c r="I1760" s="319" t="s">
        <v>6884</v>
      </c>
      <c r="J1760" s="319" t="s">
        <v>6884</v>
      </c>
      <c r="K1760" s="319" t="s">
        <v>6884</v>
      </c>
      <c r="L1760" s="319" t="s">
        <v>862</v>
      </c>
    </row>
    <row r="1761" spans="1:12" ht="56.25">
      <c r="A1761" s="318" t="s">
        <v>1090</v>
      </c>
      <c r="B1761" s="318" t="s">
        <v>15184</v>
      </c>
      <c r="C1761" s="318" t="s">
        <v>15185</v>
      </c>
      <c r="D1761" s="318" t="s">
        <v>15186</v>
      </c>
      <c r="E1761" s="318" t="s">
        <v>15187</v>
      </c>
      <c r="F1761" s="318" t="s">
        <v>15188</v>
      </c>
      <c r="G1761" s="318" t="s">
        <v>8914</v>
      </c>
      <c r="H1761" s="318" t="s">
        <v>15188</v>
      </c>
      <c r="I1761" s="318" t="s">
        <v>6884</v>
      </c>
      <c r="J1761" s="318" t="s">
        <v>6884</v>
      </c>
      <c r="K1761" s="318" t="s">
        <v>6884</v>
      </c>
      <c r="L1761" s="318" t="s">
        <v>6893</v>
      </c>
    </row>
    <row r="1762" spans="1:12" ht="56.25">
      <c r="A1762" s="319" t="s">
        <v>6884</v>
      </c>
      <c r="B1762" s="319" t="s">
        <v>15189</v>
      </c>
      <c r="C1762" s="319" t="s">
        <v>15190</v>
      </c>
      <c r="D1762" s="319" t="s">
        <v>15191</v>
      </c>
      <c r="E1762" s="319" t="s">
        <v>9076</v>
      </c>
      <c r="F1762" s="319" t="s">
        <v>9077</v>
      </c>
      <c r="G1762" s="319" t="s">
        <v>7037</v>
      </c>
      <c r="H1762" s="319" t="s">
        <v>9077</v>
      </c>
      <c r="I1762" s="319" t="s">
        <v>6884</v>
      </c>
      <c r="J1762" s="319" t="s">
        <v>6884</v>
      </c>
      <c r="K1762" s="319" t="s">
        <v>6884</v>
      </c>
      <c r="L1762" s="319" t="s">
        <v>862</v>
      </c>
    </row>
    <row r="1763" spans="1:12" ht="56.25">
      <c r="A1763" s="318" t="s">
        <v>15195</v>
      </c>
      <c r="B1763" s="318" t="s">
        <v>15192</v>
      </c>
      <c r="C1763" s="318" t="s">
        <v>15193</v>
      </c>
      <c r="D1763" s="318" t="s">
        <v>15194</v>
      </c>
      <c r="E1763" s="318" t="s">
        <v>15196</v>
      </c>
      <c r="F1763" s="318" t="s">
        <v>15197</v>
      </c>
      <c r="G1763" s="318" t="s">
        <v>7044</v>
      </c>
      <c r="H1763" s="318" t="s">
        <v>15197</v>
      </c>
      <c r="I1763" s="318" t="s">
        <v>6884</v>
      </c>
      <c r="J1763" s="318" t="s">
        <v>6884</v>
      </c>
      <c r="K1763" s="318" t="s">
        <v>6884</v>
      </c>
      <c r="L1763" s="318" t="s">
        <v>862</v>
      </c>
    </row>
    <row r="1764" spans="1:12" ht="45">
      <c r="A1764" s="319" t="s">
        <v>15201</v>
      </c>
      <c r="B1764" s="319" t="s">
        <v>15198</v>
      </c>
      <c r="C1764" s="319" t="s">
        <v>15199</v>
      </c>
      <c r="D1764" s="319" t="s">
        <v>15200</v>
      </c>
      <c r="E1764" s="319" t="s">
        <v>7466</v>
      </c>
      <c r="F1764" s="319" t="s">
        <v>7467</v>
      </c>
      <c r="G1764" s="319" t="s">
        <v>7003</v>
      </c>
      <c r="H1764" s="319" t="s">
        <v>7467</v>
      </c>
      <c r="I1764" s="319" t="s">
        <v>6884</v>
      </c>
      <c r="J1764" s="319" t="s">
        <v>6884</v>
      </c>
      <c r="K1764" s="319" t="s">
        <v>6884</v>
      </c>
      <c r="L1764" s="319" t="s">
        <v>862</v>
      </c>
    </row>
    <row r="1765" spans="1:12" ht="90">
      <c r="A1765" s="318" t="s">
        <v>6884</v>
      </c>
      <c r="B1765" s="318" t="s">
        <v>15202</v>
      </c>
      <c r="C1765" s="318" t="s">
        <v>15203</v>
      </c>
      <c r="D1765" s="318" t="s">
        <v>15204</v>
      </c>
      <c r="E1765" s="318" t="s">
        <v>9076</v>
      </c>
      <c r="F1765" s="318" t="s">
        <v>9077</v>
      </c>
      <c r="G1765" s="318" t="s">
        <v>7037</v>
      </c>
      <c r="H1765" s="318" t="s">
        <v>9077</v>
      </c>
      <c r="I1765" s="318" t="s">
        <v>6884</v>
      </c>
      <c r="J1765" s="318" t="s">
        <v>6884</v>
      </c>
      <c r="K1765" s="318" t="s">
        <v>6884</v>
      </c>
      <c r="L1765" s="318" t="s">
        <v>862</v>
      </c>
    </row>
    <row r="1766" spans="1:12" ht="33.75">
      <c r="A1766" s="319" t="s">
        <v>15208</v>
      </c>
      <c r="B1766" s="319" t="s">
        <v>15205</v>
      </c>
      <c r="C1766" s="319" t="s">
        <v>15206</v>
      </c>
      <c r="D1766" s="319" t="s">
        <v>15207</v>
      </c>
      <c r="E1766" s="319" t="s">
        <v>9477</v>
      </c>
      <c r="F1766" s="319" t="s">
        <v>9478</v>
      </c>
      <c r="G1766" s="319" t="s">
        <v>7003</v>
      </c>
      <c r="H1766" s="319" t="s">
        <v>9478</v>
      </c>
      <c r="I1766" s="319" t="s">
        <v>6884</v>
      </c>
      <c r="J1766" s="319" t="s">
        <v>6884</v>
      </c>
      <c r="K1766" s="319" t="s">
        <v>6884</v>
      </c>
      <c r="L1766" s="319" t="s">
        <v>862</v>
      </c>
    </row>
    <row r="1767" spans="1:12" ht="78.75">
      <c r="A1767" s="318" t="s">
        <v>15212</v>
      </c>
      <c r="B1767" s="318" t="s">
        <v>15209</v>
      </c>
      <c r="C1767" s="318" t="s">
        <v>15210</v>
      </c>
      <c r="D1767" s="318" t="s">
        <v>15211</v>
      </c>
      <c r="E1767" s="318" t="s">
        <v>7364</v>
      </c>
      <c r="F1767" s="318" t="s">
        <v>7365</v>
      </c>
      <c r="G1767" s="318" t="s">
        <v>7003</v>
      </c>
      <c r="H1767" s="318" t="s">
        <v>7366</v>
      </c>
      <c r="I1767" s="318" t="s">
        <v>6884</v>
      </c>
      <c r="J1767" s="318" t="s">
        <v>6884</v>
      </c>
      <c r="K1767" s="318" t="s">
        <v>6884</v>
      </c>
      <c r="L1767" s="318" t="s">
        <v>862</v>
      </c>
    </row>
    <row r="1768" spans="1:12" ht="45">
      <c r="A1768" s="319" t="s">
        <v>15216</v>
      </c>
      <c r="B1768" s="319" t="s">
        <v>15213</v>
      </c>
      <c r="C1768" s="319" t="s">
        <v>15214</v>
      </c>
      <c r="D1768" s="319" t="s">
        <v>15215</v>
      </c>
      <c r="E1768" s="319" t="s">
        <v>7001</v>
      </c>
      <c r="F1768" s="319" t="s">
        <v>7002</v>
      </c>
      <c r="G1768" s="319" t="s">
        <v>7003</v>
      </c>
      <c r="H1768" s="319" t="s">
        <v>7004</v>
      </c>
      <c r="I1768" s="319" t="s">
        <v>6884</v>
      </c>
      <c r="J1768" s="319" t="s">
        <v>6884</v>
      </c>
      <c r="K1768" s="319" t="s">
        <v>6884</v>
      </c>
      <c r="L1768" s="319" t="s">
        <v>862</v>
      </c>
    </row>
    <row r="1769" spans="1:12" ht="56.25">
      <c r="A1769" s="318" t="s">
        <v>15220</v>
      </c>
      <c r="B1769" s="318" t="s">
        <v>15217</v>
      </c>
      <c r="C1769" s="318" t="s">
        <v>15218</v>
      </c>
      <c r="D1769" s="318" t="s">
        <v>15219</v>
      </c>
      <c r="E1769" s="318" t="s">
        <v>15221</v>
      </c>
      <c r="F1769" s="318" t="s">
        <v>15222</v>
      </c>
      <c r="G1769" s="318" t="s">
        <v>11760</v>
      </c>
      <c r="H1769" s="318" t="s">
        <v>15223</v>
      </c>
      <c r="I1769" s="318" t="s">
        <v>6884</v>
      </c>
      <c r="J1769" s="318" t="s">
        <v>6884</v>
      </c>
      <c r="K1769" s="318" t="s">
        <v>6884</v>
      </c>
      <c r="L1769" s="318" t="s">
        <v>862</v>
      </c>
    </row>
    <row r="1770" spans="1:12" ht="90">
      <c r="A1770" s="319" t="s">
        <v>6884</v>
      </c>
      <c r="B1770" s="319" t="s">
        <v>15224</v>
      </c>
      <c r="C1770" s="319" t="s">
        <v>15225</v>
      </c>
      <c r="D1770" s="319" t="s">
        <v>15226</v>
      </c>
      <c r="E1770" s="319" t="s">
        <v>15227</v>
      </c>
      <c r="F1770" s="319" t="s">
        <v>15228</v>
      </c>
      <c r="G1770" s="319" t="s">
        <v>7044</v>
      </c>
      <c r="H1770" s="319" t="s">
        <v>15228</v>
      </c>
      <c r="I1770" s="319" t="s">
        <v>6884</v>
      </c>
      <c r="J1770" s="319" t="s">
        <v>6884</v>
      </c>
      <c r="K1770" s="319" t="s">
        <v>6884</v>
      </c>
      <c r="L1770" s="319" t="s">
        <v>862</v>
      </c>
    </row>
    <row r="1771" spans="1:12" ht="33.75">
      <c r="A1771" s="318" t="s">
        <v>15232</v>
      </c>
      <c r="B1771" s="318" t="s">
        <v>15229</v>
      </c>
      <c r="C1771" s="318" t="s">
        <v>15230</v>
      </c>
      <c r="D1771" s="318" t="s">
        <v>15231</v>
      </c>
      <c r="E1771" s="318" t="s">
        <v>8924</v>
      </c>
      <c r="F1771" s="318" t="s">
        <v>8925</v>
      </c>
      <c r="G1771" s="318" t="s">
        <v>7044</v>
      </c>
      <c r="H1771" s="318" t="s">
        <v>8925</v>
      </c>
      <c r="I1771" s="318" t="s">
        <v>6884</v>
      </c>
      <c r="J1771" s="318" t="s">
        <v>6884</v>
      </c>
      <c r="K1771" s="318" t="s">
        <v>6884</v>
      </c>
      <c r="L1771" s="318" t="s">
        <v>862</v>
      </c>
    </row>
    <row r="1772" spans="1:12" ht="33.75">
      <c r="A1772" s="319" t="s">
        <v>6012</v>
      </c>
      <c r="B1772" s="319" t="s">
        <v>15233</v>
      </c>
      <c r="C1772" s="319" t="s">
        <v>15234</v>
      </c>
      <c r="D1772" s="319" t="s">
        <v>6258</v>
      </c>
      <c r="E1772" s="319" t="s">
        <v>6988</v>
      </c>
      <c r="F1772" s="319" t="s">
        <v>11836</v>
      </c>
      <c r="G1772" s="319" t="s">
        <v>6990</v>
      </c>
      <c r="H1772" s="319" t="s">
        <v>11837</v>
      </c>
      <c r="I1772" s="319" t="s">
        <v>6884</v>
      </c>
      <c r="J1772" s="319" t="s">
        <v>6884</v>
      </c>
      <c r="K1772" s="319" t="s">
        <v>6884</v>
      </c>
      <c r="L1772" s="319" t="s">
        <v>862</v>
      </c>
    </row>
    <row r="1773" spans="1:12" ht="78.75">
      <c r="A1773" s="318" t="s">
        <v>15238</v>
      </c>
      <c r="B1773" s="318" t="s">
        <v>15235</v>
      </c>
      <c r="C1773" s="318" t="s">
        <v>15236</v>
      </c>
      <c r="D1773" s="318" t="s">
        <v>15237</v>
      </c>
      <c r="E1773" s="318" t="s">
        <v>15239</v>
      </c>
      <c r="F1773" s="318" t="s">
        <v>15240</v>
      </c>
      <c r="G1773" s="318" t="s">
        <v>7586</v>
      </c>
      <c r="H1773" s="318" t="s">
        <v>15241</v>
      </c>
      <c r="I1773" s="318" t="s">
        <v>6884</v>
      </c>
      <c r="J1773" s="318" t="s">
        <v>6884</v>
      </c>
      <c r="K1773" s="318" t="s">
        <v>6884</v>
      </c>
      <c r="L1773" s="318" t="s">
        <v>862</v>
      </c>
    </row>
    <row r="1774" spans="1:12" ht="22.5">
      <c r="A1774" s="319" t="s">
        <v>15245</v>
      </c>
      <c r="B1774" s="319" t="s">
        <v>15242</v>
      </c>
      <c r="C1774" s="319" t="s">
        <v>15243</v>
      </c>
      <c r="D1774" s="319" t="s">
        <v>15244</v>
      </c>
      <c r="E1774" s="319" t="s">
        <v>9145</v>
      </c>
      <c r="F1774" s="319" t="s">
        <v>12441</v>
      </c>
      <c r="G1774" s="319" t="s">
        <v>8100</v>
      </c>
      <c r="H1774" s="319" t="s">
        <v>12441</v>
      </c>
      <c r="I1774" s="319" t="s">
        <v>6884</v>
      </c>
      <c r="J1774" s="319" t="s">
        <v>6884</v>
      </c>
      <c r="K1774" s="319" t="s">
        <v>6884</v>
      </c>
      <c r="L1774" s="319" t="s">
        <v>862</v>
      </c>
    </row>
    <row r="1775" spans="1:12" ht="33.75">
      <c r="A1775" s="318" t="s">
        <v>15249</v>
      </c>
      <c r="B1775" s="318" t="s">
        <v>15246</v>
      </c>
      <c r="C1775" s="318" t="s">
        <v>15247</v>
      </c>
      <c r="D1775" s="318" t="s">
        <v>15248</v>
      </c>
      <c r="E1775" s="318" t="s">
        <v>7472</v>
      </c>
      <c r="F1775" s="318" t="s">
        <v>7473</v>
      </c>
      <c r="G1775" s="318" t="s">
        <v>7474</v>
      </c>
      <c r="H1775" s="318" t="s">
        <v>7473</v>
      </c>
      <c r="I1775" s="318" t="s">
        <v>6884</v>
      </c>
      <c r="J1775" s="318" t="s">
        <v>6884</v>
      </c>
      <c r="K1775" s="318" t="s">
        <v>6884</v>
      </c>
      <c r="L1775" s="318" t="s">
        <v>6893</v>
      </c>
    </row>
    <row r="1776" spans="1:12" ht="56.25">
      <c r="A1776" s="319" t="s">
        <v>15253</v>
      </c>
      <c r="B1776" s="319" t="s">
        <v>15250</v>
      </c>
      <c r="C1776" s="319" t="s">
        <v>15251</v>
      </c>
      <c r="D1776" s="319" t="s">
        <v>15252</v>
      </c>
      <c r="E1776" s="319" t="s">
        <v>11221</v>
      </c>
      <c r="F1776" s="319" t="s">
        <v>11222</v>
      </c>
      <c r="G1776" s="319" t="s">
        <v>7003</v>
      </c>
      <c r="H1776" s="319" t="s">
        <v>11223</v>
      </c>
      <c r="I1776" s="319" t="s">
        <v>6884</v>
      </c>
      <c r="J1776" s="319" t="s">
        <v>6884</v>
      </c>
      <c r="K1776" s="319" t="s">
        <v>6884</v>
      </c>
      <c r="L1776" s="319" t="s">
        <v>862</v>
      </c>
    </row>
    <row r="1777" spans="1:12" ht="67.5">
      <c r="A1777" s="318" t="s">
        <v>15257</v>
      </c>
      <c r="B1777" s="318" t="s">
        <v>15254</v>
      </c>
      <c r="C1777" s="318" t="s">
        <v>15255</v>
      </c>
      <c r="D1777" s="318" t="s">
        <v>15256</v>
      </c>
      <c r="E1777" s="318" t="s">
        <v>15258</v>
      </c>
      <c r="F1777" s="318" t="s">
        <v>15259</v>
      </c>
      <c r="G1777" s="318" t="s">
        <v>7003</v>
      </c>
      <c r="H1777" s="318" t="s">
        <v>15260</v>
      </c>
      <c r="I1777" s="318" t="s">
        <v>6884</v>
      </c>
      <c r="J1777" s="318" t="s">
        <v>6884</v>
      </c>
      <c r="K1777" s="318" t="s">
        <v>6884</v>
      </c>
      <c r="L1777" s="318" t="s">
        <v>862</v>
      </c>
    </row>
    <row r="1778" spans="1:12" ht="33.75">
      <c r="A1778" s="319" t="s">
        <v>4498</v>
      </c>
      <c r="B1778" s="319" t="s">
        <v>15261</v>
      </c>
      <c r="C1778" s="319" t="s">
        <v>15262</v>
      </c>
      <c r="D1778" s="319" t="s">
        <v>4500</v>
      </c>
      <c r="E1778" s="319" t="s">
        <v>7598</v>
      </c>
      <c r="F1778" s="319" t="s">
        <v>7599</v>
      </c>
      <c r="G1778" s="319" t="s">
        <v>7600</v>
      </c>
      <c r="H1778" s="319" t="s">
        <v>7599</v>
      </c>
      <c r="I1778" s="319" t="s">
        <v>6884</v>
      </c>
      <c r="J1778" s="319" t="s">
        <v>6884</v>
      </c>
      <c r="K1778" s="319" t="s">
        <v>6884</v>
      </c>
      <c r="L1778" s="319" t="s">
        <v>862</v>
      </c>
    </row>
    <row r="1779" spans="1:12" ht="45">
      <c r="A1779" s="318" t="s">
        <v>15266</v>
      </c>
      <c r="B1779" s="318" t="s">
        <v>15263</v>
      </c>
      <c r="C1779" s="318" t="s">
        <v>15264</v>
      </c>
      <c r="D1779" s="318" t="s">
        <v>15265</v>
      </c>
      <c r="E1779" s="318" t="s">
        <v>8011</v>
      </c>
      <c r="F1779" s="318" t="s">
        <v>8012</v>
      </c>
      <c r="G1779" s="318" t="s">
        <v>7037</v>
      </c>
      <c r="H1779" s="318" t="s">
        <v>8013</v>
      </c>
      <c r="I1779" s="318" t="s">
        <v>6884</v>
      </c>
      <c r="J1779" s="318" t="s">
        <v>12188</v>
      </c>
      <c r="K1779" s="318" t="s">
        <v>6884</v>
      </c>
      <c r="L1779" s="318" t="s">
        <v>862</v>
      </c>
    </row>
    <row r="1780" spans="1:12" ht="45">
      <c r="A1780" s="319" t="s">
        <v>15270</v>
      </c>
      <c r="B1780" s="319" t="s">
        <v>15267</v>
      </c>
      <c r="C1780" s="319" t="s">
        <v>15268</v>
      </c>
      <c r="D1780" s="319" t="s">
        <v>15269</v>
      </c>
      <c r="E1780" s="319" t="s">
        <v>8011</v>
      </c>
      <c r="F1780" s="319" t="s">
        <v>8012</v>
      </c>
      <c r="G1780" s="319" t="s">
        <v>7037</v>
      </c>
      <c r="H1780" s="319" t="s">
        <v>8013</v>
      </c>
      <c r="I1780" s="319" t="s">
        <v>6884</v>
      </c>
      <c r="J1780" s="319" t="s">
        <v>12188</v>
      </c>
      <c r="K1780" s="319" t="s">
        <v>6884</v>
      </c>
      <c r="L1780" s="319" t="s">
        <v>862</v>
      </c>
    </row>
    <row r="1781" spans="1:12" ht="45">
      <c r="A1781" s="318" t="s">
        <v>15274</v>
      </c>
      <c r="B1781" s="318" t="s">
        <v>15271</v>
      </c>
      <c r="C1781" s="318" t="s">
        <v>15272</v>
      </c>
      <c r="D1781" s="318" t="s">
        <v>15273</v>
      </c>
      <c r="E1781" s="318" t="s">
        <v>7598</v>
      </c>
      <c r="F1781" s="318" t="s">
        <v>7599</v>
      </c>
      <c r="G1781" s="318" t="s">
        <v>7600</v>
      </c>
      <c r="H1781" s="318" t="s">
        <v>7599</v>
      </c>
      <c r="I1781" s="318" t="s">
        <v>6884</v>
      </c>
      <c r="J1781" s="318" t="s">
        <v>6884</v>
      </c>
      <c r="K1781" s="318" t="s">
        <v>6884</v>
      </c>
      <c r="L1781" s="318" t="s">
        <v>862</v>
      </c>
    </row>
    <row r="1782" spans="1:12" ht="67.5">
      <c r="A1782" s="319" t="s">
        <v>15277</v>
      </c>
      <c r="B1782" s="319" t="s">
        <v>15275</v>
      </c>
      <c r="C1782" s="319" t="s">
        <v>15276</v>
      </c>
      <c r="D1782" s="319" t="s">
        <v>6884</v>
      </c>
      <c r="E1782" s="319" t="s">
        <v>11797</v>
      </c>
      <c r="F1782" s="319" t="s">
        <v>11798</v>
      </c>
      <c r="G1782" s="319" t="s">
        <v>7003</v>
      </c>
      <c r="H1782" s="319" t="s">
        <v>11799</v>
      </c>
      <c r="I1782" s="319" t="s">
        <v>6884</v>
      </c>
      <c r="J1782" s="319" t="s">
        <v>6884</v>
      </c>
      <c r="K1782" s="319" t="s">
        <v>6884</v>
      </c>
      <c r="L1782" s="319" t="s">
        <v>862</v>
      </c>
    </row>
    <row r="1783" spans="1:12" ht="67.5">
      <c r="A1783" s="318" t="s">
        <v>4440</v>
      </c>
      <c r="B1783" s="318" t="s">
        <v>15278</v>
      </c>
      <c r="C1783" s="318" t="s">
        <v>15279</v>
      </c>
      <c r="D1783" s="318" t="s">
        <v>4442</v>
      </c>
      <c r="E1783" s="318" t="s">
        <v>15280</v>
      </c>
      <c r="F1783" s="318" t="s">
        <v>15281</v>
      </c>
      <c r="G1783" s="318" t="s">
        <v>7120</v>
      </c>
      <c r="H1783" s="318" t="s">
        <v>15282</v>
      </c>
      <c r="I1783" s="318" t="s">
        <v>6884</v>
      </c>
      <c r="J1783" s="318" t="s">
        <v>6884</v>
      </c>
      <c r="K1783" s="318" t="s">
        <v>6884</v>
      </c>
      <c r="L1783" s="318" t="s">
        <v>862</v>
      </c>
    </row>
    <row r="1784" spans="1:12" ht="236.25">
      <c r="A1784" s="319" t="s">
        <v>15286</v>
      </c>
      <c r="B1784" s="319" t="s">
        <v>15283</v>
      </c>
      <c r="C1784" s="319" t="s">
        <v>15284</v>
      </c>
      <c r="D1784" s="319" t="s">
        <v>15285</v>
      </c>
      <c r="E1784" s="319" t="s">
        <v>14666</v>
      </c>
      <c r="F1784" s="319" t="s">
        <v>14667</v>
      </c>
      <c r="G1784" s="319" t="s">
        <v>9026</v>
      </c>
      <c r="H1784" s="319" t="s">
        <v>14667</v>
      </c>
      <c r="I1784" s="319" t="s">
        <v>6884</v>
      </c>
      <c r="J1784" s="319" t="s">
        <v>6884</v>
      </c>
      <c r="K1784" s="319" t="s">
        <v>7240</v>
      </c>
      <c r="L1784" s="319" t="s">
        <v>862</v>
      </c>
    </row>
    <row r="1785" spans="1:12" ht="135">
      <c r="A1785" s="318" t="s">
        <v>15290</v>
      </c>
      <c r="B1785" s="318" t="s">
        <v>15287</v>
      </c>
      <c r="C1785" s="318" t="s">
        <v>15288</v>
      </c>
      <c r="D1785" s="318" t="s">
        <v>15289</v>
      </c>
      <c r="E1785" s="318" t="s">
        <v>14666</v>
      </c>
      <c r="F1785" s="318" t="s">
        <v>14667</v>
      </c>
      <c r="G1785" s="318" t="s">
        <v>9026</v>
      </c>
      <c r="H1785" s="318" t="s">
        <v>14667</v>
      </c>
      <c r="I1785" s="318" t="s">
        <v>6884</v>
      </c>
      <c r="J1785" s="318" t="s">
        <v>6884</v>
      </c>
      <c r="K1785" s="318" t="s">
        <v>7240</v>
      </c>
      <c r="L1785" s="318" t="s">
        <v>862</v>
      </c>
    </row>
    <row r="1786" spans="1:12" ht="67.5">
      <c r="A1786" s="319" t="s">
        <v>15294</v>
      </c>
      <c r="B1786" s="319" t="s">
        <v>15291</v>
      </c>
      <c r="C1786" s="319" t="s">
        <v>15292</v>
      </c>
      <c r="D1786" s="319" t="s">
        <v>15293</v>
      </c>
      <c r="E1786" s="319" t="s">
        <v>15295</v>
      </c>
      <c r="F1786" s="319" t="s">
        <v>15296</v>
      </c>
      <c r="G1786" s="319" t="s">
        <v>7759</v>
      </c>
      <c r="H1786" s="319" t="s">
        <v>15297</v>
      </c>
      <c r="I1786" s="319" t="s">
        <v>6884</v>
      </c>
      <c r="J1786" s="319" t="s">
        <v>6884</v>
      </c>
      <c r="K1786" s="319" t="s">
        <v>6884</v>
      </c>
      <c r="L1786" s="319" t="s">
        <v>862</v>
      </c>
    </row>
    <row r="1787" spans="1:12" ht="123.75">
      <c r="A1787" s="318" t="s">
        <v>15301</v>
      </c>
      <c r="B1787" s="318" t="s">
        <v>15298</v>
      </c>
      <c r="C1787" s="318" t="s">
        <v>15299</v>
      </c>
      <c r="D1787" s="318" t="s">
        <v>15300</v>
      </c>
      <c r="E1787" s="318" t="s">
        <v>8930</v>
      </c>
      <c r="F1787" s="318" t="s">
        <v>8931</v>
      </c>
      <c r="G1787" s="318" t="s">
        <v>6884</v>
      </c>
      <c r="H1787" s="318" t="s">
        <v>8931</v>
      </c>
      <c r="I1787" s="318" t="s">
        <v>6884</v>
      </c>
      <c r="J1787" s="318" t="s">
        <v>6884</v>
      </c>
      <c r="K1787" s="318" t="s">
        <v>6884</v>
      </c>
      <c r="L1787" s="318" t="s">
        <v>862</v>
      </c>
    </row>
    <row r="1788" spans="1:12" ht="67.5">
      <c r="A1788" s="319" t="s">
        <v>15305</v>
      </c>
      <c r="B1788" s="319" t="s">
        <v>15302</v>
      </c>
      <c r="C1788" s="319" t="s">
        <v>15303</v>
      </c>
      <c r="D1788" s="319" t="s">
        <v>15304</v>
      </c>
      <c r="E1788" s="319" t="s">
        <v>7369</v>
      </c>
      <c r="F1788" s="319" t="s">
        <v>7370</v>
      </c>
      <c r="G1788" s="319" t="s">
        <v>7003</v>
      </c>
      <c r="H1788" s="319" t="s">
        <v>7371</v>
      </c>
      <c r="I1788" s="319" t="s">
        <v>6884</v>
      </c>
      <c r="J1788" s="319" t="s">
        <v>12188</v>
      </c>
      <c r="K1788" s="319" t="s">
        <v>6884</v>
      </c>
      <c r="L1788" s="319" t="s">
        <v>862</v>
      </c>
    </row>
    <row r="1789" spans="1:12" ht="101.25">
      <c r="A1789" s="318" t="s">
        <v>15309</v>
      </c>
      <c r="B1789" s="318" t="s">
        <v>15306</v>
      </c>
      <c r="C1789" s="318" t="s">
        <v>15307</v>
      </c>
      <c r="D1789" s="318" t="s">
        <v>15308</v>
      </c>
      <c r="E1789" s="318" t="s">
        <v>15310</v>
      </c>
      <c r="F1789" s="318" t="s">
        <v>15311</v>
      </c>
      <c r="G1789" s="318" t="s">
        <v>8306</v>
      </c>
      <c r="H1789" s="318" t="s">
        <v>15312</v>
      </c>
      <c r="I1789" s="318" t="s">
        <v>6884</v>
      </c>
      <c r="J1789" s="318" t="s">
        <v>6884</v>
      </c>
      <c r="K1789" s="318" t="s">
        <v>11014</v>
      </c>
      <c r="L1789" s="318" t="s">
        <v>6986</v>
      </c>
    </row>
    <row r="1790" spans="1:12" ht="67.5">
      <c r="A1790" s="319" t="s">
        <v>15316</v>
      </c>
      <c r="B1790" s="319" t="s">
        <v>15313</v>
      </c>
      <c r="C1790" s="319" t="s">
        <v>15314</v>
      </c>
      <c r="D1790" s="319" t="s">
        <v>15315</v>
      </c>
      <c r="E1790" s="319" t="s">
        <v>15317</v>
      </c>
      <c r="F1790" s="319" t="s">
        <v>15318</v>
      </c>
      <c r="G1790" s="319" t="s">
        <v>7114</v>
      </c>
      <c r="H1790" s="319" t="s">
        <v>15318</v>
      </c>
      <c r="I1790" s="319" t="s">
        <v>6884</v>
      </c>
      <c r="J1790" s="319" t="s">
        <v>6884</v>
      </c>
      <c r="K1790" s="319" t="s">
        <v>6884</v>
      </c>
      <c r="L1790" s="319" t="s">
        <v>862</v>
      </c>
    </row>
    <row r="1791" spans="1:12" ht="67.5">
      <c r="A1791" s="318" t="s">
        <v>15322</v>
      </c>
      <c r="B1791" s="318" t="s">
        <v>15319</v>
      </c>
      <c r="C1791" s="318" t="s">
        <v>15320</v>
      </c>
      <c r="D1791" s="318" t="s">
        <v>15321</v>
      </c>
      <c r="E1791" s="318" t="s">
        <v>7369</v>
      </c>
      <c r="F1791" s="318" t="s">
        <v>7370</v>
      </c>
      <c r="G1791" s="318" t="s">
        <v>7003</v>
      </c>
      <c r="H1791" s="318" t="s">
        <v>7371</v>
      </c>
      <c r="I1791" s="318" t="s">
        <v>6884</v>
      </c>
      <c r="J1791" s="318" t="s">
        <v>12188</v>
      </c>
      <c r="K1791" s="318" t="s">
        <v>6884</v>
      </c>
      <c r="L1791" s="318" t="s">
        <v>862</v>
      </c>
    </row>
    <row r="1792" spans="1:12" ht="45">
      <c r="A1792" s="319" t="s">
        <v>15326</v>
      </c>
      <c r="B1792" s="319" t="s">
        <v>15323</v>
      </c>
      <c r="C1792" s="319" t="s">
        <v>15324</v>
      </c>
      <c r="D1792" s="319" t="s">
        <v>15325</v>
      </c>
      <c r="E1792" s="319" t="s">
        <v>7258</v>
      </c>
      <c r="F1792" s="319" t="s">
        <v>7259</v>
      </c>
      <c r="G1792" s="319" t="s">
        <v>7037</v>
      </c>
      <c r="H1792" s="319" t="s">
        <v>7259</v>
      </c>
      <c r="I1792" s="319" t="s">
        <v>6884</v>
      </c>
      <c r="J1792" s="319" t="s">
        <v>6884</v>
      </c>
      <c r="K1792" s="319" t="s">
        <v>6884</v>
      </c>
      <c r="L1792" s="319" t="s">
        <v>862</v>
      </c>
    </row>
    <row r="1793" spans="1:12" ht="67.5">
      <c r="A1793" s="318" t="s">
        <v>15330</v>
      </c>
      <c r="B1793" s="318" t="s">
        <v>15327</v>
      </c>
      <c r="C1793" s="318" t="s">
        <v>15328</v>
      </c>
      <c r="D1793" s="318" t="s">
        <v>15329</v>
      </c>
      <c r="E1793" s="318" t="s">
        <v>15258</v>
      </c>
      <c r="F1793" s="318" t="s">
        <v>15259</v>
      </c>
      <c r="G1793" s="318" t="s">
        <v>7003</v>
      </c>
      <c r="H1793" s="318" t="s">
        <v>15260</v>
      </c>
      <c r="I1793" s="318" t="s">
        <v>6884</v>
      </c>
      <c r="J1793" s="318" t="s">
        <v>12188</v>
      </c>
      <c r="K1793" s="318" t="s">
        <v>6884</v>
      </c>
      <c r="L1793" s="318" t="s">
        <v>862</v>
      </c>
    </row>
    <row r="1794" spans="1:12" ht="33.75">
      <c r="A1794" s="319" t="s">
        <v>15334</v>
      </c>
      <c r="B1794" s="319" t="s">
        <v>15331</v>
      </c>
      <c r="C1794" s="319" t="s">
        <v>15332</v>
      </c>
      <c r="D1794" s="319" t="s">
        <v>15333</v>
      </c>
      <c r="E1794" s="319" t="s">
        <v>9388</v>
      </c>
      <c r="F1794" s="319" t="s">
        <v>9389</v>
      </c>
      <c r="G1794" s="319" t="s">
        <v>7037</v>
      </c>
      <c r="H1794" s="319" t="s">
        <v>9389</v>
      </c>
      <c r="I1794" s="319" t="s">
        <v>6884</v>
      </c>
      <c r="J1794" s="319" t="s">
        <v>6884</v>
      </c>
      <c r="K1794" s="319" t="s">
        <v>6884</v>
      </c>
      <c r="L1794" s="319" t="s">
        <v>862</v>
      </c>
    </row>
    <row r="1795" spans="1:12" ht="45">
      <c r="A1795" s="318" t="s">
        <v>6715</v>
      </c>
      <c r="B1795" s="318" t="s">
        <v>15335</v>
      </c>
      <c r="C1795" s="318" t="s">
        <v>15336</v>
      </c>
      <c r="D1795" s="318" t="s">
        <v>6716</v>
      </c>
      <c r="E1795" s="318" t="s">
        <v>15337</v>
      </c>
      <c r="F1795" s="318" t="s">
        <v>15338</v>
      </c>
      <c r="G1795" s="318" t="s">
        <v>7094</v>
      </c>
      <c r="H1795" s="318" t="s">
        <v>15338</v>
      </c>
      <c r="I1795" s="318" t="s">
        <v>6884</v>
      </c>
      <c r="J1795" s="318" t="s">
        <v>6884</v>
      </c>
      <c r="K1795" s="318" t="s">
        <v>6884</v>
      </c>
      <c r="L1795" s="318" t="s">
        <v>862</v>
      </c>
    </row>
    <row r="1796" spans="1:12" ht="180">
      <c r="A1796" s="319" t="s">
        <v>15342</v>
      </c>
      <c r="B1796" s="319" t="s">
        <v>15339</v>
      </c>
      <c r="C1796" s="319" t="s">
        <v>15340</v>
      </c>
      <c r="D1796" s="319" t="s">
        <v>15341</v>
      </c>
      <c r="E1796" s="319" t="s">
        <v>15280</v>
      </c>
      <c r="F1796" s="319" t="s">
        <v>15281</v>
      </c>
      <c r="G1796" s="319" t="s">
        <v>7120</v>
      </c>
      <c r="H1796" s="319" t="s">
        <v>15282</v>
      </c>
      <c r="I1796" s="319" t="s">
        <v>6884</v>
      </c>
      <c r="J1796" s="319" t="s">
        <v>8328</v>
      </c>
      <c r="K1796" s="319" t="s">
        <v>6884</v>
      </c>
      <c r="L1796" s="319" t="s">
        <v>6893</v>
      </c>
    </row>
    <row r="1797" spans="1:12" ht="67.5">
      <c r="A1797" s="318" t="s">
        <v>5025</v>
      </c>
      <c r="B1797" s="318" t="s">
        <v>15343</v>
      </c>
      <c r="C1797" s="318" t="s">
        <v>15344</v>
      </c>
      <c r="D1797" s="318" t="s">
        <v>5027</v>
      </c>
      <c r="E1797" s="318" t="s">
        <v>8489</v>
      </c>
      <c r="F1797" s="318" t="s">
        <v>15345</v>
      </c>
      <c r="G1797" s="318" t="s">
        <v>7120</v>
      </c>
      <c r="H1797" s="318" t="s">
        <v>15346</v>
      </c>
      <c r="I1797" s="318" t="s">
        <v>6884</v>
      </c>
      <c r="J1797" s="318" t="s">
        <v>8197</v>
      </c>
      <c r="K1797" s="318" t="s">
        <v>6884</v>
      </c>
      <c r="L1797" s="318" t="s">
        <v>6893</v>
      </c>
    </row>
    <row r="1798" spans="1:12" ht="67.5">
      <c r="A1798" s="319" t="s">
        <v>5025</v>
      </c>
      <c r="B1798" s="319" t="s">
        <v>15347</v>
      </c>
      <c r="C1798" s="319" t="s">
        <v>15348</v>
      </c>
      <c r="D1798" s="319" t="s">
        <v>5027</v>
      </c>
      <c r="E1798" s="319" t="s">
        <v>7243</v>
      </c>
      <c r="F1798" s="319" t="s">
        <v>7244</v>
      </c>
      <c r="G1798" s="319" t="s">
        <v>7120</v>
      </c>
      <c r="H1798" s="319" t="s">
        <v>7245</v>
      </c>
      <c r="I1798" s="319" t="s">
        <v>6884</v>
      </c>
      <c r="J1798" s="319" t="s">
        <v>6884</v>
      </c>
      <c r="K1798" s="319" t="s">
        <v>6884</v>
      </c>
      <c r="L1798" s="319" t="s">
        <v>862</v>
      </c>
    </row>
    <row r="1799" spans="1:12" ht="45">
      <c r="A1799" s="318" t="s">
        <v>15351</v>
      </c>
      <c r="B1799" s="318" t="s">
        <v>15349</v>
      </c>
      <c r="C1799" s="318" t="s">
        <v>15350</v>
      </c>
      <c r="D1799" s="318" t="s">
        <v>6884</v>
      </c>
      <c r="E1799" s="318" t="s">
        <v>8930</v>
      </c>
      <c r="F1799" s="318" t="s">
        <v>8931</v>
      </c>
      <c r="G1799" s="318" t="s">
        <v>6884</v>
      </c>
      <c r="H1799" s="318" t="s">
        <v>8931</v>
      </c>
      <c r="I1799" s="318" t="s">
        <v>6884</v>
      </c>
      <c r="J1799" s="318" t="s">
        <v>6884</v>
      </c>
      <c r="K1799" s="318" t="s">
        <v>6884</v>
      </c>
      <c r="L1799" s="318" t="s">
        <v>862</v>
      </c>
    </row>
    <row r="1800" spans="1:12" ht="67.5">
      <c r="A1800" s="319" t="s">
        <v>15354</v>
      </c>
      <c r="B1800" s="319" t="s">
        <v>15352</v>
      </c>
      <c r="C1800" s="319" t="s">
        <v>15353</v>
      </c>
      <c r="D1800" s="319" t="s">
        <v>6884</v>
      </c>
      <c r="E1800" s="319" t="s">
        <v>7184</v>
      </c>
      <c r="F1800" s="319" t="s">
        <v>15355</v>
      </c>
      <c r="G1800" s="319" t="s">
        <v>7120</v>
      </c>
      <c r="H1800" s="319" t="s">
        <v>15356</v>
      </c>
      <c r="I1800" s="319" t="s">
        <v>6884</v>
      </c>
      <c r="J1800" s="319" t="s">
        <v>6884</v>
      </c>
      <c r="K1800" s="319" t="s">
        <v>6884</v>
      </c>
      <c r="L1800" s="319" t="s">
        <v>862</v>
      </c>
    </row>
    <row r="1801" spans="1:12" ht="22.5">
      <c r="A1801" s="318" t="s">
        <v>15360</v>
      </c>
      <c r="B1801" s="318" t="s">
        <v>15357</v>
      </c>
      <c r="C1801" s="318" t="s">
        <v>15358</v>
      </c>
      <c r="D1801" s="318" t="s">
        <v>15359</v>
      </c>
      <c r="E1801" s="318" t="s">
        <v>11653</v>
      </c>
      <c r="F1801" s="318" t="s">
        <v>11654</v>
      </c>
      <c r="G1801" s="318" t="s">
        <v>6900</v>
      </c>
      <c r="H1801" s="318" t="s">
        <v>11654</v>
      </c>
      <c r="I1801" s="318" t="s">
        <v>6884</v>
      </c>
      <c r="J1801" s="318" t="s">
        <v>6884</v>
      </c>
      <c r="K1801" s="318" t="s">
        <v>6884</v>
      </c>
      <c r="L1801" s="318" t="s">
        <v>862</v>
      </c>
    </row>
    <row r="1802" spans="1:12" ht="78.75">
      <c r="A1802" s="319" t="s">
        <v>15364</v>
      </c>
      <c r="B1802" s="319" t="s">
        <v>15361</v>
      </c>
      <c r="C1802" s="319" t="s">
        <v>15362</v>
      </c>
      <c r="D1802" s="319" t="s">
        <v>15363</v>
      </c>
      <c r="E1802" s="319" t="s">
        <v>7048</v>
      </c>
      <c r="F1802" s="319" t="s">
        <v>7049</v>
      </c>
      <c r="G1802" s="319" t="s">
        <v>6884</v>
      </c>
      <c r="H1802" s="319" t="s">
        <v>7049</v>
      </c>
      <c r="I1802" s="319" t="s">
        <v>6884</v>
      </c>
      <c r="J1802" s="319" t="s">
        <v>6884</v>
      </c>
      <c r="K1802" s="319" t="s">
        <v>6884</v>
      </c>
      <c r="L1802" s="319" t="s">
        <v>862</v>
      </c>
    </row>
    <row r="1803" spans="1:12" ht="45">
      <c r="A1803" s="318" t="s">
        <v>15368</v>
      </c>
      <c r="B1803" s="318" t="s">
        <v>15365</v>
      </c>
      <c r="C1803" s="318" t="s">
        <v>15366</v>
      </c>
      <c r="D1803" s="318" t="s">
        <v>15367</v>
      </c>
      <c r="E1803" s="318" t="s">
        <v>9044</v>
      </c>
      <c r="F1803" s="318" t="s">
        <v>9045</v>
      </c>
      <c r="G1803" s="318" t="s">
        <v>7044</v>
      </c>
      <c r="H1803" s="318" t="s">
        <v>9045</v>
      </c>
      <c r="I1803" s="318" t="s">
        <v>6884</v>
      </c>
      <c r="J1803" s="318" t="s">
        <v>6884</v>
      </c>
      <c r="K1803" s="318" t="s">
        <v>6884</v>
      </c>
      <c r="L1803" s="318" t="s">
        <v>862</v>
      </c>
    </row>
    <row r="1804" spans="1:12" ht="45">
      <c r="A1804" s="319" t="s">
        <v>15372</v>
      </c>
      <c r="B1804" s="319" t="s">
        <v>15369</v>
      </c>
      <c r="C1804" s="319" t="s">
        <v>15370</v>
      </c>
      <c r="D1804" s="319" t="s">
        <v>15371</v>
      </c>
      <c r="E1804" s="319" t="s">
        <v>9044</v>
      </c>
      <c r="F1804" s="319" t="s">
        <v>9045</v>
      </c>
      <c r="G1804" s="319" t="s">
        <v>7044</v>
      </c>
      <c r="H1804" s="319" t="s">
        <v>9045</v>
      </c>
      <c r="I1804" s="319" t="s">
        <v>6884</v>
      </c>
      <c r="J1804" s="319" t="s">
        <v>6884</v>
      </c>
      <c r="K1804" s="319" t="s">
        <v>6884</v>
      </c>
      <c r="L1804" s="319" t="s">
        <v>862</v>
      </c>
    </row>
    <row r="1805" spans="1:12" ht="45">
      <c r="A1805" s="318" t="s">
        <v>15376</v>
      </c>
      <c r="B1805" s="318" t="s">
        <v>15373</v>
      </c>
      <c r="C1805" s="318" t="s">
        <v>15374</v>
      </c>
      <c r="D1805" s="318" t="s">
        <v>15375</v>
      </c>
      <c r="E1805" s="318" t="s">
        <v>7274</v>
      </c>
      <c r="F1805" s="318" t="s">
        <v>7275</v>
      </c>
      <c r="G1805" s="318" t="s">
        <v>7276</v>
      </c>
      <c r="H1805" s="318" t="s">
        <v>7277</v>
      </c>
      <c r="I1805" s="318" t="s">
        <v>6884</v>
      </c>
      <c r="J1805" s="318" t="s">
        <v>6884</v>
      </c>
      <c r="K1805" s="318" t="s">
        <v>6884</v>
      </c>
      <c r="L1805" s="318" t="s">
        <v>862</v>
      </c>
    </row>
    <row r="1806" spans="1:12" ht="56.25">
      <c r="A1806" s="319" t="s">
        <v>15380</v>
      </c>
      <c r="B1806" s="319" t="s">
        <v>15377</v>
      </c>
      <c r="C1806" s="319" t="s">
        <v>15378</v>
      </c>
      <c r="D1806" s="319" t="s">
        <v>15379</v>
      </c>
      <c r="E1806" s="319" t="s">
        <v>7412</v>
      </c>
      <c r="F1806" s="319" t="s">
        <v>7413</v>
      </c>
      <c r="G1806" s="319" t="s">
        <v>7037</v>
      </c>
      <c r="H1806" s="319" t="s">
        <v>7413</v>
      </c>
      <c r="I1806" s="319" t="s">
        <v>6884</v>
      </c>
      <c r="J1806" s="319" t="s">
        <v>6884</v>
      </c>
      <c r="K1806" s="319" t="s">
        <v>6884</v>
      </c>
      <c r="L1806" s="319" t="s">
        <v>862</v>
      </c>
    </row>
    <row r="1807" spans="1:12" ht="45">
      <c r="A1807" s="318" t="s">
        <v>6884</v>
      </c>
      <c r="B1807" s="318" t="s">
        <v>15381</v>
      </c>
      <c r="C1807" s="318" t="s">
        <v>15382</v>
      </c>
      <c r="D1807" s="318" t="s">
        <v>15383</v>
      </c>
      <c r="E1807" s="318" t="s">
        <v>15384</v>
      </c>
      <c r="F1807" s="318" t="s">
        <v>15385</v>
      </c>
      <c r="G1807" s="318" t="s">
        <v>11169</v>
      </c>
      <c r="H1807" s="318" t="s">
        <v>15385</v>
      </c>
      <c r="I1807" s="318" t="s">
        <v>6884</v>
      </c>
      <c r="J1807" s="318" t="s">
        <v>6884</v>
      </c>
      <c r="K1807" s="318" t="s">
        <v>6884</v>
      </c>
      <c r="L1807" s="318" t="s">
        <v>862</v>
      </c>
    </row>
    <row r="1808" spans="1:12" ht="33.75">
      <c r="A1808" s="319" t="s">
        <v>15389</v>
      </c>
      <c r="B1808" s="319" t="s">
        <v>15386</v>
      </c>
      <c r="C1808" s="319" t="s">
        <v>15387</v>
      </c>
      <c r="D1808" s="319" t="s">
        <v>15388</v>
      </c>
      <c r="E1808" s="319" t="s">
        <v>7472</v>
      </c>
      <c r="F1808" s="319" t="s">
        <v>7473</v>
      </c>
      <c r="G1808" s="319" t="s">
        <v>7474</v>
      </c>
      <c r="H1808" s="319" t="s">
        <v>7473</v>
      </c>
      <c r="I1808" s="319" t="s">
        <v>6884</v>
      </c>
      <c r="J1808" s="319" t="s">
        <v>6884</v>
      </c>
      <c r="K1808" s="319" t="s">
        <v>6884</v>
      </c>
      <c r="L1808" s="319" t="s">
        <v>862</v>
      </c>
    </row>
    <row r="1809" spans="1:12" ht="33.75">
      <c r="A1809" s="318" t="s">
        <v>15393</v>
      </c>
      <c r="B1809" s="318" t="s">
        <v>15390</v>
      </c>
      <c r="C1809" s="318" t="s">
        <v>15391</v>
      </c>
      <c r="D1809" s="318" t="s">
        <v>15392</v>
      </c>
      <c r="E1809" s="318" t="s">
        <v>9083</v>
      </c>
      <c r="F1809" s="318" t="s">
        <v>9084</v>
      </c>
      <c r="G1809" s="318" t="s">
        <v>7037</v>
      </c>
      <c r="H1809" s="318" t="s">
        <v>9084</v>
      </c>
      <c r="I1809" s="318" t="s">
        <v>6884</v>
      </c>
      <c r="J1809" s="318" t="s">
        <v>6884</v>
      </c>
      <c r="K1809" s="318" t="s">
        <v>6884</v>
      </c>
      <c r="L1809" s="318" t="s">
        <v>862</v>
      </c>
    </row>
    <row r="1810" spans="1:12" ht="67.5">
      <c r="A1810" s="319" t="s">
        <v>15397</v>
      </c>
      <c r="B1810" s="319" t="s">
        <v>15394</v>
      </c>
      <c r="C1810" s="319" t="s">
        <v>15395</v>
      </c>
      <c r="D1810" s="319" t="s">
        <v>15396</v>
      </c>
      <c r="E1810" s="319" t="s">
        <v>7354</v>
      </c>
      <c r="F1810" s="319" t="s">
        <v>7355</v>
      </c>
      <c r="G1810" s="319" t="s">
        <v>7003</v>
      </c>
      <c r="H1810" s="319" t="s">
        <v>7356</v>
      </c>
      <c r="I1810" s="319" t="s">
        <v>6884</v>
      </c>
      <c r="J1810" s="319" t="s">
        <v>6884</v>
      </c>
      <c r="K1810" s="319" t="s">
        <v>6884</v>
      </c>
      <c r="L1810" s="319" t="s">
        <v>862</v>
      </c>
    </row>
    <row r="1811" spans="1:12" ht="78.75">
      <c r="A1811" s="318" t="s">
        <v>15401</v>
      </c>
      <c r="B1811" s="318" t="s">
        <v>15398</v>
      </c>
      <c r="C1811" s="318" t="s">
        <v>15399</v>
      </c>
      <c r="D1811" s="318" t="s">
        <v>15400</v>
      </c>
      <c r="E1811" s="318" t="s">
        <v>15402</v>
      </c>
      <c r="F1811" s="318" t="s">
        <v>15403</v>
      </c>
      <c r="G1811" s="318" t="s">
        <v>6990</v>
      </c>
      <c r="H1811" s="318" t="s">
        <v>15403</v>
      </c>
      <c r="I1811" s="318" t="s">
        <v>6884</v>
      </c>
      <c r="J1811" s="318" t="s">
        <v>6884</v>
      </c>
      <c r="K1811" s="318" t="s">
        <v>6884</v>
      </c>
      <c r="L1811" s="318" t="s">
        <v>862</v>
      </c>
    </row>
    <row r="1812" spans="1:12" ht="22.5">
      <c r="A1812" s="319" t="s">
        <v>15407</v>
      </c>
      <c r="B1812" s="319" t="s">
        <v>15404</v>
      </c>
      <c r="C1812" s="319" t="s">
        <v>15405</v>
      </c>
      <c r="D1812" s="319" t="s">
        <v>15406</v>
      </c>
      <c r="E1812" s="319" t="s">
        <v>7923</v>
      </c>
      <c r="F1812" s="319" t="s">
        <v>7924</v>
      </c>
      <c r="G1812" s="319" t="s">
        <v>7037</v>
      </c>
      <c r="H1812" s="319" t="s">
        <v>7924</v>
      </c>
      <c r="I1812" s="319" t="s">
        <v>6884</v>
      </c>
      <c r="J1812" s="319" t="s">
        <v>6884</v>
      </c>
      <c r="K1812" s="319" t="s">
        <v>6884</v>
      </c>
      <c r="L1812" s="319" t="s">
        <v>862</v>
      </c>
    </row>
    <row r="1813" spans="1:12" ht="33.75">
      <c r="A1813" s="318" t="s">
        <v>15411</v>
      </c>
      <c r="B1813" s="318" t="s">
        <v>15408</v>
      </c>
      <c r="C1813" s="318" t="s">
        <v>15409</v>
      </c>
      <c r="D1813" s="318" t="s">
        <v>15410</v>
      </c>
      <c r="E1813" s="318" t="s">
        <v>7472</v>
      </c>
      <c r="F1813" s="318" t="s">
        <v>7473</v>
      </c>
      <c r="G1813" s="318" t="s">
        <v>7474</v>
      </c>
      <c r="H1813" s="318" t="s">
        <v>7473</v>
      </c>
      <c r="I1813" s="318" t="s">
        <v>6884</v>
      </c>
      <c r="J1813" s="318" t="s">
        <v>6884</v>
      </c>
      <c r="K1813" s="318" t="s">
        <v>6884</v>
      </c>
      <c r="L1813" s="318" t="s">
        <v>862</v>
      </c>
    </row>
    <row r="1814" spans="1:12" ht="90">
      <c r="A1814" s="319" t="s">
        <v>15415</v>
      </c>
      <c r="B1814" s="319" t="s">
        <v>15412</v>
      </c>
      <c r="C1814" s="319" t="s">
        <v>15413</v>
      </c>
      <c r="D1814" s="319" t="s">
        <v>15414</v>
      </c>
      <c r="E1814" s="319" t="s">
        <v>7258</v>
      </c>
      <c r="F1814" s="319" t="s">
        <v>12355</v>
      </c>
      <c r="G1814" s="319" t="s">
        <v>7037</v>
      </c>
      <c r="H1814" s="319" t="s">
        <v>12355</v>
      </c>
      <c r="I1814" s="319" t="s">
        <v>6884</v>
      </c>
      <c r="J1814" s="319" t="s">
        <v>6884</v>
      </c>
      <c r="K1814" s="319" t="s">
        <v>6884</v>
      </c>
      <c r="L1814" s="319" t="s">
        <v>862</v>
      </c>
    </row>
    <row r="1815" spans="1:12" ht="45">
      <c r="A1815" s="318" t="s">
        <v>15419</v>
      </c>
      <c r="B1815" s="318" t="s">
        <v>15416</v>
      </c>
      <c r="C1815" s="318" t="s">
        <v>15417</v>
      </c>
      <c r="D1815" s="318" t="s">
        <v>15418</v>
      </c>
      <c r="E1815" s="318" t="s">
        <v>8036</v>
      </c>
      <c r="F1815" s="318" t="s">
        <v>8037</v>
      </c>
      <c r="G1815" s="318" t="s">
        <v>7003</v>
      </c>
      <c r="H1815" s="318" t="s">
        <v>8037</v>
      </c>
      <c r="I1815" s="318" t="s">
        <v>6884</v>
      </c>
      <c r="J1815" s="318" t="s">
        <v>6884</v>
      </c>
      <c r="K1815" s="318" t="s">
        <v>6884</v>
      </c>
      <c r="L1815" s="318" t="s">
        <v>862</v>
      </c>
    </row>
    <row r="1816" spans="1:12" ht="146.25">
      <c r="A1816" s="319" t="s">
        <v>15423</v>
      </c>
      <c r="B1816" s="319" t="s">
        <v>15420</v>
      </c>
      <c r="C1816" s="319" t="s">
        <v>15421</v>
      </c>
      <c r="D1816" s="319" t="s">
        <v>15422</v>
      </c>
      <c r="E1816" s="319" t="s">
        <v>7274</v>
      </c>
      <c r="F1816" s="319" t="s">
        <v>7275</v>
      </c>
      <c r="G1816" s="319" t="s">
        <v>7276</v>
      </c>
      <c r="H1816" s="319" t="s">
        <v>7277</v>
      </c>
      <c r="I1816" s="319" t="s">
        <v>6884</v>
      </c>
      <c r="J1816" s="319" t="s">
        <v>6884</v>
      </c>
      <c r="K1816" s="319" t="s">
        <v>6884</v>
      </c>
      <c r="L1816" s="319" t="s">
        <v>862</v>
      </c>
    </row>
    <row r="1817" spans="1:12" ht="78.75">
      <c r="A1817" s="318" t="s">
        <v>6884</v>
      </c>
      <c r="B1817" s="318" t="s">
        <v>15424</v>
      </c>
      <c r="C1817" s="318" t="s">
        <v>15425</v>
      </c>
      <c r="D1817" s="318" t="s">
        <v>15426</v>
      </c>
      <c r="E1817" s="318" t="s">
        <v>8930</v>
      </c>
      <c r="F1817" s="318" t="s">
        <v>8931</v>
      </c>
      <c r="G1817" s="318" t="s">
        <v>6884</v>
      </c>
      <c r="H1817" s="318" t="s">
        <v>8931</v>
      </c>
      <c r="I1817" s="318" t="s">
        <v>6884</v>
      </c>
      <c r="J1817" s="318" t="s">
        <v>6884</v>
      </c>
      <c r="K1817" s="318" t="s">
        <v>6884</v>
      </c>
      <c r="L1817" s="318" t="s">
        <v>862</v>
      </c>
    </row>
    <row r="1818" spans="1:12" ht="33.75">
      <c r="A1818" s="319" t="s">
        <v>15430</v>
      </c>
      <c r="B1818" s="319" t="s">
        <v>15427</v>
      </c>
      <c r="C1818" s="319" t="s">
        <v>15428</v>
      </c>
      <c r="D1818" s="319" t="s">
        <v>15429</v>
      </c>
      <c r="E1818" s="319" t="s">
        <v>9477</v>
      </c>
      <c r="F1818" s="319" t="s">
        <v>9478</v>
      </c>
      <c r="G1818" s="319" t="s">
        <v>7003</v>
      </c>
      <c r="H1818" s="319" t="s">
        <v>9478</v>
      </c>
      <c r="I1818" s="319" t="s">
        <v>6884</v>
      </c>
      <c r="J1818" s="319" t="s">
        <v>6884</v>
      </c>
      <c r="K1818" s="319" t="s">
        <v>6884</v>
      </c>
      <c r="L1818" s="319" t="s">
        <v>862</v>
      </c>
    </row>
    <row r="1819" spans="1:12" ht="33.75">
      <c r="A1819" s="318" t="s">
        <v>15434</v>
      </c>
      <c r="B1819" s="318" t="s">
        <v>15431</v>
      </c>
      <c r="C1819" s="318" t="s">
        <v>15432</v>
      </c>
      <c r="D1819" s="318" t="s">
        <v>15433</v>
      </c>
      <c r="E1819" s="318" t="s">
        <v>7035</v>
      </c>
      <c r="F1819" s="318" t="s">
        <v>7036</v>
      </c>
      <c r="G1819" s="318" t="s">
        <v>7037</v>
      </c>
      <c r="H1819" s="318" t="s">
        <v>7036</v>
      </c>
      <c r="I1819" s="318" t="s">
        <v>6884</v>
      </c>
      <c r="J1819" s="318" t="s">
        <v>6884</v>
      </c>
      <c r="K1819" s="318" t="s">
        <v>6884</v>
      </c>
      <c r="L1819" s="318" t="s">
        <v>862</v>
      </c>
    </row>
    <row r="1820" spans="1:12" ht="56.25">
      <c r="A1820" s="319" t="s">
        <v>6884</v>
      </c>
      <c r="B1820" s="319" t="s">
        <v>15435</v>
      </c>
      <c r="C1820" s="319" t="s">
        <v>15436</v>
      </c>
      <c r="D1820" s="319" t="s">
        <v>15437</v>
      </c>
      <c r="E1820" s="319" t="s">
        <v>8167</v>
      </c>
      <c r="F1820" s="319" t="s">
        <v>8168</v>
      </c>
      <c r="G1820" s="319" t="s">
        <v>7627</v>
      </c>
      <c r="H1820" s="319" t="s">
        <v>8169</v>
      </c>
      <c r="I1820" s="319" t="s">
        <v>6884</v>
      </c>
      <c r="J1820" s="319" t="s">
        <v>6884</v>
      </c>
      <c r="K1820" s="319" t="s">
        <v>6884</v>
      </c>
      <c r="L1820" s="319" t="s">
        <v>862</v>
      </c>
    </row>
    <row r="1821" spans="1:12" ht="56.25">
      <c r="A1821" s="318" t="s">
        <v>6884</v>
      </c>
      <c r="B1821" s="318" t="s">
        <v>15438</v>
      </c>
      <c r="C1821" s="318" t="s">
        <v>15439</v>
      </c>
      <c r="D1821" s="318" t="s">
        <v>15440</v>
      </c>
      <c r="E1821" s="318" t="s">
        <v>8948</v>
      </c>
      <c r="F1821" s="318" t="s">
        <v>8949</v>
      </c>
      <c r="G1821" s="318" t="s">
        <v>7163</v>
      </c>
      <c r="H1821" s="318" t="s">
        <v>8949</v>
      </c>
      <c r="I1821" s="318" t="s">
        <v>6884</v>
      </c>
      <c r="J1821" s="318" t="s">
        <v>6884</v>
      </c>
      <c r="K1821" s="318" t="s">
        <v>6884</v>
      </c>
      <c r="L1821" s="318" t="s">
        <v>862</v>
      </c>
    </row>
    <row r="1822" spans="1:12" ht="67.5">
      <c r="A1822" s="319" t="s">
        <v>6884</v>
      </c>
      <c r="B1822" s="319" t="s">
        <v>15441</v>
      </c>
      <c r="C1822" s="319" t="s">
        <v>15442</v>
      </c>
      <c r="D1822" s="319" t="s">
        <v>15443</v>
      </c>
      <c r="E1822" s="319" t="s">
        <v>9044</v>
      </c>
      <c r="F1822" s="319" t="s">
        <v>9045</v>
      </c>
      <c r="G1822" s="319" t="s">
        <v>7044</v>
      </c>
      <c r="H1822" s="319" t="s">
        <v>9045</v>
      </c>
      <c r="I1822" s="319" t="s">
        <v>6884</v>
      </c>
      <c r="J1822" s="319" t="s">
        <v>6884</v>
      </c>
      <c r="K1822" s="319" t="s">
        <v>6884</v>
      </c>
      <c r="L1822" s="319" t="s">
        <v>862</v>
      </c>
    </row>
    <row r="1823" spans="1:12" ht="78.75">
      <c r="A1823" s="318" t="s">
        <v>6884</v>
      </c>
      <c r="B1823" s="318" t="s">
        <v>15444</v>
      </c>
      <c r="C1823" s="318" t="s">
        <v>15445</v>
      </c>
      <c r="D1823" s="318" t="s">
        <v>15446</v>
      </c>
      <c r="E1823" s="318" t="s">
        <v>9477</v>
      </c>
      <c r="F1823" s="318" t="s">
        <v>9478</v>
      </c>
      <c r="G1823" s="318" t="s">
        <v>7003</v>
      </c>
      <c r="H1823" s="318" t="s">
        <v>9478</v>
      </c>
      <c r="I1823" s="318" t="s">
        <v>6884</v>
      </c>
      <c r="J1823" s="318" t="s">
        <v>6884</v>
      </c>
      <c r="K1823" s="318" t="s">
        <v>6884</v>
      </c>
      <c r="L1823" s="318" t="s">
        <v>862</v>
      </c>
    </row>
    <row r="1824" spans="1:12" ht="45">
      <c r="A1824" s="319" t="s">
        <v>15450</v>
      </c>
      <c r="B1824" s="319" t="s">
        <v>15447</v>
      </c>
      <c r="C1824" s="319" t="s">
        <v>15448</v>
      </c>
      <c r="D1824" s="319" t="s">
        <v>15449</v>
      </c>
      <c r="E1824" s="319" t="s">
        <v>9057</v>
      </c>
      <c r="F1824" s="319" t="s">
        <v>9058</v>
      </c>
      <c r="G1824" s="319" t="s">
        <v>7037</v>
      </c>
      <c r="H1824" s="319" t="s">
        <v>9058</v>
      </c>
      <c r="I1824" s="319" t="s">
        <v>6884</v>
      </c>
      <c r="J1824" s="319" t="s">
        <v>6884</v>
      </c>
      <c r="K1824" s="319" t="s">
        <v>6884</v>
      </c>
      <c r="L1824" s="319" t="s">
        <v>862</v>
      </c>
    </row>
    <row r="1825" spans="1:12" ht="78.75">
      <c r="A1825" s="318" t="s">
        <v>15454</v>
      </c>
      <c r="B1825" s="318" t="s">
        <v>15451</v>
      </c>
      <c r="C1825" s="318" t="s">
        <v>15452</v>
      </c>
      <c r="D1825" s="318" t="s">
        <v>15453</v>
      </c>
      <c r="E1825" s="318" t="s">
        <v>7598</v>
      </c>
      <c r="F1825" s="318" t="s">
        <v>7599</v>
      </c>
      <c r="G1825" s="318" t="s">
        <v>7600</v>
      </c>
      <c r="H1825" s="318" t="s">
        <v>7599</v>
      </c>
      <c r="I1825" s="318" t="s">
        <v>6884</v>
      </c>
      <c r="J1825" s="318" t="s">
        <v>6884</v>
      </c>
      <c r="K1825" s="318" t="s">
        <v>6884</v>
      </c>
      <c r="L1825" s="318" t="s">
        <v>862</v>
      </c>
    </row>
    <row r="1826" spans="1:12" ht="33.75">
      <c r="A1826" s="319" t="s">
        <v>15458</v>
      </c>
      <c r="B1826" s="319" t="s">
        <v>15455</v>
      </c>
      <c r="C1826" s="319" t="s">
        <v>15456</v>
      </c>
      <c r="D1826" s="319" t="s">
        <v>15457</v>
      </c>
      <c r="E1826" s="319" t="s">
        <v>8930</v>
      </c>
      <c r="F1826" s="319" t="s">
        <v>8931</v>
      </c>
      <c r="G1826" s="319" t="s">
        <v>6884</v>
      </c>
      <c r="H1826" s="319" t="s">
        <v>8931</v>
      </c>
      <c r="I1826" s="319" t="s">
        <v>6884</v>
      </c>
      <c r="J1826" s="319" t="s">
        <v>6884</v>
      </c>
      <c r="K1826" s="319" t="s">
        <v>6884</v>
      </c>
      <c r="L1826" s="319" t="s">
        <v>862</v>
      </c>
    </row>
    <row r="1827" spans="1:12" ht="90">
      <c r="A1827" s="318" t="s">
        <v>15462</v>
      </c>
      <c r="B1827" s="318" t="s">
        <v>15459</v>
      </c>
      <c r="C1827" s="318" t="s">
        <v>15460</v>
      </c>
      <c r="D1827" s="318" t="s">
        <v>15461</v>
      </c>
      <c r="E1827" s="318" t="s">
        <v>15463</v>
      </c>
      <c r="F1827" s="318" t="s">
        <v>15464</v>
      </c>
      <c r="G1827" s="318" t="s">
        <v>7163</v>
      </c>
      <c r="H1827" s="318" t="s">
        <v>15465</v>
      </c>
      <c r="I1827" s="318" t="s">
        <v>6884</v>
      </c>
      <c r="J1827" s="318" t="s">
        <v>6884</v>
      </c>
      <c r="K1827" s="318" t="s">
        <v>6884</v>
      </c>
      <c r="L1827" s="318" t="s">
        <v>862</v>
      </c>
    </row>
    <row r="1828" spans="1:12" ht="180">
      <c r="A1828" s="319" t="s">
        <v>15469</v>
      </c>
      <c r="B1828" s="319" t="s">
        <v>15466</v>
      </c>
      <c r="C1828" s="319" t="s">
        <v>15467</v>
      </c>
      <c r="D1828" s="319" t="s">
        <v>15468</v>
      </c>
      <c r="E1828" s="319" t="s">
        <v>7598</v>
      </c>
      <c r="F1828" s="319" t="s">
        <v>7599</v>
      </c>
      <c r="G1828" s="319" t="s">
        <v>7600</v>
      </c>
      <c r="H1828" s="319" t="s">
        <v>7599</v>
      </c>
      <c r="I1828" s="319" t="s">
        <v>6884</v>
      </c>
      <c r="J1828" s="319" t="s">
        <v>6884</v>
      </c>
      <c r="K1828" s="319" t="s">
        <v>6884</v>
      </c>
      <c r="L1828" s="319" t="s">
        <v>862</v>
      </c>
    </row>
    <row r="1829" spans="1:12" ht="146.25">
      <c r="A1829" s="318" t="s">
        <v>6884</v>
      </c>
      <c r="B1829" s="318" t="s">
        <v>15470</v>
      </c>
      <c r="C1829" s="318" t="s">
        <v>15471</v>
      </c>
      <c r="D1829" s="318" t="s">
        <v>15472</v>
      </c>
      <c r="E1829" s="318" t="s">
        <v>7035</v>
      </c>
      <c r="F1829" s="318" t="s">
        <v>7036</v>
      </c>
      <c r="G1829" s="318" t="s">
        <v>7037</v>
      </c>
      <c r="H1829" s="318" t="s">
        <v>6884</v>
      </c>
      <c r="I1829" s="318" t="s">
        <v>6884</v>
      </c>
      <c r="J1829" s="318" t="s">
        <v>6884</v>
      </c>
      <c r="K1829" s="318" t="s">
        <v>6884</v>
      </c>
      <c r="L1829" s="318" t="s">
        <v>862</v>
      </c>
    </row>
    <row r="1830" spans="1:12" ht="78.75">
      <c r="A1830" s="319" t="s">
        <v>15476</v>
      </c>
      <c r="B1830" s="319" t="s">
        <v>15473</v>
      </c>
      <c r="C1830" s="319" t="s">
        <v>15474</v>
      </c>
      <c r="D1830" s="319" t="s">
        <v>15475</v>
      </c>
      <c r="E1830" s="319" t="s">
        <v>8187</v>
      </c>
      <c r="F1830" s="319" t="s">
        <v>8188</v>
      </c>
      <c r="G1830" s="319" t="s">
        <v>7037</v>
      </c>
      <c r="H1830" s="319" t="s">
        <v>8188</v>
      </c>
      <c r="I1830" s="319" t="s">
        <v>6884</v>
      </c>
      <c r="J1830" s="319" t="s">
        <v>6884</v>
      </c>
      <c r="K1830" s="319" t="s">
        <v>6884</v>
      </c>
      <c r="L1830" s="319" t="s">
        <v>862</v>
      </c>
    </row>
    <row r="1831" spans="1:12" ht="56.25">
      <c r="A1831" s="318" t="s">
        <v>6884</v>
      </c>
      <c r="B1831" s="318" t="s">
        <v>15477</v>
      </c>
      <c r="C1831" s="318" t="s">
        <v>15478</v>
      </c>
      <c r="D1831" s="318" t="s">
        <v>15479</v>
      </c>
      <c r="E1831" s="318" t="s">
        <v>8930</v>
      </c>
      <c r="F1831" s="318" t="s">
        <v>8931</v>
      </c>
      <c r="G1831" s="318" t="s">
        <v>6884</v>
      </c>
      <c r="H1831" s="318" t="s">
        <v>8931</v>
      </c>
      <c r="I1831" s="318" t="s">
        <v>6884</v>
      </c>
      <c r="J1831" s="318" t="s">
        <v>6884</v>
      </c>
      <c r="K1831" s="318" t="s">
        <v>6884</v>
      </c>
      <c r="L1831" s="318" t="s">
        <v>862</v>
      </c>
    </row>
    <row r="1832" spans="1:12" ht="213.75">
      <c r="A1832" s="319" t="s">
        <v>15483</v>
      </c>
      <c r="B1832" s="319" t="s">
        <v>15480</v>
      </c>
      <c r="C1832" s="319" t="s">
        <v>15481</v>
      </c>
      <c r="D1832" s="319" t="s">
        <v>15482</v>
      </c>
      <c r="E1832" s="319" t="s">
        <v>8942</v>
      </c>
      <c r="F1832" s="319" t="s">
        <v>8943</v>
      </c>
      <c r="G1832" s="319" t="s">
        <v>7037</v>
      </c>
      <c r="H1832" s="319" t="s">
        <v>8943</v>
      </c>
      <c r="I1832" s="319" t="s">
        <v>6884</v>
      </c>
      <c r="J1832" s="319" t="s">
        <v>6884</v>
      </c>
      <c r="K1832" s="319" t="s">
        <v>6884</v>
      </c>
      <c r="L1832" s="319" t="s">
        <v>862</v>
      </c>
    </row>
    <row r="1833" spans="1:12" ht="67.5">
      <c r="A1833" s="318" t="s">
        <v>15487</v>
      </c>
      <c r="B1833" s="318" t="s">
        <v>15484</v>
      </c>
      <c r="C1833" s="318" t="s">
        <v>15485</v>
      </c>
      <c r="D1833" s="318" t="s">
        <v>15486</v>
      </c>
      <c r="E1833" s="318" t="s">
        <v>7048</v>
      </c>
      <c r="F1833" s="318" t="s">
        <v>7049</v>
      </c>
      <c r="G1833" s="318" t="s">
        <v>6884</v>
      </c>
      <c r="H1833" s="318" t="s">
        <v>7049</v>
      </c>
      <c r="I1833" s="318" t="s">
        <v>6884</v>
      </c>
      <c r="J1833" s="318" t="s">
        <v>6884</v>
      </c>
      <c r="K1833" s="318" t="s">
        <v>6884</v>
      </c>
      <c r="L1833" s="318" t="s">
        <v>862</v>
      </c>
    </row>
    <row r="1834" spans="1:12" ht="157.5">
      <c r="A1834" s="319" t="s">
        <v>6884</v>
      </c>
      <c r="B1834" s="319" t="s">
        <v>15488</v>
      </c>
      <c r="C1834" s="319" t="s">
        <v>15489</v>
      </c>
      <c r="D1834" s="319" t="s">
        <v>15490</v>
      </c>
      <c r="E1834" s="319" t="s">
        <v>11221</v>
      </c>
      <c r="F1834" s="319" t="s">
        <v>11222</v>
      </c>
      <c r="G1834" s="319" t="s">
        <v>7003</v>
      </c>
      <c r="H1834" s="319" t="s">
        <v>11223</v>
      </c>
      <c r="I1834" s="319" t="s">
        <v>6884</v>
      </c>
      <c r="J1834" s="319" t="s">
        <v>6884</v>
      </c>
      <c r="K1834" s="319" t="s">
        <v>6884</v>
      </c>
      <c r="L1834" s="319" t="s">
        <v>862</v>
      </c>
    </row>
    <row r="1835" spans="1:12" ht="33.75">
      <c r="A1835" s="318" t="s">
        <v>15494</v>
      </c>
      <c r="B1835" s="318" t="s">
        <v>15491</v>
      </c>
      <c r="C1835" s="318" t="s">
        <v>15492</v>
      </c>
      <c r="D1835" s="318" t="s">
        <v>15493</v>
      </c>
      <c r="E1835" s="318" t="s">
        <v>7048</v>
      </c>
      <c r="F1835" s="318" t="s">
        <v>7049</v>
      </c>
      <c r="G1835" s="318" t="s">
        <v>6884</v>
      </c>
      <c r="H1835" s="318" t="s">
        <v>7049</v>
      </c>
      <c r="I1835" s="318" t="s">
        <v>6884</v>
      </c>
      <c r="J1835" s="318" t="s">
        <v>6884</v>
      </c>
      <c r="K1835" s="318" t="s">
        <v>6884</v>
      </c>
      <c r="L1835" s="318" t="s">
        <v>862</v>
      </c>
    </row>
    <row r="1836" spans="1:12" ht="78.75">
      <c r="A1836" s="319" t="s">
        <v>6884</v>
      </c>
      <c r="B1836" s="319" t="s">
        <v>15495</v>
      </c>
      <c r="C1836" s="319" t="s">
        <v>15496</v>
      </c>
      <c r="D1836" s="319" t="s">
        <v>15497</v>
      </c>
      <c r="E1836" s="319" t="s">
        <v>8167</v>
      </c>
      <c r="F1836" s="319" t="s">
        <v>8168</v>
      </c>
      <c r="G1836" s="319" t="s">
        <v>7627</v>
      </c>
      <c r="H1836" s="319" t="s">
        <v>8169</v>
      </c>
      <c r="I1836" s="319" t="s">
        <v>6884</v>
      </c>
      <c r="J1836" s="319" t="s">
        <v>6884</v>
      </c>
      <c r="K1836" s="319" t="s">
        <v>6884</v>
      </c>
      <c r="L1836" s="319" t="s">
        <v>862</v>
      </c>
    </row>
    <row r="1837" spans="1:12" ht="112.5">
      <c r="A1837" s="318" t="s">
        <v>6884</v>
      </c>
      <c r="B1837" s="318" t="s">
        <v>15498</v>
      </c>
      <c r="C1837" s="318" t="s">
        <v>15499</v>
      </c>
      <c r="D1837" s="318" t="s">
        <v>15500</v>
      </c>
      <c r="E1837" s="318" t="s">
        <v>9494</v>
      </c>
      <c r="F1837" s="318" t="s">
        <v>9495</v>
      </c>
      <c r="G1837" s="318" t="s">
        <v>7163</v>
      </c>
      <c r="H1837" s="318" t="s">
        <v>9495</v>
      </c>
      <c r="I1837" s="318" t="s">
        <v>6884</v>
      </c>
      <c r="J1837" s="318" t="s">
        <v>6884</v>
      </c>
      <c r="K1837" s="318" t="s">
        <v>6884</v>
      </c>
      <c r="L1837" s="318" t="s">
        <v>862</v>
      </c>
    </row>
    <row r="1838" spans="1:12" ht="33.75">
      <c r="A1838" s="319" t="s">
        <v>6884</v>
      </c>
      <c r="B1838" s="319" t="s">
        <v>15501</v>
      </c>
      <c r="C1838" s="319" t="s">
        <v>15502</v>
      </c>
      <c r="D1838" s="319" t="s">
        <v>15503</v>
      </c>
      <c r="E1838" s="319" t="s">
        <v>7035</v>
      </c>
      <c r="F1838" s="319" t="s">
        <v>7036</v>
      </c>
      <c r="G1838" s="319" t="s">
        <v>7037</v>
      </c>
      <c r="H1838" s="319" t="s">
        <v>7036</v>
      </c>
      <c r="I1838" s="319" t="s">
        <v>6884</v>
      </c>
      <c r="J1838" s="319" t="s">
        <v>6884</v>
      </c>
      <c r="K1838" s="319" t="s">
        <v>6884</v>
      </c>
      <c r="L1838" s="319" t="s">
        <v>862</v>
      </c>
    </row>
    <row r="1839" spans="1:12" ht="90">
      <c r="A1839" s="318" t="s">
        <v>6884</v>
      </c>
      <c r="B1839" s="318" t="s">
        <v>15504</v>
      </c>
      <c r="C1839" s="318" t="s">
        <v>15505</v>
      </c>
      <c r="D1839" s="318" t="s">
        <v>15506</v>
      </c>
      <c r="E1839" s="318" t="s">
        <v>9477</v>
      </c>
      <c r="F1839" s="318" t="s">
        <v>9478</v>
      </c>
      <c r="G1839" s="318" t="s">
        <v>7003</v>
      </c>
      <c r="H1839" s="318" t="s">
        <v>9478</v>
      </c>
      <c r="I1839" s="318" t="s">
        <v>6884</v>
      </c>
      <c r="J1839" s="318" t="s">
        <v>6884</v>
      </c>
      <c r="K1839" s="318" t="s">
        <v>6884</v>
      </c>
      <c r="L1839" s="318" t="s">
        <v>862</v>
      </c>
    </row>
    <row r="1840" spans="1:12" ht="56.25">
      <c r="A1840" s="319" t="s">
        <v>6884</v>
      </c>
      <c r="B1840" s="319" t="s">
        <v>15507</v>
      </c>
      <c r="C1840" s="319" t="s">
        <v>15508</v>
      </c>
      <c r="D1840" s="319" t="s">
        <v>15509</v>
      </c>
      <c r="E1840" s="319" t="s">
        <v>7048</v>
      </c>
      <c r="F1840" s="319" t="s">
        <v>7049</v>
      </c>
      <c r="G1840" s="319" t="s">
        <v>6884</v>
      </c>
      <c r="H1840" s="319" t="s">
        <v>7049</v>
      </c>
      <c r="I1840" s="319" t="s">
        <v>6884</v>
      </c>
      <c r="J1840" s="319" t="s">
        <v>6884</v>
      </c>
      <c r="K1840" s="319" t="s">
        <v>6884</v>
      </c>
      <c r="L1840" s="319" t="s">
        <v>862</v>
      </c>
    </row>
    <row r="1841" spans="1:12" ht="45">
      <c r="A1841" s="318" t="s">
        <v>15513</v>
      </c>
      <c r="B1841" s="318" t="s">
        <v>15510</v>
      </c>
      <c r="C1841" s="318" t="s">
        <v>15511</v>
      </c>
      <c r="D1841" s="318" t="s">
        <v>15512</v>
      </c>
      <c r="E1841" s="318" t="s">
        <v>7472</v>
      </c>
      <c r="F1841" s="318" t="s">
        <v>7473</v>
      </c>
      <c r="G1841" s="318" t="s">
        <v>7474</v>
      </c>
      <c r="H1841" s="318" t="s">
        <v>7473</v>
      </c>
      <c r="I1841" s="318" t="s">
        <v>6884</v>
      </c>
      <c r="J1841" s="318" t="s">
        <v>6884</v>
      </c>
      <c r="K1841" s="318" t="s">
        <v>6884</v>
      </c>
      <c r="L1841" s="318" t="s">
        <v>862</v>
      </c>
    </row>
    <row r="1842" spans="1:12" ht="45">
      <c r="A1842" s="319" t="s">
        <v>6884</v>
      </c>
      <c r="B1842" s="319" t="s">
        <v>15514</v>
      </c>
      <c r="C1842" s="319" t="s">
        <v>15515</v>
      </c>
      <c r="D1842" s="319" t="s">
        <v>15516</v>
      </c>
      <c r="E1842" s="319" t="s">
        <v>7035</v>
      </c>
      <c r="F1842" s="319" t="s">
        <v>7036</v>
      </c>
      <c r="G1842" s="319" t="s">
        <v>7037</v>
      </c>
      <c r="H1842" s="319" t="s">
        <v>7036</v>
      </c>
      <c r="I1842" s="319" t="s">
        <v>6884</v>
      </c>
      <c r="J1842" s="319" t="s">
        <v>6884</v>
      </c>
      <c r="K1842" s="319" t="s">
        <v>6884</v>
      </c>
      <c r="L1842" s="319" t="s">
        <v>862</v>
      </c>
    </row>
    <row r="1843" spans="1:12" ht="56.25">
      <c r="A1843" s="318" t="s">
        <v>15520</v>
      </c>
      <c r="B1843" s="318" t="s">
        <v>15517</v>
      </c>
      <c r="C1843" s="318" t="s">
        <v>15518</v>
      </c>
      <c r="D1843" s="318" t="s">
        <v>15519</v>
      </c>
      <c r="E1843" s="318" t="s">
        <v>7210</v>
      </c>
      <c r="F1843" s="318" t="s">
        <v>7211</v>
      </c>
      <c r="G1843" s="318" t="s">
        <v>7003</v>
      </c>
      <c r="H1843" s="318" t="s">
        <v>7212</v>
      </c>
      <c r="I1843" s="318" t="s">
        <v>6884</v>
      </c>
      <c r="J1843" s="318" t="s">
        <v>6884</v>
      </c>
      <c r="K1843" s="318" t="s">
        <v>6884</v>
      </c>
      <c r="L1843" s="318" t="s">
        <v>862</v>
      </c>
    </row>
    <row r="1844" spans="1:12" ht="157.5">
      <c r="A1844" s="319" t="s">
        <v>6884</v>
      </c>
      <c r="B1844" s="319" t="s">
        <v>15521</v>
      </c>
      <c r="C1844" s="319" t="s">
        <v>15522</v>
      </c>
      <c r="D1844" s="319" t="s">
        <v>15523</v>
      </c>
      <c r="E1844" s="319" t="s">
        <v>7772</v>
      </c>
      <c r="F1844" s="319" t="s">
        <v>7773</v>
      </c>
      <c r="G1844" s="319" t="s">
        <v>7044</v>
      </c>
      <c r="H1844" s="319" t="s">
        <v>7773</v>
      </c>
      <c r="I1844" s="319" t="s">
        <v>6884</v>
      </c>
      <c r="J1844" s="319" t="s">
        <v>6884</v>
      </c>
      <c r="K1844" s="319" t="s">
        <v>6884</v>
      </c>
      <c r="L1844" s="319" t="s">
        <v>862</v>
      </c>
    </row>
    <row r="1845" spans="1:12" ht="56.25">
      <c r="A1845" s="318" t="s">
        <v>6884</v>
      </c>
      <c r="B1845" s="318" t="s">
        <v>15524</v>
      </c>
      <c r="C1845" s="318" t="s">
        <v>15525</v>
      </c>
      <c r="D1845" s="318" t="s">
        <v>15526</v>
      </c>
      <c r="E1845" s="318" t="s">
        <v>9477</v>
      </c>
      <c r="F1845" s="318" t="s">
        <v>9478</v>
      </c>
      <c r="G1845" s="318" t="s">
        <v>7003</v>
      </c>
      <c r="H1845" s="318" t="s">
        <v>15527</v>
      </c>
      <c r="I1845" s="318" t="s">
        <v>6884</v>
      </c>
      <c r="J1845" s="318" t="s">
        <v>6884</v>
      </c>
      <c r="K1845" s="318" t="s">
        <v>6884</v>
      </c>
      <c r="L1845" s="318" t="s">
        <v>862</v>
      </c>
    </row>
    <row r="1846" spans="1:12" ht="56.25">
      <c r="A1846" s="319" t="s">
        <v>6884</v>
      </c>
      <c r="B1846" s="319" t="s">
        <v>15528</v>
      </c>
      <c r="C1846" s="319" t="s">
        <v>15529</v>
      </c>
      <c r="D1846" s="319" t="s">
        <v>15530</v>
      </c>
      <c r="E1846" s="319" t="s">
        <v>8871</v>
      </c>
      <c r="F1846" s="319" t="s">
        <v>8872</v>
      </c>
      <c r="G1846" s="319" t="s">
        <v>7163</v>
      </c>
      <c r="H1846" s="319" t="s">
        <v>8872</v>
      </c>
      <c r="I1846" s="319" t="s">
        <v>6884</v>
      </c>
      <c r="J1846" s="319" t="s">
        <v>6884</v>
      </c>
      <c r="K1846" s="319" t="s">
        <v>6884</v>
      </c>
      <c r="L1846" s="319" t="s">
        <v>862</v>
      </c>
    </row>
    <row r="1847" spans="1:12" ht="45">
      <c r="A1847" s="318" t="s">
        <v>15534</v>
      </c>
      <c r="B1847" s="318" t="s">
        <v>15531</v>
      </c>
      <c r="C1847" s="318" t="s">
        <v>15532</v>
      </c>
      <c r="D1847" s="318" t="s">
        <v>15533</v>
      </c>
      <c r="E1847" s="318" t="s">
        <v>15535</v>
      </c>
      <c r="F1847" s="318" t="s">
        <v>15536</v>
      </c>
      <c r="G1847" s="318" t="s">
        <v>8100</v>
      </c>
      <c r="H1847" s="318" t="s">
        <v>15536</v>
      </c>
      <c r="I1847" s="318" t="s">
        <v>6884</v>
      </c>
      <c r="J1847" s="318" t="s">
        <v>6884</v>
      </c>
      <c r="K1847" s="318" t="s">
        <v>6884</v>
      </c>
      <c r="L1847" s="318" t="s">
        <v>862</v>
      </c>
    </row>
    <row r="1848" spans="1:12" ht="56.25">
      <c r="A1848" s="319" t="s">
        <v>15540</v>
      </c>
      <c r="B1848" s="319" t="s">
        <v>15537</v>
      </c>
      <c r="C1848" s="319" t="s">
        <v>15538</v>
      </c>
      <c r="D1848" s="319" t="s">
        <v>15539</v>
      </c>
      <c r="E1848" s="319" t="s">
        <v>8193</v>
      </c>
      <c r="F1848" s="319" t="s">
        <v>15541</v>
      </c>
      <c r="G1848" s="319" t="s">
        <v>8195</v>
      </c>
      <c r="H1848" s="319" t="s">
        <v>15542</v>
      </c>
      <c r="I1848" s="319" t="s">
        <v>6884</v>
      </c>
      <c r="J1848" s="319" t="s">
        <v>6884</v>
      </c>
      <c r="K1848" s="319" t="s">
        <v>6884</v>
      </c>
      <c r="L1848" s="319" t="s">
        <v>862</v>
      </c>
    </row>
    <row r="1849" spans="1:12" ht="56.25">
      <c r="A1849" s="318" t="s">
        <v>15545</v>
      </c>
      <c r="B1849" s="318" t="s">
        <v>15543</v>
      </c>
      <c r="C1849" s="318" t="s">
        <v>15544</v>
      </c>
      <c r="D1849" s="318" t="s">
        <v>6884</v>
      </c>
      <c r="E1849" s="318" t="s">
        <v>13814</v>
      </c>
      <c r="F1849" s="318" t="s">
        <v>13815</v>
      </c>
      <c r="G1849" s="318" t="s">
        <v>7333</v>
      </c>
      <c r="H1849" s="318" t="s">
        <v>13816</v>
      </c>
      <c r="I1849" s="318" t="s">
        <v>6884</v>
      </c>
      <c r="J1849" s="318" t="s">
        <v>6884</v>
      </c>
      <c r="K1849" s="318" t="s">
        <v>6884</v>
      </c>
      <c r="L1849" s="318" t="s">
        <v>862</v>
      </c>
    </row>
    <row r="1850" spans="1:12" ht="67.5">
      <c r="A1850" s="319" t="s">
        <v>5439</v>
      </c>
      <c r="B1850" s="319" t="s">
        <v>15546</v>
      </c>
      <c r="C1850" s="319" t="s">
        <v>15547</v>
      </c>
      <c r="D1850" s="319" t="s">
        <v>5441</v>
      </c>
      <c r="E1850" s="319" t="s">
        <v>11499</v>
      </c>
      <c r="F1850" s="319" t="s">
        <v>11500</v>
      </c>
      <c r="G1850" s="319" t="s">
        <v>7333</v>
      </c>
      <c r="H1850" s="319" t="s">
        <v>11500</v>
      </c>
      <c r="I1850" s="319" t="s">
        <v>6884</v>
      </c>
      <c r="J1850" s="319" t="s">
        <v>6884</v>
      </c>
      <c r="K1850" s="319" t="s">
        <v>6884</v>
      </c>
      <c r="L1850" s="319" t="s">
        <v>862</v>
      </c>
    </row>
    <row r="1851" spans="1:12" ht="67.5">
      <c r="A1851" s="318" t="s">
        <v>4547</v>
      </c>
      <c r="B1851" s="318" t="s">
        <v>15548</v>
      </c>
      <c r="C1851" s="318" t="s">
        <v>15549</v>
      </c>
      <c r="D1851" s="318" t="s">
        <v>4549</v>
      </c>
      <c r="E1851" s="318" t="s">
        <v>15550</v>
      </c>
      <c r="F1851" s="318" t="s">
        <v>15551</v>
      </c>
      <c r="G1851" s="318" t="s">
        <v>7219</v>
      </c>
      <c r="H1851" s="318" t="s">
        <v>15552</v>
      </c>
      <c r="I1851" s="318" t="s">
        <v>6884</v>
      </c>
      <c r="J1851" s="318" t="s">
        <v>6884</v>
      </c>
      <c r="K1851" s="318" t="s">
        <v>6884</v>
      </c>
      <c r="L1851" s="318" t="s">
        <v>862</v>
      </c>
    </row>
    <row r="1852" spans="1:12" ht="56.25">
      <c r="A1852" s="319" t="s">
        <v>6884</v>
      </c>
      <c r="B1852" s="319" t="s">
        <v>15553</v>
      </c>
      <c r="C1852" s="319" t="s">
        <v>15554</v>
      </c>
      <c r="D1852" s="319" t="s">
        <v>6884</v>
      </c>
      <c r="E1852" s="319" t="s">
        <v>7210</v>
      </c>
      <c r="F1852" s="319" t="s">
        <v>7211</v>
      </c>
      <c r="G1852" s="319" t="s">
        <v>7003</v>
      </c>
      <c r="H1852" s="319" t="s">
        <v>7212</v>
      </c>
      <c r="I1852" s="319" t="s">
        <v>6884</v>
      </c>
      <c r="J1852" s="319" t="s">
        <v>6884</v>
      </c>
      <c r="K1852" s="319" t="s">
        <v>6940</v>
      </c>
      <c r="L1852" s="319" t="s">
        <v>862</v>
      </c>
    </row>
    <row r="1853" spans="1:12" ht="101.25">
      <c r="A1853" s="318" t="s">
        <v>15557</v>
      </c>
      <c r="B1853" s="318" t="s">
        <v>15555</v>
      </c>
      <c r="C1853" s="318" t="s">
        <v>15556</v>
      </c>
      <c r="D1853" s="318" t="s">
        <v>6884</v>
      </c>
      <c r="E1853" s="318" t="s">
        <v>7274</v>
      </c>
      <c r="F1853" s="318" t="s">
        <v>7275</v>
      </c>
      <c r="G1853" s="318" t="s">
        <v>7276</v>
      </c>
      <c r="H1853" s="318" t="s">
        <v>7277</v>
      </c>
      <c r="I1853" s="318" t="s">
        <v>6884</v>
      </c>
      <c r="J1853" s="318" t="s">
        <v>6884</v>
      </c>
      <c r="K1853" s="318" t="s">
        <v>6884</v>
      </c>
      <c r="L1853" s="318" t="s">
        <v>862</v>
      </c>
    </row>
    <row r="1854" spans="1:12" ht="56.25">
      <c r="A1854" s="319" t="s">
        <v>15560</v>
      </c>
      <c r="B1854" s="319" t="s">
        <v>15558</v>
      </c>
      <c r="C1854" s="319" t="s">
        <v>15559</v>
      </c>
      <c r="D1854" s="319" t="s">
        <v>6884</v>
      </c>
      <c r="E1854" s="319" t="s">
        <v>7331</v>
      </c>
      <c r="F1854" s="319" t="s">
        <v>7332</v>
      </c>
      <c r="G1854" s="319" t="s">
        <v>7333</v>
      </c>
      <c r="H1854" s="319" t="s">
        <v>7334</v>
      </c>
      <c r="I1854" s="319" t="s">
        <v>6884</v>
      </c>
      <c r="J1854" s="319" t="s">
        <v>6884</v>
      </c>
      <c r="K1854" s="319" t="s">
        <v>6884</v>
      </c>
      <c r="L1854" s="319" t="s">
        <v>862</v>
      </c>
    </row>
    <row r="1855" spans="1:12" ht="45">
      <c r="A1855" s="318" t="s">
        <v>15564</v>
      </c>
      <c r="B1855" s="318" t="s">
        <v>15561</v>
      </c>
      <c r="C1855" s="318" t="s">
        <v>15562</v>
      </c>
      <c r="D1855" s="318" t="s">
        <v>15563</v>
      </c>
      <c r="E1855" s="318" t="s">
        <v>7598</v>
      </c>
      <c r="F1855" s="318" t="s">
        <v>7599</v>
      </c>
      <c r="G1855" s="318" t="s">
        <v>7600</v>
      </c>
      <c r="H1855" s="318" t="s">
        <v>7599</v>
      </c>
      <c r="I1855" s="318" t="s">
        <v>6884</v>
      </c>
      <c r="J1855" s="318" t="s">
        <v>6884</v>
      </c>
      <c r="K1855" s="318" t="s">
        <v>6884</v>
      </c>
      <c r="L1855" s="318" t="s">
        <v>862</v>
      </c>
    </row>
    <row r="1856" spans="1:12" ht="56.25">
      <c r="A1856" s="319" t="s">
        <v>6076</v>
      </c>
      <c r="B1856" s="319" t="s">
        <v>15565</v>
      </c>
      <c r="C1856" s="319" t="s">
        <v>15566</v>
      </c>
      <c r="D1856" s="319" t="s">
        <v>6322</v>
      </c>
      <c r="E1856" s="319" t="s">
        <v>15567</v>
      </c>
      <c r="F1856" s="319" t="s">
        <v>15568</v>
      </c>
      <c r="G1856" s="319" t="s">
        <v>7011</v>
      </c>
      <c r="H1856" s="319" t="s">
        <v>15569</v>
      </c>
      <c r="I1856" s="319" t="s">
        <v>6884</v>
      </c>
      <c r="J1856" s="319" t="s">
        <v>7628</v>
      </c>
      <c r="K1856" s="319" t="s">
        <v>6884</v>
      </c>
      <c r="L1856" s="319" t="s">
        <v>862</v>
      </c>
    </row>
    <row r="1857" spans="1:12" ht="45">
      <c r="A1857" s="318" t="s">
        <v>15573</v>
      </c>
      <c r="B1857" s="318" t="s">
        <v>15570</v>
      </c>
      <c r="C1857" s="318" t="s">
        <v>15571</v>
      </c>
      <c r="D1857" s="318" t="s">
        <v>15572</v>
      </c>
      <c r="E1857" s="318" t="s">
        <v>11732</v>
      </c>
      <c r="F1857" s="318" t="s">
        <v>11733</v>
      </c>
      <c r="G1857" s="318" t="s">
        <v>15574</v>
      </c>
      <c r="H1857" s="318" t="s">
        <v>11733</v>
      </c>
      <c r="I1857" s="318" t="s">
        <v>6884</v>
      </c>
      <c r="J1857" s="318" t="s">
        <v>7628</v>
      </c>
      <c r="K1857" s="318" t="s">
        <v>6884</v>
      </c>
      <c r="L1857" s="318" t="s">
        <v>862</v>
      </c>
    </row>
    <row r="1858" spans="1:12" ht="56.25">
      <c r="A1858" s="319" t="s">
        <v>15578</v>
      </c>
      <c r="B1858" s="319" t="s">
        <v>15575</v>
      </c>
      <c r="C1858" s="319" t="s">
        <v>15576</v>
      </c>
      <c r="D1858" s="319" t="s">
        <v>15577</v>
      </c>
      <c r="E1858" s="319" t="s">
        <v>7598</v>
      </c>
      <c r="F1858" s="319" t="s">
        <v>7599</v>
      </c>
      <c r="G1858" s="319" t="s">
        <v>7600</v>
      </c>
      <c r="H1858" s="319" t="s">
        <v>7599</v>
      </c>
      <c r="I1858" s="319" t="s">
        <v>6884</v>
      </c>
      <c r="J1858" s="319" t="s">
        <v>6884</v>
      </c>
      <c r="K1858" s="319" t="s">
        <v>6884</v>
      </c>
      <c r="L1858" s="319" t="s">
        <v>862</v>
      </c>
    </row>
    <row r="1859" spans="1:12" ht="33.75">
      <c r="A1859" s="318" t="s">
        <v>15582</v>
      </c>
      <c r="B1859" s="318" t="s">
        <v>15579</v>
      </c>
      <c r="C1859" s="318" t="s">
        <v>15580</v>
      </c>
      <c r="D1859" s="318" t="s">
        <v>15581</v>
      </c>
      <c r="E1859" s="318" t="s">
        <v>8070</v>
      </c>
      <c r="F1859" s="318" t="s">
        <v>8071</v>
      </c>
      <c r="G1859" s="318" t="s">
        <v>7627</v>
      </c>
      <c r="H1859" s="318" t="s">
        <v>8071</v>
      </c>
      <c r="I1859" s="318" t="s">
        <v>6884</v>
      </c>
      <c r="J1859" s="318" t="s">
        <v>6884</v>
      </c>
      <c r="K1859" s="318" t="s">
        <v>6884</v>
      </c>
      <c r="L1859" s="318" t="s">
        <v>862</v>
      </c>
    </row>
    <row r="1860" spans="1:12" ht="33.75">
      <c r="A1860" s="319" t="s">
        <v>15585</v>
      </c>
      <c r="B1860" s="319" t="s">
        <v>15583</v>
      </c>
      <c r="C1860" s="319" t="s">
        <v>15584</v>
      </c>
      <c r="D1860" s="319" t="s">
        <v>6884</v>
      </c>
      <c r="E1860" s="319" t="s">
        <v>7280</v>
      </c>
      <c r="F1860" s="319" t="s">
        <v>7281</v>
      </c>
      <c r="G1860" s="319" t="s">
        <v>7003</v>
      </c>
      <c r="H1860" s="319" t="s">
        <v>7281</v>
      </c>
      <c r="I1860" s="319" t="s">
        <v>6884</v>
      </c>
      <c r="J1860" s="319" t="s">
        <v>6884</v>
      </c>
      <c r="K1860" s="319" t="s">
        <v>6884</v>
      </c>
      <c r="L1860" s="319" t="s">
        <v>862</v>
      </c>
    </row>
    <row r="1861" spans="1:12" ht="45">
      <c r="A1861" s="318" t="s">
        <v>970</v>
      </c>
      <c r="B1861" s="318" t="s">
        <v>15586</v>
      </c>
      <c r="C1861" s="318" t="s">
        <v>15587</v>
      </c>
      <c r="D1861" s="318" t="s">
        <v>6257</v>
      </c>
      <c r="E1861" s="318" t="s">
        <v>6988</v>
      </c>
      <c r="F1861" s="318" t="s">
        <v>6989</v>
      </c>
      <c r="G1861" s="318" t="s">
        <v>6990</v>
      </c>
      <c r="H1861" s="318" t="s">
        <v>6991</v>
      </c>
      <c r="I1861" s="318" t="s">
        <v>6884</v>
      </c>
      <c r="J1861" s="318" t="s">
        <v>6884</v>
      </c>
      <c r="K1861" s="318" t="s">
        <v>6884</v>
      </c>
      <c r="L1861" s="318" t="s">
        <v>862</v>
      </c>
    </row>
    <row r="1862" spans="1:12" ht="45">
      <c r="A1862" s="319" t="s">
        <v>950</v>
      </c>
      <c r="B1862" s="319" t="s">
        <v>15588</v>
      </c>
      <c r="C1862" s="319" t="s">
        <v>15589</v>
      </c>
      <c r="D1862" s="319" t="s">
        <v>951</v>
      </c>
      <c r="E1862" s="319" t="s">
        <v>15590</v>
      </c>
      <c r="F1862" s="319" t="s">
        <v>15591</v>
      </c>
      <c r="G1862" s="319" t="s">
        <v>8195</v>
      </c>
      <c r="H1862" s="319" t="s">
        <v>15592</v>
      </c>
      <c r="I1862" s="319" t="s">
        <v>6884</v>
      </c>
      <c r="J1862" s="319" t="s">
        <v>6884</v>
      </c>
      <c r="K1862" s="319" t="s">
        <v>6884</v>
      </c>
      <c r="L1862" s="319" t="s">
        <v>862</v>
      </c>
    </row>
    <row r="1863" spans="1:12" ht="78.75">
      <c r="A1863" s="318" t="s">
        <v>15596</v>
      </c>
      <c r="B1863" s="318" t="s">
        <v>15593</v>
      </c>
      <c r="C1863" s="318" t="s">
        <v>15594</v>
      </c>
      <c r="D1863" s="318" t="s">
        <v>15595</v>
      </c>
      <c r="E1863" s="318" t="s">
        <v>7196</v>
      </c>
      <c r="F1863" s="318" t="s">
        <v>10371</v>
      </c>
      <c r="G1863" s="318" t="s">
        <v>7120</v>
      </c>
      <c r="H1863" s="318" t="s">
        <v>10372</v>
      </c>
      <c r="I1863" s="318" t="s">
        <v>6884</v>
      </c>
      <c r="J1863" s="318" t="s">
        <v>15597</v>
      </c>
      <c r="K1863" s="318" t="s">
        <v>6884</v>
      </c>
      <c r="L1863" s="318" t="s">
        <v>6893</v>
      </c>
    </row>
    <row r="1864" spans="1:12" ht="45">
      <c r="A1864" s="319" t="s">
        <v>15601</v>
      </c>
      <c r="B1864" s="319" t="s">
        <v>15598</v>
      </c>
      <c r="C1864" s="319" t="s">
        <v>15599</v>
      </c>
      <c r="D1864" s="319" t="s">
        <v>15600</v>
      </c>
      <c r="E1864" s="319" t="s">
        <v>7001</v>
      </c>
      <c r="F1864" s="319" t="s">
        <v>7002</v>
      </c>
      <c r="G1864" s="319" t="s">
        <v>7003</v>
      </c>
      <c r="H1864" s="319" t="s">
        <v>7004</v>
      </c>
      <c r="I1864" s="319" t="s">
        <v>6884</v>
      </c>
      <c r="J1864" s="319" t="s">
        <v>6884</v>
      </c>
      <c r="K1864" s="319" t="s">
        <v>6884</v>
      </c>
      <c r="L1864" s="319" t="s">
        <v>862</v>
      </c>
    </row>
    <row r="1865" spans="1:12" ht="45">
      <c r="A1865" s="318" t="s">
        <v>15605</v>
      </c>
      <c r="B1865" s="318" t="s">
        <v>15602</v>
      </c>
      <c r="C1865" s="318" t="s">
        <v>15603</v>
      </c>
      <c r="D1865" s="318" t="s">
        <v>15604</v>
      </c>
      <c r="E1865" s="318" t="s">
        <v>15606</v>
      </c>
      <c r="F1865" s="318" t="s">
        <v>15607</v>
      </c>
      <c r="G1865" s="318" t="s">
        <v>15608</v>
      </c>
      <c r="H1865" s="318" t="s">
        <v>15607</v>
      </c>
      <c r="I1865" s="318" t="s">
        <v>6884</v>
      </c>
      <c r="J1865" s="318" t="s">
        <v>6884</v>
      </c>
      <c r="K1865" s="318" t="s">
        <v>6884</v>
      </c>
      <c r="L1865" s="318" t="s">
        <v>862</v>
      </c>
    </row>
    <row r="1866" spans="1:12" ht="33.75">
      <c r="A1866" s="319" t="s">
        <v>15612</v>
      </c>
      <c r="B1866" s="319" t="s">
        <v>15609</v>
      </c>
      <c r="C1866" s="319" t="s">
        <v>15610</v>
      </c>
      <c r="D1866" s="319" t="s">
        <v>15611</v>
      </c>
      <c r="E1866" s="319" t="s">
        <v>7280</v>
      </c>
      <c r="F1866" s="319" t="s">
        <v>7281</v>
      </c>
      <c r="G1866" s="319" t="s">
        <v>7003</v>
      </c>
      <c r="H1866" s="319" t="s">
        <v>7281</v>
      </c>
      <c r="I1866" s="319" t="s">
        <v>6884</v>
      </c>
      <c r="J1866" s="319" t="s">
        <v>6884</v>
      </c>
      <c r="K1866" s="319" t="s">
        <v>6884</v>
      </c>
      <c r="L1866" s="319" t="s">
        <v>862</v>
      </c>
    </row>
    <row r="1867" spans="1:12" ht="56.25">
      <c r="A1867" s="318" t="s">
        <v>15616</v>
      </c>
      <c r="B1867" s="318" t="s">
        <v>15613</v>
      </c>
      <c r="C1867" s="318" t="s">
        <v>15614</v>
      </c>
      <c r="D1867" s="318" t="s">
        <v>15615</v>
      </c>
      <c r="E1867" s="318" t="s">
        <v>7048</v>
      </c>
      <c r="F1867" s="318" t="s">
        <v>7049</v>
      </c>
      <c r="G1867" s="318" t="s">
        <v>6884</v>
      </c>
      <c r="H1867" s="318" t="s">
        <v>7049</v>
      </c>
      <c r="I1867" s="318" t="s">
        <v>6884</v>
      </c>
      <c r="J1867" s="318" t="s">
        <v>6884</v>
      </c>
      <c r="K1867" s="318" t="s">
        <v>6884</v>
      </c>
      <c r="L1867" s="318" t="s">
        <v>862</v>
      </c>
    </row>
    <row r="1868" spans="1:12" ht="56.25">
      <c r="A1868" s="319" t="s">
        <v>6884</v>
      </c>
      <c r="B1868" s="319" t="s">
        <v>15617</v>
      </c>
      <c r="C1868" s="319" t="s">
        <v>15618</v>
      </c>
      <c r="D1868" s="319" t="s">
        <v>15619</v>
      </c>
      <c r="E1868" s="319" t="s">
        <v>7048</v>
      </c>
      <c r="F1868" s="319" t="s">
        <v>7049</v>
      </c>
      <c r="G1868" s="319" t="s">
        <v>6884</v>
      </c>
      <c r="H1868" s="319" t="s">
        <v>7049</v>
      </c>
      <c r="I1868" s="319" t="s">
        <v>6884</v>
      </c>
      <c r="J1868" s="319" t="s">
        <v>6884</v>
      </c>
      <c r="K1868" s="319" t="s">
        <v>6884</v>
      </c>
      <c r="L1868" s="319" t="s">
        <v>862</v>
      </c>
    </row>
    <row r="1869" spans="1:12" ht="45">
      <c r="A1869" s="318" t="s">
        <v>15623</v>
      </c>
      <c r="B1869" s="318" t="s">
        <v>15620</v>
      </c>
      <c r="C1869" s="318" t="s">
        <v>15621</v>
      </c>
      <c r="D1869" s="318" t="s">
        <v>15622</v>
      </c>
      <c r="E1869" s="318" t="s">
        <v>7794</v>
      </c>
      <c r="F1869" s="318" t="s">
        <v>7795</v>
      </c>
      <c r="G1869" s="318" t="s">
        <v>7044</v>
      </c>
      <c r="H1869" s="318" t="s">
        <v>7795</v>
      </c>
      <c r="I1869" s="318" t="s">
        <v>6884</v>
      </c>
      <c r="J1869" s="318" t="s">
        <v>6884</v>
      </c>
      <c r="K1869" s="318" t="s">
        <v>6884</v>
      </c>
      <c r="L1869" s="318" t="s">
        <v>862</v>
      </c>
    </row>
    <row r="1870" spans="1:12" ht="78.75">
      <c r="A1870" s="319" t="s">
        <v>15627</v>
      </c>
      <c r="B1870" s="319" t="s">
        <v>15624</v>
      </c>
      <c r="C1870" s="319" t="s">
        <v>15625</v>
      </c>
      <c r="D1870" s="319" t="s">
        <v>15626</v>
      </c>
      <c r="E1870" s="319" t="s">
        <v>8070</v>
      </c>
      <c r="F1870" s="319" t="s">
        <v>8071</v>
      </c>
      <c r="G1870" s="319" t="s">
        <v>7627</v>
      </c>
      <c r="H1870" s="319" t="s">
        <v>8071</v>
      </c>
      <c r="I1870" s="319" t="s">
        <v>6884</v>
      </c>
      <c r="J1870" s="319" t="s">
        <v>6884</v>
      </c>
      <c r="K1870" s="319" t="s">
        <v>6884</v>
      </c>
      <c r="L1870" s="319" t="s">
        <v>862</v>
      </c>
    </row>
    <row r="1871" spans="1:12" ht="33.75">
      <c r="A1871" s="318" t="s">
        <v>15631</v>
      </c>
      <c r="B1871" s="318" t="s">
        <v>15628</v>
      </c>
      <c r="C1871" s="318" t="s">
        <v>15629</v>
      </c>
      <c r="D1871" s="318" t="s">
        <v>15630</v>
      </c>
      <c r="E1871" s="318" t="s">
        <v>7280</v>
      </c>
      <c r="F1871" s="318" t="s">
        <v>7281</v>
      </c>
      <c r="G1871" s="318" t="s">
        <v>7003</v>
      </c>
      <c r="H1871" s="318" t="s">
        <v>7281</v>
      </c>
      <c r="I1871" s="318" t="s">
        <v>6884</v>
      </c>
      <c r="J1871" s="318" t="s">
        <v>6884</v>
      </c>
      <c r="K1871" s="318" t="s">
        <v>6884</v>
      </c>
      <c r="L1871" s="318" t="s">
        <v>862</v>
      </c>
    </row>
    <row r="1872" spans="1:12" ht="67.5">
      <c r="A1872" s="319" t="s">
        <v>15635</v>
      </c>
      <c r="B1872" s="319" t="s">
        <v>15632</v>
      </c>
      <c r="C1872" s="319" t="s">
        <v>15633</v>
      </c>
      <c r="D1872" s="319" t="s">
        <v>15634</v>
      </c>
      <c r="E1872" s="319" t="s">
        <v>12786</v>
      </c>
      <c r="F1872" s="319" t="s">
        <v>12787</v>
      </c>
      <c r="G1872" s="319" t="s">
        <v>7163</v>
      </c>
      <c r="H1872" s="319" t="s">
        <v>12788</v>
      </c>
      <c r="I1872" s="319" t="s">
        <v>6884</v>
      </c>
      <c r="J1872" s="319" t="s">
        <v>6884</v>
      </c>
      <c r="K1872" s="319" t="s">
        <v>6884</v>
      </c>
      <c r="L1872" s="319" t="s">
        <v>862</v>
      </c>
    </row>
    <row r="1873" spans="1:12" ht="67.5">
      <c r="A1873" s="318" t="s">
        <v>6884</v>
      </c>
      <c r="B1873" s="318" t="s">
        <v>15636</v>
      </c>
      <c r="C1873" s="318" t="s">
        <v>15637</v>
      </c>
      <c r="D1873" s="318" t="s">
        <v>15638</v>
      </c>
      <c r="E1873" s="318" t="s">
        <v>7035</v>
      </c>
      <c r="F1873" s="318" t="s">
        <v>7036</v>
      </c>
      <c r="G1873" s="318" t="s">
        <v>7037</v>
      </c>
      <c r="H1873" s="318" t="s">
        <v>7036</v>
      </c>
      <c r="I1873" s="318" t="s">
        <v>6884</v>
      </c>
      <c r="J1873" s="318" t="s">
        <v>6884</v>
      </c>
      <c r="K1873" s="318" t="s">
        <v>6884</v>
      </c>
      <c r="L1873" s="318" t="s">
        <v>862</v>
      </c>
    </row>
    <row r="1874" spans="1:12" ht="45">
      <c r="A1874" s="319" t="s">
        <v>15642</v>
      </c>
      <c r="B1874" s="319" t="s">
        <v>15639</v>
      </c>
      <c r="C1874" s="319" t="s">
        <v>15640</v>
      </c>
      <c r="D1874" s="319" t="s">
        <v>15641</v>
      </c>
      <c r="E1874" s="319" t="s">
        <v>15643</v>
      </c>
      <c r="F1874" s="319" t="s">
        <v>15644</v>
      </c>
      <c r="G1874" s="319" t="s">
        <v>7586</v>
      </c>
      <c r="H1874" s="319" t="s">
        <v>15644</v>
      </c>
      <c r="I1874" s="319" t="s">
        <v>6884</v>
      </c>
      <c r="J1874" s="319" t="s">
        <v>6884</v>
      </c>
      <c r="K1874" s="319" t="s">
        <v>6884</v>
      </c>
      <c r="L1874" s="319" t="s">
        <v>862</v>
      </c>
    </row>
    <row r="1875" spans="1:12" ht="135">
      <c r="A1875" s="318" t="s">
        <v>6884</v>
      </c>
      <c r="B1875" s="318" t="s">
        <v>15645</v>
      </c>
      <c r="C1875" s="318" t="s">
        <v>15646</v>
      </c>
      <c r="D1875" s="318" t="s">
        <v>15647</v>
      </c>
      <c r="E1875" s="318" t="s">
        <v>7048</v>
      </c>
      <c r="F1875" s="318" t="s">
        <v>7049</v>
      </c>
      <c r="G1875" s="318" t="s">
        <v>6884</v>
      </c>
      <c r="H1875" s="318" t="s">
        <v>7049</v>
      </c>
      <c r="I1875" s="318" t="s">
        <v>6884</v>
      </c>
      <c r="J1875" s="318" t="s">
        <v>6884</v>
      </c>
      <c r="K1875" s="318" t="s">
        <v>6884</v>
      </c>
      <c r="L1875" s="318" t="s">
        <v>862</v>
      </c>
    </row>
    <row r="1876" spans="1:12" ht="78.75">
      <c r="A1876" s="319" t="s">
        <v>15651</v>
      </c>
      <c r="B1876" s="319" t="s">
        <v>15648</v>
      </c>
      <c r="C1876" s="319" t="s">
        <v>15649</v>
      </c>
      <c r="D1876" s="319" t="s">
        <v>15650</v>
      </c>
      <c r="E1876" s="319" t="s">
        <v>15652</v>
      </c>
      <c r="F1876" s="319" t="s">
        <v>15653</v>
      </c>
      <c r="G1876" s="319" t="s">
        <v>12032</v>
      </c>
      <c r="H1876" s="319" t="s">
        <v>15653</v>
      </c>
      <c r="I1876" s="319" t="s">
        <v>6884</v>
      </c>
      <c r="J1876" s="319" t="s">
        <v>6884</v>
      </c>
      <c r="K1876" s="319" t="s">
        <v>6884</v>
      </c>
      <c r="L1876" s="319" t="s">
        <v>862</v>
      </c>
    </row>
    <row r="1877" spans="1:12" ht="78.75">
      <c r="A1877" s="318" t="s">
        <v>6884</v>
      </c>
      <c r="B1877" s="318" t="s">
        <v>15654</v>
      </c>
      <c r="C1877" s="318" t="s">
        <v>15655</v>
      </c>
      <c r="D1877" s="318" t="s">
        <v>15656</v>
      </c>
      <c r="E1877" s="318" t="s">
        <v>15657</v>
      </c>
      <c r="F1877" s="318" t="s">
        <v>15658</v>
      </c>
      <c r="G1877" s="318" t="s">
        <v>7780</v>
      </c>
      <c r="H1877" s="318" t="s">
        <v>15659</v>
      </c>
      <c r="I1877" s="318" t="s">
        <v>6884</v>
      </c>
      <c r="J1877" s="318" t="s">
        <v>6884</v>
      </c>
      <c r="K1877" s="318" t="s">
        <v>6884</v>
      </c>
      <c r="L1877" s="318" t="s">
        <v>862</v>
      </c>
    </row>
    <row r="1878" spans="1:12" ht="45">
      <c r="A1878" s="319" t="s">
        <v>15663</v>
      </c>
      <c r="B1878" s="319" t="s">
        <v>15660</v>
      </c>
      <c r="C1878" s="319" t="s">
        <v>15661</v>
      </c>
      <c r="D1878" s="319" t="s">
        <v>15662</v>
      </c>
      <c r="E1878" s="319" t="s">
        <v>8187</v>
      </c>
      <c r="F1878" s="319" t="s">
        <v>8188</v>
      </c>
      <c r="G1878" s="319" t="s">
        <v>7037</v>
      </c>
      <c r="H1878" s="319" t="s">
        <v>8188</v>
      </c>
      <c r="I1878" s="319" t="s">
        <v>6884</v>
      </c>
      <c r="J1878" s="319" t="s">
        <v>6884</v>
      </c>
      <c r="K1878" s="319" t="s">
        <v>6884</v>
      </c>
      <c r="L1878" s="319" t="s">
        <v>862</v>
      </c>
    </row>
    <row r="1879" spans="1:12" ht="56.25">
      <c r="A1879" s="318" t="s">
        <v>15667</v>
      </c>
      <c r="B1879" s="318" t="s">
        <v>15664</v>
      </c>
      <c r="C1879" s="318" t="s">
        <v>15665</v>
      </c>
      <c r="D1879" s="318" t="s">
        <v>15666</v>
      </c>
      <c r="E1879" s="318" t="s">
        <v>7354</v>
      </c>
      <c r="F1879" s="318" t="s">
        <v>7355</v>
      </c>
      <c r="G1879" s="318" t="s">
        <v>7003</v>
      </c>
      <c r="H1879" s="318" t="s">
        <v>7356</v>
      </c>
      <c r="I1879" s="318" t="s">
        <v>6884</v>
      </c>
      <c r="J1879" s="318" t="s">
        <v>6884</v>
      </c>
      <c r="K1879" s="318" t="s">
        <v>6884</v>
      </c>
      <c r="L1879" s="318" t="s">
        <v>862</v>
      </c>
    </row>
    <row r="1880" spans="1:12" ht="45">
      <c r="A1880" s="319" t="s">
        <v>15671</v>
      </c>
      <c r="B1880" s="319" t="s">
        <v>15668</v>
      </c>
      <c r="C1880" s="319" t="s">
        <v>15669</v>
      </c>
      <c r="D1880" s="319" t="s">
        <v>15670</v>
      </c>
      <c r="E1880" s="319" t="s">
        <v>10477</v>
      </c>
      <c r="F1880" s="319" t="s">
        <v>10478</v>
      </c>
      <c r="G1880" s="319" t="s">
        <v>7003</v>
      </c>
      <c r="H1880" s="319" t="s">
        <v>10478</v>
      </c>
      <c r="I1880" s="319" t="s">
        <v>6884</v>
      </c>
      <c r="J1880" s="319" t="s">
        <v>6884</v>
      </c>
      <c r="K1880" s="319" t="s">
        <v>6884</v>
      </c>
      <c r="L1880" s="319" t="s">
        <v>862</v>
      </c>
    </row>
    <row r="1881" spans="1:12" ht="67.5">
      <c r="A1881" s="318" t="s">
        <v>15675</v>
      </c>
      <c r="B1881" s="318" t="s">
        <v>15672</v>
      </c>
      <c r="C1881" s="318" t="s">
        <v>15673</v>
      </c>
      <c r="D1881" s="318" t="s">
        <v>15674</v>
      </c>
      <c r="E1881" s="318" t="s">
        <v>15676</v>
      </c>
      <c r="F1881" s="318" t="s">
        <v>15677</v>
      </c>
      <c r="G1881" s="318" t="s">
        <v>6924</v>
      </c>
      <c r="H1881" s="318" t="s">
        <v>15677</v>
      </c>
      <c r="I1881" s="318" t="s">
        <v>6884</v>
      </c>
      <c r="J1881" s="318" t="s">
        <v>6884</v>
      </c>
      <c r="K1881" s="318" t="s">
        <v>6884</v>
      </c>
      <c r="L1881" s="318" t="s">
        <v>862</v>
      </c>
    </row>
    <row r="1882" spans="1:12" ht="33.75">
      <c r="A1882" s="319" t="s">
        <v>15681</v>
      </c>
      <c r="B1882" s="319" t="s">
        <v>15678</v>
      </c>
      <c r="C1882" s="319" t="s">
        <v>15679</v>
      </c>
      <c r="D1882" s="319" t="s">
        <v>15680</v>
      </c>
      <c r="E1882" s="319" t="s">
        <v>12177</v>
      </c>
      <c r="F1882" s="319" t="s">
        <v>12178</v>
      </c>
      <c r="G1882" s="319" t="s">
        <v>7037</v>
      </c>
      <c r="H1882" s="319" t="s">
        <v>12179</v>
      </c>
      <c r="I1882" s="319" t="s">
        <v>6884</v>
      </c>
      <c r="J1882" s="319" t="s">
        <v>6884</v>
      </c>
      <c r="K1882" s="319" t="s">
        <v>6884</v>
      </c>
      <c r="L1882" s="319" t="s">
        <v>862</v>
      </c>
    </row>
    <row r="1883" spans="1:12" ht="45">
      <c r="A1883" s="318" t="s">
        <v>15685</v>
      </c>
      <c r="B1883" s="318" t="s">
        <v>15682</v>
      </c>
      <c r="C1883" s="318" t="s">
        <v>15683</v>
      </c>
      <c r="D1883" s="318" t="s">
        <v>15684</v>
      </c>
      <c r="E1883" s="318" t="s">
        <v>14774</v>
      </c>
      <c r="F1883" s="318" t="s">
        <v>9681</v>
      </c>
      <c r="G1883" s="318" t="s">
        <v>7044</v>
      </c>
      <c r="H1883" s="318" t="s">
        <v>9681</v>
      </c>
      <c r="I1883" s="318" t="s">
        <v>6884</v>
      </c>
      <c r="J1883" s="318" t="s">
        <v>6884</v>
      </c>
      <c r="K1883" s="318" t="s">
        <v>6884</v>
      </c>
      <c r="L1883" s="318" t="s">
        <v>862</v>
      </c>
    </row>
    <row r="1884" spans="1:12" ht="33.75">
      <c r="A1884" s="319" t="s">
        <v>6884</v>
      </c>
      <c r="B1884" s="319" t="s">
        <v>15686</v>
      </c>
      <c r="C1884" s="319" t="s">
        <v>15687</v>
      </c>
      <c r="D1884" s="319" t="s">
        <v>15688</v>
      </c>
      <c r="E1884" s="319" t="s">
        <v>7598</v>
      </c>
      <c r="F1884" s="319" t="s">
        <v>7599</v>
      </c>
      <c r="G1884" s="319" t="s">
        <v>7600</v>
      </c>
      <c r="H1884" s="319" t="s">
        <v>7599</v>
      </c>
      <c r="I1884" s="319" t="s">
        <v>6884</v>
      </c>
      <c r="J1884" s="319" t="s">
        <v>6884</v>
      </c>
      <c r="K1884" s="319" t="s">
        <v>6884</v>
      </c>
      <c r="L1884" s="319" t="s">
        <v>862</v>
      </c>
    </row>
    <row r="1885" spans="1:12" ht="45">
      <c r="A1885" s="318" t="s">
        <v>15692</v>
      </c>
      <c r="B1885" s="318" t="s">
        <v>15689</v>
      </c>
      <c r="C1885" s="318" t="s">
        <v>15690</v>
      </c>
      <c r="D1885" s="318" t="s">
        <v>15691</v>
      </c>
      <c r="E1885" s="318" t="s">
        <v>8966</v>
      </c>
      <c r="F1885" s="318" t="s">
        <v>8967</v>
      </c>
      <c r="G1885" s="318" t="s">
        <v>7627</v>
      </c>
      <c r="H1885" s="318" t="s">
        <v>8968</v>
      </c>
      <c r="I1885" s="318" t="s">
        <v>6884</v>
      </c>
      <c r="J1885" s="318" t="s">
        <v>6884</v>
      </c>
      <c r="K1885" s="318" t="s">
        <v>6884</v>
      </c>
      <c r="L1885" s="318" t="s">
        <v>862</v>
      </c>
    </row>
    <row r="1886" spans="1:12" ht="33.75">
      <c r="A1886" s="319" t="s">
        <v>15696</v>
      </c>
      <c r="B1886" s="319" t="s">
        <v>15693</v>
      </c>
      <c r="C1886" s="319" t="s">
        <v>15694</v>
      </c>
      <c r="D1886" s="319" t="s">
        <v>15695</v>
      </c>
      <c r="E1886" s="319" t="s">
        <v>9477</v>
      </c>
      <c r="F1886" s="319" t="s">
        <v>9478</v>
      </c>
      <c r="G1886" s="319" t="s">
        <v>7003</v>
      </c>
      <c r="H1886" s="319" t="s">
        <v>9478</v>
      </c>
      <c r="I1886" s="319" t="s">
        <v>6884</v>
      </c>
      <c r="J1886" s="319" t="s">
        <v>6884</v>
      </c>
      <c r="K1886" s="319" t="s">
        <v>6884</v>
      </c>
      <c r="L1886" s="319" t="s">
        <v>862</v>
      </c>
    </row>
    <row r="1887" spans="1:12" ht="56.25">
      <c r="A1887" s="318" t="s">
        <v>6884</v>
      </c>
      <c r="B1887" s="318" t="s">
        <v>15697</v>
      </c>
      <c r="C1887" s="318" t="s">
        <v>15698</v>
      </c>
      <c r="D1887" s="318" t="s">
        <v>15699</v>
      </c>
      <c r="E1887" s="318" t="s">
        <v>7048</v>
      </c>
      <c r="F1887" s="318" t="s">
        <v>7049</v>
      </c>
      <c r="G1887" s="318" t="s">
        <v>6884</v>
      </c>
      <c r="H1887" s="318" t="s">
        <v>7049</v>
      </c>
      <c r="I1887" s="318" t="s">
        <v>6884</v>
      </c>
      <c r="J1887" s="318" t="s">
        <v>6884</v>
      </c>
      <c r="K1887" s="318" t="s">
        <v>6884</v>
      </c>
      <c r="L1887" s="318" t="s">
        <v>862</v>
      </c>
    </row>
    <row r="1888" spans="1:12" ht="180">
      <c r="A1888" s="319" t="s">
        <v>6884</v>
      </c>
      <c r="B1888" s="319" t="s">
        <v>15700</v>
      </c>
      <c r="C1888" s="319" t="s">
        <v>15701</v>
      </c>
      <c r="D1888" s="319" t="s">
        <v>15702</v>
      </c>
      <c r="E1888" s="319" t="s">
        <v>8235</v>
      </c>
      <c r="F1888" s="319" t="s">
        <v>8236</v>
      </c>
      <c r="G1888" s="319" t="s">
        <v>8100</v>
      </c>
      <c r="H1888" s="319" t="s">
        <v>8236</v>
      </c>
      <c r="I1888" s="319" t="s">
        <v>6884</v>
      </c>
      <c r="J1888" s="319" t="s">
        <v>6884</v>
      </c>
      <c r="K1888" s="319" t="s">
        <v>6884</v>
      </c>
      <c r="L1888" s="319" t="s">
        <v>862</v>
      </c>
    </row>
    <row r="1889" spans="1:12" ht="56.25">
      <c r="A1889" s="318" t="s">
        <v>15706</v>
      </c>
      <c r="B1889" s="318" t="s">
        <v>15703</v>
      </c>
      <c r="C1889" s="318" t="s">
        <v>15704</v>
      </c>
      <c r="D1889" s="318" t="s">
        <v>15705</v>
      </c>
      <c r="E1889" s="318" t="s">
        <v>15196</v>
      </c>
      <c r="F1889" s="318" t="s">
        <v>15197</v>
      </c>
      <c r="G1889" s="318" t="s">
        <v>7044</v>
      </c>
      <c r="H1889" s="318" t="s">
        <v>15197</v>
      </c>
      <c r="I1889" s="318" t="s">
        <v>6884</v>
      </c>
      <c r="J1889" s="318" t="s">
        <v>6884</v>
      </c>
      <c r="K1889" s="318" t="s">
        <v>6884</v>
      </c>
      <c r="L1889" s="318" t="s">
        <v>862</v>
      </c>
    </row>
    <row r="1890" spans="1:12" ht="33.75">
      <c r="A1890" s="319" t="s">
        <v>15710</v>
      </c>
      <c r="B1890" s="319" t="s">
        <v>15707</v>
      </c>
      <c r="C1890" s="319" t="s">
        <v>15708</v>
      </c>
      <c r="D1890" s="319" t="s">
        <v>15709</v>
      </c>
      <c r="E1890" s="319" t="s">
        <v>7048</v>
      </c>
      <c r="F1890" s="319" t="s">
        <v>7049</v>
      </c>
      <c r="G1890" s="319" t="s">
        <v>6884</v>
      </c>
      <c r="H1890" s="319" t="s">
        <v>7049</v>
      </c>
      <c r="I1890" s="319" t="s">
        <v>6884</v>
      </c>
      <c r="J1890" s="319" t="s">
        <v>6884</v>
      </c>
      <c r="K1890" s="319" t="s">
        <v>6884</v>
      </c>
      <c r="L1890" s="319" t="s">
        <v>862</v>
      </c>
    </row>
    <row r="1891" spans="1:12" ht="56.25">
      <c r="A1891" s="318" t="s">
        <v>15714</v>
      </c>
      <c r="B1891" s="318" t="s">
        <v>15711</v>
      </c>
      <c r="C1891" s="318" t="s">
        <v>15712</v>
      </c>
      <c r="D1891" s="318" t="s">
        <v>15713</v>
      </c>
      <c r="E1891" s="318" t="s">
        <v>15196</v>
      </c>
      <c r="F1891" s="318" t="s">
        <v>15197</v>
      </c>
      <c r="G1891" s="318" t="s">
        <v>7044</v>
      </c>
      <c r="H1891" s="318" t="s">
        <v>15197</v>
      </c>
      <c r="I1891" s="318" t="s">
        <v>6884</v>
      </c>
      <c r="J1891" s="318" t="s">
        <v>6884</v>
      </c>
      <c r="K1891" s="318" t="s">
        <v>6884</v>
      </c>
      <c r="L1891" s="318" t="s">
        <v>862</v>
      </c>
    </row>
    <row r="1892" spans="1:12" ht="56.25">
      <c r="A1892" s="319" t="s">
        <v>6884</v>
      </c>
      <c r="B1892" s="319" t="s">
        <v>15715</v>
      </c>
      <c r="C1892" s="319" t="s">
        <v>15716</v>
      </c>
      <c r="D1892" s="319" t="s">
        <v>15717</v>
      </c>
      <c r="E1892" s="319" t="s">
        <v>15196</v>
      </c>
      <c r="F1892" s="319" t="s">
        <v>15197</v>
      </c>
      <c r="G1892" s="319" t="s">
        <v>7044</v>
      </c>
      <c r="H1892" s="319" t="s">
        <v>15197</v>
      </c>
      <c r="I1892" s="319" t="s">
        <v>6884</v>
      </c>
      <c r="J1892" s="319" t="s">
        <v>6884</v>
      </c>
      <c r="K1892" s="319" t="s">
        <v>6884</v>
      </c>
      <c r="L1892" s="319" t="s">
        <v>862</v>
      </c>
    </row>
    <row r="1893" spans="1:12" ht="45">
      <c r="A1893" s="318" t="s">
        <v>6884</v>
      </c>
      <c r="B1893" s="318" t="s">
        <v>15718</v>
      </c>
      <c r="C1893" s="318" t="s">
        <v>15719</v>
      </c>
      <c r="D1893" s="318" t="s">
        <v>15720</v>
      </c>
      <c r="E1893" s="318" t="s">
        <v>8930</v>
      </c>
      <c r="F1893" s="318" t="s">
        <v>8931</v>
      </c>
      <c r="G1893" s="318" t="s">
        <v>6884</v>
      </c>
      <c r="H1893" s="318" t="s">
        <v>8931</v>
      </c>
      <c r="I1893" s="318" t="s">
        <v>6884</v>
      </c>
      <c r="J1893" s="318" t="s">
        <v>6884</v>
      </c>
      <c r="K1893" s="318" t="s">
        <v>6884</v>
      </c>
      <c r="L1893" s="318" t="s">
        <v>862</v>
      </c>
    </row>
    <row r="1894" spans="1:12" ht="56.25">
      <c r="A1894" s="319" t="s">
        <v>15724</v>
      </c>
      <c r="B1894" s="319" t="s">
        <v>15721</v>
      </c>
      <c r="C1894" s="319" t="s">
        <v>15722</v>
      </c>
      <c r="D1894" s="319" t="s">
        <v>15723</v>
      </c>
      <c r="E1894" s="319" t="s">
        <v>8187</v>
      </c>
      <c r="F1894" s="319" t="s">
        <v>8188</v>
      </c>
      <c r="G1894" s="319" t="s">
        <v>7037</v>
      </c>
      <c r="H1894" s="319" t="s">
        <v>8188</v>
      </c>
      <c r="I1894" s="319" t="s">
        <v>6884</v>
      </c>
      <c r="J1894" s="319" t="s">
        <v>6884</v>
      </c>
      <c r="K1894" s="319" t="s">
        <v>6884</v>
      </c>
      <c r="L1894" s="319" t="s">
        <v>862</v>
      </c>
    </row>
    <row r="1895" spans="1:12" ht="45">
      <c r="A1895" s="318" t="s">
        <v>15728</v>
      </c>
      <c r="B1895" s="318" t="s">
        <v>15725</v>
      </c>
      <c r="C1895" s="318" t="s">
        <v>15726</v>
      </c>
      <c r="D1895" s="318" t="s">
        <v>15727</v>
      </c>
      <c r="E1895" s="318" t="s">
        <v>7598</v>
      </c>
      <c r="F1895" s="318" t="s">
        <v>7599</v>
      </c>
      <c r="G1895" s="318" t="s">
        <v>7600</v>
      </c>
      <c r="H1895" s="318" t="s">
        <v>7599</v>
      </c>
      <c r="I1895" s="318" t="s">
        <v>6884</v>
      </c>
      <c r="J1895" s="318" t="s">
        <v>6884</v>
      </c>
      <c r="K1895" s="318" t="s">
        <v>6884</v>
      </c>
      <c r="L1895" s="318" t="s">
        <v>862</v>
      </c>
    </row>
    <row r="1896" spans="1:12" ht="22.5">
      <c r="A1896" s="319" t="s">
        <v>15732</v>
      </c>
      <c r="B1896" s="319" t="s">
        <v>15729</v>
      </c>
      <c r="C1896" s="319" t="s">
        <v>15730</v>
      </c>
      <c r="D1896" s="319" t="s">
        <v>15731</v>
      </c>
      <c r="E1896" s="319" t="s">
        <v>8930</v>
      </c>
      <c r="F1896" s="319" t="s">
        <v>8931</v>
      </c>
      <c r="G1896" s="319" t="s">
        <v>6884</v>
      </c>
      <c r="H1896" s="319" t="s">
        <v>8931</v>
      </c>
      <c r="I1896" s="319" t="s">
        <v>6884</v>
      </c>
      <c r="J1896" s="319" t="s">
        <v>6884</v>
      </c>
      <c r="K1896" s="319" t="s">
        <v>6884</v>
      </c>
      <c r="L1896" s="319" t="s">
        <v>862</v>
      </c>
    </row>
    <row r="1897" spans="1:12" ht="101.25">
      <c r="A1897" s="318" t="s">
        <v>15736</v>
      </c>
      <c r="B1897" s="318" t="s">
        <v>15733</v>
      </c>
      <c r="C1897" s="318" t="s">
        <v>15734</v>
      </c>
      <c r="D1897" s="318" t="s">
        <v>15735</v>
      </c>
      <c r="E1897" s="318" t="s">
        <v>8065</v>
      </c>
      <c r="F1897" s="318" t="s">
        <v>8066</v>
      </c>
      <c r="G1897" s="318" t="s">
        <v>7003</v>
      </c>
      <c r="H1897" s="318" t="s">
        <v>8066</v>
      </c>
      <c r="I1897" s="318" t="s">
        <v>6884</v>
      </c>
      <c r="J1897" s="318" t="s">
        <v>6884</v>
      </c>
      <c r="K1897" s="318" t="s">
        <v>6884</v>
      </c>
      <c r="L1897" s="318" t="s">
        <v>862</v>
      </c>
    </row>
    <row r="1898" spans="1:12" ht="22.5">
      <c r="A1898" s="319" t="s">
        <v>15740</v>
      </c>
      <c r="B1898" s="319" t="s">
        <v>15737</v>
      </c>
      <c r="C1898" s="319" t="s">
        <v>15738</v>
      </c>
      <c r="D1898" s="319" t="s">
        <v>15739</v>
      </c>
      <c r="E1898" s="319" t="s">
        <v>7598</v>
      </c>
      <c r="F1898" s="319" t="s">
        <v>7599</v>
      </c>
      <c r="G1898" s="319" t="s">
        <v>7600</v>
      </c>
      <c r="H1898" s="319" t="s">
        <v>7599</v>
      </c>
      <c r="I1898" s="319" t="s">
        <v>6884</v>
      </c>
      <c r="J1898" s="319" t="s">
        <v>6884</v>
      </c>
      <c r="K1898" s="319" t="s">
        <v>6884</v>
      </c>
      <c r="L1898" s="319" t="s">
        <v>862</v>
      </c>
    </row>
    <row r="1899" spans="1:12" ht="45">
      <c r="A1899" s="318" t="s">
        <v>15744</v>
      </c>
      <c r="B1899" s="318" t="s">
        <v>15741</v>
      </c>
      <c r="C1899" s="318" t="s">
        <v>15742</v>
      </c>
      <c r="D1899" s="318" t="s">
        <v>15743</v>
      </c>
      <c r="E1899" s="318" t="s">
        <v>7001</v>
      </c>
      <c r="F1899" s="318" t="s">
        <v>7002</v>
      </c>
      <c r="G1899" s="318" t="s">
        <v>7003</v>
      </c>
      <c r="H1899" s="318" t="s">
        <v>7004</v>
      </c>
      <c r="I1899" s="318" t="s">
        <v>6884</v>
      </c>
      <c r="J1899" s="318" t="s">
        <v>6884</v>
      </c>
      <c r="K1899" s="318" t="s">
        <v>6884</v>
      </c>
      <c r="L1899" s="318" t="s">
        <v>862</v>
      </c>
    </row>
    <row r="1900" spans="1:12" ht="33.75">
      <c r="A1900" s="319" t="s">
        <v>6884</v>
      </c>
      <c r="B1900" s="319" t="s">
        <v>15745</v>
      </c>
      <c r="C1900" s="319" t="s">
        <v>15746</v>
      </c>
      <c r="D1900" s="319" t="s">
        <v>15747</v>
      </c>
      <c r="E1900" s="319" t="s">
        <v>8065</v>
      </c>
      <c r="F1900" s="319" t="s">
        <v>8066</v>
      </c>
      <c r="G1900" s="319" t="s">
        <v>7003</v>
      </c>
      <c r="H1900" s="319" t="s">
        <v>8066</v>
      </c>
      <c r="I1900" s="319" t="s">
        <v>6884</v>
      </c>
      <c r="J1900" s="319" t="s">
        <v>6884</v>
      </c>
      <c r="K1900" s="319" t="s">
        <v>6884</v>
      </c>
      <c r="L1900" s="319" t="s">
        <v>862</v>
      </c>
    </row>
    <row r="1901" spans="1:12" ht="78.75">
      <c r="A1901" s="318" t="s">
        <v>15751</v>
      </c>
      <c r="B1901" s="318" t="s">
        <v>15748</v>
      </c>
      <c r="C1901" s="318" t="s">
        <v>15749</v>
      </c>
      <c r="D1901" s="318" t="s">
        <v>15750</v>
      </c>
      <c r="E1901" s="318" t="s">
        <v>7035</v>
      </c>
      <c r="F1901" s="318" t="s">
        <v>7036</v>
      </c>
      <c r="G1901" s="318" t="s">
        <v>7037</v>
      </c>
      <c r="H1901" s="318" t="s">
        <v>7036</v>
      </c>
      <c r="I1901" s="318" t="s">
        <v>6884</v>
      </c>
      <c r="J1901" s="318" t="s">
        <v>6884</v>
      </c>
      <c r="K1901" s="318" t="s">
        <v>6884</v>
      </c>
      <c r="L1901" s="318" t="s">
        <v>862</v>
      </c>
    </row>
    <row r="1902" spans="1:12" ht="56.25">
      <c r="A1902" s="319" t="s">
        <v>15755</v>
      </c>
      <c r="B1902" s="319" t="s">
        <v>15752</v>
      </c>
      <c r="C1902" s="319" t="s">
        <v>15753</v>
      </c>
      <c r="D1902" s="319" t="s">
        <v>15754</v>
      </c>
      <c r="E1902" s="319" t="s">
        <v>15756</v>
      </c>
      <c r="F1902" s="319" t="s">
        <v>15757</v>
      </c>
      <c r="G1902" s="319" t="s">
        <v>6990</v>
      </c>
      <c r="H1902" s="319" t="s">
        <v>15757</v>
      </c>
      <c r="I1902" s="319" t="s">
        <v>6884</v>
      </c>
      <c r="J1902" s="319" t="s">
        <v>6884</v>
      </c>
      <c r="K1902" s="319" t="s">
        <v>6884</v>
      </c>
      <c r="L1902" s="319" t="s">
        <v>862</v>
      </c>
    </row>
    <row r="1903" spans="1:12" ht="78.75">
      <c r="A1903" s="318" t="s">
        <v>15761</v>
      </c>
      <c r="B1903" s="318" t="s">
        <v>15758</v>
      </c>
      <c r="C1903" s="318" t="s">
        <v>15759</v>
      </c>
      <c r="D1903" s="318" t="s">
        <v>15760</v>
      </c>
      <c r="E1903" s="318" t="s">
        <v>15756</v>
      </c>
      <c r="F1903" s="318" t="s">
        <v>15757</v>
      </c>
      <c r="G1903" s="318" t="s">
        <v>6990</v>
      </c>
      <c r="H1903" s="318" t="s">
        <v>15757</v>
      </c>
      <c r="I1903" s="318" t="s">
        <v>6884</v>
      </c>
      <c r="J1903" s="318" t="s">
        <v>6884</v>
      </c>
      <c r="K1903" s="318" t="s">
        <v>6884</v>
      </c>
      <c r="L1903" s="318" t="s">
        <v>862</v>
      </c>
    </row>
    <row r="1904" spans="1:12" ht="45">
      <c r="A1904" s="319" t="s">
        <v>15765</v>
      </c>
      <c r="B1904" s="319" t="s">
        <v>15762</v>
      </c>
      <c r="C1904" s="319" t="s">
        <v>15763</v>
      </c>
      <c r="D1904" s="319" t="s">
        <v>15764</v>
      </c>
      <c r="E1904" s="319" t="s">
        <v>7035</v>
      </c>
      <c r="F1904" s="319" t="s">
        <v>7036</v>
      </c>
      <c r="G1904" s="319" t="s">
        <v>7037</v>
      </c>
      <c r="H1904" s="319" t="s">
        <v>7036</v>
      </c>
      <c r="I1904" s="319" t="s">
        <v>6884</v>
      </c>
      <c r="J1904" s="319" t="s">
        <v>6884</v>
      </c>
      <c r="K1904" s="319" t="s">
        <v>6884</v>
      </c>
      <c r="L1904" s="319" t="s">
        <v>862</v>
      </c>
    </row>
    <row r="1905" spans="1:12" ht="33.75">
      <c r="A1905" s="318" t="s">
        <v>15769</v>
      </c>
      <c r="B1905" s="318" t="s">
        <v>15766</v>
      </c>
      <c r="C1905" s="318" t="s">
        <v>15767</v>
      </c>
      <c r="D1905" s="318" t="s">
        <v>15768</v>
      </c>
      <c r="E1905" s="318" t="s">
        <v>9337</v>
      </c>
      <c r="F1905" s="318" t="s">
        <v>9338</v>
      </c>
      <c r="G1905" s="318" t="s">
        <v>7474</v>
      </c>
      <c r="H1905" s="318" t="s">
        <v>9338</v>
      </c>
      <c r="I1905" s="318" t="s">
        <v>6884</v>
      </c>
      <c r="J1905" s="318" t="s">
        <v>6884</v>
      </c>
      <c r="K1905" s="318" t="s">
        <v>6884</v>
      </c>
      <c r="L1905" s="318" t="s">
        <v>862</v>
      </c>
    </row>
    <row r="1906" spans="1:12" ht="348.75">
      <c r="A1906" s="319" t="s">
        <v>6884</v>
      </c>
      <c r="B1906" s="319" t="s">
        <v>15770</v>
      </c>
      <c r="C1906" s="319" t="s">
        <v>15771</v>
      </c>
      <c r="D1906" s="319" t="s">
        <v>15772</v>
      </c>
      <c r="E1906" s="319" t="s">
        <v>15773</v>
      </c>
      <c r="F1906" s="319" t="s">
        <v>15774</v>
      </c>
      <c r="G1906" s="319" t="s">
        <v>7627</v>
      </c>
      <c r="H1906" s="319" t="s">
        <v>15774</v>
      </c>
      <c r="I1906" s="319" t="s">
        <v>6884</v>
      </c>
      <c r="J1906" s="319" t="s">
        <v>6884</v>
      </c>
      <c r="K1906" s="319" t="s">
        <v>6884</v>
      </c>
      <c r="L1906" s="319" t="s">
        <v>862</v>
      </c>
    </row>
    <row r="1907" spans="1:12" ht="22.5">
      <c r="A1907" s="318" t="s">
        <v>15778</v>
      </c>
      <c r="B1907" s="318" t="s">
        <v>15775</v>
      </c>
      <c r="C1907" s="318" t="s">
        <v>15776</v>
      </c>
      <c r="D1907" s="318" t="s">
        <v>15777</v>
      </c>
      <c r="E1907" s="318" t="s">
        <v>7035</v>
      </c>
      <c r="F1907" s="318" t="s">
        <v>7036</v>
      </c>
      <c r="G1907" s="318" t="s">
        <v>7037</v>
      </c>
      <c r="H1907" s="318" t="s">
        <v>7036</v>
      </c>
      <c r="I1907" s="318" t="s">
        <v>6884</v>
      </c>
      <c r="J1907" s="318" t="s">
        <v>6884</v>
      </c>
      <c r="K1907" s="318" t="s">
        <v>6884</v>
      </c>
      <c r="L1907" s="318" t="s">
        <v>862</v>
      </c>
    </row>
    <row r="1908" spans="1:12" ht="45">
      <c r="A1908" s="319" t="s">
        <v>15782</v>
      </c>
      <c r="B1908" s="319" t="s">
        <v>15779</v>
      </c>
      <c r="C1908" s="319" t="s">
        <v>15780</v>
      </c>
      <c r="D1908" s="319" t="s">
        <v>15781</v>
      </c>
      <c r="E1908" s="319" t="s">
        <v>7048</v>
      </c>
      <c r="F1908" s="319" t="s">
        <v>7049</v>
      </c>
      <c r="G1908" s="319" t="s">
        <v>6884</v>
      </c>
      <c r="H1908" s="319" t="s">
        <v>7049</v>
      </c>
      <c r="I1908" s="319" t="s">
        <v>6884</v>
      </c>
      <c r="J1908" s="319" t="s">
        <v>6884</v>
      </c>
      <c r="K1908" s="319" t="s">
        <v>6884</v>
      </c>
      <c r="L1908" s="319" t="s">
        <v>862</v>
      </c>
    </row>
    <row r="1909" spans="1:12" ht="45">
      <c r="A1909" s="318" t="s">
        <v>15786</v>
      </c>
      <c r="B1909" s="318" t="s">
        <v>15783</v>
      </c>
      <c r="C1909" s="318" t="s">
        <v>15784</v>
      </c>
      <c r="D1909" s="318" t="s">
        <v>15785</v>
      </c>
      <c r="E1909" s="318" t="s">
        <v>14774</v>
      </c>
      <c r="F1909" s="318" t="s">
        <v>9681</v>
      </c>
      <c r="G1909" s="318" t="s">
        <v>7044</v>
      </c>
      <c r="H1909" s="318" t="s">
        <v>9681</v>
      </c>
      <c r="I1909" s="318" t="s">
        <v>6884</v>
      </c>
      <c r="J1909" s="318" t="s">
        <v>6884</v>
      </c>
      <c r="K1909" s="318" t="s">
        <v>6884</v>
      </c>
      <c r="L1909" s="318" t="s">
        <v>862</v>
      </c>
    </row>
    <row r="1910" spans="1:12" ht="33.75">
      <c r="A1910" s="319" t="s">
        <v>15790</v>
      </c>
      <c r="B1910" s="319" t="s">
        <v>15787</v>
      </c>
      <c r="C1910" s="319" t="s">
        <v>15788</v>
      </c>
      <c r="D1910" s="319" t="s">
        <v>15789</v>
      </c>
      <c r="E1910" s="319" t="s">
        <v>8877</v>
      </c>
      <c r="F1910" s="319" t="s">
        <v>8878</v>
      </c>
      <c r="G1910" s="319" t="s">
        <v>7044</v>
      </c>
      <c r="H1910" s="319" t="s">
        <v>8878</v>
      </c>
      <c r="I1910" s="319" t="s">
        <v>6884</v>
      </c>
      <c r="J1910" s="319" t="s">
        <v>6884</v>
      </c>
      <c r="K1910" s="319" t="s">
        <v>6884</v>
      </c>
      <c r="L1910" s="319" t="s">
        <v>862</v>
      </c>
    </row>
    <row r="1911" spans="1:12" ht="56.25">
      <c r="A1911" s="318" t="s">
        <v>15794</v>
      </c>
      <c r="B1911" s="318" t="s">
        <v>15791</v>
      </c>
      <c r="C1911" s="318" t="s">
        <v>15792</v>
      </c>
      <c r="D1911" s="318" t="s">
        <v>15793</v>
      </c>
      <c r="E1911" s="318" t="s">
        <v>7258</v>
      </c>
      <c r="F1911" s="318" t="s">
        <v>7259</v>
      </c>
      <c r="G1911" s="318" t="s">
        <v>7037</v>
      </c>
      <c r="H1911" s="318" t="s">
        <v>7259</v>
      </c>
      <c r="I1911" s="318" t="s">
        <v>6884</v>
      </c>
      <c r="J1911" s="318" t="s">
        <v>6884</v>
      </c>
      <c r="K1911" s="318" t="s">
        <v>6884</v>
      </c>
      <c r="L1911" s="318" t="s">
        <v>862</v>
      </c>
    </row>
    <row r="1912" spans="1:12" ht="56.25">
      <c r="A1912" s="319" t="s">
        <v>15798</v>
      </c>
      <c r="B1912" s="319" t="s">
        <v>15795</v>
      </c>
      <c r="C1912" s="319" t="s">
        <v>15796</v>
      </c>
      <c r="D1912" s="319" t="s">
        <v>15797</v>
      </c>
      <c r="E1912" s="319" t="s">
        <v>7196</v>
      </c>
      <c r="F1912" s="319" t="s">
        <v>10371</v>
      </c>
      <c r="G1912" s="319" t="s">
        <v>7120</v>
      </c>
      <c r="H1912" s="319" t="s">
        <v>10372</v>
      </c>
      <c r="I1912" s="319" t="s">
        <v>6884</v>
      </c>
      <c r="J1912" s="319" t="s">
        <v>6884</v>
      </c>
      <c r="K1912" s="319" t="s">
        <v>6884</v>
      </c>
      <c r="L1912" s="319" t="s">
        <v>862</v>
      </c>
    </row>
    <row r="1913" spans="1:12" ht="78.75">
      <c r="A1913" s="318" t="s">
        <v>15802</v>
      </c>
      <c r="B1913" s="318" t="s">
        <v>15799</v>
      </c>
      <c r="C1913" s="318" t="s">
        <v>15800</v>
      </c>
      <c r="D1913" s="318" t="s">
        <v>15801</v>
      </c>
      <c r="E1913" s="318" t="s">
        <v>15196</v>
      </c>
      <c r="F1913" s="318" t="s">
        <v>15197</v>
      </c>
      <c r="G1913" s="318" t="s">
        <v>7044</v>
      </c>
      <c r="H1913" s="318" t="s">
        <v>15197</v>
      </c>
      <c r="I1913" s="318" t="s">
        <v>6884</v>
      </c>
      <c r="J1913" s="318" t="s">
        <v>6884</v>
      </c>
      <c r="K1913" s="318" t="s">
        <v>6884</v>
      </c>
      <c r="L1913" s="318" t="s">
        <v>862</v>
      </c>
    </row>
    <row r="1914" spans="1:12" ht="78.75">
      <c r="A1914" s="319" t="s">
        <v>15806</v>
      </c>
      <c r="B1914" s="319" t="s">
        <v>15803</v>
      </c>
      <c r="C1914" s="319" t="s">
        <v>15804</v>
      </c>
      <c r="D1914" s="319" t="s">
        <v>15805</v>
      </c>
      <c r="E1914" s="319" t="s">
        <v>7274</v>
      </c>
      <c r="F1914" s="319" t="s">
        <v>7275</v>
      </c>
      <c r="G1914" s="319" t="s">
        <v>7276</v>
      </c>
      <c r="H1914" s="319" t="s">
        <v>7277</v>
      </c>
      <c r="I1914" s="319" t="s">
        <v>6884</v>
      </c>
      <c r="J1914" s="319" t="s">
        <v>6884</v>
      </c>
      <c r="K1914" s="319" t="s">
        <v>6884</v>
      </c>
      <c r="L1914" s="319" t="s">
        <v>862</v>
      </c>
    </row>
    <row r="1915" spans="1:12" ht="90">
      <c r="A1915" s="318" t="s">
        <v>15810</v>
      </c>
      <c r="B1915" s="318" t="s">
        <v>15807</v>
      </c>
      <c r="C1915" s="318" t="s">
        <v>15808</v>
      </c>
      <c r="D1915" s="318" t="s">
        <v>15809</v>
      </c>
      <c r="E1915" s="318" t="s">
        <v>7048</v>
      </c>
      <c r="F1915" s="318" t="s">
        <v>7049</v>
      </c>
      <c r="G1915" s="318" t="s">
        <v>6884</v>
      </c>
      <c r="H1915" s="318" t="s">
        <v>7049</v>
      </c>
      <c r="I1915" s="318" t="s">
        <v>6884</v>
      </c>
      <c r="J1915" s="318" t="s">
        <v>6884</v>
      </c>
      <c r="K1915" s="318" t="s">
        <v>6884</v>
      </c>
      <c r="L1915" s="318" t="s">
        <v>862</v>
      </c>
    </row>
    <row r="1916" spans="1:12" ht="45">
      <c r="A1916" s="319" t="s">
        <v>6884</v>
      </c>
      <c r="B1916" s="319" t="s">
        <v>15811</v>
      </c>
      <c r="C1916" s="319" t="s">
        <v>15812</v>
      </c>
      <c r="D1916" s="319" t="s">
        <v>15813</v>
      </c>
      <c r="E1916" s="319" t="s">
        <v>8930</v>
      </c>
      <c r="F1916" s="319" t="s">
        <v>8931</v>
      </c>
      <c r="G1916" s="319" t="s">
        <v>6884</v>
      </c>
      <c r="H1916" s="319" t="s">
        <v>8931</v>
      </c>
      <c r="I1916" s="319" t="s">
        <v>6884</v>
      </c>
      <c r="J1916" s="319" t="s">
        <v>6884</v>
      </c>
      <c r="K1916" s="319" t="s">
        <v>6884</v>
      </c>
      <c r="L1916" s="319" t="s">
        <v>862</v>
      </c>
    </row>
    <row r="1917" spans="1:12" ht="78.75">
      <c r="A1917" s="318" t="s">
        <v>15817</v>
      </c>
      <c r="B1917" s="318" t="s">
        <v>15814</v>
      </c>
      <c r="C1917" s="318" t="s">
        <v>15815</v>
      </c>
      <c r="D1917" s="318" t="s">
        <v>15816</v>
      </c>
      <c r="E1917" s="318" t="s">
        <v>15818</v>
      </c>
      <c r="F1917" s="318" t="s">
        <v>15819</v>
      </c>
      <c r="G1917" s="318" t="s">
        <v>7219</v>
      </c>
      <c r="H1917" s="318" t="s">
        <v>15820</v>
      </c>
      <c r="I1917" s="318" t="s">
        <v>6884</v>
      </c>
      <c r="J1917" s="318" t="s">
        <v>6884</v>
      </c>
      <c r="K1917" s="318" t="s">
        <v>6884</v>
      </c>
      <c r="L1917" s="318" t="s">
        <v>862</v>
      </c>
    </row>
    <row r="1918" spans="1:12" ht="45">
      <c r="A1918" s="319" t="s">
        <v>15824</v>
      </c>
      <c r="B1918" s="319" t="s">
        <v>15821</v>
      </c>
      <c r="C1918" s="319" t="s">
        <v>15822</v>
      </c>
      <c r="D1918" s="319" t="s">
        <v>15823</v>
      </c>
      <c r="E1918" s="319" t="s">
        <v>9477</v>
      </c>
      <c r="F1918" s="319" t="s">
        <v>9478</v>
      </c>
      <c r="G1918" s="319" t="s">
        <v>7003</v>
      </c>
      <c r="H1918" s="319" t="s">
        <v>9478</v>
      </c>
      <c r="I1918" s="319" t="s">
        <v>6884</v>
      </c>
      <c r="J1918" s="319" t="s">
        <v>6884</v>
      </c>
      <c r="K1918" s="319" t="s">
        <v>6884</v>
      </c>
      <c r="L1918" s="319" t="s">
        <v>862</v>
      </c>
    </row>
    <row r="1919" spans="1:12" ht="135">
      <c r="A1919" s="318" t="s">
        <v>15828</v>
      </c>
      <c r="B1919" s="318" t="s">
        <v>15825</v>
      </c>
      <c r="C1919" s="318" t="s">
        <v>15826</v>
      </c>
      <c r="D1919" s="318" t="s">
        <v>15827</v>
      </c>
      <c r="E1919" s="318" t="s">
        <v>15829</v>
      </c>
      <c r="F1919" s="318" t="s">
        <v>15830</v>
      </c>
      <c r="G1919" s="318" t="s">
        <v>6938</v>
      </c>
      <c r="H1919" s="318" t="s">
        <v>15831</v>
      </c>
      <c r="I1919" s="318" t="s">
        <v>6884</v>
      </c>
      <c r="J1919" s="318" t="s">
        <v>6884</v>
      </c>
      <c r="K1919" s="318" t="s">
        <v>6884</v>
      </c>
      <c r="L1919" s="318" t="s">
        <v>862</v>
      </c>
    </row>
    <row r="1920" spans="1:12" ht="67.5">
      <c r="A1920" s="319" t="s">
        <v>15835</v>
      </c>
      <c r="B1920" s="319" t="s">
        <v>15832</v>
      </c>
      <c r="C1920" s="319" t="s">
        <v>15833</v>
      </c>
      <c r="D1920" s="319" t="s">
        <v>15834</v>
      </c>
      <c r="E1920" s="319" t="s">
        <v>9579</v>
      </c>
      <c r="F1920" s="319" t="s">
        <v>15836</v>
      </c>
      <c r="G1920" s="319" t="s">
        <v>7106</v>
      </c>
      <c r="H1920" s="319" t="s">
        <v>15837</v>
      </c>
      <c r="I1920" s="319" t="s">
        <v>6884</v>
      </c>
      <c r="J1920" s="319" t="s">
        <v>6884</v>
      </c>
      <c r="K1920" s="319" t="s">
        <v>6884</v>
      </c>
      <c r="L1920" s="319" t="s">
        <v>862</v>
      </c>
    </row>
    <row r="1921" spans="1:12" ht="67.5">
      <c r="A1921" s="318" t="s">
        <v>15841</v>
      </c>
      <c r="B1921" s="318" t="s">
        <v>15838</v>
      </c>
      <c r="C1921" s="318" t="s">
        <v>15839</v>
      </c>
      <c r="D1921" s="318" t="s">
        <v>15840</v>
      </c>
      <c r="E1921" s="318" t="s">
        <v>15842</v>
      </c>
      <c r="F1921" s="318" t="s">
        <v>15843</v>
      </c>
      <c r="G1921" s="318" t="s">
        <v>7011</v>
      </c>
      <c r="H1921" s="318" t="s">
        <v>15843</v>
      </c>
      <c r="I1921" s="318" t="s">
        <v>6884</v>
      </c>
      <c r="J1921" s="318" t="s">
        <v>6884</v>
      </c>
      <c r="K1921" s="318" t="s">
        <v>6884</v>
      </c>
      <c r="L1921" s="318" t="s">
        <v>862</v>
      </c>
    </row>
    <row r="1922" spans="1:12" ht="33.75">
      <c r="A1922" s="319" t="s">
        <v>15847</v>
      </c>
      <c r="B1922" s="319" t="s">
        <v>15844</v>
      </c>
      <c r="C1922" s="319" t="s">
        <v>15845</v>
      </c>
      <c r="D1922" s="319" t="s">
        <v>15846</v>
      </c>
      <c r="E1922" s="319" t="s">
        <v>15848</v>
      </c>
      <c r="F1922" s="319" t="s">
        <v>12131</v>
      </c>
      <c r="G1922" s="319" t="s">
        <v>6900</v>
      </c>
      <c r="H1922" s="319" t="s">
        <v>12131</v>
      </c>
      <c r="I1922" s="319" t="s">
        <v>6884</v>
      </c>
      <c r="J1922" s="319" t="s">
        <v>6884</v>
      </c>
      <c r="K1922" s="319" t="s">
        <v>7101</v>
      </c>
      <c r="L1922" s="319" t="s">
        <v>862</v>
      </c>
    </row>
    <row r="1923" spans="1:12" ht="146.25">
      <c r="A1923" s="318" t="s">
        <v>6884</v>
      </c>
      <c r="B1923" s="318" t="s">
        <v>15849</v>
      </c>
      <c r="C1923" s="318" t="s">
        <v>15850</v>
      </c>
      <c r="D1923" s="318" t="s">
        <v>15851</v>
      </c>
      <c r="E1923" s="318" t="s">
        <v>8930</v>
      </c>
      <c r="F1923" s="318" t="s">
        <v>8931</v>
      </c>
      <c r="G1923" s="318" t="s">
        <v>6884</v>
      </c>
      <c r="H1923" s="318" t="s">
        <v>8931</v>
      </c>
      <c r="I1923" s="318" t="s">
        <v>6884</v>
      </c>
      <c r="J1923" s="318" t="s">
        <v>6884</v>
      </c>
      <c r="K1923" s="318" t="s">
        <v>6884</v>
      </c>
      <c r="L1923" s="318" t="s">
        <v>862</v>
      </c>
    </row>
    <row r="1924" spans="1:12" ht="135">
      <c r="A1924" s="319" t="s">
        <v>6884</v>
      </c>
      <c r="B1924" s="319" t="s">
        <v>15852</v>
      </c>
      <c r="C1924" s="319" t="s">
        <v>15853</v>
      </c>
      <c r="D1924" s="319" t="s">
        <v>15854</v>
      </c>
      <c r="E1924" s="319" t="s">
        <v>8212</v>
      </c>
      <c r="F1924" s="319" t="s">
        <v>8213</v>
      </c>
      <c r="G1924" s="319" t="s">
        <v>7474</v>
      </c>
      <c r="H1924" s="319" t="s">
        <v>8213</v>
      </c>
      <c r="I1924" s="319" t="s">
        <v>6884</v>
      </c>
      <c r="J1924" s="319" t="s">
        <v>6884</v>
      </c>
      <c r="K1924" s="319" t="s">
        <v>6884</v>
      </c>
      <c r="L1924" s="319" t="s">
        <v>862</v>
      </c>
    </row>
    <row r="1925" spans="1:12" ht="67.5">
      <c r="A1925" s="318" t="s">
        <v>6884</v>
      </c>
      <c r="B1925" s="318" t="s">
        <v>15855</v>
      </c>
      <c r="C1925" s="318" t="s">
        <v>15856</v>
      </c>
      <c r="D1925" s="318" t="s">
        <v>15857</v>
      </c>
      <c r="E1925" s="318" t="s">
        <v>7048</v>
      </c>
      <c r="F1925" s="318" t="s">
        <v>7049</v>
      </c>
      <c r="G1925" s="318" t="s">
        <v>6884</v>
      </c>
      <c r="H1925" s="318" t="s">
        <v>7049</v>
      </c>
      <c r="I1925" s="318" t="s">
        <v>6884</v>
      </c>
      <c r="J1925" s="318" t="s">
        <v>6884</v>
      </c>
      <c r="K1925" s="318" t="s">
        <v>6884</v>
      </c>
      <c r="L1925" s="318" t="s">
        <v>862</v>
      </c>
    </row>
    <row r="1926" spans="1:12" ht="45">
      <c r="A1926" s="319" t="s">
        <v>15861</v>
      </c>
      <c r="B1926" s="319" t="s">
        <v>15858</v>
      </c>
      <c r="C1926" s="319" t="s">
        <v>15859</v>
      </c>
      <c r="D1926" s="319" t="s">
        <v>15860</v>
      </c>
      <c r="E1926" s="319" t="s">
        <v>9044</v>
      </c>
      <c r="F1926" s="319" t="s">
        <v>9045</v>
      </c>
      <c r="G1926" s="319" t="s">
        <v>7044</v>
      </c>
      <c r="H1926" s="319" t="s">
        <v>9045</v>
      </c>
      <c r="I1926" s="319" t="s">
        <v>6884</v>
      </c>
      <c r="J1926" s="319" t="s">
        <v>6884</v>
      </c>
      <c r="K1926" s="319" t="s">
        <v>6884</v>
      </c>
      <c r="L1926" s="319" t="s">
        <v>862</v>
      </c>
    </row>
    <row r="1927" spans="1:12" ht="78.75">
      <c r="A1927" s="318" t="s">
        <v>15865</v>
      </c>
      <c r="B1927" s="318" t="s">
        <v>15862</v>
      </c>
      <c r="C1927" s="318" t="s">
        <v>15863</v>
      </c>
      <c r="D1927" s="318" t="s">
        <v>15864</v>
      </c>
      <c r="E1927" s="318" t="s">
        <v>9707</v>
      </c>
      <c r="F1927" s="318" t="s">
        <v>9708</v>
      </c>
      <c r="G1927" s="318" t="s">
        <v>7163</v>
      </c>
      <c r="H1927" s="318" t="s">
        <v>9709</v>
      </c>
      <c r="I1927" s="318" t="s">
        <v>6884</v>
      </c>
      <c r="J1927" s="318" t="s">
        <v>6884</v>
      </c>
      <c r="K1927" s="318" t="s">
        <v>6884</v>
      </c>
      <c r="L1927" s="318" t="s">
        <v>862</v>
      </c>
    </row>
    <row r="1928" spans="1:12" ht="180">
      <c r="A1928" s="319" t="s">
        <v>15869</v>
      </c>
      <c r="B1928" s="319" t="s">
        <v>15866</v>
      </c>
      <c r="C1928" s="319" t="s">
        <v>15867</v>
      </c>
      <c r="D1928" s="319" t="s">
        <v>15868</v>
      </c>
      <c r="E1928" s="319" t="s">
        <v>7048</v>
      </c>
      <c r="F1928" s="319" t="s">
        <v>7049</v>
      </c>
      <c r="G1928" s="319" t="s">
        <v>6884</v>
      </c>
      <c r="H1928" s="319" t="s">
        <v>7049</v>
      </c>
      <c r="I1928" s="319" t="s">
        <v>6884</v>
      </c>
      <c r="J1928" s="319" t="s">
        <v>6884</v>
      </c>
      <c r="K1928" s="319" t="s">
        <v>6884</v>
      </c>
      <c r="L1928" s="319" t="s">
        <v>862</v>
      </c>
    </row>
    <row r="1929" spans="1:12" ht="78.75">
      <c r="A1929" s="318" t="s">
        <v>15873</v>
      </c>
      <c r="B1929" s="318" t="s">
        <v>15870</v>
      </c>
      <c r="C1929" s="318" t="s">
        <v>15871</v>
      </c>
      <c r="D1929" s="318" t="s">
        <v>15872</v>
      </c>
      <c r="E1929" s="318" t="s">
        <v>7598</v>
      </c>
      <c r="F1929" s="318" t="s">
        <v>7599</v>
      </c>
      <c r="G1929" s="318" t="s">
        <v>7600</v>
      </c>
      <c r="H1929" s="318" t="s">
        <v>7599</v>
      </c>
      <c r="I1929" s="318" t="s">
        <v>6884</v>
      </c>
      <c r="J1929" s="318" t="s">
        <v>6884</v>
      </c>
      <c r="K1929" s="318" t="s">
        <v>6884</v>
      </c>
      <c r="L1929" s="318" t="s">
        <v>862</v>
      </c>
    </row>
    <row r="1930" spans="1:12" ht="67.5">
      <c r="A1930" s="319" t="s">
        <v>15877</v>
      </c>
      <c r="B1930" s="319" t="s">
        <v>15874</v>
      </c>
      <c r="C1930" s="319" t="s">
        <v>15875</v>
      </c>
      <c r="D1930" s="319" t="s">
        <v>15876</v>
      </c>
      <c r="E1930" s="319" t="s">
        <v>12786</v>
      </c>
      <c r="F1930" s="319" t="s">
        <v>12787</v>
      </c>
      <c r="G1930" s="319" t="s">
        <v>7163</v>
      </c>
      <c r="H1930" s="319" t="s">
        <v>12788</v>
      </c>
      <c r="I1930" s="319" t="s">
        <v>6884</v>
      </c>
      <c r="J1930" s="319" t="s">
        <v>6884</v>
      </c>
      <c r="K1930" s="319" t="s">
        <v>6884</v>
      </c>
      <c r="L1930" s="319" t="s">
        <v>862</v>
      </c>
    </row>
    <row r="1931" spans="1:12" ht="67.5">
      <c r="A1931" s="318" t="s">
        <v>15881</v>
      </c>
      <c r="B1931" s="318" t="s">
        <v>15878</v>
      </c>
      <c r="C1931" s="318" t="s">
        <v>15879</v>
      </c>
      <c r="D1931" s="318" t="s">
        <v>15880</v>
      </c>
      <c r="E1931" s="318" t="s">
        <v>12786</v>
      </c>
      <c r="F1931" s="318" t="s">
        <v>12787</v>
      </c>
      <c r="G1931" s="318" t="s">
        <v>7163</v>
      </c>
      <c r="H1931" s="318" t="s">
        <v>12788</v>
      </c>
      <c r="I1931" s="318" t="s">
        <v>6884</v>
      </c>
      <c r="J1931" s="318" t="s">
        <v>6884</v>
      </c>
      <c r="K1931" s="318" t="s">
        <v>6884</v>
      </c>
      <c r="L1931" s="318" t="s">
        <v>862</v>
      </c>
    </row>
    <row r="1932" spans="1:12" ht="45">
      <c r="A1932" s="319" t="s">
        <v>15885</v>
      </c>
      <c r="B1932" s="319" t="s">
        <v>15882</v>
      </c>
      <c r="C1932" s="319" t="s">
        <v>15883</v>
      </c>
      <c r="D1932" s="319" t="s">
        <v>15884</v>
      </c>
      <c r="E1932" s="319" t="s">
        <v>12521</v>
      </c>
      <c r="F1932" s="319" t="s">
        <v>12522</v>
      </c>
      <c r="G1932" s="319" t="s">
        <v>7037</v>
      </c>
      <c r="H1932" s="319" t="s">
        <v>12522</v>
      </c>
      <c r="I1932" s="319" t="s">
        <v>6884</v>
      </c>
      <c r="J1932" s="319" t="s">
        <v>6884</v>
      </c>
      <c r="K1932" s="319" t="s">
        <v>6884</v>
      </c>
      <c r="L1932" s="319" t="s">
        <v>862</v>
      </c>
    </row>
    <row r="1933" spans="1:12" ht="45">
      <c r="A1933" s="318" t="s">
        <v>15889</v>
      </c>
      <c r="B1933" s="318" t="s">
        <v>15886</v>
      </c>
      <c r="C1933" s="318" t="s">
        <v>15887</v>
      </c>
      <c r="D1933" s="318" t="s">
        <v>15888</v>
      </c>
      <c r="E1933" s="318" t="s">
        <v>7258</v>
      </c>
      <c r="F1933" s="318" t="s">
        <v>7259</v>
      </c>
      <c r="G1933" s="318" t="s">
        <v>7037</v>
      </c>
      <c r="H1933" s="318" t="s">
        <v>7259</v>
      </c>
      <c r="I1933" s="318" t="s">
        <v>6884</v>
      </c>
      <c r="J1933" s="318" t="s">
        <v>6884</v>
      </c>
      <c r="K1933" s="318" t="s">
        <v>6884</v>
      </c>
      <c r="L1933" s="318" t="s">
        <v>862</v>
      </c>
    </row>
    <row r="1934" spans="1:12" ht="33.75">
      <c r="A1934" s="319" t="s">
        <v>15893</v>
      </c>
      <c r="B1934" s="319" t="s">
        <v>15890</v>
      </c>
      <c r="C1934" s="319" t="s">
        <v>15891</v>
      </c>
      <c r="D1934" s="319" t="s">
        <v>15892</v>
      </c>
      <c r="E1934" s="319" t="s">
        <v>7280</v>
      </c>
      <c r="F1934" s="319" t="s">
        <v>7281</v>
      </c>
      <c r="G1934" s="319" t="s">
        <v>7003</v>
      </c>
      <c r="H1934" s="319" t="s">
        <v>7281</v>
      </c>
      <c r="I1934" s="319" t="s">
        <v>6884</v>
      </c>
      <c r="J1934" s="319" t="s">
        <v>6884</v>
      </c>
      <c r="K1934" s="319" t="s">
        <v>6884</v>
      </c>
      <c r="L1934" s="319" t="s">
        <v>862</v>
      </c>
    </row>
    <row r="1935" spans="1:12" ht="22.5">
      <c r="A1935" s="318" t="s">
        <v>15897</v>
      </c>
      <c r="B1935" s="318" t="s">
        <v>15894</v>
      </c>
      <c r="C1935" s="318" t="s">
        <v>15895</v>
      </c>
      <c r="D1935" s="318" t="s">
        <v>15896</v>
      </c>
      <c r="E1935" s="318" t="s">
        <v>8930</v>
      </c>
      <c r="F1935" s="318" t="s">
        <v>8931</v>
      </c>
      <c r="G1935" s="318" t="s">
        <v>6884</v>
      </c>
      <c r="H1935" s="318" t="s">
        <v>8931</v>
      </c>
      <c r="I1935" s="318" t="s">
        <v>6884</v>
      </c>
      <c r="J1935" s="318" t="s">
        <v>6884</v>
      </c>
      <c r="K1935" s="318" t="s">
        <v>6884</v>
      </c>
      <c r="L1935" s="318" t="s">
        <v>862</v>
      </c>
    </row>
    <row r="1936" spans="1:12" ht="67.5">
      <c r="A1936" s="319" t="s">
        <v>15901</v>
      </c>
      <c r="B1936" s="319" t="s">
        <v>15898</v>
      </c>
      <c r="C1936" s="319" t="s">
        <v>15899</v>
      </c>
      <c r="D1936" s="319" t="s">
        <v>15900</v>
      </c>
      <c r="E1936" s="319" t="s">
        <v>7048</v>
      </c>
      <c r="F1936" s="319" t="s">
        <v>7049</v>
      </c>
      <c r="G1936" s="319" t="s">
        <v>6884</v>
      </c>
      <c r="H1936" s="319" t="s">
        <v>7049</v>
      </c>
      <c r="I1936" s="319" t="s">
        <v>6884</v>
      </c>
      <c r="J1936" s="319" t="s">
        <v>6884</v>
      </c>
      <c r="K1936" s="319" t="s">
        <v>6884</v>
      </c>
      <c r="L1936" s="319" t="s">
        <v>862</v>
      </c>
    </row>
    <row r="1937" spans="1:12" ht="56.25">
      <c r="A1937" s="318" t="s">
        <v>15905</v>
      </c>
      <c r="B1937" s="318" t="s">
        <v>15902</v>
      </c>
      <c r="C1937" s="318" t="s">
        <v>15903</v>
      </c>
      <c r="D1937" s="318" t="s">
        <v>15904</v>
      </c>
      <c r="E1937" s="318" t="s">
        <v>7035</v>
      </c>
      <c r="F1937" s="318" t="s">
        <v>7036</v>
      </c>
      <c r="G1937" s="318" t="s">
        <v>7037</v>
      </c>
      <c r="H1937" s="318" t="s">
        <v>7036</v>
      </c>
      <c r="I1937" s="318" t="s">
        <v>6884</v>
      </c>
      <c r="J1937" s="318" t="s">
        <v>6884</v>
      </c>
      <c r="K1937" s="318" t="s">
        <v>6884</v>
      </c>
      <c r="L1937" s="318" t="s">
        <v>862</v>
      </c>
    </row>
    <row r="1938" spans="1:12" ht="22.5">
      <c r="A1938" s="319" t="s">
        <v>15909</v>
      </c>
      <c r="B1938" s="319" t="s">
        <v>15906</v>
      </c>
      <c r="C1938" s="319" t="s">
        <v>15907</v>
      </c>
      <c r="D1938" s="319" t="s">
        <v>15908</v>
      </c>
      <c r="E1938" s="319" t="s">
        <v>7472</v>
      </c>
      <c r="F1938" s="319" t="s">
        <v>7473</v>
      </c>
      <c r="G1938" s="319" t="s">
        <v>7474</v>
      </c>
      <c r="H1938" s="319" t="s">
        <v>7473</v>
      </c>
      <c r="I1938" s="319" t="s">
        <v>6884</v>
      </c>
      <c r="J1938" s="319" t="s">
        <v>6884</v>
      </c>
      <c r="K1938" s="319" t="s">
        <v>6884</v>
      </c>
      <c r="L1938" s="319" t="s">
        <v>862</v>
      </c>
    </row>
    <row r="1939" spans="1:12" ht="78.75">
      <c r="A1939" s="318" t="s">
        <v>6884</v>
      </c>
      <c r="B1939" s="318" t="s">
        <v>15910</v>
      </c>
      <c r="C1939" s="318" t="s">
        <v>15911</v>
      </c>
      <c r="D1939" s="318" t="s">
        <v>15912</v>
      </c>
      <c r="E1939" s="318" t="s">
        <v>11235</v>
      </c>
      <c r="F1939" s="318" t="s">
        <v>11236</v>
      </c>
      <c r="G1939" s="318" t="s">
        <v>7163</v>
      </c>
      <c r="H1939" s="318" t="s">
        <v>11236</v>
      </c>
      <c r="I1939" s="318" t="s">
        <v>6884</v>
      </c>
      <c r="J1939" s="318" t="s">
        <v>6884</v>
      </c>
      <c r="K1939" s="318" t="s">
        <v>6884</v>
      </c>
      <c r="L1939" s="318" t="s">
        <v>862</v>
      </c>
    </row>
    <row r="1940" spans="1:12" ht="56.25">
      <c r="A1940" s="319" t="s">
        <v>15916</v>
      </c>
      <c r="B1940" s="319" t="s">
        <v>15913</v>
      </c>
      <c r="C1940" s="319" t="s">
        <v>15914</v>
      </c>
      <c r="D1940" s="319" t="s">
        <v>15915</v>
      </c>
      <c r="E1940" s="319" t="s">
        <v>7274</v>
      </c>
      <c r="F1940" s="319" t="s">
        <v>7275</v>
      </c>
      <c r="G1940" s="319" t="s">
        <v>7276</v>
      </c>
      <c r="H1940" s="319" t="s">
        <v>7277</v>
      </c>
      <c r="I1940" s="319" t="s">
        <v>6884</v>
      </c>
      <c r="J1940" s="319" t="s">
        <v>6884</v>
      </c>
      <c r="K1940" s="319" t="s">
        <v>6884</v>
      </c>
      <c r="L1940" s="319" t="s">
        <v>862</v>
      </c>
    </row>
    <row r="1941" spans="1:12" ht="112.5">
      <c r="A1941" s="318" t="s">
        <v>1090</v>
      </c>
      <c r="B1941" s="318" t="s">
        <v>15917</v>
      </c>
      <c r="C1941" s="318" t="s">
        <v>15918</v>
      </c>
      <c r="D1941" s="318" t="s">
        <v>15919</v>
      </c>
      <c r="E1941" s="318" t="s">
        <v>15920</v>
      </c>
      <c r="F1941" s="318" t="s">
        <v>15921</v>
      </c>
      <c r="G1941" s="318" t="s">
        <v>7586</v>
      </c>
      <c r="H1941" s="318" t="s">
        <v>15921</v>
      </c>
      <c r="I1941" s="318" t="s">
        <v>6884</v>
      </c>
      <c r="J1941" s="318" t="s">
        <v>6884</v>
      </c>
      <c r="K1941" s="318" t="s">
        <v>6884</v>
      </c>
      <c r="L1941" s="318" t="s">
        <v>6893</v>
      </c>
    </row>
    <row r="1942" spans="1:12" ht="67.5">
      <c r="A1942" s="319" t="s">
        <v>15925</v>
      </c>
      <c r="B1942" s="319" t="s">
        <v>15922</v>
      </c>
      <c r="C1942" s="319" t="s">
        <v>15923</v>
      </c>
      <c r="D1942" s="319" t="s">
        <v>15924</v>
      </c>
      <c r="E1942" s="319" t="s">
        <v>7274</v>
      </c>
      <c r="F1942" s="319" t="s">
        <v>7275</v>
      </c>
      <c r="G1942" s="319" t="s">
        <v>7276</v>
      </c>
      <c r="H1942" s="319" t="s">
        <v>7277</v>
      </c>
      <c r="I1942" s="319" t="s">
        <v>6884</v>
      </c>
      <c r="J1942" s="319" t="s">
        <v>6884</v>
      </c>
      <c r="K1942" s="319" t="s">
        <v>6884</v>
      </c>
      <c r="L1942" s="319" t="s">
        <v>862</v>
      </c>
    </row>
    <row r="1943" spans="1:12" ht="33.75">
      <c r="A1943" s="318" t="s">
        <v>15929</v>
      </c>
      <c r="B1943" s="318" t="s">
        <v>15926</v>
      </c>
      <c r="C1943" s="318" t="s">
        <v>15927</v>
      </c>
      <c r="D1943" s="318" t="s">
        <v>15928</v>
      </c>
      <c r="E1943" s="318" t="s">
        <v>9083</v>
      </c>
      <c r="F1943" s="318" t="s">
        <v>9084</v>
      </c>
      <c r="G1943" s="318" t="s">
        <v>7037</v>
      </c>
      <c r="H1943" s="318" t="s">
        <v>9084</v>
      </c>
      <c r="I1943" s="318" t="s">
        <v>6884</v>
      </c>
      <c r="J1943" s="318" t="s">
        <v>6884</v>
      </c>
      <c r="K1943" s="318" t="s">
        <v>6884</v>
      </c>
      <c r="L1943" s="318" t="s">
        <v>862</v>
      </c>
    </row>
    <row r="1944" spans="1:12" ht="45">
      <c r="A1944" s="319" t="s">
        <v>15933</v>
      </c>
      <c r="B1944" s="319" t="s">
        <v>15930</v>
      </c>
      <c r="C1944" s="319" t="s">
        <v>15931</v>
      </c>
      <c r="D1944" s="319" t="s">
        <v>15932</v>
      </c>
      <c r="E1944" s="319" t="s">
        <v>7274</v>
      </c>
      <c r="F1944" s="319" t="s">
        <v>7275</v>
      </c>
      <c r="G1944" s="319" t="s">
        <v>7276</v>
      </c>
      <c r="H1944" s="319" t="s">
        <v>7277</v>
      </c>
      <c r="I1944" s="319" t="s">
        <v>6884</v>
      </c>
      <c r="J1944" s="319" t="s">
        <v>6884</v>
      </c>
      <c r="K1944" s="319" t="s">
        <v>6884</v>
      </c>
      <c r="L1944" s="319" t="s">
        <v>862</v>
      </c>
    </row>
    <row r="1945" spans="1:12" ht="45">
      <c r="A1945" s="318" t="s">
        <v>15937</v>
      </c>
      <c r="B1945" s="318" t="s">
        <v>15934</v>
      </c>
      <c r="C1945" s="318" t="s">
        <v>15935</v>
      </c>
      <c r="D1945" s="318" t="s">
        <v>15936</v>
      </c>
      <c r="E1945" s="318" t="s">
        <v>9421</v>
      </c>
      <c r="F1945" s="318" t="s">
        <v>9422</v>
      </c>
      <c r="G1945" s="318" t="s">
        <v>7044</v>
      </c>
      <c r="H1945" s="318" t="s">
        <v>9422</v>
      </c>
      <c r="I1945" s="318" t="s">
        <v>6884</v>
      </c>
      <c r="J1945" s="318" t="s">
        <v>6884</v>
      </c>
      <c r="K1945" s="318" t="s">
        <v>6884</v>
      </c>
      <c r="L1945" s="318" t="s">
        <v>862</v>
      </c>
    </row>
    <row r="1946" spans="1:12" ht="33.75">
      <c r="A1946" s="319" t="s">
        <v>15941</v>
      </c>
      <c r="B1946" s="319" t="s">
        <v>15938</v>
      </c>
      <c r="C1946" s="319" t="s">
        <v>15939</v>
      </c>
      <c r="D1946" s="319" t="s">
        <v>15940</v>
      </c>
      <c r="E1946" s="319" t="s">
        <v>8930</v>
      </c>
      <c r="F1946" s="319" t="s">
        <v>8931</v>
      </c>
      <c r="G1946" s="319" t="s">
        <v>6884</v>
      </c>
      <c r="H1946" s="319" t="s">
        <v>8931</v>
      </c>
      <c r="I1946" s="319" t="s">
        <v>6884</v>
      </c>
      <c r="J1946" s="319" t="s">
        <v>6884</v>
      </c>
      <c r="K1946" s="319" t="s">
        <v>6884</v>
      </c>
      <c r="L1946" s="319" t="s">
        <v>862</v>
      </c>
    </row>
    <row r="1947" spans="1:12" ht="90">
      <c r="A1947" s="318" t="s">
        <v>6884</v>
      </c>
      <c r="B1947" s="318" t="s">
        <v>15942</v>
      </c>
      <c r="C1947" s="318" t="s">
        <v>15943</v>
      </c>
      <c r="D1947" s="318" t="s">
        <v>15944</v>
      </c>
      <c r="E1947" s="318" t="s">
        <v>15945</v>
      </c>
      <c r="F1947" s="318" t="s">
        <v>15946</v>
      </c>
      <c r="G1947" s="318" t="s">
        <v>7759</v>
      </c>
      <c r="H1947" s="318" t="s">
        <v>15947</v>
      </c>
      <c r="I1947" s="318" t="s">
        <v>6884</v>
      </c>
      <c r="J1947" s="318" t="s">
        <v>6884</v>
      </c>
      <c r="K1947" s="318" t="s">
        <v>6884</v>
      </c>
      <c r="L1947" s="318" t="s">
        <v>862</v>
      </c>
    </row>
    <row r="1948" spans="1:12" ht="180">
      <c r="A1948" s="319" t="s">
        <v>6884</v>
      </c>
      <c r="B1948" s="319" t="s">
        <v>15948</v>
      </c>
      <c r="C1948" s="319" t="s">
        <v>15949</v>
      </c>
      <c r="D1948" s="319" t="s">
        <v>15950</v>
      </c>
      <c r="E1948" s="319" t="s">
        <v>7035</v>
      </c>
      <c r="F1948" s="319" t="s">
        <v>7036</v>
      </c>
      <c r="G1948" s="319" t="s">
        <v>7037</v>
      </c>
      <c r="H1948" s="319" t="s">
        <v>7036</v>
      </c>
      <c r="I1948" s="319" t="s">
        <v>6884</v>
      </c>
      <c r="J1948" s="319" t="s">
        <v>6884</v>
      </c>
      <c r="K1948" s="319" t="s">
        <v>6884</v>
      </c>
      <c r="L1948" s="319" t="s">
        <v>862</v>
      </c>
    </row>
    <row r="1949" spans="1:12" ht="22.5">
      <c r="A1949" s="318" t="s">
        <v>15954</v>
      </c>
      <c r="B1949" s="318" t="s">
        <v>15951</v>
      </c>
      <c r="C1949" s="318" t="s">
        <v>15952</v>
      </c>
      <c r="D1949" s="318" t="s">
        <v>15953</v>
      </c>
      <c r="E1949" s="318" t="s">
        <v>7598</v>
      </c>
      <c r="F1949" s="318" t="s">
        <v>7599</v>
      </c>
      <c r="G1949" s="318" t="s">
        <v>7600</v>
      </c>
      <c r="H1949" s="318" t="s">
        <v>7599</v>
      </c>
      <c r="I1949" s="318" t="s">
        <v>6884</v>
      </c>
      <c r="J1949" s="318" t="s">
        <v>6884</v>
      </c>
      <c r="K1949" s="318" t="s">
        <v>6884</v>
      </c>
      <c r="L1949" s="318" t="s">
        <v>862</v>
      </c>
    </row>
    <row r="1950" spans="1:12" ht="33.75">
      <c r="A1950" s="319" t="s">
        <v>15958</v>
      </c>
      <c r="B1950" s="319" t="s">
        <v>15955</v>
      </c>
      <c r="C1950" s="319" t="s">
        <v>15956</v>
      </c>
      <c r="D1950" s="319" t="s">
        <v>15957</v>
      </c>
      <c r="E1950" s="319" t="s">
        <v>9453</v>
      </c>
      <c r="F1950" s="319" t="s">
        <v>9454</v>
      </c>
      <c r="G1950" s="319" t="s">
        <v>7044</v>
      </c>
      <c r="H1950" s="319" t="s">
        <v>9454</v>
      </c>
      <c r="I1950" s="319" t="s">
        <v>6884</v>
      </c>
      <c r="J1950" s="319" t="s">
        <v>6884</v>
      </c>
      <c r="K1950" s="319" t="s">
        <v>6884</v>
      </c>
      <c r="L1950" s="319" t="s">
        <v>862</v>
      </c>
    </row>
    <row r="1951" spans="1:12" ht="45">
      <c r="A1951" s="318" t="s">
        <v>15962</v>
      </c>
      <c r="B1951" s="318" t="s">
        <v>15959</v>
      </c>
      <c r="C1951" s="318" t="s">
        <v>15960</v>
      </c>
      <c r="D1951" s="318" t="s">
        <v>15961</v>
      </c>
      <c r="E1951" s="318" t="s">
        <v>9421</v>
      </c>
      <c r="F1951" s="318" t="s">
        <v>9422</v>
      </c>
      <c r="G1951" s="318" t="s">
        <v>7044</v>
      </c>
      <c r="H1951" s="318" t="s">
        <v>9422</v>
      </c>
      <c r="I1951" s="318" t="s">
        <v>6884</v>
      </c>
      <c r="J1951" s="318" t="s">
        <v>6884</v>
      </c>
      <c r="K1951" s="318" t="s">
        <v>6884</v>
      </c>
      <c r="L1951" s="318" t="s">
        <v>862</v>
      </c>
    </row>
    <row r="1952" spans="1:12" ht="56.25">
      <c r="A1952" s="319" t="s">
        <v>15966</v>
      </c>
      <c r="B1952" s="319" t="s">
        <v>15963</v>
      </c>
      <c r="C1952" s="319" t="s">
        <v>15964</v>
      </c>
      <c r="D1952" s="319" t="s">
        <v>15965</v>
      </c>
      <c r="E1952" s="319" t="s">
        <v>15967</v>
      </c>
      <c r="F1952" s="319" t="s">
        <v>15968</v>
      </c>
      <c r="G1952" s="319" t="s">
        <v>7011</v>
      </c>
      <c r="H1952" s="319" t="s">
        <v>15968</v>
      </c>
      <c r="I1952" s="319" t="s">
        <v>6884</v>
      </c>
      <c r="J1952" s="319" t="s">
        <v>6884</v>
      </c>
      <c r="K1952" s="319" t="s">
        <v>6884</v>
      </c>
      <c r="L1952" s="319" t="s">
        <v>862</v>
      </c>
    </row>
    <row r="1953" spans="1:12" ht="123.75">
      <c r="A1953" s="318" t="s">
        <v>6884</v>
      </c>
      <c r="B1953" s="318" t="s">
        <v>15969</v>
      </c>
      <c r="C1953" s="318" t="s">
        <v>15970</v>
      </c>
      <c r="D1953" s="318" t="s">
        <v>15971</v>
      </c>
      <c r="E1953" s="318" t="s">
        <v>8187</v>
      </c>
      <c r="F1953" s="318" t="s">
        <v>8188</v>
      </c>
      <c r="G1953" s="318" t="s">
        <v>7037</v>
      </c>
      <c r="H1953" s="318" t="s">
        <v>8188</v>
      </c>
      <c r="I1953" s="318" t="s">
        <v>6884</v>
      </c>
      <c r="J1953" s="318" t="s">
        <v>6884</v>
      </c>
      <c r="K1953" s="318" t="s">
        <v>6884</v>
      </c>
      <c r="L1953" s="318" t="s">
        <v>862</v>
      </c>
    </row>
    <row r="1954" spans="1:12" ht="112.5">
      <c r="A1954" s="319" t="s">
        <v>15975</v>
      </c>
      <c r="B1954" s="319" t="s">
        <v>15972</v>
      </c>
      <c r="C1954" s="319" t="s">
        <v>15973</v>
      </c>
      <c r="D1954" s="319" t="s">
        <v>15974</v>
      </c>
      <c r="E1954" s="319" t="s">
        <v>12786</v>
      </c>
      <c r="F1954" s="319" t="s">
        <v>12787</v>
      </c>
      <c r="G1954" s="319" t="s">
        <v>7163</v>
      </c>
      <c r="H1954" s="319" t="s">
        <v>12788</v>
      </c>
      <c r="I1954" s="319" t="s">
        <v>6884</v>
      </c>
      <c r="J1954" s="319" t="s">
        <v>6884</v>
      </c>
      <c r="K1954" s="319" t="s">
        <v>6884</v>
      </c>
      <c r="L1954" s="319" t="s">
        <v>862</v>
      </c>
    </row>
    <row r="1955" spans="1:12" ht="67.5">
      <c r="A1955" s="318" t="s">
        <v>15979</v>
      </c>
      <c r="B1955" s="318" t="s">
        <v>15976</v>
      </c>
      <c r="C1955" s="318" t="s">
        <v>15977</v>
      </c>
      <c r="D1955" s="318" t="s">
        <v>15978</v>
      </c>
      <c r="E1955" s="318" t="s">
        <v>15980</v>
      </c>
      <c r="F1955" s="318" t="s">
        <v>15981</v>
      </c>
      <c r="G1955" s="318" t="s">
        <v>7780</v>
      </c>
      <c r="H1955" s="318" t="s">
        <v>15981</v>
      </c>
      <c r="I1955" s="318" t="s">
        <v>6884</v>
      </c>
      <c r="J1955" s="318" t="s">
        <v>6884</v>
      </c>
      <c r="K1955" s="318" t="s">
        <v>6884</v>
      </c>
      <c r="L1955" s="318" t="s">
        <v>862</v>
      </c>
    </row>
    <row r="1956" spans="1:12" ht="45">
      <c r="A1956" s="319" t="s">
        <v>15985</v>
      </c>
      <c r="B1956" s="319" t="s">
        <v>15982</v>
      </c>
      <c r="C1956" s="319" t="s">
        <v>15983</v>
      </c>
      <c r="D1956" s="319" t="s">
        <v>15984</v>
      </c>
      <c r="E1956" s="319" t="s">
        <v>7584</v>
      </c>
      <c r="F1956" s="319" t="s">
        <v>7585</v>
      </c>
      <c r="G1956" s="319" t="s">
        <v>7586</v>
      </c>
      <c r="H1956" s="319" t="s">
        <v>7585</v>
      </c>
      <c r="I1956" s="319" t="s">
        <v>6884</v>
      </c>
      <c r="J1956" s="319" t="s">
        <v>6884</v>
      </c>
      <c r="K1956" s="319" t="s">
        <v>6884</v>
      </c>
      <c r="L1956" s="319" t="s">
        <v>862</v>
      </c>
    </row>
    <row r="1957" spans="1:12" ht="33.75">
      <c r="A1957" s="318" t="s">
        <v>15989</v>
      </c>
      <c r="B1957" s="318" t="s">
        <v>15986</v>
      </c>
      <c r="C1957" s="318" t="s">
        <v>15987</v>
      </c>
      <c r="D1957" s="318" t="s">
        <v>15988</v>
      </c>
      <c r="E1957" s="318" t="s">
        <v>15920</v>
      </c>
      <c r="F1957" s="318" t="s">
        <v>15921</v>
      </c>
      <c r="G1957" s="318" t="s">
        <v>7586</v>
      </c>
      <c r="H1957" s="318" t="s">
        <v>15921</v>
      </c>
      <c r="I1957" s="318" t="s">
        <v>6884</v>
      </c>
      <c r="J1957" s="318" t="s">
        <v>6884</v>
      </c>
      <c r="K1957" s="318" t="s">
        <v>6884</v>
      </c>
      <c r="L1957" s="318" t="s">
        <v>862</v>
      </c>
    </row>
    <row r="1958" spans="1:12" ht="56.25">
      <c r="A1958" s="319" t="s">
        <v>15993</v>
      </c>
      <c r="B1958" s="319" t="s">
        <v>15990</v>
      </c>
      <c r="C1958" s="319" t="s">
        <v>15991</v>
      </c>
      <c r="D1958" s="319" t="s">
        <v>15992</v>
      </c>
      <c r="E1958" s="319" t="s">
        <v>7048</v>
      </c>
      <c r="F1958" s="319" t="s">
        <v>7049</v>
      </c>
      <c r="G1958" s="319" t="s">
        <v>6884</v>
      </c>
      <c r="H1958" s="319" t="s">
        <v>7049</v>
      </c>
      <c r="I1958" s="319" t="s">
        <v>6884</v>
      </c>
      <c r="J1958" s="319" t="s">
        <v>6884</v>
      </c>
      <c r="K1958" s="319" t="s">
        <v>6884</v>
      </c>
      <c r="L1958" s="319" t="s">
        <v>862</v>
      </c>
    </row>
    <row r="1959" spans="1:12" ht="90">
      <c r="A1959" s="318" t="s">
        <v>6884</v>
      </c>
      <c r="B1959" s="318" t="s">
        <v>15994</v>
      </c>
      <c r="C1959" s="318" t="s">
        <v>15995</v>
      </c>
      <c r="D1959" s="318" t="s">
        <v>15996</v>
      </c>
      <c r="E1959" s="318" t="s">
        <v>15997</v>
      </c>
      <c r="F1959" s="318" t="s">
        <v>15998</v>
      </c>
      <c r="G1959" s="318" t="s">
        <v>7730</v>
      </c>
      <c r="H1959" s="318" t="s">
        <v>15998</v>
      </c>
      <c r="I1959" s="318" t="s">
        <v>6884</v>
      </c>
      <c r="J1959" s="318" t="s">
        <v>6884</v>
      </c>
      <c r="K1959" s="318" t="s">
        <v>7101</v>
      </c>
      <c r="L1959" s="318" t="s">
        <v>862</v>
      </c>
    </row>
    <row r="1960" spans="1:12" ht="78.75">
      <c r="A1960" s="319" t="s">
        <v>6884</v>
      </c>
      <c r="B1960" s="319" t="s">
        <v>15999</v>
      </c>
      <c r="C1960" s="319" t="s">
        <v>16000</v>
      </c>
      <c r="D1960" s="319" t="s">
        <v>16001</v>
      </c>
      <c r="E1960" s="319" t="s">
        <v>7274</v>
      </c>
      <c r="F1960" s="319" t="s">
        <v>7275</v>
      </c>
      <c r="G1960" s="319" t="s">
        <v>7276</v>
      </c>
      <c r="H1960" s="319" t="s">
        <v>7277</v>
      </c>
      <c r="I1960" s="319" t="s">
        <v>6884</v>
      </c>
      <c r="J1960" s="319" t="s">
        <v>6884</v>
      </c>
      <c r="K1960" s="319" t="s">
        <v>6884</v>
      </c>
      <c r="L1960" s="319" t="s">
        <v>862</v>
      </c>
    </row>
    <row r="1961" spans="1:12" ht="78.75">
      <c r="A1961" s="318" t="s">
        <v>16005</v>
      </c>
      <c r="B1961" s="318" t="s">
        <v>16002</v>
      </c>
      <c r="C1961" s="318" t="s">
        <v>16003</v>
      </c>
      <c r="D1961" s="318" t="s">
        <v>16004</v>
      </c>
      <c r="E1961" s="318" t="s">
        <v>16006</v>
      </c>
      <c r="F1961" s="318" t="s">
        <v>16007</v>
      </c>
      <c r="G1961" s="318" t="s">
        <v>9320</v>
      </c>
      <c r="H1961" s="318" t="s">
        <v>16007</v>
      </c>
      <c r="I1961" s="318" t="s">
        <v>6884</v>
      </c>
      <c r="J1961" s="318" t="s">
        <v>6884</v>
      </c>
      <c r="K1961" s="318" t="s">
        <v>6884</v>
      </c>
      <c r="L1961" s="318" t="s">
        <v>6926</v>
      </c>
    </row>
    <row r="1962" spans="1:12" ht="33.75">
      <c r="A1962" s="319" t="s">
        <v>16011</v>
      </c>
      <c r="B1962" s="319" t="s">
        <v>16008</v>
      </c>
      <c r="C1962" s="319" t="s">
        <v>16009</v>
      </c>
      <c r="D1962" s="319" t="s">
        <v>16010</v>
      </c>
      <c r="E1962" s="319" t="s">
        <v>7274</v>
      </c>
      <c r="F1962" s="319" t="s">
        <v>7275</v>
      </c>
      <c r="G1962" s="319" t="s">
        <v>7276</v>
      </c>
      <c r="H1962" s="319" t="s">
        <v>7277</v>
      </c>
      <c r="I1962" s="319" t="s">
        <v>6884</v>
      </c>
      <c r="J1962" s="319" t="s">
        <v>6884</v>
      </c>
      <c r="K1962" s="319" t="s">
        <v>6884</v>
      </c>
      <c r="L1962" s="319" t="s">
        <v>862</v>
      </c>
    </row>
    <row r="1963" spans="1:12" ht="90">
      <c r="A1963" s="318" t="s">
        <v>16015</v>
      </c>
      <c r="B1963" s="318" t="s">
        <v>16012</v>
      </c>
      <c r="C1963" s="318" t="s">
        <v>16013</v>
      </c>
      <c r="D1963" s="318" t="s">
        <v>16014</v>
      </c>
      <c r="E1963" s="318" t="s">
        <v>7772</v>
      </c>
      <c r="F1963" s="318" t="s">
        <v>7773</v>
      </c>
      <c r="G1963" s="318" t="s">
        <v>7044</v>
      </c>
      <c r="H1963" s="318" t="s">
        <v>7773</v>
      </c>
      <c r="I1963" s="318" t="s">
        <v>6884</v>
      </c>
      <c r="J1963" s="318" t="s">
        <v>6884</v>
      </c>
      <c r="K1963" s="318" t="s">
        <v>6884</v>
      </c>
      <c r="L1963" s="318" t="s">
        <v>862</v>
      </c>
    </row>
    <row r="1964" spans="1:12" ht="33.75">
      <c r="A1964" s="319" t="s">
        <v>16019</v>
      </c>
      <c r="B1964" s="319" t="s">
        <v>16016</v>
      </c>
      <c r="C1964" s="319" t="s">
        <v>16017</v>
      </c>
      <c r="D1964" s="319" t="s">
        <v>16018</v>
      </c>
      <c r="E1964" s="319" t="s">
        <v>9337</v>
      </c>
      <c r="F1964" s="319" t="s">
        <v>9338</v>
      </c>
      <c r="G1964" s="319" t="s">
        <v>7474</v>
      </c>
      <c r="H1964" s="319" t="s">
        <v>9338</v>
      </c>
      <c r="I1964" s="319" t="s">
        <v>6884</v>
      </c>
      <c r="J1964" s="319" t="s">
        <v>6884</v>
      </c>
      <c r="K1964" s="319" t="s">
        <v>6884</v>
      </c>
      <c r="L1964" s="319" t="s">
        <v>862</v>
      </c>
    </row>
    <row r="1965" spans="1:12" ht="101.25">
      <c r="A1965" s="318" t="s">
        <v>16023</v>
      </c>
      <c r="B1965" s="318" t="s">
        <v>16020</v>
      </c>
      <c r="C1965" s="318" t="s">
        <v>16021</v>
      </c>
      <c r="D1965" s="318" t="s">
        <v>16022</v>
      </c>
      <c r="E1965" s="318" t="s">
        <v>16024</v>
      </c>
      <c r="F1965" s="318" t="s">
        <v>16025</v>
      </c>
      <c r="G1965" s="318" t="s">
        <v>7003</v>
      </c>
      <c r="H1965" s="318" t="s">
        <v>16026</v>
      </c>
      <c r="I1965" s="318" t="s">
        <v>6884</v>
      </c>
      <c r="J1965" s="318" t="s">
        <v>6884</v>
      </c>
      <c r="K1965" s="318" t="s">
        <v>6884</v>
      </c>
      <c r="L1965" s="318" t="s">
        <v>862</v>
      </c>
    </row>
    <row r="1966" spans="1:12" ht="157.5">
      <c r="A1966" s="319" t="s">
        <v>16029</v>
      </c>
      <c r="B1966" s="319" t="s">
        <v>16027</v>
      </c>
      <c r="C1966" s="319" t="s">
        <v>16028</v>
      </c>
      <c r="D1966" s="319" t="s">
        <v>16022</v>
      </c>
      <c r="E1966" s="319" t="s">
        <v>16030</v>
      </c>
      <c r="F1966" s="319" t="s">
        <v>16031</v>
      </c>
      <c r="G1966" s="319" t="s">
        <v>6938</v>
      </c>
      <c r="H1966" s="319" t="s">
        <v>16032</v>
      </c>
      <c r="I1966" s="319" t="s">
        <v>6884</v>
      </c>
      <c r="J1966" s="319" t="s">
        <v>8197</v>
      </c>
      <c r="K1966" s="319" t="s">
        <v>6884</v>
      </c>
      <c r="L1966" s="319" t="s">
        <v>6893</v>
      </c>
    </row>
    <row r="1967" spans="1:12" ht="56.25">
      <c r="A1967" s="318" t="s">
        <v>6884</v>
      </c>
      <c r="B1967" s="318" t="s">
        <v>16033</v>
      </c>
      <c r="C1967" s="318" t="s">
        <v>16034</v>
      </c>
      <c r="D1967" s="318" t="s">
        <v>6884</v>
      </c>
      <c r="E1967" s="318" t="s">
        <v>7210</v>
      </c>
      <c r="F1967" s="318" t="s">
        <v>7211</v>
      </c>
      <c r="G1967" s="318" t="s">
        <v>7003</v>
      </c>
      <c r="H1967" s="318" t="s">
        <v>7212</v>
      </c>
      <c r="I1967" s="318" t="s">
        <v>6884</v>
      </c>
      <c r="J1967" s="318" t="s">
        <v>6884</v>
      </c>
      <c r="K1967" s="318" t="s">
        <v>6940</v>
      </c>
      <c r="L1967" s="318" t="s">
        <v>862</v>
      </c>
    </row>
    <row r="1968" spans="1:12" ht="90">
      <c r="A1968" s="319" t="s">
        <v>16037</v>
      </c>
      <c r="B1968" s="319" t="s">
        <v>16035</v>
      </c>
      <c r="C1968" s="319" t="s">
        <v>16036</v>
      </c>
      <c r="D1968" s="319" t="s">
        <v>6884</v>
      </c>
      <c r="E1968" s="319" t="s">
        <v>7001</v>
      </c>
      <c r="F1968" s="319" t="s">
        <v>7002</v>
      </c>
      <c r="G1968" s="319" t="s">
        <v>7003</v>
      </c>
      <c r="H1968" s="319" t="s">
        <v>7004</v>
      </c>
      <c r="I1968" s="319" t="s">
        <v>6884</v>
      </c>
      <c r="J1968" s="319" t="s">
        <v>6884</v>
      </c>
      <c r="K1968" s="319" t="s">
        <v>6884</v>
      </c>
      <c r="L1968" s="319" t="s">
        <v>862</v>
      </c>
    </row>
    <row r="1969" spans="1:12" ht="56.25">
      <c r="A1969" s="318" t="s">
        <v>16041</v>
      </c>
      <c r="B1969" s="318" t="s">
        <v>16038</v>
      </c>
      <c r="C1969" s="318" t="s">
        <v>16039</v>
      </c>
      <c r="D1969" s="318" t="s">
        <v>16040</v>
      </c>
      <c r="E1969" s="318" t="s">
        <v>12521</v>
      </c>
      <c r="F1969" s="318" t="s">
        <v>12522</v>
      </c>
      <c r="G1969" s="318" t="s">
        <v>7037</v>
      </c>
      <c r="H1969" s="318" t="s">
        <v>12522</v>
      </c>
      <c r="I1969" s="318" t="s">
        <v>6884</v>
      </c>
      <c r="J1969" s="318" t="s">
        <v>6884</v>
      </c>
      <c r="K1969" s="318" t="s">
        <v>6884</v>
      </c>
      <c r="L1969" s="318" t="s">
        <v>862</v>
      </c>
    </row>
    <row r="1970" spans="1:12" ht="135">
      <c r="A1970" s="319" t="s">
        <v>16045</v>
      </c>
      <c r="B1970" s="319" t="s">
        <v>16042</v>
      </c>
      <c r="C1970" s="319" t="s">
        <v>16043</v>
      </c>
      <c r="D1970" s="319" t="s">
        <v>16044</v>
      </c>
      <c r="E1970" s="319" t="s">
        <v>15590</v>
      </c>
      <c r="F1970" s="319" t="s">
        <v>16046</v>
      </c>
      <c r="G1970" s="319" t="s">
        <v>8195</v>
      </c>
      <c r="H1970" s="319" t="s">
        <v>16047</v>
      </c>
      <c r="I1970" s="319" t="s">
        <v>6884</v>
      </c>
      <c r="J1970" s="319" t="s">
        <v>6884</v>
      </c>
      <c r="K1970" s="319" t="s">
        <v>6884</v>
      </c>
      <c r="L1970" s="319" t="s">
        <v>862</v>
      </c>
    </row>
    <row r="1971" spans="1:12" ht="78.75">
      <c r="A1971" s="318" t="s">
        <v>16051</v>
      </c>
      <c r="B1971" s="318" t="s">
        <v>16048</v>
      </c>
      <c r="C1971" s="318" t="s">
        <v>16049</v>
      </c>
      <c r="D1971" s="318" t="s">
        <v>16050</v>
      </c>
      <c r="E1971" s="318" t="s">
        <v>16052</v>
      </c>
      <c r="F1971" s="318" t="s">
        <v>16053</v>
      </c>
      <c r="G1971" s="318" t="s">
        <v>7106</v>
      </c>
      <c r="H1971" s="318" t="s">
        <v>16054</v>
      </c>
      <c r="I1971" s="318" t="s">
        <v>6884</v>
      </c>
      <c r="J1971" s="318" t="s">
        <v>6884</v>
      </c>
      <c r="K1971" s="318" t="s">
        <v>6884</v>
      </c>
      <c r="L1971" s="318" t="s">
        <v>862</v>
      </c>
    </row>
    <row r="1972" spans="1:12" ht="33.75">
      <c r="A1972" s="319" t="s">
        <v>16058</v>
      </c>
      <c r="B1972" s="319" t="s">
        <v>16055</v>
      </c>
      <c r="C1972" s="319" t="s">
        <v>16056</v>
      </c>
      <c r="D1972" s="319" t="s">
        <v>16057</v>
      </c>
      <c r="E1972" s="319" t="s">
        <v>9453</v>
      </c>
      <c r="F1972" s="319" t="s">
        <v>9454</v>
      </c>
      <c r="G1972" s="319" t="s">
        <v>7044</v>
      </c>
      <c r="H1972" s="319" t="s">
        <v>9454</v>
      </c>
      <c r="I1972" s="319" t="s">
        <v>6884</v>
      </c>
      <c r="J1972" s="319" t="s">
        <v>6884</v>
      </c>
      <c r="K1972" s="319" t="s">
        <v>6884</v>
      </c>
      <c r="L1972" s="319" t="s">
        <v>6926</v>
      </c>
    </row>
    <row r="1973" spans="1:12" ht="22.5">
      <c r="A1973" s="318" t="s">
        <v>16062</v>
      </c>
      <c r="B1973" s="318" t="s">
        <v>16059</v>
      </c>
      <c r="C1973" s="318" t="s">
        <v>16060</v>
      </c>
      <c r="D1973" s="318" t="s">
        <v>16061</v>
      </c>
      <c r="E1973" s="318" t="s">
        <v>7923</v>
      </c>
      <c r="F1973" s="318" t="s">
        <v>7924</v>
      </c>
      <c r="G1973" s="318" t="s">
        <v>7037</v>
      </c>
      <c r="H1973" s="318" t="s">
        <v>7924</v>
      </c>
      <c r="I1973" s="318" t="s">
        <v>6884</v>
      </c>
      <c r="J1973" s="318" t="s">
        <v>6884</v>
      </c>
      <c r="K1973" s="318" t="s">
        <v>6884</v>
      </c>
      <c r="L1973" s="318" t="s">
        <v>6926</v>
      </c>
    </row>
    <row r="1974" spans="1:12" ht="45">
      <c r="A1974" s="319" t="s">
        <v>954</v>
      </c>
      <c r="B1974" s="319" t="s">
        <v>16063</v>
      </c>
      <c r="C1974" s="319" t="s">
        <v>16064</v>
      </c>
      <c r="D1974" s="319" t="s">
        <v>955</v>
      </c>
      <c r="E1974" s="319" t="s">
        <v>8193</v>
      </c>
      <c r="F1974" s="319" t="s">
        <v>16065</v>
      </c>
      <c r="G1974" s="319" t="s">
        <v>8195</v>
      </c>
      <c r="H1974" s="319" t="s">
        <v>16066</v>
      </c>
      <c r="I1974" s="319" t="s">
        <v>6884</v>
      </c>
      <c r="J1974" s="319" t="s">
        <v>6884</v>
      </c>
      <c r="K1974" s="319" t="s">
        <v>6884</v>
      </c>
      <c r="L1974" s="319" t="s">
        <v>862</v>
      </c>
    </row>
    <row r="1975" spans="1:12" ht="90">
      <c r="A1975" s="318" t="s">
        <v>16070</v>
      </c>
      <c r="B1975" s="318" t="s">
        <v>16067</v>
      </c>
      <c r="C1975" s="318" t="s">
        <v>16068</v>
      </c>
      <c r="D1975" s="318" t="s">
        <v>16069</v>
      </c>
      <c r="E1975" s="318" t="s">
        <v>8446</v>
      </c>
      <c r="F1975" s="318" t="s">
        <v>16071</v>
      </c>
      <c r="G1975" s="318" t="s">
        <v>7120</v>
      </c>
      <c r="H1975" s="318" t="s">
        <v>16072</v>
      </c>
      <c r="I1975" s="318" t="s">
        <v>6884</v>
      </c>
      <c r="J1975" s="318" t="s">
        <v>6884</v>
      </c>
      <c r="K1975" s="318" t="s">
        <v>6884</v>
      </c>
      <c r="L1975" s="318" t="s">
        <v>862</v>
      </c>
    </row>
    <row r="1976" spans="1:12" ht="157.5">
      <c r="A1976" s="319" t="s">
        <v>16075</v>
      </c>
      <c r="B1976" s="319" t="s">
        <v>16073</v>
      </c>
      <c r="C1976" s="319" t="s">
        <v>16074</v>
      </c>
      <c r="D1976" s="319" t="s">
        <v>6884</v>
      </c>
      <c r="E1976" s="319" t="s">
        <v>7001</v>
      </c>
      <c r="F1976" s="319" t="s">
        <v>7002</v>
      </c>
      <c r="G1976" s="319" t="s">
        <v>7003</v>
      </c>
      <c r="H1976" s="319" t="s">
        <v>7004</v>
      </c>
      <c r="I1976" s="319" t="s">
        <v>6884</v>
      </c>
      <c r="J1976" s="319" t="s">
        <v>6884</v>
      </c>
      <c r="K1976" s="319" t="s">
        <v>6884</v>
      </c>
      <c r="L1976" s="319" t="s">
        <v>862</v>
      </c>
    </row>
    <row r="1977" spans="1:12" ht="90">
      <c r="A1977" s="318" t="s">
        <v>16023</v>
      </c>
      <c r="B1977" s="318" t="s">
        <v>16076</v>
      </c>
      <c r="C1977" s="318" t="s">
        <v>16077</v>
      </c>
      <c r="D1977" s="318" t="s">
        <v>16022</v>
      </c>
      <c r="E1977" s="318" t="s">
        <v>16078</v>
      </c>
      <c r="F1977" s="318" t="s">
        <v>16079</v>
      </c>
      <c r="G1977" s="318" t="s">
        <v>7003</v>
      </c>
      <c r="H1977" s="318" t="s">
        <v>16080</v>
      </c>
      <c r="I1977" s="318" t="s">
        <v>6884</v>
      </c>
      <c r="J1977" s="318" t="s">
        <v>6884</v>
      </c>
      <c r="K1977" s="318" t="s">
        <v>6884</v>
      </c>
      <c r="L1977" s="318" t="s">
        <v>862</v>
      </c>
    </row>
    <row r="1978" spans="1:12" ht="56.25">
      <c r="A1978" s="319" t="s">
        <v>16084</v>
      </c>
      <c r="B1978" s="319" t="s">
        <v>16081</v>
      </c>
      <c r="C1978" s="319" t="s">
        <v>16082</v>
      </c>
      <c r="D1978" s="319" t="s">
        <v>16083</v>
      </c>
      <c r="E1978" s="319" t="s">
        <v>9860</v>
      </c>
      <c r="F1978" s="319" t="s">
        <v>12516</v>
      </c>
      <c r="G1978" s="319" t="s">
        <v>7163</v>
      </c>
      <c r="H1978" s="319" t="s">
        <v>12516</v>
      </c>
      <c r="I1978" s="319" t="s">
        <v>6884</v>
      </c>
      <c r="J1978" s="319" t="s">
        <v>6884</v>
      </c>
      <c r="K1978" s="319" t="s">
        <v>6884</v>
      </c>
      <c r="L1978" s="319" t="s">
        <v>862</v>
      </c>
    </row>
    <row r="1979" spans="1:12" ht="45">
      <c r="A1979" s="318" t="s">
        <v>16088</v>
      </c>
      <c r="B1979" s="318" t="s">
        <v>16085</v>
      </c>
      <c r="C1979" s="318" t="s">
        <v>16086</v>
      </c>
      <c r="D1979" s="318" t="s">
        <v>16087</v>
      </c>
      <c r="E1979" s="318" t="s">
        <v>16089</v>
      </c>
      <c r="F1979" s="318" t="s">
        <v>16090</v>
      </c>
      <c r="G1979" s="318" t="s">
        <v>7759</v>
      </c>
      <c r="H1979" s="318" t="s">
        <v>16090</v>
      </c>
      <c r="I1979" s="318" t="s">
        <v>6884</v>
      </c>
      <c r="J1979" s="318" t="s">
        <v>6884</v>
      </c>
      <c r="K1979" s="318" t="s">
        <v>6884</v>
      </c>
      <c r="L1979" s="318" t="s">
        <v>862</v>
      </c>
    </row>
    <row r="1980" spans="1:12" ht="56.25">
      <c r="A1980" s="319" t="s">
        <v>6884</v>
      </c>
      <c r="B1980" s="319" t="s">
        <v>16091</v>
      </c>
      <c r="C1980" s="319" t="s">
        <v>16092</v>
      </c>
      <c r="D1980" s="319" t="s">
        <v>16093</v>
      </c>
      <c r="E1980" s="319" t="s">
        <v>8167</v>
      </c>
      <c r="F1980" s="319" t="s">
        <v>8168</v>
      </c>
      <c r="G1980" s="319" t="s">
        <v>7627</v>
      </c>
      <c r="H1980" s="319" t="s">
        <v>8169</v>
      </c>
      <c r="I1980" s="319" t="s">
        <v>6884</v>
      </c>
      <c r="J1980" s="319" t="s">
        <v>6884</v>
      </c>
      <c r="K1980" s="319" t="s">
        <v>6884</v>
      </c>
      <c r="L1980" s="319" t="s">
        <v>862</v>
      </c>
    </row>
    <row r="1981" spans="1:12" ht="33.75">
      <c r="A1981" s="318" t="s">
        <v>16097</v>
      </c>
      <c r="B1981" s="318" t="s">
        <v>16094</v>
      </c>
      <c r="C1981" s="318" t="s">
        <v>16095</v>
      </c>
      <c r="D1981" s="318" t="s">
        <v>16096</v>
      </c>
      <c r="E1981" s="318" t="s">
        <v>7035</v>
      </c>
      <c r="F1981" s="318" t="s">
        <v>7036</v>
      </c>
      <c r="G1981" s="318" t="s">
        <v>7037</v>
      </c>
      <c r="H1981" s="318" t="s">
        <v>7036</v>
      </c>
      <c r="I1981" s="318" t="s">
        <v>6884</v>
      </c>
      <c r="J1981" s="318" t="s">
        <v>6884</v>
      </c>
      <c r="K1981" s="318" t="s">
        <v>6884</v>
      </c>
      <c r="L1981" s="318" t="s">
        <v>862</v>
      </c>
    </row>
    <row r="1982" spans="1:12" ht="33.75">
      <c r="A1982" s="319" t="s">
        <v>16101</v>
      </c>
      <c r="B1982" s="319" t="s">
        <v>16098</v>
      </c>
      <c r="C1982" s="319" t="s">
        <v>16099</v>
      </c>
      <c r="D1982" s="319" t="s">
        <v>16100</v>
      </c>
      <c r="E1982" s="319" t="s">
        <v>9674</v>
      </c>
      <c r="F1982" s="319" t="s">
        <v>9675</v>
      </c>
      <c r="G1982" s="319" t="s">
        <v>7037</v>
      </c>
      <c r="H1982" s="319" t="s">
        <v>9675</v>
      </c>
      <c r="I1982" s="319" t="s">
        <v>6884</v>
      </c>
      <c r="J1982" s="319" t="s">
        <v>6884</v>
      </c>
      <c r="K1982" s="319" t="s">
        <v>6884</v>
      </c>
      <c r="L1982" s="319" t="s">
        <v>862</v>
      </c>
    </row>
    <row r="1983" spans="1:12" ht="22.5">
      <c r="A1983" s="318" t="s">
        <v>16105</v>
      </c>
      <c r="B1983" s="318" t="s">
        <v>16102</v>
      </c>
      <c r="C1983" s="318" t="s">
        <v>16103</v>
      </c>
      <c r="D1983" s="318" t="s">
        <v>16104</v>
      </c>
      <c r="E1983" s="318" t="s">
        <v>7472</v>
      </c>
      <c r="F1983" s="318" t="s">
        <v>7473</v>
      </c>
      <c r="G1983" s="318" t="s">
        <v>7474</v>
      </c>
      <c r="H1983" s="318" t="s">
        <v>7473</v>
      </c>
      <c r="I1983" s="318" t="s">
        <v>6884</v>
      </c>
      <c r="J1983" s="318" t="s">
        <v>6884</v>
      </c>
      <c r="K1983" s="318" t="s">
        <v>6884</v>
      </c>
      <c r="L1983" s="318" t="s">
        <v>862</v>
      </c>
    </row>
    <row r="1984" spans="1:12" ht="45">
      <c r="A1984" s="319" t="s">
        <v>16109</v>
      </c>
      <c r="B1984" s="319" t="s">
        <v>16106</v>
      </c>
      <c r="C1984" s="319" t="s">
        <v>16107</v>
      </c>
      <c r="D1984" s="319" t="s">
        <v>16108</v>
      </c>
      <c r="E1984" s="319" t="s">
        <v>9477</v>
      </c>
      <c r="F1984" s="319" t="s">
        <v>9478</v>
      </c>
      <c r="G1984" s="319" t="s">
        <v>7003</v>
      </c>
      <c r="H1984" s="319" t="s">
        <v>9478</v>
      </c>
      <c r="I1984" s="319" t="s">
        <v>6884</v>
      </c>
      <c r="J1984" s="319" t="s">
        <v>6884</v>
      </c>
      <c r="K1984" s="319" t="s">
        <v>6884</v>
      </c>
      <c r="L1984" s="319" t="s">
        <v>862</v>
      </c>
    </row>
    <row r="1985" spans="1:12" ht="56.25">
      <c r="A1985" s="318" t="s">
        <v>16113</v>
      </c>
      <c r="B1985" s="318" t="s">
        <v>16110</v>
      </c>
      <c r="C1985" s="318" t="s">
        <v>16111</v>
      </c>
      <c r="D1985" s="318" t="s">
        <v>16112</v>
      </c>
      <c r="E1985" s="318" t="s">
        <v>7048</v>
      </c>
      <c r="F1985" s="318" t="s">
        <v>7049</v>
      </c>
      <c r="G1985" s="318" t="s">
        <v>6884</v>
      </c>
      <c r="H1985" s="318" t="s">
        <v>7049</v>
      </c>
      <c r="I1985" s="318" t="s">
        <v>6884</v>
      </c>
      <c r="J1985" s="318" t="s">
        <v>6884</v>
      </c>
      <c r="K1985" s="318" t="s">
        <v>6884</v>
      </c>
      <c r="L1985" s="318" t="s">
        <v>862</v>
      </c>
    </row>
    <row r="1986" spans="1:12" ht="33.75">
      <c r="A1986" s="319" t="s">
        <v>16117</v>
      </c>
      <c r="B1986" s="319" t="s">
        <v>16114</v>
      </c>
      <c r="C1986" s="319" t="s">
        <v>16115</v>
      </c>
      <c r="D1986" s="319" t="s">
        <v>16116</v>
      </c>
      <c r="E1986" s="319" t="s">
        <v>7472</v>
      </c>
      <c r="F1986" s="319" t="s">
        <v>7473</v>
      </c>
      <c r="G1986" s="319" t="s">
        <v>7474</v>
      </c>
      <c r="H1986" s="319" t="s">
        <v>7473</v>
      </c>
      <c r="I1986" s="319" t="s">
        <v>6884</v>
      </c>
      <c r="J1986" s="319" t="s">
        <v>6884</v>
      </c>
      <c r="K1986" s="319" t="s">
        <v>6884</v>
      </c>
      <c r="L1986" s="319" t="s">
        <v>862</v>
      </c>
    </row>
    <row r="1987" spans="1:12" ht="67.5">
      <c r="A1987" s="318" t="s">
        <v>16121</v>
      </c>
      <c r="B1987" s="318" t="s">
        <v>16118</v>
      </c>
      <c r="C1987" s="318" t="s">
        <v>16119</v>
      </c>
      <c r="D1987" s="318" t="s">
        <v>16120</v>
      </c>
      <c r="E1987" s="318" t="s">
        <v>7048</v>
      </c>
      <c r="F1987" s="318" t="s">
        <v>7049</v>
      </c>
      <c r="G1987" s="318" t="s">
        <v>6884</v>
      </c>
      <c r="H1987" s="318" t="s">
        <v>7049</v>
      </c>
      <c r="I1987" s="318" t="s">
        <v>6884</v>
      </c>
      <c r="J1987" s="318" t="s">
        <v>6884</v>
      </c>
      <c r="K1987" s="318" t="s">
        <v>6884</v>
      </c>
      <c r="L1987" s="318" t="s">
        <v>862</v>
      </c>
    </row>
    <row r="1988" spans="1:12" ht="33.75">
      <c r="A1988" s="319" t="s">
        <v>16125</v>
      </c>
      <c r="B1988" s="319" t="s">
        <v>16122</v>
      </c>
      <c r="C1988" s="319" t="s">
        <v>16123</v>
      </c>
      <c r="D1988" s="319" t="s">
        <v>16124</v>
      </c>
      <c r="E1988" s="319" t="s">
        <v>7472</v>
      </c>
      <c r="F1988" s="319" t="s">
        <v>7473</v>
      </c>
      <c r="G1988" s="319" t="s">
        <v>7474</v>
      </c>
      <c r="H1988" s="319" t="s">
        <v>7473</v>
      </c>
      <c r="I1988" s="319" t="s">
        <v>6884</v>
      </c>
      <c r="J1988" s="319" t="s">
        <v>6884</v>
      </c>
      <c r="K1988" s="319" t="s">
        <v>6884</v>
      </c>
      <c r="L1988" s="319" t="s">
        <v>862</v>
      </c>
    </row>
    <row r="1989" spans="1:12" ht="56.25">
      <c r="A1989" s="318" t="s">
        <v>16129</v>
      </c>
      <c r="B1989" s="318" t="s">
        <v>16126</v>
      </c>
      <c r="C1989" s="318" t="s">
        <v>16127</v>
      </c>
      <c r="D1989" s="318" t="s">
        <v>16128</v>
      </c>
      <c r="E1989" s="318" t="s">
        <v>9076</v>
      </c>
      <c r="F1989" s="318" t="s">
        <v>9077</v>
      </c>
      <c r="G1989" s="318" t="s">
        <v>7037</v>
      </c>
      <c r="H1989" s="318" t="s">
        <v>9077</v>
      </c>
      <c r="I1989" s="318" t="s">
        <v>6884</v>
      </c>
      <c r="J1989" s="318" t="s">
        <v>6884</v>
      </c>
      <c r="K1989" s="318" t="s">
        <v>6884</v>
      </c>
      <c r="L1989" s="318" t="s">
        <v>862</v>
      </c>
    </row>
    <row r="1990" spans="1:12" ht="45">
      <c r="A1990" s="319" t="s">
        <v>16133</v>
      </c>
      <c r="B1990" s="319" t="s">
        <v>16130</v>
      </c>
      <c r="C1990" s="319" t="s">
        <v>16131</v>
      </c>
      <c r="D1990" s="319" t="s">
        <v>16132</v>
      </c>
      <c r="E1990" s="319" t="s">
        <v>8187</v>
      </c>
      <c r="F1990" s="319" t="s">
        <v>8188</v>
      </c>
      <c r="G1990" s="319" t="s">
        <v>7037</v>
      </c>
      <c r="H1990" s="319" t="s">
        <v>8188</v>
      </c>
      <c r="I1990" s="319" t="s">
        <v>6884</v>
      </c>
      <c r="J1990" s="319" t="s">
        <v>6884</v>
      </c>
      <c r="K1990" s="319" t="s">
        <v>6884</v>
      </c>
      <c r="L1990" s="319" t="s">
        <v>862</v>
      </c>
    </row>
    <row r="1991" spans="1:12" ht="33.75">
      <c r="A1991" s="318" t="s">
        <v>16137</v>
      </c>
      <c r="B1991" s="318" t="s">
        <v>16134</v>
      </c>
      <c r="C1991" s="318" t="s">
        <v>16135</v>
      </c>
      <c r="D1991" s="318" t="s">
        <v>16136</v>
      </c>
      <c r="E1991" s="318" t="s">
        <v>16138</v>
      </c>
      <c r="F1991" s="318" t="s">
        <v>16139</v>
      </c>
      <c r="G1991" s="318" t="s">
        <v>7474</v>
      </c>
      <c r="H1991" s="318" t="s">
        <v>16139</v>
      </c>
      <c r="I1991" s="318" t="s">
        <v>6884</v>
      </c>
      <c r="J1991" s="318" t="s">
        <v>6884</v>
      </c>
      <c r="K1991" s="318" t="s">
        <v>6884</v>
      </c>
      <c r="L1991" s="318" t="s">
        <v>862</v>
      </c>
    </row>
    <row r="1992" spans="1:12" ht="337.5">
      <c r="A1992" s="319" t="s">
        <v>6884</v>
      </c>
      <c r="B1992" s="319" t="s">
        <v>16140</v>
      </c>
      <c r="C1992" s="319" t="s">
        <v>16141</v>
      </c>
      <c r="D1992" s="319" t="s">
        <v>16142</v>
      </c>
      <c r="E1992" s="319" t="s">
        <v>16143</v>
      </c>
      <c r="F1992" s="319" t="s">
        <v>16144</v>
      </c>
      <c r="G1992" s="319" t="s">
        <v>8306</v>
      </c>
      <c r="H1992" s="319" t="s">
        <v>16145</v>
      </c>
      <c r="I1992" s="319" t="s">
        <v>6884</v>
      </c>
      <c r="J1992" s="319" t="s">
        <v>6884</v>
      </c>
      <c r="K1992" s="319" t="s">
        <v>6884</v>
      </c>
      <c r="L1992" s="319" t="s">
        <v>862</v>
      </c>
    </row>
    <row r="1993" spans="1:12" ht="78.75">
      <c r="A1993" s="318" t="s">
        <v>16149</v>
      </c>
      <c r="B1993" s="318" t="s">
        <v>16146</v>
      </c>
      <c r="C1993" s="318" t="s">
        <v>16147</v>
      </c>
      <c r="D1993" s="318" t="s">
        <v>16148</v>
      </c>
      <c r="E1993" s="318" t="s">
        <v>7048</v>
      </c>
      <c r="F1993" s="318" t="s">
        <v>7049</v>
      </c>
      <c r="G1993" s="318" t="s">
        <v>6884</v>
      </c>
      <c r="H1993" s="318" t="s">
        <v>7049</v>
      </c>
      <c r="I1993" s="318" t="s">
        <v>6884</v>
      </c>
      <c r="J1993" s="318" t="s">
        <v>6884</v>
      </c>
      <c r="K1993" s="318" t="s">
        <v>6884</v>
      </c>
      <c r="L1993" s="318" t="s">
        <v>862</v>
      </c>
    </row>
    <row r="1994" spans="1:12" ht="146.25">
      <c r="A1994" s="319" t="s">
        <v>16153</v>
      </c>
      <c r="B1994" s="319" t="s">
        <v>16150</v>
      </c>
      <c r="C1994" s="319" t="s">
        <v>16151</v>
      </c>
      <c r="D1994" s="319" t="s">
        <v>16152</v>
      </c>
      <c r="E1994" s="319" t="s">
        <v>7772</v>
      </c>
      <c r="F1994" s="319" t="s">
        <v>7773</v>
      </c>
      <c r="G1994" s="319" t="s">
        <v>7044</v>
      </c>
      <c r="H1994" s="319" t="s">
        <v>7773</v>
      </c>
      <c r="I1994" s="319" t="s">
        <v>6884</v>
      </c>
      <c r="J1994" s="319" t="s">
        <v>6884</v>
      </c>
      <c r="K1994" s="319" t="s">
        <v>6884</v>
      </c>
      <c r="L1994" s="319" t="s">
        <v>862</v>
      </c>
    </row>
    <row r="1995" spans="1:12" ht="45">
      <c r="A1995" s="318" t="s">
        <v>16157</v>
      </c>
      <c r="B1995" s="318" t="s">
        <v>16154</v>
      </c>
      <c r="C1995" s="318" t="s">
        <v>16155</v>
      </c>
      <c r="D1995" s="318" t="s">
        <v>16156</v>
      </c>
      <c r="E1995" s="318" t="s">
        <v>9076</v>
      </c>
      <c r="F1995" s="318" t="s">
        <v>9077</v>
      </c>
      <c r="G1995" s="318" t="s">
        <v>7037</v>
      </c>
      <c r="H1995" s="318" t="s">
        <v>9077</v>
      </c>
      <c r="I1995" s="318" t="s">
        <v>6884</v>
      </c>
      <c r="J1995" s="318" t="s">
        <v>6884</v>
      </c>
      <c r="K1995" s="318" t="s">
        <v>6884</v>
      </c>
      <c r="L1995" s="318" t="s">
        <v>862</v>
      </c>
    </row>
    <row r="1996" spans="1:12" ht="90">
      <c r="A1996" s="319" t="s">
        <v>16161</v>
      </c>
      <c r="B1996" s="319" t="s">
        <v>16158</v>
      </c>
      <c r="C1996" s="319" t="s">
        <v>16159</v>
      </c>
      <c r="D1996" s="319" t="s">
        <v>16160</v>
      </c>
      <c r="E1996" s="319" t="s">
        <v>9337</v>
      </c>
      <c r="F1996" s="319" t="s">
        <v>9338</v>
      </c>
      <c r="G1996" s="319" t="s">
        <v>7474</v>
      </c>
      <c r="H1996" s="319" t="s">
        <v>9338</v>
      </c>
      <c r="I1996" s="319" t="s">
        <v>6884</v>
      </c>
      <c r="J1996" s="319" t="s">
        <v>6884</v>
      </c>
      <c r="K1996" s="319" t="s">
        <v>6884</v>
      </c>
      <c r="L1996" s="319" t="s">
        <v>862</v>
      </c>
    </row>
    <row r="1997" spans="1:12" ht="112.5">
      <c r="A1997" s="318" t="s">
        <v>16165</v>
      </c>
      <c r="B1997" s="318" t="s">
        <v>16162</v>
      </c>
      <c r="C1997" s="318" t="s">
        <v>16163</v>
      </c>
      <c r="D1997" s="318" t="s">
        <v>16164</v>
      </c>
      <c r="E1997" s="318" t="s">
        <v>7035</v>
      </c>
      <c r="F1997" s="318" t="s">
        <v>7036</v>
      </c>
      <c r="G1997" s="318" t="s">
        <v>7037</v>
      </c>
      <c r="H1997" s="318" t="s">
        <v>7036</v>
      </c>
      <c r="I1997" s="318" t="s">
        <v>6884</v>
      </c>
      <c r="J1997" s="318" t="s">
        <v>6884</v>
      </c>
      <c r="K1997" s="318" t="s">
        <v>6884</v>
      </c>
      <c r="L1997" s="318" t="s">
        <v>862</v>
      </c>
    </row>
    <row r="1998" spans="1:12" ht="33.75">
      <c r="A1998" s="319" t="s">
        <v>16169</v>
      </c>
      <c r="B1998" s="319" t="s">
        <v>16166</v>
      </c>
      <c r="C1998" s="319" t="s">
        <v>16167</v>
      </c>
      <c r="D1998" s="319" t="s">
        <v>16168</v>
      </c>
      <c r="E1998" s="319" t="s">
        <v>7598</v>
      </c>
      <c r="F1998" s="319" t="s">
        <v>7599</v>
      </c>
      <c r="G1998" s="319" t="s">
        <v>7600</v>
      </c>
      <c r="H1998" s="319" t="s">
        <v>7599</v>
      </c>
      <c r="I1998" s="319" t="s">
        <v>6884</v>
      </c>
      <c r="J1998" s="319" t="s">
        <v>6884</v>
      </c>
      <c r="K1998" s="319" t="s">
        <v>6884</v>
      </c>
      <c r="L1998" s="319" t="s">
        <v>862</v>
      </c>
    </row>
    <row r="1999" spans="1:12" ht="123.75">
      <c r="A1999" s="318" t="s">
        <v>16173</v>
      </c>
      <c r="B1999" s="318" t="s">
        <v>16170</v>
      </c>
      <c r="C1999" s="318" t="s">
        <v>16171</v>
      </c>
      <c r="D1999" s="318" t="s">
        <v>16172</v>
      </c>
      <c r="E1999" s="318" t="s">
        <v>8070</v>
      </c>
      <c r="F1999" s="318" t="s">
        <v>8071</v>
      </c>
      <c r="G1999" s="318" t="s">
        <v>7627</v>
      </c>
      <c r="H1999" s="318" t="s">
        <v>8071</v>
      </c>
      <c r="I1999" s="318" t="s">
        <v>6884</v>
      </c>
      <c r="J1999" s="318" t="s">
        <v>6884</v>
      </c>
      <c r="K1999" s="318" t="s">
        <v>6884</v>
      </c>
      <c r="L1999" s="318" t="s">
        <v>862</v>
      </c>
    </row>
    <row r="2000" spans="1:12" ht="168.75">
      <c r="A2000" s="319" t="s">
        <v>6884</v>
      </c>
      <c r="B2000" s="319" t="s">
        <v>16174</v>
      </c>
      <c r="C2000" s="319" t="s">
        <v>16175</v>
      </c>
      <c r="D2000" s="319" t="s">
        <v>16176</v>
      </c>
      <c r="E2000" s="319" t="s">
        <v>7598</v>
      </c>
      <c r="F2000" s="319" t="s">
        <v>7599</v>
      </c>
      <c r="G2000" s="319" t="s">
        <v>7600</v>
      </c>
      <c r="H2000" s="319" t="s">
        <v>7599</v>
      </c>
      <c r="I2000" s="319" t="s">
        <v>6884</v>
      </c>
      <c r="J2000" s="319" t="s">
        <v>6884</v>
      </c>
      <c r="K2000" s="319" t="s">
        <v>6884</v>
      </c>
      <c r="L2000" s="319" t="s">
        <v>862</v>
      </c>
    </row>
    <row r="2001" spans="1:12" ht="90">
      <c r="A2001" s="318" t="s">
        <v>6884</v>
      </c>
      <c r="B2001" s="318" t="s">
        <v>16177</v>
      </c>
      <c r="C2001" s="318" t="s">
        <v>16178</v>
      </c>
      <c r="D2001" s="318" t="s">
        <v>16179</v>
      </c>
      <c r="E2001" s="318" t="s">
        <v>7048</v>
      </c>
      <c r="F2001" s="318" t="s">
        <v>7049</v>
      </c>
      <c r="G2001" s="318" t="s">
        <v>6884</v>
      </c>
      <c r="H2001" s="318" t="s">
        <v>7049</v>
      </c>
      <c r="I2001" s="318" t="s">
        <v>6884</v>
      </c>
      <c r="J2001" s="318" t="s">
        <v>6884</v>
      </c>
      <c r="K2001" s="318" t="s">
        <v>6884</v>
      </c>
      <c r="L2001" s="318" t="s">
        <v>862</v>
      </c>
    </row>
    <row r="2002" spans="1:12" ht="67.5">
      <c r="A2002" s="319" t="s">
        <v>16183</v>
      </c>
      <c r="B2002" s="319" t="s">
        <v>16180</v>
      </c>
      <c r="C2002" s="319" t="s">
        <v>16181</v>
      </c>
      <c r="D2002" s="319" t="s">
        <v>16182</v>
      </c>
      <c r="E2002" s="319" t="s">
        <v>16184</v>
      </c>
      <c r="F2002" s="319" t="s">
        <v>16185</v>
      </c>
      <c r="G2002" s="319" t="s">
        <v>7106</v>
      </c>
      <c r="H2002" s="319" t="s">
        <v>16186</v>
      </c>
      <c r="I2002" s="319" t="s">
        <v>6884</v>
      </c>
      <c r="J2002" s="319" t="s">
        <v>6884</v>
      </c>
      <c r="K2002" s="319" t="s">
        <v>6884</v>
      </c>
      <c r="L2002" s="319" t="s">
        <v>862</v>
      </c>
    </row>
    <row r="2003" spans="1:12" ht="281.25">
      <c r="A2003" s="318" t="s">
        <v>6884</v>
      </c>
      <c r="B2003" s="318" t="s">
        <v>16187</v>
      </c>
      <c r="C2003" s="318" t="s">
        <v>16188</v>
      </c>
      <c r="D2003" s="318" t="s">
        <v>16189</v>
      </c>
      <c r="E2003" s="318" t="s">
        <v>8930</v>
      </c>
      <c r="F2003" s="318" t="s">
        <v>8931</v>
      </c>
      <c r="G2003" s="318" t="s">
        <v>6884</v>
      </c>
      <c r="H2003" s="318" t="s">
        <v>8931</v>
      </c>
      <c r="I2003" s="318" t="s">
        <v>6884</v>
      </c>
      <c r="J2003" s="318" t="s">
        <v>6884</v>
      </c>
      <c r="K2003" s="318" t="s">
        <v>6884</v>
      </c>
      <c r="L2003" s="318" t="s">
        <v>862</v>
      </c>
    </row>
    <row r="2004" spans="1:12" ht="101.25">
      <c r="A2004" s="319" t="s">
        <v>16193</v>
      </c>
      <c r="B2004" s="319" t="s">
        <v>16190</v>
      </c>
      <c r="C2004" s="319" t="s">
        <v>16191</v>
      </c>
      <c r="D2004" s="319" t="s">
        <v>16192</v>
      </c>
      <c r="E2004" s="319" t="s">
        <v>7598</v>
      </c>
      <c r="F2004" s="319" t="s">
        <v>7599</v>
      </c>
      <c r="G2004" s="319" t="s">
        <v>7600</v>
      </c>
      <c r="H2004" s="319" t="s">
        <v>7599</v>
      </c>
      <c r="I2004" s="319" t="s">
        <v>6884</v>
      </c>
      <c r="J2004" s="319" t="s">
        <v>6884</v>
      </c>
      <c r="K2004" s="319" t="s">
        <v>6884</v>
      </c>
      <c r="L2004" s="319" t="s">
        <v>862</v>
      </c>
    </row>
    <row r="2005" spans="1:12" ht="22.5">
      <c r="A2005" s="318" t="s">
        <v>16197</v>
      </c>
      <c r="B2005" s="318" t="s">
        <v>16194</v>
      </c>
      <c r="C2005" s="318" t="s">
        <v>16195</v>
      </c>
      <c r="D2005" s="318" t="s">
        <v>16196</v>
      </c>
      <c r="E2005" s="318" t="s">
        <v>7598</v>
      </c>
      <c r="F2005" s="318" t="s">
        <v>7599</v>
      </c>
      <c r="G2005" s="318" t="s">
        <v>7600</v>
      </c>
      <c r="H2005" s="318" t="s">
        <v>7599</v>
      </c>
      <c r="I2005" s="318" t="s">
        <v>6884</v>
      </c>
      <c r="J2005" s="318" t="s">
        <v>6884</v>
      </c>
      <c r="K2005" s="318" t="s">
        <v>6884</v>
      </c>
      <c r="L2005" s="318" t="s">
        <v>862</v>
      </c>
    </row>
    <row r="2006" spans="1:12" ht="101.25">
      <c r="A2006" s="319" t="s">
        <v>6884</v>
      </c>
      <c r="B2006" s="319" t="s">
        <v>16198</v>
      </c>
      <c r="C2006" s="319" t="s">
        <v>16199</v>
      </c>
      <c r="D2006" s="319" t="s">
        <v>16200</v>
      </c>
      <c r="E2006" s="319" t="s">
        <v>8930</v>
      </c>
      <c r="F2006" s="319" t="s">
        <v>8931</v>
      </c>
      <c r="G2006" s="319" t="s">
        <v>6884</v>
      </c>
      <c r="H2006" s="319" t="s">
        <v>8931</v>
      </c>
      <c r="I2006" s="319" t="s">
        <v>6884</v>
      </c>
      <c r="J2006" s="319" t="s">
        <v>6884</v>
      </c>
      <c r="K2006" s="319" t="s">
        <v>6884</v>
      </c>
      <c r="L2006" s="319" t="s">
        <v>862</v>
      </c>
    </row>
    <row r="2007" spans="1:12" ht="112.5">
      <c r="A2007" s="318" t="s">
        <v>16204</v>
      </c>
      <c r="B2007" s="318" t="s">
        <v>16201</v>
      </c>
      <c r="C2007" s="318" t="s">
        <v>16202</v>
      </c>
      <c r="D2007" s="318" t="s">
        <v>16203</v>
      </c>
      <c r="E2007" s="318" t="s">
        <v>8930</v>
      </c>
      <c r="F2007" s="318" t="s">
        <v>8931</v>
      </c>
      <c r="G2007" s="318" t="s">
        <v>6884</v>
      </c>
      <c r="H2007" s="318" t="s">
        <v>8931</v>
      </c>
      <c r="I2007" s="318" t="s">
        <v>6884</v>
      </c>
      <c r="J2007" s="318" t="s">
        <v>6884</v>
      </c>
      <c r="K2007" s="318" t="s">
        <v>6884</v>
      </c>
      <c r="L2007" s="318" t="s">
        <v>862</v>
      </c>
    </row>
    <row r="2008" spans="1:12" ht="315">
      <c r="A2008" s="319" t="s">
        <v>6884</v>
      </c>
      <c r="B2008" s="319" t="s">
        <v>16205</v>
      </c>
      <c r="C2008" s="319" t="s">
        <v>16206</v>
      </c>
      <c r="D2008" s="319" t="s">
        <v>16207</v>
      </c>
      <c r="E2008" s="319" t="s">
        <v>7598</v>
      </c>
      <c r="F2008" s="319" t="s">
        <v>7599</v>
      </c>
      <c r="G2008" s="319" t="s">
        <v>7600</v>
      </c>
      <c r="H2008" s="319" t="s">
        <v>7599</v>
      </c>
      <c r="I2008" s="319" t="s">
        <v>6884</v>
      </c>
      <c r="J2008" s="319" t="s">
        <v>6884</v>
      </c>
      <c r="K2008" s="319" t="s">
        <v>6884</v>
      </c>
      <c r="L2008" s="319" t="s">
        <v>862</v>
      </c>
    </row>
    <row r="2009" spans="1:12" ht="78.75">
      <c r="A2009" s="318" t="s">
        <v>16211</v>
      </c>
      <c r="B2009" s="318" t="s">
        <v>16208</v>
      </c>
      <c r="C2009" s="318" t="s">
        <v>16209</v>
      </c>
      <c r="D2009" s="318" t="s">
        <v>16210</v>
      </c>
      <c r="E2009" s="318" t="s">
        <v>16212</v>
      </c>
      <c r="F2009" s="318" t="s">
        <v>16213</v>
      </c>
      <c r="G2009" s="318" t="s">
        <v>7780</v>
      </c>
      <c r="H2009" s="318" t="s">
        <v>16214</v>
      </c>
      <c r="I2009" s="318" t="s">
        <v>6884</v>
      </c>
      <c r="J2009" s="318" t="s">
        <v>6884</v>
      </c>
      <c r="K2009" s="318" t="s">
        <v>6884</v>
      </c>
      <c r="L2009" s="318" t="s">
        <v>862</v>
      </c>
    </row>
    <row r="2010" spans="1:12" ht="409.5">
      <c r="A2010" s="319" t="s">
        <v>6884</v>
      </c>
      <c r="B2010" s="319" t="s">
        <v>16215</v>
      </c>
      <c r="C2010" s="319" t="s">
        <v>16216</v>
      </c>
      <c r="D2010" s="319" t="s">
        <v>16217</v>
      </c>
      <c r="E2010" s="319" t="s">
        <v>7035</v>
      </c>
      <c r="F2010" s="319" t="s">
        <v>7036</v>
      </c>
      <c r="G2010" s="319" t="s">
        <v>7037</v>
      </c>
      <c r="H2010" s="319" t="s">
        <v>7036</v>
      </c>
      <c r="I2010" s="319" t="s">
        <v>6884</v>
      </c>
      <c r="J2010" s="319" t="s">
        <v>6884</v>
      </c>
      <c r="K2010" s="319" t="s">
        <v>6884</v>
      </c>
      <c r="L2010" s="319" t="s">
        <v>862</v>
      </c>
    </row>
    <row r="2011" spans="1:12" ht="90">
      <c r="A2011" s="318" t="s">
        <v>16221</v>
      </c>
      <c r="B2011" s="318" t="s">
        <v>16218</v>
      </c>
      <c r="C2011" s="318" t="s">
        <v>16219</v>
      </c>
      <c r="D2011" s="318" t="s">
        <v>16220</v>
      </c>
      <c r="E2011" s="318" t="s">
        <v>8930</v>
      </c>
      <c r="F2011" s="318" t="s">
        <v>8931</v>
      </c>
      <c r="G2011" s="318" t="s">
        <v>6884</v>
      </c>
      <c r="H2011" s="318" t="s">
        <v>8931</v>
      </c>
      <c r="I2011" s="318" t="s">
        <v>6884</v>
      </c>
      <c r="J2011" s="318" t="s">
        <v>6884</v>
      </c>
      <c r="K2011" s="318" t="s">
        <v>6884</v>
      </c>
      <c r="L2011" s="318" t="s">
        <v>862</v>
      </c>
    </row>
    <row r="2012" spans="1:12" ht="135">
      <c r="A2012" s="319" t="s">
        <v>16225</v>
      </c>
      <c r="B2012" s="319" t="s">
        <v>16222</v>
      </c>
      <c r="C2012" s="319" t="s">
        <v>16223</v>
      </c>
      <c r="D2012" s="319" t="s">
        <v>16224</v>
      </c>
      <c r="E2012" s="319" t="s">
        <v>9337</v>
      </c>
      <c r="F2012" s="319" t="s">
        <v>9338</v>
      </c>
      <c r="G2012" s="319" t="s">
        <v>7474</v>
      </c>
      <c r="H2012" s="319" t="s">
        <v>9338</v>
      </c>
      <c r="I2012" s="319" t="s">
        <v>6884</v>
      </c>
      <c r="J2012" s="319" t="s">
        <v>6884</v>
      </c>
      <c r="K2012" s="319" t="s">
        <v>6884</v>
      </c>
      <c r="L2012" s="319" t="s">
        <v>862</v>
      </c>
    </row>
    <row r="2013" spans="1:12" ht="45">
      <c r="A2013" s="318" t="s">
        <v>16229</v>
      </c>
      <c r="B2013" s="318" t="s">
        <v>16226</v>
      </c>
      <c r="C2013" s="318" t="s">
        <v>16227</v>
      </c>
      <c r="D2013" s="318" t="s">
        <v>16228</v>
      </c>
      <c r="E2013" s="318" t="s">
        <v>7048</v>
      </c>
      <c r="F2013" s="318" t="s">
        <v>7049</v>
      </c>
      <c r="G2013" s="318" t="s">
        <v>7050</v>
      </c>
      <c r="H2013" s="318" t="s">
        <v>7049</v>
      </c>
      <c r="I2013" s="318" t="s">
        <v>6884</v>
      </c>
      <c r="J2013" s="318" t="s">
        <v>6884</v>
      </c>
      <c r="K2013" s="318" t="s">
        <v>6884</v>
      </c>
      <c r="L2013" s="318" t="s">
        <v>6926</v>
      </c>
    </row>
    <row r="2014" spans="1:12" ht="67.5">
      <c r="A2014" s="319" t="s">
        <v>16233</v>
      </c>
      <c r="B2014" s="319" t="s">
        <v>16230</v>
      </c>
      <c r="C2014" s="319" t="s">
        <v>16231</v>
      </c>
      <c r="D2014" s="319" t="s">
        <v>16232</v>
      </c>
      <c r="E2014" s="319" t="s">
        <v>7035</v>
      </c>
      <c r="F2014" s="319" t="s">
        <v>7036</v>
      </c>
      <c r="G2014" s="319" t="s">
        <v>7037</v>
      </c>
      <c r="H2014" s="319" t="s">
        <v>7036</v>
      </c>
      <c r="I2014" s="319" t="s">
        <v>6884</v>
      </c>
      <c r="J2014" s="319" t="s">
        <v>6884</v>
      </c>
      <c r="K2014" s="319" t="s">
        <v>6884</v>
      </c>
      <c r="L2014" s="319" t="s">
        <v>6926</v>
      </c>
    </row>
    <row r="2015" spans="1:12" ht="56.25">
      <c r="A2015" s="318" t="s">
        <v>16237</v>
      </c>
      <c r="B2015" s="318" t="s">
        <v>16234</v>
      </c>
      <c r="C2015" s="318" t="s">
        <v>16235</v>
      </c>
      <c r="D2015" s="318" t="s">
        <v>16236</v>
      </c>
      <c r="E2015" s="318" t="s">
        <v>7048</v>
      </c>
      <c r="F2015" s="318" t="s">
        <v>7049</v>
      </c>
      <c r="G2015" s="318" t="s">
        <v>6884</v>
      </c>
      <c r="H2015" s="318" t="s">
        <v>7049</v>
      </c>
      <c r="I2015" s="318" t="s">
        <v>6884</v>
      </c>
      <c r="J2015" s="318" t="s">
        <v>6884</v>
      </c>
      <c r="K2015" s="318" t="s">
        <v>6884</v>
      </c>
      <c r="L2015" s="318" t="s">
        <v>862</v>
      </c>
    </row>
    <row r="2016" spans="1:12" ht="191.25">
      <c r="A2016" s="319" t="s">
        <v>16241</v>
      </c>
      <c r="B2016" s="319" t="s">
        <v>16238</v>
      </c>
      <c r="C2016" s="319" t="s">
        <v>16239</v>
      </c>
      <c r="D2016" s="319" t="s">
        <v>16240</v>
      </c>
      <c r="E2016" s="319" t="s">
        <v>7035</v>
      </c>
      <c r="F2016" s="319" t="s">
        <v>7036</v>
      </c>
      <c r="G2016" s="319" t="s">
        <v>7037</v>
      </c>
      <c r="H2016" s="319" t="s">
        <v>7036</v>
      </c>
      <c r="I2016" s="319" t="s">
        <v>6884</v>
      </c>
      <c r="J2016" s="319" t="s">
        <v>6884</v>
      </c>
      <c r="K2016" s="319" t="s">
        <v>6884</v>
      </c>
      <c r="L2016" s="319" t="s">
        <v>862</v>
      </c>
    </row>
    <row r="2017" spans="1:12" ht="33.75">
      <c r="A2017" s="318" t="s">
        <v>16245</v>
      </c>
      <c r="B2017" s="318" t="s">
        <v>16242</v>
      </c>
      <c r="C2017" s="318" t="s">
        <v>16243</v>
      </c>
      <c r="D2017" s="318" t="s">
        <v>16244</v>
      </c>
      <c r="E2017" s="318" t="s">
        <v>10549</v>
      </c>
      <c r="F2017" s="318" t="s">
        <v>10550</v>
      </c>
      <c r="G2017" s="318" t="s">
        <v>7474</v>
      </c>
      <c r="H2017" s="318" t="s">
        <v>10550</v>
      </c>
      <c r="I2017" s="318" t="s">
        <v>6884</v>
      </c>
      <c r="J2017" s="318" t="s">
        <v>6884</v>
      </c>
      <c r="K2017" s="318" t="s">
        <v>6884</v>
      </c>
      <c r="L2017" s="318" t="s">
        <v>862</v>
      </c>
    </row>
    <row r="2018" spans="1:12" ht="56.25">
      <c r="A2018" s="319" t="s">
        <v>1090</v>
      </c>
      <c r="B2018" s="319" t="s">
        <v>16246</v>
      </c>
      <c r="C2018" s="319" t="s">
        <v>16247</v>
      </c>
      <c r="D2018" s="319" t="s">
        <v>16248</v>
      </c>
      <c r="E2018" s="319" t="s">
        <v>9860</v>
      </c>
      <c r="F2018" s="319" t="s">
        <v>12516</v>
      </c>
      <c r="G2018" s="319" t="s">
        <v>7163</v>
      </c>
      <c r="H2018" s="319" t="s">
        <v>12516</v>
      </c>
      <c r="I2018" s="319" t="s">
        <v>6884</v>
      </c>
      <c r="J2018" s="319" t="s">
        <v>6884</v>
      </c>
      <c r="K2018" s="319" t="s">
        <v>6884</v>
      </c>
      <c r="L2018" s="319" t="s">
        <v>6926</v>
      </c>
    </row>
    <row r="2019" spans="1:12" ht="45">
      <c r="A2019" s="318" t="s">
        <v>16252</v>
      </c>
      <c r="B2019" s="318" t="s">
        <v>16249</v>
      </c>
      <c r="C2019" s="318" t="s">
        <v>16250</v>
      </c>
      <c r="D2019" s="318" t="s">
        <v>16251</v>
      </c>
      <c r="E2019" s="318" t="s">
        <v>16253</v>
      </c>
      <c r="F2019" s="318" t="s">
        <v>16254</v>
      </c>
      <c r="G2019" s="318" t="s">
        <v>6938</v>
      </c>
      <c r="H2019" s="318" t="s">
        <v>16254</v>
      </c>
      <c r="I2019" s="318" t="s">
        <v>6884</v>
      </c>
      <c r="J2019" s="318" t="s">
        <v>6884</v>
      </c>
      <c r="K2019" s="318" t="s">
        <v>6884</v>
      </c>
      <c r="L2019" s="318" t="s">
        <v>862</v>
      </c>
    </row>
    <row r="2020" spans="1:12" ht="67.5">
      <c r="A2020" s="319" t="s">
        <v>16258</v>
      </c>
      <c r="B2020" s="319" t="s">
        <v>16255</v>
      </c>
      <c r="C2020" s="319" t="s">
        <v>16256</v>
      </c>
      <c r="D2020" s="319" t="s">
        <v>16257</v>
      </c>
      <c r="E2020" s="319" t="s">
        <v>7048</v>
      </c>
      <c r="F2020" s="319" t="s">
        <v>7049</v>
      </c>
      <c r="G2020" s="319" t="s">
        <v>6884</v>
      </c>
      <c r="H2020" s="319" t="s">
        <v>7049</v>
      </c>
      <c r="I2020" s="319" t="s">
        <v>6884</v>
      </c>
      <c r="J2020" s="319" t="s">
        <v>6884</v>
      </c>
      <c r="K2020" s="319" t="s">
        <v>6884</v>
      </c>
      <c r="L2020" s="319" t="s">
        <v>862</v>
      </c>
    </row>
    <row r="2021" spans="1:12" ht="56.25">
      <c r="A2021" s="318" t="s">
        <v>973</v>
      </c>
      <c r="B2021" s="318" t="s">
        <v>16259</v>
      </c>
      <c r="C2021" s="318" t="s">
        <v>16260</v>
      </c>
      <c r="D2021" s="318" t="s">
        <v>6329</v>
      </c>
      <c r="E2021" s="318" t="s">
        <v>6988</v>
      </c>
      <c r="F2021" s="318" t="s">
        <v>11836</v>
      </c>
      <c r="G2021" s="318" t="s">
        <v>6990</v>
      </c>
      <c r="H2021" s="318" t="s">
        <v>11837</v>
      </c>
      <c r="I2021" s="318" t="s">
        <v>6884</v>
      </c>
      <c r="J2021" s="318" t="s">
        <v>6884</v>
      </c>
      <c r="K2021" s="318" t="s">
        <v>6884</v>
      </c>
      <c r="L2021" s="318" t="s">
        <v>862</v>
      </c>
    </row>
    <row r="2022" spans="1:12" ht="56.25">
      <c r="A2022" s="319" t="s">
        <v>1090</v>
      </c>
      <c r="B2022" s="319" t="s">
        <v>16261</v>
      </c>
      <c r="C2022" s="319" t="s">
        <v>16262</v>
      </c>
      <c r="D2022" s="319" t="s">
        <v>16263</v>
      </c>
      <c r="E2022" s="319" t="s">
        <v>7048</v>
      </c>
      <c r="F2022" s="319" t="s">
        <v>7049</v>
      </c>
      <c r="G2022" s="319" t="s">
        <v>7050</v>
      </c>
      <c r="H2022" s="319" t="s">
        <v>7049</v>
      </c>
      <c r="I2022" s="319" t="s">
        <v>6884</v>
      </c>
      <c r="J2022" s="319" t="s">
        <v>6884</v>
      </c>
      <c r="K2022" s="319" t="s">
        <v>6884</v>
      </c>
      <c r="L2022" s="319" t="s">
        <v>6926</v>
      </c>
    </row>
    <row r="2023" spans="1:12" ht="56.25">
      <c r="A2023" s="318" t="s">
        <v>16267</v>
      </c>
      <c r="B2023" s="318" t="s">
        <v>16264</v>
      </c>
      <c r="C2023" s="318" t="s">
        <v>16265</v>
      </c>
      <c r="D2023" s="318" t="s">
        <v>16266</v>
      </c>
      <c r="E2023" s="318" t="s">
        <v>7772</v>
      </c>
      <c r="F2023" s="318" t="s">
        <v>7773</v>
      </c>
      <c r="G2023" s="318" t="s">
        <v>7044</v>
      </c>
      <c r="H2023" s="318" t="s">
        <v>7773</v>
      </c>
      <c r="I2023" s="318" t="s">
        <v>6884</v>
      </c>
      <c r="J2023" s="318" t="s">
        <v>6884</v>
      </c>
      <c r="K2023" s="318" t="s">
        <v>6884</v>
      </c>
      <c r="L2023" s="318" t="s">
        <v>6926</v>
      </c>
    </row>
    <row r="2024" spans="1:12" ht="45">
      <c r="A2024" s="319" t="s">
        <v>969</v>
      </c>
      <c r="B2024" s="319" t="s">
        <v>16268</v>
      </c>
      <c r="C2024" s="319" t="s">
        <v>16269</v>
      </c>
      <c r="D2024" s="319" t="s">
        <v>6335</v>
      </c>
      <c r="E2024" s="319" t="s">
        <v>6988</v>
      </c>
      <c r="F2024" s="319" t="s">
        <v>16270</v>
      </c>
      <c r="G2024" s="319" t="s">
        <v>6990</v>
      </c>
      <c r="H2024" s="319" t="s">
        <v>16270</v>
      </c>
      <c r="I2024" s="319" t="s">
        <v>6884</v>
      </c>
      <c r="J2024" s="319" t="s">
        <v>6884</v>
      </c>
      <c r="K2024" s="319" t="s">
        <v>6884</v>
      </c>
      <c r="L2024" s="319" t="s">
        <v>6926</v>
      </c>
    </row>
    <row r="2025" spans="1:12" ht="78.75">
      <c r="A2025" s="318" t="s">
        <v>16274</v>
      </c>
      <c r="B2025" s="318" t="s">
        <v>16271</v>
      </c>
      <c r="C2025" s="318" t="s">
        <v>16272</v>
      </c>
      <c r="D2025" s="318" t="s">
        <v>16273</v>
      </c>
      <c r="E2025" s="318" t="s">
        <v>7048</v>
      </c>
      <c r="F2025" s="318" t="s">
        <v>7049</v>
      </c>
      <c r="G2025" s="318" t="s">
        <v>7050</v>
      </c>
      <c r="H2025" s="318" t="s">
        <v>7049</v>
      </c>
      <c r="I2025" s="318" t="s">
        <v>6884</v>
      </c>
      <c r="J2025" s="318" t="s">
        <v>6884</v>
      </c>
      <c r="K2025" s="318" t="s">
        <v>6884</v>
      </c>
      <c r="L2025" s="318" t="s">
        <v>6926</v>
      </c>
    </row>
    <row r="2026" spans="1:12" ht="56.25">
      <c r="A2026" s="319" t="s">
        <v>1090</v>
      </c>
      <c r="B2026" s="319" t="s">
        <v>16275</v>
      </c>
      <c r="C2026" s="319" t="s">
        <v>16276</v>
      </c>
      <c r="D2026" s="319" t="s">
        <v>16277</v>
      </c>
      <c r="E2026" s="319" t="s">
        <v>7048</v>
      </c>
      <c r="F2026" s="319" t="s">
        <v>7049</v>
      </c>
      <c r="G2026" s="319" t="s">
        <v>7050</v>
      </c>
      <c r="H2026" s="319" t="s">
        <v>7049</v>
      </c>
      <c r="I2026" s="319" t="s">
        <v>6884</v>
      </c>
      <c r="J2026" s="319" t="s">
        <v>6884</v>
      </c>
      <c r="K2026" s="319" t="s">
        <v>6884</v>
      </c>
      <c r="L2026" s="319" t="s">
        <v>6926</v>
      </c>
    </row>
    <row r="2027" spans="1:12" ht="90">
      <c r="A2027" s="318" t="s">
        <v>16281</v>
      </c>
      <c r="B2027" s="318" t="s">
        <v>16278</v>
      </c>
      <c r="C2027" s="318" t="s">
        <v>16279</v>
      </c>
      <c r="D2027" s="318" t="s">
        <v>16280</v>
      </c>
      <c r="E2027" s="318" t="s">
        <v>8930</v>
      </c>
      <c r="F2027" s="318" t="s">
        <v>8931</v>
      </c>
      <c r="G2027" s="318" t="s">
        <v>7050</v>
      </c>
      <c r="H2027" s="318" t="s">
        <v>8931</v>
      </c>
      <c r="I2027" s="318" t="s">
        <v>6884</v>
      </c>
      <c r="J2027" s="318" t="s">
        <v>6884</v>
      </c>
      <c r="K2027" s="318" t="s">
        <v>6884</v>
      </c>
      <c r="L2027" s="318" t="s">
        <v>6926</v>
      </c>
    </row>
    <row r="2028" spans="1:12" ht="225">
      <c r="A2028" s="319" t="s">
        <v>6884</v>
      </c>
      <c r="B2028" s="319" t="s">
        <v>16282</v>
      </c>
      <c r="C2028" s="319" t="s">
        <v>16283</v>
      </c>
      <c r="D2028" s="319" t="s">
        <v>16284</v>
      </c>
      <c r="E2028" s="319" t="s">
        <v>16285</v>
      </c>
      <c r="F2028" s="319" t="s">
        <v>16286</v>
      </c>
      <c r="G2028" s="319" t="s">
        <v>6990</v>
      </c>
      <c r="H2028" s="319" t="s">
        <v>16286</v>
      </c>
      <c r="I2028" s="319" t="s">
        <v>6884</v>
      </c>
      <c r="J2028" s="319" t="s">
        <v>6884</v>
      </c>
      <c r="K2028" s="319" t="s">
        <v>6884</v>
      </c>
      <c r="L2028" s="319" t="s">
        <v>862</v>
      </c>
    </row>
    <row r="2029" spans="1:12" ht="45">
      <c r="A2029" s="318" t="s">
        <v>16290</v>
      </c>
      <c r="B2029" s="318" t="s">
        <v>16287</v>
      </c>
      <c r="C2029" s="318" t="s">
        <v>16288</v>
      </c>
      <c r="D2029" s="318" t="s">
        <v>16289</v>
      </c>
      <c r="E2029" s="318" t="s">
        <v>7274</v>
      </c>
      <c r="F2029" s="318" t="s">
        <v>7275</v>
      </c>
      <c r="G2029" s="318" t="s">
        <v>7276</v>
      </c>
      <c r="H2029" s="318" t="s">
        <v>7277</v>
      </c>
      <c r="I2029" s="318" t="s">
        <v>6884</v>
      </c>
      <c r="J2029" s="318" t="s">
        <v>6884</v>
      </c>
      <c r="K2029" s="318" t="s">
        <v>6884</v>
      </c>
      <c r="L2029" s="318" t="s">
        <v>862</v>
      </c>
    </row>
    <row r="2030" spans="1:12" ht="101.25">
      <c r="A2030" s="319" t="s">
        <v>16294</v>
      </c>
      <c r="B2030" s="319" t="s">
        <v>16291</v>
      </c>
      <c r="C2030" s="319" t="s">
        <v>16292</v>
      </c>
      <c r="D2030" s="319" t="s">
        <v>16293</v>
      </c>
      <c r="E2030" s="319" t="s">
        <v>7035</v>
      </c>
      <c r="F2030" s="319" t="s">
        <v>7036</v>
      </c>
      <c r="G2030" s="319" t="s">
        <v>7037</v>
      </c>
      <c r="H2030" s="319" t="s">
        <v>7036</v>
      </c>
      <c r="I2030" s="319" t="s">
        <v>6884</v>
      </c>
      <c r="J2030" s="319" t="s">
        <v>6884</v>
      </c>
      <c r="K2030" s="319" t="s">
        <v>6884</v>
      </c>
      <c r="L2030" s="319" t="s">
        <v>862</v>
      </c>
    </row>
    <row r="2031" spans="1:12" ht="33.75">
      <c r="A2031" s="318" t="s">
        <v>6884</v>
      </c>
      <c r="B2031" s="318" t="s">
        <v>16295</v>
      </c>
      <c r="C2031" s="318" t="s">
        <v>16296</v>
      </c>
      <c r="D2031" s="318" t="s">
        <v>16297</v>
      </c>
      <c r="E2031" s="318" t="s">
        <v>7772</v>
      </c>
      <c r="F2031" s="318" t="s">
        <v>7773</v>
      </c>
      <c r="G2031" s="318" t="s">
        <v>7044</v>
      </c>
      <c r="H2031" s="318" t="s">
        <v>7773</v>
      </c>
      <c r="I2031" s="318" t="s">
        <v>6884</v>
      </c>
      <c r="J2031" s="318" t="s">
        <v>6884</v>
      </c>
      <c r="K2031" s="318" t="s">
        <v>6884</v>
      </c>
      <c r="L2031" s="318" t="s">
        <v>862</v>
      </c>
    </row>
    <row r="2032" spans="1:12" ht="191.25">
      <c r="A2032" s="319" t="s">
        <v>1090</v>
      </c>
      <c r="B2032" s="319" t="s">
        <v>16298</v>
      </c>
      <c r="C2032" s="319" t="s">
        <v>16299</v>
      </c>
      <c r="D2032" s="319" t="s">
        <v>16300</v>
      </c>
      <c r="E2032" s="319" t="s">
        <v>9124</v>
      </c>
      <c r="F2032" s="319" t="s">
        <v>9125</v>
      </c>
      <c r="G2032" s="319" t="s">
        <v>8100</v>
      </c>
      <c r="H2032" s="319" t="s">
        <v>9125</v>
      </c>
      <c r="I2032" s="319" t="s">
        <v>6884</v>
      </c>
      <c r="J2032" s="319" t="s">
        <v>6884</v>
      </c>
      <c r="K2032" s="319" t="s">
        <v>6884</v>
      </c>
      <c r="L2032" s="319" t="s">
        <v>6926</v>
      </c>
    </row>
    <row r="2033" spans="1:12" ht="45">
      <c r="A2033" s="318" t="s">
        <v>16304</v>
      </c>
      <c r="B2033" s="318" t="s">
        <v>16301</v>
      </c>
      <c r="C2033" s="318" t="s">
        <v>16302</v>
      </c>
      <c r="D2033" s="318" t="s">
        <v>16303</v>
      </c>
      <c r="E2033" s="318" t="s">
        <v>7598</v>
      </c>
      <c r="F2033" s="318" t="s">
        <v>7599</v>
      </c>
      <c r="G2033" s="318" t="s">
        <v>7600</v>
      </c>
      <c r="H2033" s="318" t="s">
        <v>7599</v>
      </c>
      <c r="I2033" s="318" t="s">
        <v>6884</v>
      </c>
      <c r="J2033" s="318" t="s">
        <v>6884</v>
      </c>
      <c r="K2033" s="318" t="s">
        <v>6884</v>
      </c>
      <c r="L2033" s="318" t="s">
        <v>862</v>
      </c>
    </row>
    <row r="2034" spans="1:12" ht="67.5">
      <c r="A2034" s="319" t="s">
        <v>16308</v>
      </c>
      <c r="B2034" s="319" t="s">
        <v>16305</v>
      </c>
      <c r="C2034" s="319" t="s">
        <v>16306</v>
      </c>
      <c r="D2034" s="319" t="s">
        <v>16307</v>
      </c>
      <c r="E2034" s="319" t="s">
        <v>7472</v>
      </c>
      <c r="F2034" s="319" t="s">
        <v>7473</v>
      </c>
      <c r="G2034" s="319" t="s">
        <v>7474</v>
      </c>
      <c r="H2034" s="319" t="s">
        <v>7473</v>
      </c>
      <c r="I2034" s="319" t="s">
        <v>6884</v>
      </c>
      <c r="J2034" s="319" t="s">
        <v>6884</v>
      </c>
      <c r="K2034" s="319" t="s">
        <v>6884</v>
      </c>
      <c r="L2034" s="319" t="s">
        <v>862</v>
      </c>
    </row>
    <row r="2035" spans="1:12" ht="33.75">
      <c r="A2035" s="318" t="s">
        <v>16312</v>
      </c>
      <c r="B2035" s="318" t="s">
        <v>16309</v>
      </c>
      <c r="C2035" s="318" t="s">
        <v>16310</v>
      </c>
      <c r="D2035" s="318" t="s">
        <v>16311</v>
      </c>
      <c r="E2035" s="318" t="s">
        <v>7274</v>
      </c>
      <c r="F2035" s="318" t="s">
        <v>7275</v>
      </c>
      <c r="G2035" s="318" t="s">
        <v>7276</v>
      </c>
      <c r="H2035" s="318" t="s">
        <v>7277</v>
      </c>
      <c r="I2035" s="318" t="s">
        <v>6884</v>
      </c>
      <c r="J2035" s="318" t="s">
        <v>6884</v>
      </c>
      <c r="K2035" s="318" t="s">
        <v>6884</v>
      </c>
      <c r="L2035" s="318" t="s">
        <v>862</v>
      </c>
    </row>
    <row r="2036" spans="1:12" ht="45">
      <c r="A2036" s="319" t="s">
        <v>16316</v>
      </c>
      <c r="B2036" s="319" t="s">
        <v>16313</v>
      </c>
      <c r="C2036" s="319" t="s">
        <v>16314</v>
      </c>
      <c r="D2036" s="319" t="s">
        <v>16315</v>
      </c>
      <c r="E2036" s="319" t="s">
        <v>7035</v>
      </c>
      <c r="F2036" s="319" t="s">
        <v>7036</v>
      </c>
      <c r="G2036" s="319" t="s">
        <v>7037</v>
      </c>
      <c r="H2036" s="319" t="s">
        <v>7036</v>
      </c>
      <c r="I2036" s="319" t="s">
        <v>6884</v>
      </c>
      <c r="J2036" s="319" t="s">
        <v>6884</v>
      </c>
      <c r="K2036" s="319" t="s">
        <v>6884</v>
      </c>
      <c r="L2036" s="319" t="s">
        <v>862</v>
      </c>
    </row>
    <row r="2037" spans="1:12" ht="45">
      <c r="A2037" s="318" t="s">
        <v>16320</v>
      </c>
      <c r="B2037" s="318" t="s">
        <v>16317</v>
      </c>
      <c r="C2037" s="318" t="s">
        <v>16318</v>
      </c>
      <c r="D2037" s="318" t="s">
        <v>16319</v>
      </c>
      <c r="E2037" s="318" t="s">
        <v>7048</v>
      </c>
      <c r="F2037" s="318" t="s">
        <v>7049</v>
      </c>
      <c r="G2037" s="318" t="s">
        <v>6884</v>
      </c>
      <c r="H2037" s="318" t="s">
        <v>7049</v>
      </c>
      <c r="I2037" s="318" t="s">
        <v>6884</v>
      </c>
      <c r="J2037" s="318" t="s">
        <v>6884</v>
      </c>
      <c r="K2037" s="318" t="s">
        <v>6884</v>
      </c>
      <c r="L2037" s="318" t="s">
        <v>862</v>
      </c>
    </row>
    <row r="2038" spans="1:12" ht="22.5">
      <c r="A2038" s="319" t="s">
        <v>6884</v>
      </c>
      <c r="B2038" s="319" t="s">
        <v>16321</v>
      </c>
      <c r="C2038" s="319" t="s">
        <v>16322</v>
      </c>
      <c r="D2038" s="319" t="s">
        <v>16323</v>
      </c>
      <c r="E2038" s="319" t="s">
        <v>7048</v>
      </c>
      <c r="F2038" s="319" t="s">
        <v>7049</v>
      </c>
      <c r="G2038" s="319" t="s">
        <v>6884</v>
      </c>
      <c r="H2038" s="319" t="s">
        <v>7049</v>
      </c>
      <c r="I2038" s="319" t="s">
        <v>6884</v>
      </c>
      <c r="J2038" s="319" t="s">
        <v>6884</v>
      </c>
      <c r="K2038" s="319" t="s">
        <v>6884</v>
      </c>
      <c r="L2038" s="319" t="s">
        <v>862</v>
      </c>
    </row>
    <row r="2039" spans="1:12" ht="33.75">
      <c r="A2039" s="318" t="s">
        <v>16327</v>
      </c>
      <c r="B2039" s="318" t="s">
        <v>16324</v>
      </c>
      <c r="C2039" s="318" t="s">
        <v>16325</v>
      </c>
      <c r="D2039" s="318" t="s">
        <v>16326</v>
      </c>
      <c r="E2039" s="318" t="s">
        <v>12829</v>
      </c>
      <c r="F2039" s="318" t="s">
        <v>12830</v>
      </c>
      <c r="G2039" s="318" t="s">
        <v>7037</v>
      </c>
      <c r="H2039" s="318" t="s">
        <v>12830</v>
      </c>
      <c r="I2039" s="318" t="s">
        <v>6884</v>
      </c>
      <c r="J2039" s="318" t="s">
        <v>6884</v>
      </c>
      <c r="K2039" s="318" t="s">
        <v>6884</v>
      </c>
      <c r="L2039" s="318" t="s">
        <v>862</v>
      </c>
    </row>
    <row r="2040" spans="1:12" ht="56.25">
      <c r="A2040" s="319" t="s">
        <v>6884</v>
      </c>
      <c r="B2040" s="319" t="s">
        <v>16328</v>
      </c>
      <c r="C2040" s="319" t="s">
        <v>16329</v>
      </c>
      <c r="D2040" s="319" t="s">
        <v>16330</v>
      </c>
      <c r="E2040" s="319" t="s">
        <v>9494</v>
      </c>
      <c r="F2040" s="319" t="s">
        <v>9495</v>
      </c>
      <c r="G2040" s="319" t="s">
        <v>7163</v>
      </c>
      <c r="H2040" s="319" t="s">
        <v>9495</v>
      </c>
      <c r="I2040" s="319" t="s">
        <v>6884</v>
      </c>
      <c r="J2040" s="319" t="s">
        <v>6884</v>
      </c>
      <c r="K2040" s="319" t="s">
        <v>6884</v>
      </c>
      <c r="L2040" s="319" t="s">
        <v>862</v>
      </c>
    </row>
    <row r="2041" spans="1:12" ht="45">
      <c r="A2041" s="318" t="s">
        <v>6884</v>
      </c>
      <c r="B2041" s="318" t="s">
        <v>16331</v>
      </c>
      <c r="C2041" s="318" t="s">
        <v>16332</v>
      </c>
      <c r="D2041" s="318" t="s">
        <v>16333</v>
      </c>
      <c r="E2041" s="318" t="s">
        <v>7364</v>
      </c>
      <c r="F2041" s="318" t="s">
        <v>7365</v>
      </c>
      <c r="G2041" s="318" t="s">
        <v>7003</v>
      </c>
      <c r="H2041" s="318" t="s">
        <v>7366</v>
      </c>
      <c r="I2041" s="318" t="s">
        <v>6884</v>
      </c>
      <c r="J2041" s="318" t="s">
        <v>6884</v>
      </c>
      <c r="K2041" s="318" t="s">
        <v>6884</v>
      </c>
      <c r="L2041" s="318" t="s">
        <v>862</v>
      </c>
    </row>
    <row r="2042" spans="1:12" ht="56.25">
      <c r="A2042" s="319" t="s">
        <v>16337</v>
      </c>
      <c r="B2042" s="319" t="s">
        <v>16334</v>
      </c>
      <c r="C2042" s="319" t="s">
        <v>16335</v>
      </c>
      <c r="D2042" s="319" t="s">
        <v>16336</v>
      </c>
      <c r="E2042" s="319" t="s">
        <v>7048</v>
      </c>
      <c r="F2042" s="319" t="s">
        <v>7049</v>
      </c>
      <c r="G2042" s="319" t="s">
        <v>6884</v>
      </c>
      <c r="H2042" s="319" t="s">
        <v>7049</v>
      </c>
      <c r="I2042" s="319" t="s">
        <v>6884</v>
      </c>
      <c r="J2042" s="319" t="s">
        <v>6884</v>
      </c>
      <c r="K2042" s="319" t="s">
        <v>6884</v>
      </c>
      <c r="L2042" s="319" t="s">
        <v>862</v>
      </c>
    </row>
    <row r="2043" spans="1:12" ht="45">
      <c r="A2043" s="318" t="s">
        <v>16341</v>
      </c>
      <c r="B2043" s="318" t="s">
        <v>16338</v>
      </c>
      <c r="C2043" s="318" t="s">
        <v>16339</v>
      </c>
      <c r="D2043" s="318" t="s">
        <v>16340</v>
      </c>
      <c r="E2043" s="318" t="s">
        <v>12914</v>
      </c>
      <c r="F2043" s="318" t="s">
        <v>12915</v>
      </c>
      <c r="G2043" s="318" t="s">
        <v>7163</v>
      </c>
      <c r="H2043" s="318" t="s">
        <v>16342</v>
      </c>
      <c r="I2043" s="318" t="s">
        <v>6884</v>
      </c>
      <c r="J2043" s="318" t="s">
        <v>6884</v>
      </c>
      <c r="K2043" s="318" t="s">
        <v>6884</v>
      </c>
      <c r="L2043" s="318" t="s">
        <v>862</v>
      </c>
    </row>
    <row r="2044" spans="1:12" ht="56.25">
      <c r="A2044" s="319" t="s">
        <v>16346</v>
      </c>
      <c r="B2044" s="319" t="s">
        <v>16343</v>
      </c>
      <c r="C2044" s="319" t="s">
        <v>16344</v>
      </c>
      <c r="D2044" s="319" t="s">
        <v>16345</v>
      </c>
      <c r="E2044" s="319" t="s">
        <v>7857</v>
      </c>
      <c r="F2044" s="319" t="s">
        <v>7858</v>
      </c>
      <c r="G2044" s="319" t="s">
        <v>7474</v>
      </c>
      <c r="H2044" s="319" t="s">
        <v>7858</v>
      </c>
      <c r="I2044" s="319" t="s">
        <v>6884</v>
      </c>
      <c r="J2044" s="319" t="s">
        <v>6884</v>
      </c>
      <c r="K2044" s="319" t="s">
        <v>6884</v>
      </c>
      <c r="L2044" s="319" t="s">
        <v>862</v>
      </c>
    </row>
    <row r="2045" spans="1:12" ht="78.75">
      <c r="A2045" s="318" t="s">
        <v>6884</v>
      </c>
      <c r="B2045" s="318" t="s">
        <v>16347</v>
      </c>
      <c r="C2045" s="318" t="s">
        <v>16348</v>
      </c>
      <c r="D2045" s="318" t="s">
        <v>16349</v>
      </c>
      <c r="E2045" s="318" t="s">
        <v>16350</v>
      </c>
      <c r="F2045" s="318" t="s">
        <v>16351</v>
      </c>
      <c r="G2045" s="318" t="s">
        <v>6938</v>
      </c>
      <c r="H2045" s="318" t="s">
        <v>16352</v>
      </c>
      <c r="I2045" s="318" t="s">
        <v>6884</v>
      </c>
      <c r="J2045" s="318" t="s">
        <v>6884</v>
      </c>
      <c r="K2045" s="318" t="s">
        <v>6884</v>
      </c>
      <c r="L2045" s="318" t="s">
        <v>6993</v>
      </c>
    </row>
    <row r="2046" spans="1:12" ht="112.5">
      <c r="A2046" s="319" t="s">
        <v>6884</v>
      </c>
      <c r="B2046" s="319" t="s">
        <v>16353</v>
      </c>
      <c r="C2046" s="319" t="s">
        <v>16354</v>
      </c>
      <c r="D2046" s="319" t="s">
        <v>16355</v>
      </c>
      <c r="E2046" s="319" t="s">
        <v>8930</v>
      </c>
      <c r="F2046" s="319" t="s">
        <v>8931</v>
      </c>
      <c r="G2046" s="319" t="s">
        <v>6884</v>
      </c>
      <c r="H2046" s="319" t="s">
        <v>8931</v>
      </c>
      <c r="I2046" s="319" t="s">
        <v>6884</v>
      </c>
      <c r="J2046" s="319" t="s">
        <v>6884</v>
      </c>
      <c r="K2046" s="319" t="s">
        <v>6884</v>
      </c>
      <c r="L2046" s="319" t="s">
        <v>862</v>
      </c>
    </row>
    <row r="2047" spans="1:12" ht="168.75">
      <c r="A2047" s="318" t="s">
        <v>6884</v>
      </c>
      <c r="B2047" s="318" t="s">
        <v>16356</v>
      </c>
      <c r="C2047" s="318" t="s">
        <v>16357</v>
      </c>
      <c r="D2047" s="318" t="s">
        <v>16358</v>
      </c>
      <c r="E2047" s="318" t="s">
        <v>7598</v>
      </c>
      <c r="F2047" s="318" t="s">
        <v>7599</v>
      </c>
      <c r="G2047" s="318" t="s">
        <v>7600</v>
      </c>
      <c r="H2047" s="318" t="s">
        <v>7599</v>
      </c>
      <c r="I2047" s="318" t="s">
        <v>6884</v>
      </c>
      <c r="J2047" s="318" t="s">
        <v>6884</v>
      </c>
      <c r="K2047" s="318" t="s">
        <v>6884</v>
      </c>
      <c r="L2047" s="318" t="s">
        <v>862</v>
      </c>
    </row>
    <row r="2048" spans="1:12" ht="90">
      <c r="A2048" s="319" t="s">
        <v>16362</v>
      </c>
      <c r="B2048" s="319" t="s">
        <v>16359</v>
      </c>
      <c r="C2048" s="319" t="s">
        <v>16360</v>
      </c>
      <c r="D2048" s="319" t="s">
        <v>16361</v>
      </c>
      <c r="E2048" s="319" t="s">
        <v>7472</v>
      </c>
      <c r="F2048" s="319" t="s">
        <v>7473</v>
      </c>
      <c r="G2048" s="319" t="s">
        <v>7474</v>
      </c>
      <c r="H2048" s="319" t="s">
        <v>7473</v>
      </c>
      <c r="I2048" s="319" t="s">
        <v>6884</v>
      </c>
      <c r="J2048" s="319" t="s">
        <v>6884</v>
      </c>
      <c r="K2048" s="319" t="s">
        <v>6884</v>
      </c>
      <c r="L2048" s="319" t="s">
        <v>862</v>
      </c>
    </row>
    <row r="2049" spans="1:12" ht="180">
      <c r="A2049" s="318" t="s">
        <v>6884</v>
      </c>
      <c r="B2049" s="318" t="s">
        <v>16363</v>
      </c>
      <c r="C2049" s="318" t="s">
        <v>16364</v>
      </c>
      <c r="D2049" s="318" t="s">
        <v>16365</v>
      </c>
      <c r="E2049" s="318" t="s">
        <v>7472</v>
      </c>
      <c r="F2049" s="318" t="s">
        <v>7473</v>
      </c>
      <c r="G2049" s="318" t="s">
        <v>7474</v>
      </c>
      <c r="H2049" s="318" t="s">
        <v>7473</v>
      </c>
      <c r="I2049" s="318" t="s">
        <v>6884</v>
      </c>
      <c r="J2049" s="318" t="s">
        <v>6884</v>
      </c>
      <c r="K2049" s="318" t="s">
        <v>6884</v>
      </c>
      <c r="L2049" s="318" t="s">
        <v>862</v>
      </c>
    </row>
    <row r="2050" spans="1:12" ht="22.5">
      <c r="A2050" s="319" t="s">
        <v>16369</v>
      </c>
      <c r="B2050" s="319" t="s">
        <v>16366</v>
      </c>
      <c r="C2050" s="319" t="s">
        <v>16367</v>
      </c>
      <c r="D2050" s="319" t="s">
        <v>16368</v>
      </c>
      <c r="E2050" s="319" t="s">
        <v>7598</v>
      </c>
      <c r="F2050" s="319" t="s">
        <v>7599</v>
      </c>
      <c r="G2050" s="319" t="s">
        <v>7600</v>
      </c>
      <c r="H2050" s="319" t="s">
        <v>7599</v>
      </c>
      <c r="I2050" s="319" t="s">
        <v>6884</v>
      </c>
      <c r="J2050" s="319" t="s">
        <v>6884</v>
      </c>
      <c r="K2050" s="319" t="s">
        <v>6884</v>
      </c>
      <c r="L2050" s="319" t="s">
        <v>6926</v>
      </c>
    </row>
    <row r="2051" spans="1:12" ht="67.5">
      <c r="A2051" s="318" t="s">
        <v>16373</v>
      </c>
      <c r="B2051" s="318" t="s">
        <v>16370</v>
      </c>
      <c r="C2051" s="318" t="s">
        <v>16371</v>
      </c>
      <c r="D2051" s="318" t="s">
        <v>16372</v>
      </c>
      <c r="E2051" s="318" t="s">
        <v>15196</v>
      </c>
      <c r="F2051" s="318" t="s">
        <v>15197</v>
      </c>
      <c r="G2051" s="318" t="s">
        <v>7044</v>
      </c>
      <c r="H2051" s="318" t="s">
        <v>15197</v>
      </c>
      <c r="I2051" s="318" t="s">
        <v>6884</v>
      </c>
      <c r="J2051" s="318" t="s">
        <v>6884</v>
      </c>
      <c r="K2051" s="318" t="s">
        <v>6884</v>
      </c>
      <c r="L2051" s="318" t="s">
        <v>6926</v>
      </c>
    </row>
    <row r="2052" spans="1:12" ht="135">
      <c r="A2052" s="319" t="s">
        <v>1090</v>
      </c>
      <c r="B2052" s="319" t="s">
        <v>16374</v>
      </c>
      <c r="C2052" s="319" t="s">
        <v>16375</v>
      </c>
      <c r="D2052" s="319" t="s">
        <v>16376</v>
      </c>
      <c r="E2052" s="319" t="s">
        <v>8036</v>
      </c>
      <c r="F2052" s="319" t="s">
        <v>8037</v>
      </c>
      <c r="G2052" s="319" t="s">
        <v>7003</v>
      </c>
      <c r="H2052" s="319" t="s">
        <v>8037</v>
      </c>
      <c r="I2052" s="319" t="s">
        <v>6884</v>
      </c>
      <c r="J2052" s="319" t="s">
        <v>6884</v>
      </c>
      <c r="K2052" s="319" t="s">
        <v>6884</v>
      </c>
      <c r="L2052" s="319" t="s">
        <v>6926</v>
      </c>
    </row>
    <row r="2053" spans="1:12" ht="56.25">
      <c r="A2053" s="318" t="s">
        <v>16380</v>
      </c>
      <c r="B2053" s="318" t="s">
        <v>16377</v>
      </c>
      <c r="C2053" s="318" t="s">
        <v>16378</v>
      </c>
      <c r="D2053" s="318" t="s">
        <v>16379</v>
      </c>
      <c r="E2053" s="318" t="s">
        <v>8930</v>
      </c>
      <c r="F2053" s="318" t="s">
        <v>8931</v>
      </c>
      <c r="G2053" s="318" t="s">
        <v>6884</v>
      </c>
      <c r="H2053" s="318" t="s">
        <v>8931</v>
      </c>
      <c r="I2053" s="318" t="s">
        <v>6884</v>
      </c>
      <c r="J2053" s="318" t="s">
        <v>6884</v>
      </c>
      <c r="K2053" s="318" t="s">
        <v>6884</v>
      </c>
      <c r="L2053" s="318" t="s">
        <v>862</v>
      </c>
    </row>
    <row r="2054" spans="1:12" ht="270">
      <c r="A2054" s="319" t="s">
        <v>6884</v>
      </c>
      <c r="B2054" s="319" t="s">
        <v>16381</v>
      </c>
      <c r="C2054" s="319" t="s">
        <v>16382</v>
      </c>
      <c r="D2054" s="319" t="s">
        <v>16383</v>
      </c>
      <c r="E2054" s="319" t="s">
        <v>9044</v>
      </c>
      <c r="F2054" s="319" t="s">
        <v>9045</v>
      </c>
      <c r="G2054" s="319" t="s">
        <v>7044</v>
      </c>
      <c r="H2054" s="319" t="s">
        <v>9045</v>
      </c>
      <c r="I2054" s="319" t="s">
        <v>6884</v>
      </c>
      <c r="J2054" s="319" t="s">
        <v>6884</v>
      </c>
      <c r="K2054" s="319" t="s">
        <v>6884</v>
      </c>
      <c r="L2054" s="319" t="s">
        <v>862</v>
      </c>
    </row>
    <row r="2055" spans="1:12" ht="33.75">
      <c r="A2055" s="318" t="s">
        <v>16387</v>
      </c>
      <c r="B2055" s="318" t="s">
        <v>16384</v>
      </c>
      <c r="C2055" s="318" t="s">
        <v>16385</v>
      </c>
      <c r="D2055" s="318" t="s">
        <v>16386</v>
      </c>
      <c r="E2055" s="318" t="s">
        <v>7035</v>
      </c>
      <c r="F2055" s="318" t="s">
        <v>7036</v>
      </c>
      <c r="G2055" s="318" t="s">
        <v>7037</v>
      </c>
      <c r="H2055" s="318" t="s">
        <v>7036</v>
      </c>
      <c r="I2055" s="318" t="s">
        <v>6884</v>
      </c>
      <c r="J2055" s="318" t="s">
        <v>6884</v>
      </c>
      <c r="K2055" s="318" t="s">
        <v>6884</v>
      </c>
      <c r="L2055" s="318" t="s">
        <v>6926</v>
      </c>
    </row>
    <row r="2056" spans="1:12" ht="67.5">
      <c r="A2056" s="319" t="s">
        <v>16391</v>
      </c>
      <c r="B2056" s="319" t="s">
        <v>16388</v>
      </c>
      <c r="C2056" s="319" t="s">
        <v>16389</v>
      </c>
      <c r="D2056" s="319" t="s">
        <v>16390</v>
      </c>
      <c r="E2056" s="319" t="s">
        <v>8036</v>
      </c>
      <c r="F2056" s="319" t="s">
        <v>8037</v>
      </c>
      <c r="G2056" s="319" t="s">
        <v>7003</v>
      </c>
      <c r="H2056" s="319" t="s">
        <v>8037</v>
      </c>
      <c r="I2056" s="319" t="s">
        <v>6884</v>
      </c>
      <c r="J2056" s="319" t="s">
        <v>6884</v>
      </c>
      <c r="K2056" s="319" t="s">
        <v>6884</v>
      </c>
      <c r="L2056" s="319" t="s">
        <v>862</v>
      </c>
    </row>
    <row r="2057" spans="1:12" ht="45">
      <c r="A2057" s="318" t="s">
        <v>16395</v>
      </c>
      <c r="B2057" s="318" t="s">
        <v>16392</v>
      </c>
      <c r="C2057" s="318" t="s">
        <v>16393</v>
      </c>
      <c r="D2057" s="318" t="s">
        <v>16394</v>
      </c>
      <c r="E2057" s="318" t="s">
        <v>7772</v>
      </c>
      <c r="F2057" s="318" t="s">
        <v>7773</v>
      </c>
      <c r="G2057" s="318" t="s">
        <v>7044</v>
      </c>
      <c r="H2057" s="318" t="s">
        <v>7773</v>
      </c>
      <c r="I2057" s="318" t="s">
        <v>6884</v>
      </c>
      <c r="J2057" s="318" t="s">
        <v>6884</v>
      </c>
      <c r="K2057" s="318" t="s">
        <v>6884</v>
      </c>
      <c r="L2057" s="318" t="s">
        <v>862</v>
      </c>
    </row>
    <row r="2058" spans="1:12" ht="45">
      <c r="A2058" s="319" t="s">
        <v>16399</v>
      </c>
      <c r="B2058" s="319" t="s">
        <v>16396</v>
      </c>
      <c r="C2058" s="319" t="s">
        <v>16397</v>
      </c>
      <c r="D2058" s="319" t="s">
        <v>16398</v>
      </c>
      <c r="E2058" s="319" t="s">
        <v>13573</v>
      </c>
      <c r="F2058" s="319" t="s">
        <v>13574</v>
      </c>
      <c r="G2058" s="319" t="s">
        <v>7044</v>
      </c>
      <c r="H2058" s="319" t="s">
        <v>13574</v>
      </c>
      <c r="I2058" s="319" t="s">
        <v>6884</v>
      </c>
      <c r="J2058" s="319" t="s">
        <v>6884</v>
      </c>
      <c r="K2058" s="319" t="s">
        <v>6884</v>
      </c>
      <c r="L2058" s="319" t="s">
        <v>862</v>
      </c>
    </row>
    <row r="2059" spans="1:12" ht="33.75">
      <c r="A2059" s="318" t="s">
        <v>16403</v>
      </c>
      <c r="B2059" s="318" t="s">
        <v>16400</v>
      </c>
      <c r="C2059" s="318" t="s">
        <v>16401</v>
      </c>
      <c r="D2059" s="318" t="s">
        <v>16402</v>
      </c>
      <c r="E2059" s="318" t="s">
        <v>8098</v>
      </c>
      <c r="F2059" s="318" t="s">
        <v>16404</v>
      </c>
      <c r="G2059" s="318" t="s">
        <v>8100</v>
      </c>
      <c r="H2059" s="318" t="s">
        <v>16404</v>
      </c>
      <c r="I2059" s="318" t="s">
        <v>6884</v>
      </c>
      <c r="J2059" s="318" t="s">
        <v>6884</v>
      </c>
      <c r="K2059" s="318" t="s">
        <v>6884</v>
      </c>
      <c r="L2059" s="318" t="s">
        <v>6993</v>
      </c>
    </row>
    <row r="2060" spans="1:12" ht="101.25">
      <c r="A2060" s="319" t="s">
        <v>16408</v>
      </c>
      <c r="B2060" s="319" t="s">
        <v>16405</v>
      </c>
      <c r="C2060" s="319" t="s">
        <v>16406</v>
      </c>
      <c r="D2060" s="319" t="s">
        <v>16407</v>
      </c>
      <c r="E2060" s="319" t="s">
        <v>16409</v>
      </c>
      <c r="F2060" s="319" t="s">
        <v>16410</v>
      </c>
      <c r="G2060" s="319" t="s">
        <v>7163</v>
      </c>
      <c r="H2060" s="319" t="s">
        <v>16411</v>
      </c>
      <c r="I2060" s="319" t="s">
        <v>6884</v>
      </c>
      <c r="J2060" s="319" t="s">
        <v>6884</v>
      </c>
      <c r="K2060" s="319" t="s">
        <v>6884</v>
      </c>
      <c r="L2060" s="319" t="s">
        <v>6926</v>
      </c>
    </row>
    <row r="2061" spans="1:12" ht="123.75">
      <c r="A2061" s="318" t="s">
        <v>1090</v>
      </c>
      <c r="B2061" s="318" t="s">
        <v>16412</v>
      </c>
      <c r="C2061" s="318" t="s">
        <v>16413</v>
      </c>
      <c r="D2061" s="318" t="s">
        <v>16414</v>
      </c>
      <c r="E2061" s="318" t="s">
        <v>7772</v>
      </c>
      <c r="F2061" s="318" t="s">
        <v>7773</v>
      </c>
      <c r="G2061" s="318" t="s">
        <v>7044</v>
      </c>
      <c r="H2061" s="318" t="s">
        <v>7773</v>
      </c>
      <c r="I2061" s="318" t="s">
        <v>6884</v>
      </c>
      <c r="J2061" s="318" t="s">
        <v>6884</v>
      </c>
      <c r="K2061" s="318" t="s">
        <v>6884</v>
      </c>
      <c r="L2061" s="318" t="s">
        <v>6926</v>
      </c>
    </row>
    <row r="2062" spans="1:12" ht="45">
      <c r="A2062" s="319" t="s">
        <v>16418</v>
      </c>
      <c r="B2062" s="319" t="s">
        <v>16415</v>
      </c>
      <c r="C2062" s="319" t="s">
        <v>16416</v>
      </c>
      <c r="D2062" s="319" t="s">
        <v>16417</v>
      </c>
      <c r="E2062" s="319" t="s">
        <v>8187</v>
      </c>
      <c r="F2062" s="319" t="s">
        <v>8188</v>
      </c>
      <c r="G2062" s="319" t="s">
        <v>7037</v>
      </c>
      <c r="H2062" s="319" t="s">
        <v>8188</v>
      </c>
      <c r="I2062" s="319" t="s">
        <v>6884</v>
      </c>
      <c r="J2062" s="319" t="s">
        <v>6884</v>
      </c>
      <c r="K2062" s="319" t="s">
        <v>6884</v>
      </c>
      <c r="L2062" s="319" t="s">
        <v>6926</v>
      </c>
    </row>
    <row r="2063" spans="1:12" ht="78.75">
      <c r="A2063" s="318" t="s">
        <v>16422</v>
      </c>
      <c r="B2063" s="318" t="s">
        <v>16419</v>
      </c>
      <c r="C2063" s="318" t="s">
        <v>16420</v>
      </c>
      <c r="D2063" s="318" t="s">
        <v>16421</v>
      </c>
      <c r="E2063" s="318" t="s">
        <v>8930</v>
      </c>
      <c r="F2063" s="318" t="s">
        <v>8931</v>
      </c>
      <c r="G2063" s="318" t="s">
        <v>7050</v>
      </c>
      <c r="H2063" s="318" t="s">
        <v>8931</v>
      </c>
      <c r="I2063" s="318" t="s">
        <v>6884</v>
      </c>
      <c r="J2063" s="318" t="s">
        <v>6884</v>
      </c>
      <c r="K2063" s="318" t="s">
        <v>6884</v>
      </c>
      <c r="L2063" s="318" t="s">
        <v>6926</v>
      </c>
    </row>
    <row r="2064" spans="1:12" ht="409.5">
      <c r="A2064" s="319" t="s">
        <v>1090</v>
      </c>
      <c r="B2064" s="319" t="s">
        <v>16423</v>
      </c>
      <c r="C2064" s="319" t="s">
        <v>16424</v>
      </c>
      <c r="D2064" s="319" t="s">
        <v>16425</v>
      </c>
      <c r="E2064" s="319" t="s">
        <v>9337</v>
      </c>
      <c r="F2064" s="319" t="s">
        <v>9338</v>
      </c>
      <c r="G2064" s="319" t="s">
        <v>7474</v>
      </c>
      <c r="H2064" s="319" t="s">
        <v>9338</v>
      </c>
      <c r="I2064" s="319" t="s">
        <v>6884</v>
      </c>
      <c r="J2064" s="319" t="s">
        <v>6884</v>
      </c>
      <c r="K2064" s="319" t="s">
        <v>6884</v>
      </c>
      <c r="L2064" s="319" t="s">
        <v>6926</v>
      </c>
    </row>
    <row r="2065" spans="1:12" ht="33.75">
      <c r="A2065" s="318" t="s">
        <v>1090</v>
      </c>
      <c r="B2065" s="318" t="s">
        <v>16426</v>
      </c>
      <c r="C2065" s="318" t="s">
        <v>16427</v>
      </c>
      <c r="D2065" s="318" t="s">
        <v>16428</v>
      </c>
      <c r="E2065" s="318" t="s">
        <v>7048</v>
      </c>
      <c r="F2065" s="318" t="s">
        <v>7049</v>
      </c>
      <c r="G2065" s="318" t="s">
        <v>6884</v>
      </c>
      <c r="H2065" s="318" t="s">
        <v>7049</v>
      </c>
      <c r="I2065" s="318" t="s">
        <v>6884</v>
      </c>
      <c r="J2065" s="318" t="s">
        <v>6884</v>
      </c>
      <c r="K2065" s="318" t="s">
        <v>6884</v>
      </c>
      <c r="L2065" s="318" t="s">
        <v>6926</v>
      </c>
    </row>
    <row r="2066" spans="1:12" ht="45">
      <c r="A2066" s="319" t="s">
        <v>16432</v>
      </c>
      <c r="B2066" s="319" t="s">
        <v>16429</v>
      </c>
      <c r="C2066" s="319" t="s">
        <v>16430</v>
      </c>
      <c r="D2066" s="319" t="s">
        <v>16431</v>
      </c>
      <c r="E2066" s="319" t="s">
        <v>16433</v>
      </c>
      <c r="F2066" s="319" t="s">
        <v>16434</v>
      </c>
      <c r="G2066" s="319" t="s">
        <v>9588</v>
      </c>
      <c r="H2066" s="319" t="s">
        <v>16434</v>
      </c>
      <c r="I2066" s="319" t="s">
        <v>6884</v>
      </c>
      <c r="J2066" s="319" t="s">
        <v>6884</v>
      </c>
      <c r="K2066" s="319" t="s">
        <v>6884</v>
      </c>
      <c r="L2066" s="319" t="s">
        <v>6926</v>
      </c>
    </row>
    <row r="2067" spans="1:12" ht="45">
      <c r="A2067" s="318" t="s">
        <v>3752</v>
      </c>
      <c r="B2067" s="318" t="s">
        <v>16435</v>
      </c>
      <c r="C2067" s="318" t="s">
        <v>16436</v>
      </c>
      <c r="D2067" s="318" t="s">
        <v>6884</v>
      </c>
      <c r="E2067" s="318" t="s">
        <v>7274</v>
      </c>
      <c r="F2067" s="318" t="s">
        <v>7275</v>
      </c>
      <c r="G2067" s="318" t="s">
        <v>7276</v>
      </c>
      <c r="H2067" s="318" t="s">
        <v>7277</v>
      </c>
      <c r="I2067" s="318" t="s">
        <v>6884</v>
      </c>
      <c r="J2067" s="318" t="s">
        <v>6884</v>
      </c>
      <c r="K2067" s="318" t="s">
        <v>6884</v>
      </c>
      <c r="L2067" s="318" t="s">
        <v>862</v>
      </c>
    </row>
    <row r="2068" spans="1:12" ht="348.75">
      <c r="A2068" s="319" t="s">
        <v>6884</v>
      </c>
      <c r="B2068" s="319" t="s">
        <v>16437</v>
      </c>
      <c r="C2068" s="319" t="s">
        <v>16438</v>
      </c>
      <c r="D2068" s="319" t="s">
        <v>16439</v>
      </c>
      <c r="E2068" s="319" t="s">
        <v>8235</v>
      </c>
      <c r="F2068" s="319" t="s">
        <v>8236</v>
      </c>
      <c r="G2068" s="319" t="s">
        <v>8100</v>
      </c>
      <c r="H2068" s="319" t="s">
        <v>8236</v>
      </c>
      <c r="I2068" s="319" t="s">
        <v>6884</v>
      </c>
      <c r="J2068" s="319" t="s">
        <v>6884</v>
      </c>
      <c r="K2068" s="319" t="s">
        <v>6884</v>
      </c>
      <c r="L2068" s="319" t="s">
        <v>862</v>
      </c>
    </row>
    <row r="2069" spans="1:12" ht="33.75">
      <c r="A2069" s="318" t="s">
        <v>16443</v>
      </c>
      <c r="B2069" s="318" t="s">
        <v>16440</v>
      </c>
      <c r="C2069" s="318" t="s">
        <v>16441</v>
      </c>
      <c r="D2069" s="318" t="s">
        <v>16442</v>
      </c>
      <c r="E2069" s="318" t="s">
        <v>7472</v>
      </c>
      <c r="F2069" s="318" t="s">
        <v>7473</v>
      </c>
      <c r="G2069" s="318" t="s">
        <v>7474</v>
      </c>
      <c r="H2069" s="318" t="s">
        <v>7473</v>
      </c>
      <c r="I2069" s="318" t="s">
        <v>6884</v>
      </c>
      <c r="J2069" s="318" t="s">
        <v>6884</v>
      </c>
      <c r="K2069" s="318" t="s">
        <v>6884</v>
      </c>
      <c r="L2069" s="318" t="s">
        <v>6926</v>
      </c>
    </row>
    <row r="2070" spans="1:12" ht="56.25">
      <c r="A2070" s="319" t="s">
        <v>16447</v>
      </c>
      <c r="B2070" s="319" t="s">
        <v>16444</v>
      </c>
      <c r="C2070" s="319" t="s">
        <v>16445</v>
      </c>
      <c r="D2070" s="319" t="s">
        <v>16446</v>
      </c>
      <c r="E2070" s="319" t="s">
        <v>8930</v>
      </c>
      <c r="F2070" s="319" t="s">
        <v>8931</v>
      </c>
      <c r="G2070" s="319" t="s">
        <v>7050</v>
      </c>
      <c r="H2070" s="319" t="s">
        <v>8931</v>
      </c>
      <c r="I2070" s="319" t="s">
        <v>6884</v>
      </c>
      <c r="J2070" s="319" t="s">
        <v>6884</v>
      </c>
      <c r="K2070" s="319" t="s">
        <v>6884</v>
      </c>
      <c r="L2070" s="319" t="s">
        <v>6926</v>
      </c>
    </row>
    <row r="2071" spans="1:12" ht="56.25">
      <c r="A2071" s="318" t="s">
        <v>16451</v>
      </c>
      <c r="B2071" s="318" t="s">
        <v>16448</v>
      </c>
      <c r="C2071" s="318" t="s">
        <v>16449</v>
      </c>
      <c r="D2071" s="318" t="s">
        <v>16450</v>
      </c>
      <c r="E2071" s="318" t="s">
        <v>7048</v>
      </c>
      <c r="F2071" s="318" t="s">
        <v>7049</v>
      </c>
      <c r="G2071" s="318" t="s">
        <v>7050</v>
      </c>
      <c r="H2071" s="318" t="s">
        <v>7049</v>
      </c>
      <c r="I2071" s="318" t="s">
        <v>6884</v>
      </c>
      <c r="J2071" s="318" t="s">
        <v>6884</v>
      </c>
      <c r="K2071" s="318" t="s">
        <v>6884</v>
      </c>
      <c r="L2071" s="318" t="s">
        <v>6926</v>
      </c>
    </row>
    <row r="2072" spans="1:12" ht="33.75">
      <c r="A2072" s="319" t="s">
        <v>16455</v>
      </c>
      <c r="B2072" s="319" t="s">
        <v>16452</v>
      </c>
      <c r="C2072" s="319" t="s">
        <v>16453</v>
      </c>
      <c r="D2072" s="319" t="s">
        <v>16454</v>
      </c>
      <c r="E2072" s="319" t="s">
        <v>9900</v>
      </c>
      <c r="F2072" s="319" t="s">
        <v>9901</v>
      </c>
      <c r="G2072" s="319" t="s">
        <v>7333</v>
      </c>
      <c r="H2072" s="319" t="s">
        <v>9901</v>
      </c>
      <c r="I2072" s="319" t="s">
        <v>6884</v>
      </c>
      <c r="J2072" s="319" t="s">
        <v>6884</v>
      </c>
      <c r="K2072" s="319" t="s">
        <v>6884</v>
      </c>
      <c r="L2072" s="319" t="s">
        <v>6926</v>
      </c>
    </row>
    <row r="2073" spans="1:12" ht="78.75">
      <c r="A2073" s="318" t="s">
        <v>16459</v>
      </c>
      <c r="B2073" s="318" t="s">
        <v>16456</v>
      </c>
      <c r="C2073" s="318" t="s">
        <v>16457</v>
      </c>
      <c r="D2073" s="318" t="s">
        <v>16458</v>
      </c>
      <c r="E2073" s="318" t="s">
        <v>8930</v>
      </c>
      <c r="F2073" s="318" t="s">
        <v>8931</v>
      </c>
      <c r="G2073" s="318" t="s">
        <v>7050</v>
      </c>
      <c r="H2073" s="318" t="s">
        <v>8931</v>
      </c>
      <c r="I2073" s="318" t="s">
        <v>6884</v>
      </c>
      <c r="J2073" s="318" t="s">
        <v>6884</v>
      </c>
      <c r="K2073" s="318" t="s">
        <v>6884</v>
      </c>
      <c r="L2073" s="318" t="s">
        <v>6926</v>
      </c>
    </row>
    <row r="2074" spans="1:12" ht="135">
      <c r="A2074" s="319" t="s">
        <v>1090</v>
      </c>
      <c r="B2074" s="319" t="s">
        <v>16460</v>
      </c>
      <c r="C2074" s="319" t="s">
        <v>16461</v>
      </c>
      <c r="D2074" s="319" t="s">
        <v>16462</v>
      </c>
      <c r="E2074" s="319" t="s">
        <v>7772</v>
      </c>
      <c r="F2074" s="319" t="s">
        <v>7773</v>
      </c>
      <c r="G2074" s="319" t="s">
        <v>7044</v>
      </c>
      <c r="H2074" s="319" t="s">
        <v>7773</v>
      </c>
      <c r="I2074" s="319" t="s">
        <v>6884</v>
      </c>
      <c r="J2074" s="319" t="s">
        <v>6884</v>
      </c>
      <c r="K2074" s="319" t="s">
        <v>6884</v>
      </c>
      <c r="L2074" s="319" t="s">
        <v>6926</v>
      </c>
    </row>
    <row r="2075" spans="1:12" ht="56.25">
      <c r="A2075" s="318" t="s">
        <v>16466</v>
      </c>
      <c r="B2075" s="318" t="s">
        <v>16463</v>
      </c>
      <c r="C2075" s="318" t="s">
        <v>16464</v>
      </c>
      <c r="D2075" s="318" t="s">
        <v>16465</v>
      </c>
      <c r="E2075" s="318" t="s">
        <v>16467</v>
      </c>
      <c r="F2075" s="318" t="s">
        <v>16468</v>
      </c>
      <c r="G2075" s="318" t="s">
        <v>6938</v>
      </c>
      <c r="H2075" s="318" t="s">
        <v>16468</v>
      </c>
      <c r="I2075" s="318" t="s">
        <v>6884</v>
      </c>
      <c r="J2075" s="318" t="s">
        <v>6884</v>
      </c>
      <c r="K2075" s="318" t="s">
        <v>6884</v>
      </c>
      <c r="L2075" s="318" t="s">
        <v>6926</v>
      </c>
    </row>
    <row r="2076" spans="1:12" ht="33.75">
      <c r="A2076" s="319" t="s">
        <v>1090</v>
      </c>
      <c r="B2076" s="319" t="s">
        <v>16469</v>
      </c>
      <c r="C2076" s="319" t="s">
        <v>16470</v>
      </c>
      <c r="D2076" s="319" t="s">
        <v>16471</v>
      </c>
      <c r="E2076" s="319" t="s">
        <v>9337</v>
      </c>
      <c r="F2076" s="319" t="s">
        <v>9338</v>
      </c>
      <c r="G2076" s="319" t="s">
        <v>7474</v>
      </c>
      <c r="H2076" s="319" t="s">
        <v>9338</v>
      </c>
      <c r="I2076" s="319" t="s">
        <v>6884</v>
      </c>
      <c r="J2076" s="319" t="s">
        <v>6884</v>
      </c>
      <c r="K2076" s="319" t="s">
        <v>6884</v>
      </c>
      <c r="L2076" s="319" t="s">
        <v>6926</v>
      </c>
    </row>
    <row r="2077" spans="1:12" ht="45">
      <c r="A2077" s="318" t="s">
        <v>16475</v>
      </c>
      <c r="B2077" s="318" t="s">
        <v>16472</v>
      </c>
      <c r="C2077" s="318" t="s">
        <v>16473</v>
      </c>
      <c r="D2077" s="318" t="s">
        <v>16474</v>
      </c>
      <c r="E2077" s="318" t="s">
        <v>7549</v>
      </c>
      <c r="F2077" s="318" t="s">
        <v>9913</v>
      </c>
      <c r="G2077" s="318" t="s">
        <v>7044</v>
      </c>
      <c r="H2077" s="318" t="s">
        <v>9913</v>
      </c>
      <c r="I2077" s="318" t="s">
        <v>6884</v>
      </c>
      <c r="J2077" s="318" t="s">
        <v>6884</v>
      </c>
      <c r="K2077" s="318" t="s">
        <v>6884</v>
      </c>
      <c r="L2077" s="318" t="s">
        <v>6926</v>
      </c>
    </row>
    <row r="2078" spans="1:12" ht="78.75">
      <c r="A2078" s="319" t="s">
        <v>1090</v>
      </c>
      <c r="B2078" s="319" t="s">
        <v>16476</v>
      </c>
      <c r="C2078" s="319" t="s">
        <v>16477</v>
      </c>
      <c r="D2078" s="319" t="s">
        <v>16478</v>
      </c>
      <c r="E2078" s="319" t="s">
        <v>16479</v>
      </c>
      <c r="F2078" s="319" t="s">
        <v>16480</v>
      </c>
      <c r="G2078" s="319" t="s">
        <v>10557</v>
      </c>
      <c r="H2078" s="319" t="s">
        <v>16481</v>
      </c>
      <c r="I2078" s="319" t="s">
        <v>6884</v>
      </c>
      <c r="J2078" s="319" t="s">
        <v>6884</v>
      </c>
      <c r="K2078" s="319" t="s">
        <v>6884</v>
      </c>
      <c r="L2078" s="319" t="s">
        <v>6926</v>
      </c>
    </row>
    <row r="2079" spans="1:12" ht="56.25">
      <c r="A2079" s="318" t="s">
        <v>16485</v>
      </c>
      <c r="B2079" s="318" t="s">
        <v>16482</v>
      </c>
      <c r="C2079" s="318" t="s">
        <v>16483</v>
      </c>
      <c r="D2079" s="318" t="s">
        <v>16484</v>
      </c>
      <c r="E2079" s="318" t="s">
        <v>7048</v>
      </c>
      <c r="F2079" s="318" t="s">
        <v>7049</v>
      </c>
      <c r="G2079" s="318" t="s">
        <v>7050</v>
      </c>
      <c r="H2079" s="318" t="s">
        <v>7049</v>
      </c>
      <c r="I2079" s="318" t="s">
        <v>6884</v>
      </c>
      <c r="J2079" s="318" t="s">
        <v>6884</v>
      </c>
      <c r="K2079" s="318" t="s">
        <v>6884</v>
      </c>
      <c r="L2079" s="318" t="s">
        <v>6926</v>
      </c>
    </row>
    <row r="2080" spans="1:12" ht="67.5">
      <c r="A2080" s="319" t="s">
        <v>16489</v>
      </c>
      <c r="B2080" s="319" t="s">
        <v>16486</v>
      </c>
      <c r="C2080" s="319" t="s">
        <v>16487</v>
      </c>
      <c r="D2080" s="319" t="s">
        <v>16488</v>
      </c>
      <c r="E2080" s="319" t="s">
        <v>16490</v>
      </c>
      <c r="F2080" s="319" t="s">
        <v>16491</v>
      </c>
      <c r="G2080" s="319" t="s">
        <v>7163</v>
      </c>
      <c r="H2080" s="319" t="s">
        <v>16492</v>
      </c>
      <c r="I2080" s="319" t="s">
        <v>6884</v>
      </c>
      <c r="J2080" s="319" t="s">
        <v>6884</v>
      </c>
      <c r="K2080" s="319" t="s">
        <v>6884</v>
      </c>
      <c r="L2080" s="319" t="s">
        <v>6926</v>
      </c>
    </row>
    <row r="2081" spans="1:12" ht="45">
      <c r="A2081" s="318" t="s">
        <v>16496</v>
      </c>
      <c r="B2081" s="318" t="s">
        <v>16493</v>
      </c>
      <c r="C2081" s="318" t="s">
        <v>16494</v>
      </c>
      <c r="D2081" s="318" t="s">
        <v>16495</v>
      </c>
      <c r="E2081" s="318" t="s">
        <v>8966</v>
      </c>
      <c r="F2081" s="318" t="s">
        <v>8967</v>
      </c>
      <c r="G2081" s="318" t="s">
        <v>7627</v>
      </c>
      <c r="H2081" s="318" t="s">
        <v>8968</v>
      </c>
      <c r="I2081" s="318" t="s">
        <v>6884</v>
      </c>
      <c r="J2081" s="318" t="s">
        <v>6884</v>
      </c>
      <c r="K2081" s="318" t="s">
        <v>6884</v>
      </c>
      <c r="L2081" s="318" t="s">
        <v>6926</v>
      </c>
    </row>
    <row r="2082" spans="1:12" ht="33.75">
      <c r="A2082" s="319" t="s">
        <v>1090</v>
      </c>
      <c r="B2082" s="319" t="s">
        <v>16497</v>
      </c>
      <c r="C2082" s="319" t="s">
        <v>16498</v>
      </c>
      <c r="D2082" s="319" t="s">
        <v>16499</v>
      </c>
      <c r="E2082" s="319" t="s">
        <v>7274</v>
      </c>
      <c r="F2082" s="319" t="s">
        <v>7275</v>
      </c>
      <c r="G2082" s="319" t="s">
        <v>7276</v>
      </c>
      <c r="H2082" s="319" t="s">
        <v>7277</v>
      </c>
      <c r="I2082" s="319" t="s">
        <v>6884</v>
      </c>
      <c r="J2082" s="319" t="s">
        <v>6884</v>
      </c>
      <c r="K2082" s="319" t="s">
        <v>6884</v>
      </c>
      <c r="L2082" s="319" t="s">
        <v>6926</v>
      </c>
    </row>
    <row r="2083" spans="1:12" ht="112.5">
      <c r="A2083" s="318" t="s">
        <v>16503</v>
      </c>
      <c r="B2083" s="318" t="s">
        <v>16500</v>
      </c>
      <c r="C2083" s="318" t="s">
        <v>16501</v>
      </c>
      <c r="D2083" s="318" t="s">
        <v>16502</v>
      </c>
      <c r="E2083" s="318" t="s">
        <v>16409</v>
      </c>
      <c r="F2083" s="318" t="s">
        <v>16410</v>
      </c>
      <c r="G2083" s="318" t="s">
        <v>7163</v>
      </c>
      <c r="H2083" s="318" t="s">
        <v>16411</v>
      </c>
      <c r="I2083" s="318" t="s">
        <v>6884</v>
      </c>
      <c r="J2083" s="318" t="s">
        <v>6884</v>
      </c>
      <c r="K2083" s="318" t="s">
        <v>6884</v>
      </c>
      <c r="L2083" s="318" t="s">
        <v>6926</v>
      </c>
    </row>
    <row r="2084" spans="1:12" ht="67.5">
      <c r="A2084" s="319" t="s">
        <v>16507</v>
      </c>
      <c r="B2084" s="319" t="s">
        <v>16504</v>
      </c>
      <c r="C2084" s="319" t="s">
        <v>16505</v>
      </c>
      <c r="D2084" s="319" t="s">
        <v>16506</v>
      </c>
      <c r="E2084" s="319" t="s">
        <v>8930</v>
      </c>
      <c r="F2084" s="319" t="s">
        <v>8931</v>
      </c>
      <c r="G2084" s="319" t="s">
        <v>7050</v>
      </c>
      <c r="H2084" s="319" t="s">
        <v>8931</v>
      </c>
      <c r="I2084" s="319" t="s">
        <v>6884</v>
      </c>
      <c r="J2084" s="319" t="s">
        <v>6884</v>
      </c>
      <c r="K2084" s="319" t="s">
        <v>6884</v>
      </c>
      <c r="L2084" s="319" t="s">
        <v>6926</v>
      </c>
    </row>
    <row r="2085" spans="1:12" ht="33.75">
      <c r="A2085" s="318" t="s">
        <v>16511</v>
      </c>
      <c r="B2085" s="318" t="s">
        <v>16508</v>
      </c>
      <c r="C2085" s="318" t="s">
        <v>16509</v>
      </c>
      <c r="D2085" s="318" t="s">
        <v>16510</v>
      </c>
      <c r="E2085" s="318" t="s">
        <v>8065</v>
      </c>
      <c r="F2085" s="318" t="s">
        <v>8066</v>
      </c>
      <c r="G2085" s="318" t="s">
        <v>7003</v>
      </c>
      <c r="H2085" s="318" t="s">
        <v>8066</v>
      </c>
      <c r="I2085" s="318" t="s">
        <v>6884</v>
      </c>
      <c r="J2085" s="318" t="s">
        <v>6884</v>
      </c>
      <c r="K2085" s="318" t="s">
        <v>6884</v>
      </c>
      <c r="L2085" s="318" t="s">
        <v>6926</v>
      </c>
    </row>
    <row r="2086" spans="1:12" ht="146.25">
      <c r="A2086" s="319" t="s">
        <v>16515</v>
      </c>
      <c r="B2086" s="319" t="s">
        <v>16512</v>
      </c>
      <c r="C2086" s="319" t="s">
        <v>16513</v>
      </c>
      <c r="D2086" s="319" t="s">
        <v>16514</v>
      </c>
      <c r="E2086" s="319" t="s">
        <v>7035</v>
      </c>
      <c r="F2086" s="319" t="s">
        <v>7036</v>
      </c>
      <c r="G2086" s="319" t="s">
        <v>7037</v>
      </c>
      <c r="H2086" s="319" t="s">
        <v>7036</v>
      </c>
      <c r="I2086" s="319" t="s">
        <v>6884</v>
      </c>
      <c r="J2086" s="319" t="s">
        <v>6884</v>
      </c>
      <c r="K2086" s="319" t="s">
        <v>6884</v>
      </c>
      <c r="L2086" s="319" t="s">
        <v>6926</v>
      </c>
    </row>
    <row r="2087" spans="1:12" ht="45">
      <c r="A2087" s="318" t="s">
        <v>16519</v>
      </c>
      <c r="B2087" s="318" t="s">
        <v>16516</v>
      </c>
      <c r="C2087" s="318" t="s">
        <v>16517</v>
      </c>
      <c r="D2087" s="318" t="s">
        <v>16518</v>
      </c>
      <c r="E2087" s="318" t="s">
        <v>9402</v>
      </c>
      <c r="F2087" s="318" t="s">
        <v>9403</v>
      </c>
      <c r="G2087" s="318" t="s">
        <v>7037</v>
      </c>
      <c r="H2087" s="318" t="s">
        <v>9403</v>
      </c>
      <c r="I2087" s="318" t="s">
        <v>6884</v>
      </c>
      <c r="J2087" s="318" t="s">
        <v>6884</v>
      </c>
      <c r="K2087" s="318" t="s">
        <v>6884</v>
      </c>
      <c r="L2087" s="318" t="s">
        <v>6993</v>
      </c>
    </row>
    <row r="2088" spans="1:12" ht="56.25">
      <c r="A2088" s="319" t="s">
        <v>16523</v>
      </c>
      <c r="B2088" s="319" t="s">
        <v>16520</v>
      </c>
      <c r="C2088" s="319" t="s">
        <v>16521</v>
      </c>
      <c r="D2088" s="319" t="s">
        <v>16522</v>
      </c>
      <c r="E2088" s="319" t="s">
        <v>9860</v>
      </c>
      <c r="F2088" s="319" t="s">
        <v>12516</v>
      </c>
      <c r="G2088" s="319" t="s">
        <v>7163</v>
      </c>
      <c r="H2088" s="319" t="s">
        <v>12516</v>
      </c>
      <c r="I2088" s="319" t="s">
        <v>6884</v>
      </c>
      <c r="J2088" s="319" t="s">
        <v>6884</v>
      </c>
      <c r="K2088" s="319" t="s">
        <v>6884</v>
      </c>
      <c r="L2088" s="319" t="s">
        <v>6926</v>
      </c>
    </row>
    <row r="2089" spans="1:12" ht="56.25">
      <c r="A2089" s="318" t="s">
        <v>16527</v>
      </c>
      <c r="B2089" s="318" t="s">
        <v>16524</v>
      </c>
      <c r="C2089" s="318" t="s">
        <v>16525</v>
      </c>
      <c r="D2089" s="318" t="s">
        <v>16526</v>
      </c>
      <c r="E2089" s="318" t="s">
        <v>7274</v>
      </c>
      <c r="F2089" s="318" t="s">
        <v>7275</v>
      </c>
      <c r="G2089" s="318" t="s">
        <v>7276</v>
      </c>
      <c r="H2089" s="318" t="s">
        <v>7277</v>
      </c>
      <c r="I2089" s="318" t="s">
        <v>6884</v>
      </c>
      <c r="J2089" s="318" t="s">
        <v>6884</v>
      </c>
      <c r="K2089" s="318" t="s">
        <v>6884</v>
      </c>
      <c r="L2089" s="318" t="s">
        <v>6926</v>
      </c>
    </row>
    <row r="2090" spans="1:12" ht="33.75">
      <c r="A2090" s="319" t="s">
        <v>6884</v>
      </c>
      <c r="B2090" s="319" t="s">
        <v>16528</v>
      </c>
      <c r="C2090" s="319" t="s">
        <v>16529</v>
      </c>
      <c r="D2090" s="319" t="s">
        <v>16530</v>
      </c>
      <c r="E2090" s="319" t="s">
        <v>9337</v>
      </c>
      <c r="F2090" s="319" t="s">
        <v>9338</v>
      </c>
      <c r="G2090" s="319" t="s">
        <v>7474</v>
      </c>
      <c r="H2090" s="319" t="s">
        <v>9338</v>
      </c>
      <c r="I2090" s="319" t="s">
        <v>6884</v>
      </c>
      <c r="J2090" s="319" t="s">
        <v>6884</v>
      </c>
      <c r="K2090" s="319" t="s">
        <v>6884</v>
      </c>
      <c r="L2090" s="319" t="s">
        <v>6993</v>
      </c>
    </row>
    <row r="2091" spans="1:12" ht="90">
      <c r="A2091" s="318" t="s">
        <v>16534</v>
      </c>
      <c r="B2091" s="318" t="s">
        <v>16531</v>
      </c>
      <c r="C2091" s="318" t="s">
        <v>16532</v>
      </c>
      <c r="D2091" s="318" t="s">
        <v>16533</v>
      </c>
      <c r="E2091" s="318" t="s">
        <v>16535</v>
      </c>
      <c r="F2091" s="318" t="s">
        <v>16536</v>
      </c>
      <c r="G2091" s="318" t="s">
        <v>6984</v>
      </c>
      <c r="H2091" s="318" t="s">
        <v>16536</v>
      </c>
      <c r="I2091" s="318" t="s">
        <v>6884</v>
      </c>
      <c r="J2091" s="318" t="s">
        <v>6884</v>
      </c>
      <c r="K2091" s="318" t="s">
        <v>6884</v>
      </c>
      <c r="L2091" s="318" t="s">
        <v>6926</v>
      </c>
    </row>
    <row r="2092" spans="1:12" ht="22.5">
      <c r="A2092" s="319" t="s">
        <v>1090</v>
      </c>
      <c r="B2092" s="319" t="s">
        <v>16537</v>
      </c>
      <c r="C2092" s="319" t="s">
        <v>16538</v>
      </c>
      <c r="D2092" s="319" t="s">
        <v>16539</v>
      </c>
      <c r="E2092" s="319" t="s">
        <v>7048</v>
      </c>
      <c r="F2092" s="319" t="s">
        <v>7049</v>
      </c>
      <c r="G2092" s="319" t="s">
        <v>7050</v>
      </c>
      <c r="H2092" s="319" t="s">
        <v>7049</v>
      </c>
      <c r="I2092" s="319" t="s">
        <v>6884</v>
      </c>
      <c r="J2092" s="319" t="s">
        <v>6884</v>
      </c>
      <c r="K2092" s="319" t="s">
        <v>6884</v>
      </c>
      <c r="L2092" s="319" t="s">
        <v>6926</v>
      </c>
    </row>
    <row r="2093" spans="1:12" ht="157.5">
      <c r="A2093" s="318" t="s">
        <v>1090</v>
      </c>
      <c r="B2093" s="318" t="s">
        <v>16540</v>
      </c>
      <c r="C2093" s="318" t="s">
        <v>16541</v>
      </c>
      <c r="D2093" s="318" t="s">
        <v>16542</v>
      </c>
      <c r="E2093" s="318" t="s">
        <v>7472</v>
      </c>
      <c r="F2093" s="318" t="s">
        <v>7473</v>
      </c>
      <c r="G2093" s="318" t="s">
        <v>7474</v>
      </c>
      <c r="H2093" s="318" t="s">
        <v>7473</v>
      </c>
      <c r="I2093" s="318" t="s">
        <v>6884</v>
      </c>
      <c r="J2093" s="318" t="s">
        <v>6884</v>
      </c>
      <c r="K2093" s="318" t="s">
        <v>6884</v>
      </c>
      <c r="L2093" s="318" t="s">
        <v>6926</v>
      </c>
    </row>
    <row r="2094" spans="1:12" ht="56.25">
      <c r="A2094" s="319" t="s">
        <v>16546</v>
      </c>
      <c r="B2094" s="319" t="s">
        <v>16543</v>
      </c>
      <c r="C2094" s="319" t="s">
        <v>16544</v>
      </c>
      <c r="D2094" s="319" t="s">
        <v>16545</v>
      </c>
      <c r="E2094" s="319" t="s">
        <v>16547</v>
      </c>
      <c r="F2094" s="319" t="s">
        <v>16548</v>
      </c>
      <c r="G2094" s="319" t="s">
        <v>16549</v>
      </c>
      <c r="H2094" s="319" t="s">
        <v>16548</v>
      </c>
      <c r="I2094" s="319" t="s">
        <v>6884</v>
      </c>
      <c r="J2094" s="319" t="s">
        <v>6884</v>
      </c>
      <c r="K2094" s="319" t="s">
        <v>6884</v>
      </c>
      <c r="L2094" s="319" t="s">
        <v>6926</v>
      </c>
    </row>
    <row r="2095" spans="1:12" ht="67.5">
      <c r="A2095" s="318" t="s">
        <v>16553</v>
      </c>
      <c r="B2095" s="318" t="s">
        <v>16550</v>
      </c>
      <c r="C2095" s="318" t="s">
        <v>16551</v>
      </c>
      <c r="D2095" s="318" t="s">
        <v>16552</v>
      </c>
      <c r="E2095" s="318" t="s">
        <v>16554</v>
      </c>
      <c r="F2095" s="318" t="s">
        <v>16555</v>
      </c>
      <c r="G2095" s="318" t="s">
        <v>8306</v>
      </c>
      <c r="H2095" s="318" t="s">
        <v>16555</v>
      </c>
      <c r="I2095" s="318" t="s">
        <v>6884</v>
      </c>
      <c r="J2095" s="318" t="s">
        <v>6884</v>
      </c>
      <c r="K2095" s="318" t="s">
        <v>6884</v>
      </c>
      <c r="L2095" s="318" t="s">
        <v>6926</v>
      </c>
    </row>
    <row r="2096" spans="1:12" ht="78.75">
      <c r="A2096" s="319" t="s">
        <v>16559</v>
      </c>
      <c r="B2096" s="319" t="s">
        <v>16556</v>
      </c>
      <c r="C2096" s="319" t="s">
        <v>16557</v>
      </c>
      <c r="D2096" s="319" t="s">
        <v>16558</v>
      </c>
      <c r="E2096" s="319" t="s">
        <v>10486</v>
      </c>
      <c r="F2096" s="319" t="s">
        <v>10487</v>
      </c>
      <c r="G2096" s="319" t="s">
        <v>6984</v>
      </c>
      <c r="H2096" s="319" t="s">
        <v>10488</v>
      </c>
      <c r="I2096" s="319" t="s">
        <v>6884</v>
      </c>
      <c r="J2096" s="319" t="s">
        <v>6884</v>
      </c>
      <c r="K2096" s="319" t="s">
        <v>6884</v>
      </c>
      <c r="L2096" s="319" t="s">
        <v>6926</v>
      </c>
    </row>
    <row r="2097" spans="1:12" ht="67.5">
      <c r="A2097" s="318" t="s">
        <v>16563</v>
      </c>
      <c r="B2097" s="318" t="s">
        <v>16560</v>
      </c>
      <c r="C2097" s="318" t="s">
        <v>16561</v>
      </c>
      <c r="D2097" s="318" t="s">
        <v>16562</v>
      </c>
      <c r="E2097" s="318" t="s">
        <v>7035</v>
      </c>
      <c r="F2097" s="318" t="s">
        <v>7036</v>
      </c>
      <c r="G2097" s="318" t="s">
        <v>7037</v>
      </c>
      <c r="H2097" s="318" t="s">
        <v>7036</v>
      </c>
      <c r="I2097" s="318" t="s">
        <v>6884</v>
      </c>
      <c r="J2097" s="318" t="s">
        <v>6884</v>
      </c>
      <c r="K2097" s="318" t="s">
        <v>6884</v>
      </c>
      <c r="L2097" s="318" t="s">
        <v>6926</v>
      </c>
    </row>
    <row r="2098" spans="1:12" ht="78.75">
      <c r="A2098" s="319" t="s">
        <v>16567</v>
      </c>
      <c r="B2098" s="319" t="s">
        <v>16564</v>
      </c>
      <c r="C2098" s="319" t="s">
        <v>16565</v>
      </c>
      <c r="D2098" s="319" t="s">
        <v>16566</v>
      </c>
      <c r="E2098" s="319" t="s">
        <v>7598</v>
      </c>
      <c r="F2098" s="319" t="s">
        <v>7599</v>
      </c>
      <c r="G2098" s="319" t="s">
        <v>7600</v>
      </c>
      <c r="H2098" s="319" t="s">
        <v>7599</v>
      </c>
      <c r="I2098" s="319" t="s">
        <v>6884</v>
      </c>
      <c r="J2098" s="319" t="s">
        <v>6884</v>
      </c>
      <c r="K2098" s="319" t="s">
        <v>6884</v>
      </c>
      <c r="L2098" s="319" t="s">
        <v>6926</v>
      </c>
    </row>
    <row r="2099" spans="1:12" ht="67.5">
      <c r="A2099" s="318" t="s">
        <v>16571</v>
      </c>
      <c r="B2099" s="318" t="s">
        <v>16568</v>
      </c>
      <c r="C2099" s="318" t="s">
        <v>16569</v>
      </c>
      <c r="D2099" s="318" t="s">
        <v>16570</v>
      </c>
      <c r="E2099" s="318" t="s">
        <v>7048</v>
      </c>
      <c r="F2099" s="318" t="s">
        <v>7049</v>
      </c>
      <c r="G2099" s="318" t="s">
        <v>7050</v>
      </c>
      <c r="H2099" s="318" t="s">
        <v>7049</v>
      </c>
      <c r="I2099" s="318" t="s">
        <v>6884</v>
      </c>
      <c r="J2099" s="318" t="s">
        <v>6884</v>
      </c>
      <c r="K2099" s="318" t="s">
        <v>6884</v>
      </c>
      <c r="L2099" s="318" t="s">
        <v>6926</v>
      </c>
    </row>
    <row r="2100" spans="1:12" ht="22.5">
      <c r="A2100" s="319" t="s">
        <v>16575</v>
      </c>
      <c r="B2100" s="319" t="s">
        <v>16572</v>
      </c>
      <c r="C2100" s="319" t="s">
        <v>16573</v>
      </c>
      <c r="D2100" s="319" t="s">
        <v>16574</v>
      </c>
      <c r="E2100" s="319" t="s">
        <v>7472</v>
      </c>
      <c r="F2100" s="319" t="s">
        <v>7473</v>
      </c>
      <c r="G2100" s="319" t="s">
        <v>7474</v>
      </c>
      <c r="H2100" s="319" t="s">
        <v>7473</v>
      </c>
      <c r="I2100" s="319" t="s">
        <v>6884</v>
      </c>
      <c r="J2100" s="319" t="s">
        <v>6884</v>
      </c>
      <c r="K2100" s="319" t="s">
        <v>6884</v>
      </c>
      <c r="L2100" s="319" t="s">
        <v>6926</v>
      </c>
    </row>
    <row r="2101" spans="1:12" ht="67.5">
      <c r="A2101" s="318" t="s">
        <v>1090</v>
      </c>
      <c r="B2101" s="318" t="s">
        <v>16576</v>
      </c>
      <c r="C2101" s="318" t="s">
        <v>16577</v>
      </c>
      <c r="D2101" s="318" t="s">
        <v>16578</v>
      </c>
      <c r="E2101" s="318" t="s">
        <v>8187</v>
      </c>
      <c r="F2101" s="318" t="s">
        <v>8188</v>
      </c>
      <c r="G2101" s="318" t="s">
        <v>7037</v>
      </c>
      <c r="H2101" s="318" t="s">
        <v>8188</v>
      </c>
      <c r="I2101" s="318" t="s">
        <v>6884</v>
      </c>
      <c r="J2101" s="318" t="s">
        <v>6884</v>
      </c>
      <c r="K2101" s="318" t="s">
        <v>6884</v>
      </c>
      <c r="L2101" s="318" t="s">
        <v>6926</v>
      </c>
    </row>
    <row r="2102" spans="1:12" ht="123.75">
      <c r="A2102" s="319" t="s">
        <v>16582</v>
      </c>
      <c r="B2102" s="319" t="s">
        <v>16579</v>
      </c>
      <c r="C2102" s="319" t="s">
        <v>16580</v>
      </c>
      <c r="D2102" s="319" t="s">
        <v>16581</v>
      </c>
      <c r="E2102" s="319" t="s">
        <v>9860</v>
      </c>
      <c r="F2102" s="319" t="s">
        <v>12516</v>
      </c>
      <c r="G2102" s="319" t="s">
        <v>7163</v>
      </c>
      <c r="H2102" s="319" t="s">
        <v>12516</v>
      </c>
      <c r="I2102" s="319" t="s">
        <v>6884</v>
      </c>
      <c r="J2102" s="319" t="s">
        <v>6884</v>
      </c>
      <c r="K2102" s="319" t="s">
        <v>6884</v>
      </c>
      <c r="L2102" s="319" t="s">
        <v>6926</v>
      </c>
    </row>
    <row r="2103" spans="1:12" ht="33.75">
      <c r="A2103" s="318" t="s">
        <v>16586</v>
      </c>
      <c r="B2103" s="318" t="s">
        <v>16583</v>
      </c>
      <c r="C2103" s="318" t="s">
        <v>16584</v>
      </c>
      <c r="D2103" s="318" t="s">
        <v>16585</v>
      </c>
      <c r="E2103" s="318" t="s">
        <v>7598</v>
      </c>
      <c r="F2103" s="318" t="s">
        <v>7599</v>
      </c>
      <c r="G2103" s="318" t="s">
        <v>7600</v>
      </c>
      <c r="H2103" s="318" t="s">
        <v>7599</v>
      </c>
      <c r="I2103" s="318" t="s">
        <v>6884</v>
      </c>
      <c r="J2103" s="318" t="s">
        <v>6884</v>
      </c>
      <c r="K2103" s="318" t="s">
        <v>6884</v>
      </c>
      <c r="L2103" s="318" t="s">
        <v>6926</v>
      </c>
    </row>
    <row r="2104" spans="1:12" ht="45">
      <c r="A2104" s="319" t="s">
        <v>16590</v>
      </c>
      <c r="B2104" s="319" t="s">
        <v>16587</v>
      </c>
      <c r="C2104" s="319" t="s">
        <v>16588</v>
      </c>
      <c r="D2104" s="319" t="s">
        <v>16589</v>
      </c>
      <c r="E2104" s="319" t="s">
        <v>7035</v>
      </c>
      <c r="F2104" s="319" t="s">
        <v>7036</v>
      </c>
      <c r="G2104" s="319" t="s">
        <v>7037</v>
      </c>
      <c r="H2104" s="319" t="s">
        <v>7036</v>
      </c>
      <c r="I2104" s="319" t="s">
        <v>6884</v>
      </c>
      <c r="J2104" s="319" t="s">
        <v>6884</v>
      </c>
      <c r="K2104" s="319" t="s">
        <v>6884</v>
      </c>
      <c r="L2104" s="319" t="s">
        <v>6926</v>
      </c>
    </row>
    <row r="2105" spans="1:12" ht="67.5">
      <c r="A2105" s="318" t="s">
        <v>16594</v>
      </c>
      <c r="B2105" s="318" t="s">
        <v>16591</v>
      </c>
      <c r="C2105" s="318" t="s">
        <v>16592</v>
      </c>
      <c r="D2105" s="318" t="s">
        <v>16593</v>
      </c>
      <c r="E2105" s="318" t="s">
        <v>16595</v>
      </c>
      <c r="F2105" s="318" t="s">
        <v>16596</v>
      </c>
      <c r="G2105" s="318" t="s">
        <v>10557</v>
      </c>
      <c r="H2105" s="318" t="s">
        <v>16597</v>
      </c>
      <c r="I2105" s="318" t="s">
        <v>6884</v>
      </c>
      <c r="J2105" s="318" t="s">
        <v>6884</v>
      </c>
      <c r="K2105" s="318" t="s">
        <v>6884</v>
      </c>
      <c r="L2105" s="318" t="s">
        <v>6926</v>
      </c>
    </row>
    <row r="2106" spans="1:12" ht="90">
      <c r="A2106" s="319" t="s">
        <v>1090</v>
      </c>
      <c r="B2106" s="319" t="s">
        <v>16598</v>
      </c>
      <c r="C2106" s="319" t="s">
        <v>16599</v>
      </c>
      <c r="D2106" s="319" t="s">
        <v>16600</v>
      </c>
      <c r="E2106" s="319" t="s">
        <v>7048</v>
      </c>
      <c r="F2106" s="319" t="s">
        <v>7049</v>
      </c>
      <c r="G2106" s="319" t="s">
        <v>7050</v>
      </c>
      <c r="H2106" s="319" t="s">
        <v>7049</v>
      </c>
      <c r="I2106" s="319" t="s">
        <v>6884</v>
      </c>
      <c r="J2106" s="319" t="s">
        <v>6884</v>
      </c>
      <c r="K2106" s="319" t="s">
        <v>6884</v>
      </c>
      <c r="L2106" s="319" t="s">
        <v>6926</v>
      </c>
    </row>
    <row r="2107" spans="1:12" ht="33.75">
      <c r="A2107" s="318" t="s">
        <v>1090</v>
      </c>
      <c r="B2107" s="318" t="s">
        <v>16601</v>
      </c>
      <c r="C2107" s="318" t="s">
        <v>16602</v>
      </c>
      <c r="D2107" s="318" t="s">
        <v>16603</v>
      </c>
      <c r="E2107" s="318" t="s">
        <v>7472</v>
      </c>
      <c r="F2107" s="318" t="s">
        <v>7473</v>
      </c>
      <c r="G2107" s="318" t="s">
        <v>7474</v>
      </c>
      <c r="H2107" s="318" t="s">
        <v>7473</v>
      </c>
      <c r="I2107" s="318" t="s">
        <v>6884</v>
      </c>
      <c r="J2107" s="318" t="s">
        <v>6884</v>
      </c>
      <c r="K2107" s="318" t="s">
        <v>6884</v>
      </c>
      <c r="L2107" s="318" t="s">
        <v>6926</v>
      </c>
    </row>
    <row r="2108" spans="1:12" ht="56.25">
      <c r="A2108" s="319" t="s">
        <v>16607</v>
      </c>
      <c r="B2108" s="319" t="s">
        <v>16604</v>
      </c>
      <c r="C2108" s="319" t="s">
        <v>16605</v>
      </c>
      <c r="D2108" s="319" t="s">
        <v>16606</v>
      </c>
      <c r="E2108" s="319" t="s">
        <v>7591</v>
      </c>
      <c r="F2108" s="319" t="s">
        <v>7592</v>
      </c>
      <c r="G2108" s="319" t="s">
        <v>7065</v>
      </c>
      <c r="H2108" s="319" t="s">
        <v>7592</v>
      </c>
      <c r="I2108" s="319" t="s">
        <v>6884</v>
      </c>
      <c r="J2108" s="319" t="s">
        <v>6884</v>
      </c>
      <c r="K2108" s="319" t="s">
        <v>6884</v>
      </c>
      <c r="L2108" s="319" t="s">
        <v>6926</v>
      </c>
    </row>
    <row r="2109" spans="1:12" ht="112.5">
      <c r="A2109" s="318" t="s">
        <v>1090</v>
      </c>
      <c r="B2109" s="318" t="s">
        <v>16608</v>
      </c>
      <c r="C2109" s="318" t="s">
        <v>16609</v>
      </c>
      <c r="D2109" s="318" t="s">
        <v>16610</v>
      </c>
      <c r="E2109" s="318" t="s">
        <v>7035</v>
      </c>
      <c r="F2109" s="318" t="s">
        <v>7036</v>
      </c>
      <c r="G2109" s="318" t="s">
        <v>7037</v>
      </c>
      <c r="H2109" s="318" t="s">
        <v>7036</v>
      </c>
      <c r="I2109" s="318" t="s">
        <v>6884</v>
      </c>
      <c r="J2109" s="318" t="s">
        <v>6884</v>
      </c>
      <c r="K2109" s="318" t="s">
        <v>6884</v>
      </c>
      <c r="L2109" s="318" t="s">
        <v>6926</v>
      </c>
    </row>
    <row r="2110" spans="1:12" ht="101.25">
      <c r="A2110" s="319" t="s">
        <v>16614</v>
      </c>
      <c r="B2110" s="319" t="s">
        <v>16611</v>
      </c>
      <c r="C2110" s="319" t="s">
        <v>16612</v>
      </c>
      <c r="D2110" s="319" t="s">
        <v>16613</v>
      </c>
      <c r="E2110" s="319" t="s">
        <v>7035</v>
      </c>
      <c r="F2110" s="319" t="s">
        <v>7036</v>
      </c>
      <c r="G2110" s="319" t="s">
        <v>7037</v>
      </c>
      <c r="H2110" s="319" t="s">
        <v>7036</v>
      </c>
      <c r="I2110" s="319" t="s">
        <v>6884</v>
      </c>
      <c r="J2110" s="319" t="s">
        <v>6884</v>
      </c>
      <c r="K2110" s="319" t="s">
        <v>6884</v>
      </c>
      <c r="L2110" s="319" t="s">
        <v>6926</v>
      </c>
    </row>
    <row r="2111" spans="1:12" ht="45">
      <c r="A2111" s="318" t="s">
        <v>16618</v>
      </c>
      <c r="B2111" s="318" t="s">
        <v>16615</v>
      </c>
      <c r="C2111" s="318" t="s">
        <v>16616</v>
      </c>
      <c r="D2111" s="318" t="s">
        <v>16617</v>
      </c>
      <c r="E2111" s="318" t="s">
        <v>9477</v>
      </c>
      <c r="F2111" s="318" t="s">
        <v>9478</v>
      </c>
      <c r="G2111" s="318" t="s">
        <v>7003</v>
      </c>
      <c r="H2111" s="318" t="s">
        <v>9478</v>
      </c>
      <c r="I2111" s="318" t="s">
        <v>6884</v>
      </c>
      <c r="J2111" s="318" t="s">
        <v>6884</v>
      </c>
      <c r="K2111" s="318" t="s">
        <v>6884</v>
      </c>
      <c r="L2111" s="318" t="s">
        <v>6926</v>
      </c>
    </row>
    <row r="2112" spans="1:12" ht="78.75">
      <c r="A2112" s="319" t="s">
        <v>16622</v>
      </c>
      <c r="B2112" s="319" t="s">
        <v>16619</v>
      </c>
      <c r="C2112" s="319" t="s">
        <v>16620</v>
      </c>
      <c r="D2112" s="319" t="s">
        <v>16621</v>
      </c>
      <c r="E2112" s="319" t="s">
        <v>16623</v>
      </c>
      <c r="F2112" s="319" t="s">
        <v>16624</v>
      </c>
      <c r="G2112" s="319" t="s">
        <v>7106</v>
      </c>
      <c r="H2112" s="319" t="s">
        <v>16625</v>
      </c>
      <c r="I2112" s="319" t="s">
        <v>6884</v>
      </c>
      <c r="J2112" s="319" t="s">
        <v>6884</v>
      </c>
      <c r="K2112" s="319" t="s">
        <v>6884</v>
      </c>
      <c r="L2112" s="319" t="s">
        <v>6926</v>
      </c>
    </row>
    <row r="2113" spans="1:12" ht="168.75">
      <c r="A2113" s="318" t="s">
        <v>1090</v>
      </c>
      <c r="B2113" s="318" t="s">
        <v>16626</v>
      </c>
      <c r="C2113" s="318" t="s">
        <v>16627</v>
      </c>
      <c r="D2113" s="318" t="s">
        <v>16628</v>
      </c>
      <c r="E2113" s="318" t="s">
        <v>7472</v>
      </c>
      <c r="F2113" s="318" t="s">
        <v>7473</v>
      </c>
      <c r="G2113" s="318" t="s">
        <v>7474</v>
      </c>
      <c r="H2113" s="318" t="s">
        <v>7473</v>
      </c>
      <c r="I2113" s="318" t="s">
        <v>6884</v>
      </c>
      <c r="J2113" s="318" t="s">
        <v>6884</v>
      </c>
      <c r="K2113" s="318" t="s">
        <v>6884</v>
      </c>
      <c r="L2113" s="318" t="s">
        <v>6926</v>
      </c>
    </row>
    <row r="2114" spans="1:12" ht="45">
      <c r="A2114" s="319" t="s">
        <v>16632</v>
      </c>
      <c r="B2114" s="319" t="s">
        <v>16629</v>
      </c>
      <c r="C2114" s="319" t="s">
        <v>16630</v>
      </c>
      <c r="D2114" s="319" t="s">
        <v>16631</v>
      </c>
      <c r="E2114" s="319" t="s">
        <v>7472</v>
      </c>
      <c r="F2114" s="319" t="s">
        <v>7473</v>
      </c>
      <c r="G2114" s="319" t="s">
        <v>7474</v>
      </c>
      <c r="H2114" s="319" t="s">
        <v>7473</v>
      </c>
      <c r="I2114" s="319" t="s">
        <v>6884</v>
      </c>
      <c r="J2114" s="319" t="s">
        <v>6884</v>
      </c>
      <c r="K2114" s="319" t="s">
        <v>6884</v>
      </c>
      <c r="L2114" s="319" t="s">
        <v>6926</v>
      </c>
    </row>
    <row r="2115" spans="1:12" ht="112.5">
      <c r="A2115" s="318" t="s">
        <v>1090</v>
      </c>
      <c r="B2115" s="318" t="s">
        <v>16633</v>
      </c>
      <c r="C2115" s="318" t="s">
        <v>16634</v>
      </c>
      <c r="D2115" s="318" t="s">
        <v>16635</v>
      </c>
      <c r="E2115" s="318" t="s">
        <v>16636</v>
      </c>
      <c r="F2115" s="318" t="s">
        <v>16637</v>
      </c>
      <c r="G2115" s="318" t="s">
        <v>7037</v>
      </c>
      <c r="H2115" s="318" t="s">
        <v>16637</v>
      </c>
      <c r="I2115" s="318" t="s">
        <v>6884</v>
      </c>
      <c r="J2115" s="318" t="s">
        <v>6884</v>
      </c>
      <c r="K2115" s="318" t="s">
        <v>6884</v>
      </c>
      <c r="L2115" s="318" t="s">
        <v>6926</v>
      </c>
    </row>
    <row r="2116" spans="1:12" ht="45">
      <c r="A2116" s="319" t="s">
        <v>1090</v>
      </c>
      <c r="B2116" s="319" t="s">
        <v>16638</v>
      </c>
      <c r="C2116" s="319" t="s">
        <v>16639</v>
      </c>
      <c r="D2116" s="319" t="s">
        <v>16640</v>
      </c>
      <c r="E2116" s="319" t="s">
        <v>7274</v>
      </c>
      <c r="F2116" s="319" t="s">
        <v>7275</v>
      </c>
      <c r="G2116" s="319" t="s">
        <v>7276</v>
      </c>
      <c r="H2116" s="319" t="s">
        <v>7277</v>
      </c>
      <c r="I2116" s="319" t="s">
        <v>6884</v>
      </c>
      <c r="J2116" s="319" t="s">
        <v>6884</v>
      </c>
      <c r="K2116" s="319" t="s">
        <v>6884</v>
      </c>
      <c r="L2116" s="319" t="s">
        <v>6926</v>
      </c>
    </row>
    <row r="2117" spans="1:12" ht="67.5">
      <c r="A2117" s="318" t="s">
        <v>1090</v>
      </c>
      <c r="B2117" s="318" t="s">
        <v>16641</v>
      </c>
      <c r="C2117" s="318" t="s">
        <v>16642</v>
      </c>
      <c r="D2117" s="318" t="s">
        <v>16643</v>
      </c>
      <c r="E2117" s="318" t="s">
        <v>7042</v>
      </c>
      <c r="F2117" s="318" t="s">
        <v>7043</v>
      </c>
      <c r="G2117" s="318" t="s">
        <v>7044</v>
      </c>
      <c r="H2117" s="318" t="s">
        <v>7043</v>
      </c>
      <c r="I2117" s="318" t="s">
        <v>6884</v>
      </c>
      <c r="J2117" s="318" t="s">
        <v>6884</v>
      </c>
      <c r="K2117" s="318" t="s">
        <v>6884</v>
      </c>
      <c r="L2117" s="318" t="s">
        <v>6926</v>
      </c>
    </row>
    <row r="2118" spans="1:12" ht="78.75">
      <c r="A2118" s="319" t="s">
        <v>1090</v>
      </c>
      <c r="B2118" s="319" t="s">
        <v>16644</v>
      </c>
      <c r="C2118" s="319" t="s">
        <v>16645</v>
      </c>
      <c r="D2118" s="319" t="s">
        <v>16646</v>
      </c>
      <c r="E2118" s="319" t="s">
        <v>16647</v>
      </c>
      <c r="F2118" s="319" t="s">
        <v>16648</v>
      </c>
      <c r="G2118" s="319" t="s">
        <v>7586</v>
      </c>
      <c r="H2118" s="319" t="s">
        <v>16648</v>
      </c>
      <c r="I2118" s="319" t="s">
        <v>6884</v>
      </c>
      <c r="J2118" s="319" t="s">
        <v>6884</v>
      </c>
      <c r="K2118" s="319" t="s">
        <v>6884</v>
      </c>
      <c r="L2118" s="319" t="s">
        <v>6926</v>
      </c>
    </row>
    <row r="2119" spans="1:12" ht="33.75">
      <c r="A2119" s="318" t="s">
        <v>16652</v>
      </c>
      <c r="B2119" s="318" t="s">
        <v>16649</v>
      </c>
      <c r="C2119" s="318" t="s">
        <v>16650</v>
      </c>
      <c r="D2119" s="318" t="s">
        <v>16651</v>
      </c>
      <c r="E2119" s="318" t="s">
        <v>7280</v>
      </c>
      <c r="F2119" s="318" t="s">
        <v>7281</v>
      </c>
      <c r="G2119" s="318" t="s">
        <v>7003</v>
      </c>
      <c r="H2119" s="318" t="s">
        <v>7281</v>
      </c>
      <c r="I2119" s="318" t="s">
        <v>6884</v>
      </c>
      <c r="J2119" s="318" t="s">
        <v>6884</v>
      </c>
      <c r="K2119" s="318" t="s">
        <v>6884</v>
      </c>
      <c r="L2119" s="318" t="s">
        <v>6926</v>
      </c>
    </row>
    <row r="2120" spans="1:12" ht="67.5">
      <c r="A2120" s="319" t="s">
        <v>16656</v>
      </c>
      <c r="B2120" s="319" t="s">
        <v>16653</v>
      </c>
      <c r="C2120" s="319" t="s">
        <v>16654</v>
      </c>
      <c r="D2120" s="319" t="s">
        <v>16655</v>
      </c>
      <c r="E2120" s="319" t="s">
        <v>9477</v>
      </c>
      <c r="F2120" s="319" t="s">
        <v>9478</v>
      </c>
      <c r="G2120" s="319" t="s">
        <v>7003</v>
      </c>
      <c r="H2120" s="319" t="s">
        <v>9478</v>
      </c>
      <c r="I2120" s="319" t="s">
        <v>6884</v>
      </c>
      <c r="J2120" s="319" t="s">
        <v>6884</v>
      </c>
      <c r="K2120" s="319" t="s">
        <v>6884</v>
      </c>
      <c r="L2120" s="319" t="s">
        <v>6926</v>
      </c>
    </row>
    <row r="2121" spans="1:12" ht="33.75">
      <c r="A2121" s="318" t="s">
        <v>16660</v>
      </c>
      <c r="B2121" s="318" t="s">
        <v>16657</v>
      </c>
      <c r="C2121" s="318" t="s">
        <v>16658</v>
      </c>
      <c r="D2121" s="318" t="s">
        <v>16659</v>
      </c>
      <c r="E2121" s="318" t="s">
        <v>7472</v>
      </c>
      <c r="F2121" s="318" t="s">
        <v>7473</v>
      </c>
      <c r="G2121" s="318" t="s">
        <v>7474</v>
      </c>
      <c r="H2121" s="318" t="s">
        <v>7473</v>
      </c>
      <c r="I2121" s="318" t="s">
        <v>6884</v>
      </c>
      <c r="J2121" s="318" t="s">
        <v>6884</v>
      </c>
      <c r="K2121" s="318" t="s">
        <v>6884</v>
      </c>
      <c r="L2121" s="318" t="s">
        <v>6926</v>
      </c>
    </row>
    <row r="2122" spans="1:12" ht="191.25">
      <c r="A2122" s="319" t="s">
        <v>1090</v>
      </c>
      <c r="B2122" s="319" t="s">
        <v>16661</v>
      </c>
      <c r="C2122" s="319" t="s">
        <v>16662</v>
      </c>
      <c r="D2122" s="319" t="s">
        <v>16663</v>
      </c>
      <c r="E2122" s="319" t="s">
        <v>8930</v>
      </c>
      <c r="F2122" s="319" t="s">
        <v>8931</v>
      </c>
      <c r="G2122" s="319" t="s">
        <v>7050</v>
      </c>
      <c r="H2122" s="319" t="s">
        <v>8931</v>
      </c>
      <c r="I2122" s="319" t="s">
        <v>6884</v>
      </c>
      <c r="J2122" s="319" t="s">
        <v>6884</v>
      </c>
      <c r="K2122" s="319" t="s">
        <v>6884</v>
      </c>
      <c r="L2122" s="319" t="s">
        <v>6926</v>
      </c>
    </row>
    <row r="2123" spans="1:12" ht="56.25">
      <c r="A2123" s="318" t="s">
        <v>16667</v>
      </c>
      <c r="B2123" s="318" t="s">
        <v>16664</v>
      </c>
      <c r="C2123" s="318" t="s">
        <v>16665</v>
      </c>
      <c r="D2123" s="318" t="s">
        <v>16666</v>
      </c>
      <c r="E2123" s="318" t="s">
        <v>9044</v>
      </c>
      <c r="F2123" s="318" t="s">
        <v>9045</v>
      </c>
      <c r="G2123" s="318" t="s">
        <v>7044</v>
      </c>
      <c r="H2123" s="318" t="s">
        <v>9045</v>
      </c>
      <c r="I2123" s="318" t="s">
        <v>6884</v>
      </c>
      <c r="J2123" s="318" t="s">
        <v>6884</v>
      </c>
      <c r="K2123" s="318" t="s">
        <v>6884</v>
      </c>
      <c r="L2123" s="318" t="s">
        <v>6926</v>
      </c>
    </row>
    <row r="2124" spans="1:12" ht="101.25">
      <c r="A2124" s="319" t="s">
        <v>16671</v>
      </c>
      <c r="B2124" s="319" t="s">
        <v>16668</v>
      </c>
      <c r="C2124" s="319" t="s">
        <v>16669</v>
      </c>
      <c r="D2124" s="319" t="s">
        <v>16670</v>
      </c>
      <c r="E2124" s="319" t="s">
        <v>9044</v>
      </c>
      <c r="F2124" s="319" t="s">
        <v>9045</v>
      </c>
      <c r="G2124" s="319" t="s">
        <v>7044</v>
      </c>
      <c r="H2124" s="319" t="s">
        <v>9045</v>
      </c>
      <c r="I2124" s="319" t="s">
        <v>6884</v>
      </c>
      <c r="J2124" s="319" t="s">
        <v>6884</v>
      </c>
      <c r="K2124" s="319" t="s">
        <v>6884</v>
      </c>
      <c r="L2124" s="319" t="s">
        <v>6926</v>
      </c>
    </row>
    <row r="2125" spans="1:12" ht="56.25">
      <c r="A2125" s="318" t="s">
        <v>1090</v>
      </c>
      <c r="B2125" s="318" t="s">
        <v>16672</v>
      </c>
      <c r="C2125" s="318" t="s">
        <v>16673</v>
      </c>
      <c r="D2125" s="318" t="s">
        <v>16674</v>
      </c>
      <c r="E2125" s="318" t="s">
        <v>7035</v>
      </c>
      <c r="F2125" s="318" t="s">
        <v>7036</v>
      </c>
      <c r="G2125" s="318" t="s">
        <v>7037</v>
      </c>
      <c r="H2125" s="318" t="s">
        <v>7036</v>
      </c>
      <c r="I2125" s="318" t="s">
        <v>6884</v>
      </c>
      <c r="J2125" s="318" t="s">
        <v>6884</v>
      </c>
      <c r="K2125" s="318" t="s">
        <v>6884</v>
      </c>
      <c r="L2125" s="318" t="s">
        <v>6926</v>
      </c>
    </row>
    <row r="2126" spans="1:12" ht="33.75">
      <c r="A2126" s="319" t="s">
        <v>16678</v>
      </c>
      <c r="B2126" s="319" t="s">
        <v>16675</v>
      </c>
      <c r="C2126" s="319" t="s">
        <v>16676</v>
      </c>
      <c r="D2126" s="319" t="s">
        <v>16677</v>
      </c>
      <c r="E2126" s="319" t="s">
        <v>9076</v>
      </c>
      <c r="F2126" s="319" t="s">
        <v>9077</v>
      </c>
      <c r="G2126" s="319" t="s">
        <v>7037</v>
      </c>
      <c r="H2126" s="319" t="s">
        <v>9077</v>
      </c>
      <c r="I2126" s="319" t="s">
        <v>6884</v>
      </c>
      <c r="J2126" s="319" t="s">
        <v>6884</v>
      </c>
      <c r="K2126" s="319" t="s">
        <v>6884</v>
      </c>
      <c r="L2126" s="319" t="s">
        <v>6926</v>
      </c>
    </row>
    <row r="2127" spans="1:12" ht="90">
      <c r="A2127" s="318" t="s">
        <v>16682</v>
      </c>
      <c r="B2127" s="318" t="s">
        <v>16679</v>
      </c>
      <c r="C2127" s="318" t="s">
        <v>16680</v>
      </c>
      <c r="D2127" s="318" t="s">
        <v>16681</v>
      </c>
      <c r="E2127" s="318" t="s">
        <v>7269</v>
      </c>
      <c r="F2127" s="318" t="s">
        <v>7270</v>
      </c>
      <c r="G2127" s="318" t="s">
        <v>7106</v>
      </c>
      <c r="H2127" s="318" t="s">
        <v>7271</v>
      </c>
      <c r="I2127" s="318" t="s">
        <v>6884</v>
      </c>
      <c r="J2127" s="318" t="s">
        <v>6884</v>
      </c>
      <c r="K2127" s="318" t="s">
        <v>6884</v>
      </c>
      <c r="L2127" s="318" t="s">
        <v>6926</v>
      </c>
    </row>
    <row r="2128" spans="1:12" ht="67.5">
      <c r="A2128" s="319" t="s">
        <v>1090</v>
      </c>
      <c r="B2128" s="319" t="s">
        <v>16683</v>
      </c>
      <c r="C2128" s="319" t="s">
        <v>16684</v>
      </c>
      <c r="D2128" s="319" t="s">
        <v>16685</v>
      </c>
      <c r="E2128" s="319" t="s">
        <v>7001</v>
      </c>
      <c r="F2128" s="319" t="s">
        <v>7002</v>
      </c>
      <c r="G2128" s="319" t="s">
        <v>7003</v>
      </c>
      <c r="H2128" s="319" t="s">
        <v>7004</v>
      </c>
      <c r="I2128" s="319" t="s">
        <v>6884</v>
      </c>
      <c r="J2128" s="319" t="s">
        <v>6884</v>
      </c>
      <c r="K2128" s="319" t="s">
        <v>6884</v>
      </c>
      <c r="L2128" s="319" t="s">
        <v>6926</v>
      </c>
    </row>
    <row r="2129" spans="1:12" ht="56.25">
      <c r="A2129" s="318" t="s">
        <v>16689</v>
      </c>
      <c r="B2129" s="318" t="s">
        <v>16686</v>
      </c>
      <c r="C2129" s="318" t="s">
        <v>16687</v>
      </c>
      <c r="D2129" s="318" t="s">
        <v>16688</v>
      </c>
      <c r="E2129" s="318" t="s">
        <v>16690</v>
      </c>
      <c r="F2129" s="318" t="s">
        <v>16691</v>
      </c>
      <c r="G2129" s="318" t="s">
        <v>7219</v>
      </c>
      <c r="H2129" s="318" t="s">
        <v>16692</v>
      </c>
      <c r="I2129" s="318" t="s">
        <v>6884</v>
      </c>
      <c r="J2129" s="318" t="s">
        <v>6884</v>
      </c>
      <c r="K2129" s="318" t="s">
        <v>6884</v>
      </c>
      <c r="L2129" s="318" t="s">
        <v>6926</v>
      </c>
    </row>
    <row r="2130" spans="1:12" ht="67.5">
      <c r="A2130" s="319" t="s">
        <v>16696</v>
      </c>
      <c r="B2130" s="319" t="s">
        <v>16693</v>
      </c>
      <c r="C2130" s="319" t="s">
        <v>16694</v>
      </c>
      <c r="D2130" s="319" t="s">
        <v>16695</v>
      </c>
      <c r="E2130" s="319" t="s">
        <v>7048</v>
      </c>
      <c r="F2130" s="319" t="s">
        <v>7049</v>
      </c>
      <c r="G2130" s="319" t="s">
        <v>7050</v>
      </c>
      <c r="H2130" s="319" t="s">
        <v>7049</v>
      </c>
      <c r="I2130" s="319" t="s">
        <v>6884</v>
      </c>
      <c r="J2130" s="319" t="s">
        <v>6884</v>
      </c>
      <c r="K2130" s="319" t="s">
        <v>6884</v>
      </c>
      <c r="L2130" s="319" t="s">
        <v>6926</v>
      </c>
    </row>
    <row r="2131" spans="1:12" ht="180">
      <c r="A2131" s="318" t="s">
        <v>6884</v>
      </c>
      <c r="B2131" s="318" t="s">
        <v>16697</v>
      </c>
      <c r="C2131" s="318" t="s">
        <v>16698</v>
      </c>
      <c r="D2131" s="318" t="s">
        <v>16699</v>
      </c>
      <c r="E2131" s="318" t="s">
        <v>7472</v>
      </c>
      <c r="F2131" s="318" t="s">
        <v>7473</v>
      </c>
      <c r="G2131" s="318" t="s">
        <v>7474</v>
      </c>
      <c r="H2131" s="318" t="s">
        <v>7473</v>
      </c>
      <c r="I2131" s="318" t="s">
        <v>6884</v>
      </c>
      <c r="J2131" s="318" t="s">
        <v>6884</v>
      </c>
      <c r="K2131" s="318" t="s">
        <v>6884</v>
      </c>
      <c r="L2131" s="318" t="s">
        <v>6993</v>
      </c>
    </row>
    <row r="2132" spans="1:12" ht="33.75">
      <c r="A2132" s="319" t="s">
        <v>1090</v>
      </c>
      <c r="B2132" s="319" t="s">
        <v>16700</v>
      </c>
      <c r="C2132" s="319" t="s">
        <v>16701</v>
      </c>
      <c r="D2132" s="319" t="s">
        <v>16702</v>
      </c>
      <c r="E2132" s="319" t="s">
        <v>7048</v>
      </c>
      <c r="F2132" s="319" t="s">
        <v>7049</v>
      </c>
      <c r="G2132" s="319" t="s">
        <v>7050</v>
      </c>
      <c r="H2132" s="319" t="s">
        <v>7049</v>
      </c>
      <c r="I2132" s="319" t="s">
        <v>6884</v>
      </c>
      <c r="J2132" s="319" t="s">
        <v>6884</v>
      </c>
      <c r="K2132" s="319" t="s">
        <v>6884</v>
      </c>
      <c r="L2132" s="319" t="s">
        <v>6926</v>
      </c>
    </row>
    <row r="2133" spans="1:12" ht="45">
      <c r="A2133" s="318" t="s">
        <v>16706</v>
      </c>
      <c r="B2133" s="318" t="s">
        <v>16703</v>
      </c>
      <c r="C2133" s="318" t="s">
        <v>16704</v>
      </c>
      <c r="D2133" s="318" t="s">
        <v>16705</v>
      </c>
      <c r="E2133" s="318" t="s">
        <v>8187</v>
      </c>
      <c r="F2133" s="318" t="s">
        <v>8188</v>
      </c>
      <c r="G2133" s="318" t="s">
        <v>7037</v>
      </c>
      <c r="H2133" s="318" t="s">
        <v>8188</v>
      </c>
      <c r="I2133" s="318" t="s">
        <v>6884</v>
      </c>
      <c r="J2133" s="318" t="s">
        <v>6884</v>
      </c>
      <c r="K2133" s="318" t="s">
        <v>6884</v>
      </c>
      <c r="L2133" s="318" t="s">
        <v>6926</v>
      </c>
    </row>
    <row r="2134" spans="1:12" ht="45">
      <c r="A2134" s="319" t="s">
        <v>16710</v>
      </c>
      <c r="B2134" s="319" t="s">
        <v>16707</v>
      </c>
      <c r="C2134" s="319" t="s">
        <v>16708</v>
      </c>
      <c r="D2134" s="319" t="s">
        <v>16709</v>
      </c>
      <c r="E2134" s="319" t="s">
        <v>16711</v>
      </c>
      <c r="F2134" s="319" t="s">
        <v>16712</v>
      </c>
      <c r="G2134" s="319" t="s">
        <v>7586</v>
      </c>
      <c r="H2134" s="319" t="s">
        <v>16712</v>
      </c>
      <c r="I2134" s="319" t="s">
        <v>6884</v>
      </c>
      <c r="J2134" s="319" t="s">
        <v>6884</v>
      </c>
      <c r="K2134" s="319" t="s">
        <v>6884</v>
      </c>
      <c r="L2134" s="319" t="s">
        <v>6926</v>
      </c>
    </row>
    <row r="2135" spans="1:12" ht="33.75">
      <c r="A2135" s="318" t="s">
        <v>16716</v>
      </c>
      <c r="B2135" s="318" t="s">
        <v>16713</v>
      </c>
      <c r="C2135" s="318" t="s">
        <v>16714</v>
      </c>
      <c r="D2135" s="318" t="s">
        <v>16715</v>
      </c>
      <c r="E2135" s="318" t="s">
        <v>7472</v>
      </c>
      <c r="F2135" s="318" t="s">
        <v>7473</v>
      </c>
      <c r="G2135" s="318" t="s">
        <v>7474</v>
      </c>
      <c r="H2135" s="318" t="s">
        <v>7473</v>
      </c>
      <c r="I2135" s="318" t="s">
        <v>6884</v>
      </c>
      <c r="J2135" s="318" t="s">
        <v>6884</v>
      </c>
      <c r="K2135" s="318" t="s">
        <v>6884</v>
      </c>
      <c r="L2135" s="318" t="s">
        <v>6926</v>
      </c>
    </row>
    <row r="2136" spans="1:12" ht="45">
      <c r="A2136" s="319" t="s">
        <v>16720</v>
      </c>
      <c r="B2136" s="319" t="s">
        <v>16717</v>
      </c>
      <c r="C2136" s="319" t="s">
        <v>16718</v>
      </c>
      <c r="D2136" s="319" t="s">
        <v>16719</v>
      </c>
      <c r="E2136" s="319" t="s">
        <v>7001</v>
      </c>
      <c r="F2136" s="319" t="s">
        <v>7002</v>
      </c>
      <c r="G2136" s="319" t="s">
        <v>7003</v>
      </c>
      <c r="H2136" s="319" t="s">
        <v>7004</v>
      </c>
      <c r="I2136" s="319" t="s">
        <v>6884</v>
      </c>
      <c r="J2136" s="319" t="s">
        <v>6884</v>
      </c>
      <c r="K2136" s="319" t="s">
        <v>6884</v>
      </c>
      <c r="L2136" s="319" t="s">
        <v>6926</v>
      </c>
    </row>
    <row r="2137" spans="1:12" ht="78.75">
      <c r="A2137" s="318" t="s">
        <v>1090</v>
      </c>
      <c r="B2137" s="318" t="s">
        <v>16721</v>
      </c>
      <c r="C2137" s="318" t="s">
        <v>16722</v>
      </c>
      <c r="D2137" s="318" t="s">
        <v>16723</v>
      </c>
      <c r="E2137" s="318" t="s">
        <v>7472</v>
      </c>
      <c r="F2137" s="318" t="s">
        <v>7473</v>
      </c>
      <c r="G2137" s="318" t="s">
        <v>7474</v>
      </c>
      <c r="H2137" s="318" t="s">
        <v>7473</v>
      </c>
      <c r="I2137" s="318" t="s">
        <v>6884</v>
      </c>
      <c r="J2137" s="318" t="s">
        <v>6884</v>
      </c>
      <c r="K2137" s="318" t="s">
        <v>6884</v>
      </c>
      <c r="L2137" s="318" t="s">
        <v>6926</v>
      </c>
    </row>
    <row r="2138" spans="1:12" ht="101.25">
      <c r="A2138" s="319" t="s">
        <v>16727</v>
      </c>
      <c r="B2138" s="319" t="s">
        <v>16724</v>
      </c>
      <c r="C2138" s="319" t="s">
        <v>16725</v>
      </c>
      <c r="D2138" s="319" t="s">
        <v>16726</v>
      </c>
      <c r="E2138" s="319" t="s">
        <v>7472</v>
      </c>
      <c r="F2138" s="319" t="s">
        <v>7473</v>
      </c>
      <c r="G2138" s="319" t="s">
        <v>7474</v>
      </c>
      <c r="H2138" s="319" t="s">
        <v>7473</v>
      </c>
      <c r="I2138" s="319" t="s">
        <v>6884</v>
      </c>
      <c r="J2138" s="319" t="s">
        <v>6884</v>
      </c>
      <c r="K2138" s="319" t="s">
        <v>6884</v>
      </c>
      <c r="L2138" s="319" t="s">
        <v>6926</v>
      </c>
    </row>
    <row r="2139" spans="1:12" ht="56.25">
      <c r="A2139" s="318" t="s">
        <v>16731</v>
      </c>
      <c r="B2139" s="318" t="s">
        <v>16728</v>
      </c>
      <c r="C2139" s="318" t="s">
        <v>16729</v>
      </c>
      <c r="D2139" s="318" t="s">
        <v>16730</v>
      </c>
      <c r="E2139" s="318" t="s">
        <v>16732</v>
      </c>
      <c r="F2139" s="318" t="s">
        <v>16144</v>
      </c>
      <c r="G2139" s="318" t="s">
        <v>8306</v>
      </c>
      <c r="H2139" s="318" t="s">
        <v>16145</v>
      </c>
      <c r="I2139" s="318" t="s">
        <v>6884</v>
      </c>
      <c r="J2139" s="318" t="s">
        <v>6884</v>
      </c>
      <c r="K2139" s="318" t="s">
        <v>6884</v>
      </c>
      <c r="L2139" s="318" t="s">
        <v>6926</v>
      </c>
    </row>
    <row r="2140" spans="1:12" ht="56.25">
      <c r="A2140" s="319" t="s">
        <v>1090</v>
      </c>
      <c r="B2140" s="319" t="s">
        <v>16733</v>
      </c>
      <c r="C2140" s="319" t="s">
        <v>16734</v>
      </c>
      <c r="D2140" s="319" t="s">
        <v>16735</v>
      </c>
      <c r="E2140" s="319" t="s">
        <v>7598</v>
      </c>
      <c r="F2140" s="319" t="s">
        <v>7599</v>
      </c>
      <c r="G2140" s="319" t="s">
        <v>7600</v>
      </c>
      <c r="H2140" s="319" t="s">
        <v>7599</v>
      </c>
      <c r="I2140" s="319" t="s">
        <v>6884</v>
      </c>
      <c r="J2140" s="319" t="s">
        <v>6884</v>
      </c>
      <c r="K2140" s="319" t="s">
        <v>6884</v>
      </c>
      <c r="L2140" s="319" t="s">
        <v>6926</v>
      </c>
    </row>
    <row r="2141" spans="1:12" ht="56.25">
      <c r="A2141" s="318" t="s">
        <v>16739</v>
      </c>
      <c r="B2141" s="318" t="s">
        <v>16736</v>
      </c>
      <c r="C2141" s="318" t="s">
        <v>16737</v>
      </c>
      <c r="D2141" s="318" t="s">
        <v>16738</v>
      </c>
      <c r="E2141" s="318" t="s">
        <v>7258</v>
      </c>
      <c r="F2141" s="318" t="s">
        <v>7259</v>
      </c>
      <c r="G2141" s="318" t="s">
        <v>7037</v>
      </c>
      <c r="H2141" s="318" t="s">
        <v>7259</v>
      </c>
      <c r="I2141" s="318" t="s">
        <v>6884</v>
      </c>
      <c r="J2141" s="318" t="s">
        <v>6884</v>
      </c>
      <c r="K2141" s="318" t="s">
        <v>6884</v>
      </c>
      <c r="L2141" s="318" t="s">
        <v>6926</v>
      </c>
    </row>
    <row r="2142" spans="1:12" ht="45">
      <c r="A2142" s="319" t="s">
        <v>16743</v>
      </c>
      <c r="B2142" s="319" t="s">
        <v>16740</v>
      </c>
      <c r="C2142" s="319" t="s">
        <v>16741</v>
      </c>
      <c r="D2142" s="319" t="s">
        <v>16742</v>
      </c>
      <c r="E2142" s="319" t="s">
        <v>8187</v>
      </c>
      <c r="F2142" s="319" t="s">
        <v>8188</v>
      </c>
      <c r="G2142" s="319" t="s">
        <v>7037</v>
      </c>
      <c r="H2142" s="319" t="s">
        <v>8188</v>
      </c>
      <c r="I2142" s="319" t="s">
        <v>6884</v>
      </c>
      <c r="J2142" s="319" t="s">
        <v>6884</v>
      </c>
      <c r="K2142" s="319" t="s">
        <v>6884</v>
      </c>
      <c r="L2142" s="319" t="s">
        <v>6926</v>
      </c>
    </row>
    <row r="2143" spans="1:12" ht="112.5">
      <c r="A2143" s="318" t="s">
        <v>16747</v>
      </c>
      <c r="B2143" s="318" t="s">
        <v>16744</v>
      </c>
      <c r="C2143" s="318" t="s">
        <v>16745</v>
      </c>
      <c r="D2143" s="318" t="s">
        <v>16746</v>
      </c>
      <c r="E2143" s="318" t="s">
        <v>7772</v>
      </c>
      <c r="F2143" s="318" t="s">
        <v>7773</v>
      </c>
      <c r="G2143" s="318" t="s">
        <v>7044</v>
      </c>
      <c r="H2143" s="318" t="s">
        <v>7773</v>
      </c>
      <c r="I2143" s="318" t="s">
        <v>6884</v>
      </c>
      <c r="J2143" s="318" t="s">
        <v>6884</v>
      </c>
      <c r="K2143" s="318" t="s">
        <v>6884</v>
      </c>
      <c r="L2143" s="318" t="s">
        <v>6926</v>
      </c>
    </row>
    <row r="2144" spans="1:12" ht="22.5">
      <c r="A2144" s="319" t="s">
        <v>16751</v>
      </c>
      <c r="B2144" s="319" t="s">
        <v>16748</v>
      </c>
      <c r="C2144" s="319" t="s">
        <v>16749</v>
      </c>
      <c r="D2144" s="319" t="s">
        <v>16750</v>
      </c>
      <c r="E2144" s="319" t="s">
        <v>7258</v>
      </c>
      <c r="F2144" s="319" t="s">
        <v>7259</v>
      </c>
      <c r="G2144" s="319" t="s">
        <v>7037</v>
      </c>
      <c r="H2144" s="319" t="s">
        <v>7259</v>
      </c>
      <c r="I2144" s="319" t="s">
        <v>6884</v>
      </c>
      <c r="J2144" s="319" t="s">
        <v>6884</v>
      </c>
      <c r="K2144" s="319" t="s">
        <v>6884</v>
      </c>
      <c r="L2144" s="319" t="s">
        <v>6926</v>
      </c>
    </row>
    <row r="2145" spans="1:12" ht="56.25">
      <c r="A2145" s="318" t="s">
        <v>16755</v>
      </c>
      <c r="B2145" s="318" t="s">
        <v>16752</v>
      </c>
      <c r="C2145" s="318" t="s">
        <v>16753</v>
      </c>
      <c r="D2145" s="318" t="s">
        <v>16754</v>
      </c>
      <c r="E2145" s="318" t="s">
        <v>7274</v>
      </c>
      <c r="F2145" s="318" t="s">
        <v>7275</v>
      </c>
      <c r="G2145" s="318" t="s">
        <v>7276</v>
      </c>
      <c r="H2145" s="318" t="s">
        <v>7277</v>
      </c>
      <c r="I2145" s="318" t="s">
        <v>6884</v>
      </c>
      <c r="J2145" s="318" t="s">
        <v>6884</v>
      </c>
      <c r="K2145" s="318" t="s">
        <v>6884</v>
      </c>
      <c r="L2145" s="318" t="s">
        <v>6926</v>
      </c>
    </row>
    <row r="2146" spans="1:12" ht="45">
      <c r="A2146" s="319" t="s">
        <v>16759</v>
      </c>
      <c r="B2146" s="319" t="s">
        <v>16756</v>
      </c>
      <c r="C2146" s="319" t="s">
        <v>16757</v>
      </c>
      <c r="D2146" s="319" t="s">
        <v>16758</v>
      </c>
      <c r="E2146" s="319" t="s">
        <v>7258</v>
      </c>
      <c r="F2146" s="319" t="s">
        <v>7259</v>
      </c>
      <c r="G2146" s="319" t="s">
        <v>7037</v>
      </c>
      <c r="H2146" s="319" t="s">
        <v>7259</v>
      </c>
      <c r="I2146" s="319" t="s">
        <v>6884</v>
      </c>
      <c r="J2146" s="319" t="s">
        <v>6884</v>
      </c>
      <c r="K2146" s="319" t="s">
        <v>6884</v>
      </c>
      <c r="L2146" s="319" t="s">
        <v>6926</v>
      </c>
    </row>
    <row r="2147" spans="1:12" ht="225">
      <c r="A2147" s="318" t="s">
        <v>1090</v>
      </c>
      <c r="B2147" s="318" t="s">
        <v>16760</v>
      </c>
      <c r="C2147" s="318" t="s">
        <v>16761</v>
      </c>
      <c r="D2147" s="318" t="s">
        <v>16762</v>
      </c>
      <c r="E2147" s="318" t="s">
        <v>8065</v>
      </c>
      <c r="F2147" s="318" t="s">
        <v>8066</v>
      </c>
      <c r="G2147" s="318" t="s">
        <v>7003</v>
      </c>
      <c r="H2147" s="318" t="s">
        <v>8066</v>
      </c>
      <c r="I2147" s="318" t="s">
        <v>6884</v>
      </c>
      <c r="J2147" s="318" t="s">
        <v>6884</v>
      </c>
      <c r="K2147" s="318" t="s">
        <v>6884</v>
      </c>
      <c r="L2147" s="318" t="s">
        <v>6926</v>
      </c>
    </row>
    <row r="2148" spans="1:12" ht="135">
      <c r="A2148" s="319" t="s">
        <v>1090</v>
      </c>
      <c r="B2148" s="319" t="s">
        <v>16763</v>
      </c>
      <c r="C2148" s="319" t="s">
        <v>16764</v>
      </c>
      <c r="D2148" s="319" t="s">
        <v>16765</v>
      </c>
      <c r="E2148" s="319" t="s">
        <v>7274</v>
      </c>
      <c r="F2148" s="319" t="s">
        <v>7275</v>
      </c>
      <c r="G2148" s="319" t="s">
        <v>7276</v>
      </c>
      <c r="H2148" s="319" t="s">
        <v>7277</v>
      </c>
      <c r="I2148" s="319" t="s">
        <v>6884</v>
      </c>
      <c r="J2148" s="319" t="s">
        <v>6884</v>
      </c>
      <c r="K2148" s="319" t="s">
        <v>6884</v>
      </c>
      <c r="L2148" s="319" t="s">
        <v>6926</v>
      </c>
    </row>
    <row r="2149" spans="1:12" ht="22.5">
      <c r="A2149" s="318" t="s">
        <v>16769</v>
      </c>
      <c r="B2149" s="318" t="s">
        <v>16766</v>
      </c>
      <c r="C2149" s="318" t="s">
        <v>16767</v>
      </c>
      <c r="D2149" s="318" t="s">
        <v>16768</v>
      </c>
      <c r="E2149" s="318" t="s">
        <v>7923</v>
      </c>
      <c r="F2149" s="318" t="s">
        <v>7924</v>
      </c>
      <c r="G2149" s="318" t="s">
        <v>7037</v>
      </c>
      <c r="H2149" s="318" t="s">
        <v>7924</v>
      </c>
      <c r="I2149" s="318" t="s">
        <v>6884</v>
      </c>
      <c r="J2149" s="318" t="s">
        <v>6884</v>
      </c>
      <c r="K2149" s="318" t="s">
        <v>6884</v>
      </c>
      <c r="L2149" s="318" t="s">
        <v>6926</v>
      </c>
    </row>
    <row r="2150" spans="1:12" ht="78.75">
      <c r="A2150" s="319" t="s">
        <v>1090</v>
      </c>
      <c r="B2150" s="319" t="s">
        <v>16770</v>
      </c>
      <c r="C2150" s="319" t="s">
        <v>16771</v>
      </c>
      <c r="D2150" s="319" t="s">
        <v>16772</v>
      </c>
      <c r="E2150" s="319" t="s">
        <v>7035</v>
      </c>
      <c r="F2150" s="319" t="s">
        <v>7036</v>
      </c>
      <c r="G2150" s="319" t="s">
        <v>7037</v>
      </c>
      <c r="H2150" s="319" t="s">
        <v>7036</v>
      </c>
      <c r="I2150" s="319" t="s">
        <v>6884</v>
      </c>
      <c r="J2150" s="319" t="s">
        <v>6884</v>
      </c>
      <c r="K2150" s="319" t="s">
        <v>6884</v>
      </c>
      <c r="L2150" s="319" t="s">
        <v>6926</v>
      </c>
    </row>
    <row r="2151" spans="1:12" ht="45">
      <c r="A2151" s="318" t="s">
        <v>16776</v>
      </c>
      <c r="B2151" s="318" t="s">
        <v>16773</v>
      </c>
      <c r="C2151" s="318" t="s">
        <v>16774</v>
      </c>
      <c r="D2151" s="318" t="s">
        <v>16775</v>
      </c>
      <c r="E2151" s="318" t="s">
        <v>12484</v>
      </c>
      <c r="F2151" s="318" t="s">
        <v>11864</v>
      </c>
      <c r="G2151" s="318" t="s">
        <v>7044</v>
      </c>
      <c r="H2151" s="318" t="s">
        <v>16777</v>
      </c>
      <c r="I2151" s="318" t="s">
        <v>6884</v>
      </c>
      <c r="J2151" s="318" t="s">
        <v>6884</v>
      </c>
      <c r="K2151" s="318" t="s">
        <v>6884</v>
      </c>
      <c r="L2151" s="318" t="s">
        <v>6926</v>
      </c>
    </row>
    <row r="2152" spans="1:12" ht="90">
      <c r="A2152" s="319" t="s">
        <v>16781</v>
      </c>
      <c r="B2152" s="319" t="s">
        <v>16778</v>
      </c>
      <c r="C2152" s="319" t="s">
        <v>16779</v>
      </c>
      <c r="D2152" s="319" t="s">
        <v>16780</v>
      </c>
      <c r="E2152" s="319" t="s">
        <v>16782</v>
      </c>
      <c r="F2152" s="319" t="s">
        <v>16783</v>
      </c>
      <c r="G2152" s="319" t="s">
        <v>7065</v>
      </c>
      <c r="H2152" s="319" t="s">
        <v>16783</v>
      </c>
      <c r="I2152" s="319" t="s">
        <v>6884</v>
      </c>
      <c r="J2152" s="319" t="s">
        <v>6884</v>
      </c>
      <c r="K2152" s="319" t="s">
        <v>6884</v>
      </c>
      <c r="L2152" s="319" t="s">
        <v>6926</v>
      </c>
    </row>
    <row r="2153" spans="1:12" ht="315">
      <c r="A2153" s="318" t="s">
        <v>6884</v>
      </c>
      <c r="B2153" s="318" t="s">
        <v>16784</v>
      </c>
      <c r="C2153" s="318" t="s">
        <v>16785</v>
      </c>
      <c r="D2153" s="318" t="s">
        <v>16786</v>
      </c>
      <c r="E2153" s="318" t="s">
        <v>16787</v>
      </c>
      <c r="F2153" s="318" t="s">
        <v>16788</v>
      </c>
      <c r="G2153" s="318" t="s">
        <v>16789</v>
      </c>
      <c r="H2153" s="318" t="s">
        <v>16790</v>
      </c>
      <c r="I2153" s="318" t="s">
        <v>6884</v>
      </c>
      <c r="J2153" s="318" t="s">
        <v>6884</v>
      </c>
      <c r="K2153" s="318" t="s">
        <v>6884</v>
      </c>
      <c r="L2153" s="318" t="s">
        <v>10358</v>
      </c>
    </row>
    <row r="2154" spans="1:12" ht="56.25">
      <c r="A2154" s="319" t="s">
        <v>16794</v>
      </c>
      <c r="B2154" s="319" t="s">
        <v>16791</v>
      </c>
      <c r="C2154" s="319" t="s">
        <v>16792</v>
      </c>
      <c r="D2154" s="319" t="s">
        <v>16793</v>
      </c>
      <c r="E2154" s="319" t="s">
        <v>8187</v>
      </c>
      <c r="F2154" s="319" t="s">
        <v>8188</v>
      </c>
      <c r="G2154" s="319" t="s">
        <v>7037</v>
      </c>
      <c r="H2154" s="319" t="s">
        <v>8188</v>
      </c>
      <c r="I2154" s="319" t="s">
        <v>6884</v>
      </c>
      <c r="J2154" s="319" t="s">
        <v>6884</v>
      </c>
      <c r="K2154" s="319" t="s">
        <v>6884</v>
      </c>
      <c r="L2154" s="319" t="s">
        <v>6926</v>
      </c>
    </row>
    <row r="2155" spans="1:12" ht="90">
      <c r="A2155" s="318" t="s">
        <v>1090</v>
      </c>
      <c r="B2155" s="318" t="s">
        <v>16795</v>
      </c>
      <c r="C2155" s="318" t="s">
        <v>16796</v>
      </c>
      <c r="D2155" s="318" t="s">
        <v>16797</v>
      </c>
      <c r="E2155" s="318" t="s">
        <v>16798</v>
      </c>
      <c r="F2155" s="318" t="s">
        <v>16799</v>
      </c>
      <c r="G2155" s="318" t="s">
        <v>7139</v>
      </c>
      <c r="H2155" s="318" t="s">
        <v>16799</v>
      </c>
      <c r="I2155" s="318" t="s">
        <v>6884</v>
      </c>
      <c r="J2155" s="318" t="s">
        <v>6884</v>
      </c>
      <c r="K2155" s="318" t="s">
        <v>6884</v>
      </c>
      <c r="L2155" s="318" t="s">
        <v>6926</v>
      </c>
    </row>
    <row r="2156" spans="1:12" ht="67.5">
      <c r="A2156" s="319" t="s">
        <v>16803</v>
      </c>
      <c r="B2156" s="319" t="s">
        <v>16800</v>
      </c>
      <c r="C2156" s="319" t="s">
        <v>16801</v>
      </c>
      <c r="D2156" s="319" t="s">
        <v>16802</v>
      </c>
      <c r="E2156" s="319" t="s">
        <v>16804</v>
      </c>
      <c r="F2156" s="319" t="s">
        <v>16805</v>
      </c>
      <c r="G2156" s="319" t="s">
        <v>7044</v>
      </c>
      <c r="H2156" s="319" t="s">
        <v>16805</v>
      </c>
      <c r="I2156" s="319" t="s">
        <v>6884</v>
      </c>
      <c r="J2156" s="319" t="s">
        <v>6884</v>
      </c>
      <c r="K2156" s="319" t="s">
        <v>6884</v>
      </c>
      <c r="L2156" s="319" t="s">
        <v>6926</v>
      </c>
    </row>
    <row r="2157" spans="1:12" ht="33.75">
      <c r="A2157" s="318" t="s">
        <v>16809</v>
      </c>
      <c r="B2157" s="318" t="s">
        <v>16806</v>
      </c>
      <c r="C2157" s="318" t="s">
        <v>16807</v>
      </c>
      <c r="D2157" s="318" t="s">
        <v>16808</v>
      </c>
      <c r="E2157" s="318" t="s">
        <v>7035</v>
      </c>
      <c r="F2157" s="318" t="s">
        <v>7036</v>
      </c>
      <c r="G2157" s="318" t="s">
        <v>7037</v>
      </c>
      <c r="H2157" s="318" t="s">
        <v>7036</v>
      </c>
      <c r="I2157" s="318" t="s">
        <v>6884</v>
      </c>
      <c r="J2157" s="318" t="s">
        <v>6884</v>
      </c>
      <c r="K2157" s="318" t="s">
        <v>6884</v>
      </c>
      <c r="L2157" s="318" t="s">
        <v>6926</v>
      </c>
    </row>
    <row r="2158" spans="1:12" ht="78.75">
      <c r="A2158" s="319" t="s">
        <v>16813</v>
      </c>
      <c r="B2158" s="319" t="s">
        <v>16810</v>
      </c>
      <c r="C2158" s="319" t="s">
        <v>16811</v>
      </c>
      <c r="D2158" s="319" t="s">
        <v>16812</v>
      </c>
      <c r="E2158" s="319" t="s">
        <v>8698</v>
      </c>
      <c r="F2158" s="319" t="s">
        <v>8699</v>
      </c>
      <c r="G2158" s="319" t="s">
        <v>7003</v>
      </c>
      <c r="H2158" s="319" t="s">
        <v>8700</v>
      </c>
      <c r="I2158" s="319" t="s">
        <v>6884</v>
      </c>
      <c r="J2158" s="319" t="s">
        <v>6884</v>
      </c>
      <c r="K2158" s="319" t="s">
        <v>6884</v>
      </c>
      <c r="L2158" s="319" t="s">
        <v>6926</v>
      </c>
    </row>
    <row r="2159" spans="1:12" ht="90">
      <c r="A2159" s="318" t="s">
        <v>16817</v>
      </c>
      <c r="B2159" s="318" t="s">
        <v>16814</v>
      </c>
      <c r="C2159" s="318" t="s">
        <v>16815</v>
      </c>
      <c r="D2159" s="318" t="s">
        <v>16816</v>
      </c>
      <c r="E2159" s="318" t="s">
        <v>8698</v>
      </c>
      <c r="F2159" s="318" t="s">
        <v>8699</v>
      </c>
      <c r="G2159" s="318" t="s">
        <v>7003</v>
      </c>
      <c r="H2159" s="318" t="s">
        <v>8700</v>
      </c>
      <c r="I2159" s="318" t="s">
        <v>6884</v>
      </c>
      <c r="J2159" s="318" t="s">
        <v>6884</v>
      </c>
      <c r="K2159" s="318" t="s">
        <v>6884</v>
      </c>
      <c r="L2159" s="318" t="s">
        <v>6926</v>
      </c>
    </row>
    <row r="2160" spans="1:12" ht="45">
      <c r="A2160" s="319" t="s">
        <v>16821</v>
      </c>
      <c r="B2160" s="319" t="s">
        <v>16818</v>
      </c>
      <c r="C2160" s="319" t="s">
        <v>16819</v>
      </c>
      <c r="D2160" s="319" t="s">
        <v>16820</v>
      </c>
      <c r="E2160" s="319" t="s">
        <v>16822</v>
      </c>
      <c r="F2160" s="319" t="s">
        <v>16823</v>
      </c>
      <c r="G2160" s="319" t="s">
        <v>7586</v>
      </c>
      <c r="H2160" s="319" t="s">
        <v>16823</v>
      </c>
      <c r="I2160" s="319" t="s">
        <v>6884</v>
      </c>
      <c r="J2160" s="319" t="s">
        <v>16824</v>
      </c>
      <c r="K2160" s="319" t="s">
        <v>6884</v>
      </c>
      <c r="L2160" s="319" t="s">
        <v>6926</v>
      </c>
    </row>
    <row r="2161" spans="1:12" ht="78.75">
      <c r="A2161" s="318" t="s">
        <v>1090</v>
      </c>
      <c r="B2161" s="318" t="s">
        <v>16825</v>
      </c>
      <c r="C2161" s="318" t="s">
        <v>16826</v>
      </c>
      <c r="D2161" s="318" t="s">
        <v>1090</v>
      </c>
      <c r="E2161" s="318" t="s">
        <v>7237</v>
      </c>
      <c r="F2161" s="318" t="s">
        <v>7238</v>
      </c>
      <c r="G2161" s="318" t="s">
        <v>7003</v>
      </c>
      <c r="H2161" s="318" t="s">
        <v>7239</v>
      </c>
      <c r="I2161" s="318" t="s">
        <v>6884</v>
      </c>
      <c r="J2161" s="318" t="s">
        <v>7150</v>
      </c>
      <c r="K2161" s="318" t="s">
        <v>6884</v>
      </c>
      <c r="L2161" s="318" t="s">
        <v>6926</v>
      </c>
    </row>
    <row r="2162" spans="1:12" ht="22.5">
      <c r="A2162" s="319" t="s">
        <v>16830</v>
      </c>
      <c r="B2162" s="319" t="s">
        <v>16827</v>
      </c>
      <c r="C2162" s="319" t="s">
        <v>16828</v>
      </c>
      <c r="D2162" s="319" t="s">
        <v>16829</v>
      </c>
      <c r="E2162" s="319" t="s">
        <v>9145</v>
      </c>
      <c r="F2162" s="319" t="s">
        <v>12441</v>
      </c>
      <c r="G2162" s="319" t="s">
        <v>8100</v>
      </c>
      <c r="H2162" s="319" t="s">
        <v>12441</v>
      </c>
      <c r="I2162" s="319" t="s">
        <v>6884</v>
      </c>
      <c r="J2162" s="319" t="s">
        <v>6884</v>
      </c>
      <c r="K2162" s="319" t="s">
        <v>6884</v>
      </c>
      <c r="L2162" s="319" t="s">
        <v>6926</v>
      </c>
    </row>
    <row r="2163" spans="1:12" ht="56.25">
      <c r="A2163" s="318" t="s">
        <v>947</v>
      </c>
      <c r="B2163" s="318" t="s">
        <v>16831</v>
      </c>
      <c r="C2163" s="318" t="s">
        <v>16832</v>
      </c>
      <c r="D2163" s="318" t="s">
        <v>948</v>
      </c>
      <c r="E2163" s="318" t="s">
        <v>6988</v>
      </c>
      <c r="F2163" s="318" t="s">
        <v>11836</v>
      </c>
      <c r="G2163" s="318" t="s">
        <v>6990</v>
      </c>
      <c r="H2163" s="318" t="s">
        <v>11837</v>
      </c>
      <c r="I2163" s="318" t="s">
        <v>6884</v>
      </c>
      <c r="J2163" s="318" t="s">
        <v>16833</v>
      </c>
      <c r="K2163" s="318" t="s">
        <v>6884</v>
      </c>
      <c r="L2163" s="318" t="s">
        <v>6926</v>
      </c>
    </row>
    <row r="2164" spans="1:12" ht="258.75">
      <c r="A2164" s="319" t="s">
        <v>16837</v>
      </c>
      <c r="B2164" s="319" t="s">
        <v>16834</v>
      </c>
      <c r="C2164" s="319" t="s">
        <v>16835</v>
      </c>
      <c r="D2164" s="319" t="s">
        <v>16836</v>
      </c>
      <c r="E2164" s="319" t="s">
        <v>16838</v>
      </c>
      <c r="F2164" s="319" t="s">
        <v>16839</v>
      </c>
      <c r="G2164" s="319" t="s">
        <v>7219</v>
      </c>
      <c r="H2164" s="319" t="s">
        <v>16840</v>
      </c>
      <c r="I2164" s="319" t="s">
        <v>6884</v>
      </c>
      <c r="J2164" s="319" t="s">
        <v>6884</v>
      </c>
      <c r="K2164" s="319" t="s">
        <v>6884</v>
      </c>
      <c r="L2164" s="319" t="s">
        <v>6926</v>
      </c>
    </row>
    <row r="2165" spans="1:12" ht="67.5">
      <c r="A2165" s="318" t="s">
        <v>16843</v>
      </c>
      <c r="B2165" s="318" t="s">
        <v>16841</v>
      </c>
      <c r="C2165" s="318" t="s">
        <v>16842</v>
      </c>
      <c r="D2165" s="318" t="s">
        <v>1090</v>
      </c>
      <c r="E2165" s="318" t="s">
        <v>7305</v>
      </c>
      <c r="F2165" s="318" t="s">
        <v>7306</v>
      </c>
      <c r="G2165" s="318" t="s">
        <v>7106</v>
      </c>
      <c r="H2165" s="318" t="s">
        <v>7307</v>
      </c>
      <c r="I2165" s="318" t="s">
        <v>6884</v>
      </c>
      <c r="J2165" s="318" t="s">
        <v>16844</v>
      </c>
      <c r="K2165" s="318" t="s">
        <v>6884</v>
      </c>
      <c r="L2165" s="318" t="s">
        <v>6926</v>
      </c>
    </row>
    <row r="2166" spans="1:12" ht="56.25">
      <c r="A2166" s="319" t="s">
        <v>16848</v>
      </c>
      <c r="B2166" s="319" t="s">
        <v>16845</v>
      </c>
      <c r="C2166" s="319" t="s">
        <v>16846</v>
      </c>
      <c r="D2166" s="319" t="s">
        <v>16847</v>
      </c>
      <c r="E2166" s="319" t="s">
        <v>11113</v>
      </c>
      <c r="F2166" s="319" t="s">
        <v>11114</v>
      </c>
      <c r="G2166" s="319" t="s">
        <v>8195</v>
      </c>
      <c r="H2166" s="319" t="s">
        <v>11115</v>
      </c>
      <c r="I2166" s="319" t="s">
        <v>6884</v>
      </c>
      <c r="J2166" s="319" t="s">
        <v>6884</v>
      </c>
      <c r="K2166" s="319" t="s">
        <v>6884</v>
      </c>
      <c r="L2166" s="319" t="s">
        <v>6926</v>
      </c>
    </row>
    <row r="2167" spans="1:12" ht="45">
      <c r="A2167" s="318" t="s">
        <v>16852</v>
      </c>
      <c r="B2167" s="318" t="s">
        <v>16849</v>
      </c>
      <c r="C2167" s="318" t="s">
        <v>16850</v>
      </c>
      <c r="D2167" s="318" t="s">
        <v>16851</v>
      </c>
      <c r="E2167" s="318" t="s">
        <v>7035</v>
      </c>
      <c r="F2167" s="318" t="s">
        <v>7036</v>
      </c>
      <c r="G2167" s="318" t="s">
        <v>7037</v>
      </c>
      <c r="H2167" s="318" t="s">
        <v>7036</v>
      </c>
      <c r="I2167" s="318" t="s">
        <v>6884</v>
      </c>
      <c r="J2167" s="318" t="s">
        <v>6884</v>
      </c>
      <c r="K2167" s="318" t="s">
        <v>6884</v>
      </c>
      <c r="L2167" s="318" t="s">
        <v>6926</v>
      </c>
    </row>
    <row r="2168" spans="1:12" ht="45">
      <c r="A2168" s="319" t="s">
        <v>16856</v>
      </c>
      <c r="B2168" s="319" t="s">
        <v>16853</v>
      </c>
      <c r="C2168" s="319" t="s">
        <v>16854</v>
      </c>
      <c r="D2168" s="319" t="s">
        <v>16855</v>
      </c>
      <c r="E2168" s="319" t="s">
        <v>7472</v>
      </c>
      <c r="F2168" s="319" t="s">
        <v>7473</v>
      </c>
      <c r="G2168" s="319" t="s">
        <v>7474</v>
      </c>
      <c r="H2168" s="319" t="s">
        <v>7473</v>
      </c>
      <c r="I2168" s="319" t="s">
        <v>6884</v>
      </c>
      <c r="J2168" s="319" t="s">
        <v>6884</v>
      </c>
      <c r="K2168" s="319" t="s">
        <v>6884</v>
      </c>
      <c r="L2168" s="319" t="s">
        <v>6926</v>
      </c>
    </row>
    <row r="2169" spans="1:12" ht="56.25">
      <c r="A2169" s="318" t="s">
        <v>16860</v>
      </c>
      <c r="B2169" s="318" t="s">
        <v>16857</v>
      </c>
      <c r="C2169" s="318" t="s">
        <v>16858</v>
      </c>
      <c r="D2169" s="318" t="s">
        <v>16859</v>
      </c>
      <c r="E2169" s="318" t="s">
        <v>7923</v>
      </c>
      <c r="F2169" s="318" t="s">
        <v>7924</v>
      </c>
      <c r="G2169" s="318" t="s">
        <v>7037</v>
      </c>
      <c r="H2169" s="318" t="s">
        <v>7924</v>
      </c>
      <c r="I2169" s="318" t="s">
        <v>6884</v>
      </c>
      <c r="J2169" s="318" t="s">
        <v>6884</v>
      </c>
      <c r="K2169" s="318" t="s">
        <v>6884</v>
      </c>
      <c r="L2169" s="318" t="s">
        <v>6926</v>
      </c>
    </row>
    <row r="2170" spans="1:12" ht="56.25">
      <c r="A2170" s="319" t="s">
        <v>16864</v>
      </c>
      <c r="B2170" s="319" t="s">
        <v>16861</v>
      </c>
      <c r="C2170" s="319" t="s">
        <v>16862</v>
      </c>
      <c r="D2170" s="319" t="s">
        <v>16863</v>
      </c>
      <c r="E2170" s="319" t="s">
        <v>9601</v>
      </c>
      <c r="F2170" s="319" t="s">
        <v>16865</v>
      </c>
      <c r="G2170" s="319" t="s">
        <v>7044</v>
      </c>
      <c r="H2170" s="319" t="s">
        <v>16865</v>
      </c>
      <c r="I2170" s="319" t="s">
        <v>6884</v>
      </c>
      <c r="J2170" s="319" t="s">
        <v>6884</v>
      </c>
      <c r="K2170" s="319" t="s">
        <v>6884</v>
      </c>
      <c r="L2170" s="319" t="s">
        <v>6926</v>
      </c>
    </row>
    <row r="2171" spans="1:12" ht="78.75">
      <c r="A2171" s="318" t="s">
        <v>1090</v>
      </c>
      <c r="B2171" s="318" t="s">
        <v>16866</v>
      </c>
      <c r="C2171" s="318" t="s">
        <v>16867</v>
      </c>
      <c r="D2171" s="318" t="s">
        <v>16868</v>
      </c>
      <c r="E2171" s="318" t="s">
        <v>7035</v>
      </c>
      <c r="F2171" s="318" t="s">
        <v>7036</v>
      </c>
      <c r="G2171" s="318" t="s">
        <v>7037</v>
      </c>
      <c r="H2171" s="318" t="s">
        <v>7036</v>
      </c>
      <c r="I2171" s="318" t="s">
        <v>6884</v>
      </c>
      <c r="J2171" s="318" t="s">
        <v>6884</v>
      </c>
      <c r="K2171" s="318" t="s">
        <v>6884</v>
      </c>
      <c r="L2171" s="318" t="s">
        <v>6926</v>
      </c>
    </row>
    <row r="2172" spans="1:12" ht="78.75">
      <c r="A2172" s="319" t="s">
        <v>16872</v>
      </c>
      <c r="B2172" s="319" t="s">
        <v>16869</v>
      </c>
      <c r="C2172" s="319" t="s">
        <v>16870</v>
      </c>
      <c r="D2172" s="319" t="s">
        <v>16871</v>
      </c>
      <c r="E2172" s="319" t="s">
        <v>7048</v>
      </c>
      <c r="F2172" s="319" t="s">
        <v>7049</v>
      </c>
      <c r="G2172" s="319" t="s">
        <v>7050</v>
      </c>
      <c r="H2172" s="319" t="s">
        <v>7049</v>
      </c>
      <c r="I2172" s="319" t="s">
        <v>6884</v>
      </c>
      <c r="J2172" s="319" t="s">
        <v>6884</v>
      </c>
      <c r="K2172" s="319" t="s">
        <v>6884</v>
      </c>
      <c r="L2172" s="319" t="s">
        <v>6926</v>
      </c>
    </row>
    <row r="2173" spans="1:12" ht="112.5">
      <c r="A2173" s="318" t="s">
        <v>16876</v>
      </c>
      <c r="B2173" s="318" t="s">
        <v>16873</v>
      </c>
      <c r="C2173" s="318" t="s">
        <v>16874</v>
      </c>
      <c r="D2173" s="318" t="s">
        <v>16875</v>
      </c>
      <c r="E2173" s="318" t="s">
        <v>7772</v>
      </c>
      <c r="F2173" s="318" t="s">
        <v>7773</v>
      </c>
      <c r="G2173" s="318" t="s">
        <v>7044</v>
      </c>
      <c r="H2173" s="318" t="s">
        <v>7773</v>
      </c>
      <c r="I2173" s="318" t="s">
        <v>6884</v>
      </c>
      <c r="J2173" s="318" t="s">
        <v>6884</v>
      </c>
      <c r="K2173" s="318" t="s">
        <v>6884</v>
      </c>
      <c r="L2173" s="318" t="s">
        <v>6926</v>
      </c>
    </row>
    <row r="2174" spans="1:12" ht="56.25">
      <c r="A2174" s="319" t="s">
        <v>16880</v>
      </c>
      <c r="B2174" s="319" t="s">
        <v>16877</v>
      </c>
      <c r="C2174" s="319" t="s">
        <v>16878</v>
      </c>
      <c r="D2174" s="319" t="s">
        <v>16879</v>
      </c>
      <c r="E2174" s="319" t="s">
        <v>14774</v>
      </c>
      <c r="F2174" s="319" t="s">
        <v>9681</v>
      </c>
      <c r="G2174" s="319" t="s">
        <v>7044</v>
      </c>
      <c r="H2174" s="319" t="s">
        <v>9681</v>
      </c>
      <c r="I2174" s="319" t="s">
        <v>6884</v>
      </c>
      <c r="J2174" s="319" t="s">
        <v>6884</v>
      </c>
      <c r="K2174" s="319" t="s">
        <v>6884</v>
      </c>
      <c r="L2174" s="319" t="s">
        <v>6926</v>
      </c>
    </row>
    <row r="2175" spans="1:12" ht="33.75">
      <c r="A2175" s="318" t="s">
        <v>16884</v>
      </c>
      <c r="B2175" s="318" t="s">
        <v>16881</v>
      </c>
      <c r="C2175" s="318" t="s">
        <v>16882</v>
      </c>
      <c r="D2175" s="318" t="s">
        <v>16883</v>
      </c>
      <c r="E2175" s="318" t="s">
        <v>7472</v>
      </c>
      <c r="F2175" s="318" t="s">
        <v>7473</v>
      </c>
      <c r="G2175" s="318" t="s">
        <v>7474</v>
      </c>
      <c r="H2175" s="318" t="s">
        <v>7473</v>
      </c>
      <c r="I2175" s="318" t="s">
        <v>6884</v>
      </c>
      <c r="J2175" s="318" t="s">
        <v>6884</v>
      </c>
      <c r="K2175" s="318" t="s">
        <v>6884</v>
      </c>
      <c r="L2175" s="318" t="s">
        <v>6926</v>
      </c>
    </row>
    <row r="2176" spans="1:12" ht="56.25">
      <c r="A2176" s="319" t="s">
        <v>16888</v>
      </c>
      <c r="B2176" s="319" t="s">
        <v>16885</v>
      </c>
      <c r="C2176" s="319" t="s">
        <v>16886</v>
      </c>
      <c r="D2176" s="319" t="s">
        <v>16887</v>
      </c>
      <c r="E2176" s="319" t="s">
        <v>16889</v>
      </c>
      <c r="F2176" s="319" t="s">
        <v>16890</v>
      </c>
      <c r="G2176" s="319" t="s">
        <v>7030</v>
      </c>
      <c r="H2176" s="319" t="s">
        <v>16890</v>
      </c>
      <c r="I2176" s="319" t="s">
        <v>6884</v>
      </c>
      <c r="J2176" s="319" t="s">
        <v>6884</v>
      </c>
      <c r="K2176" s="319" t="s">
        <v>6884</v>
      </c>
      <c r="L2176" s="319" t="s">
        <v>6926</v>
      </c>
    </row>
    <row r="2177" spans="1:12" ht="56.25">
      <c r="A2177" s="318" t="s">
        <v>16894</v>
      </c>
      <c r="B2177" s="318" t="s">
        <v>16891</v>
      </c>
      <c r="C2177" s="318" t="s">
        <v>16892</v>
      </c>
      <c r="D2177" s="318" t="s">
        <v>16893</v>
      </c>
      <c r="E2177" s="318" t="s">
        <v>7472</v>
      </c>
      <c r="F2177" s="318" t="s">
        <v>7473</v>
      </c>
      <c r="G2177" s="318" t="s">
        <v>7474</v>
      </c>
      <c r="H2177" s="318" t="s">
        <v>7473</v>
      </c>
      <c r="I2177" s="318" t="s">
        <v>6884</v>
      </c>
      <c r="J2177" s="318" t="s">
        <v>6884</v>
      </c>
      <c r="K2177" s="318" t="s">
        <v>6884</v>
      </c>
      <c r="L2177" s="318" t="s">
        <v>6926</v>
      </c>
    </row>
    <row r="2178" spans="1:12" ht="22.5">
      <c r="A2178" s="319" t="s">
        <v>16898</v>
      </c>
      <c r="B2178" s="319" t="s">
        <v>16895</v>
      </c>
      <c r="C2178" s="319" t="s">
        <v>16896</v>
      </c>
      <c r="D2178" s="319" t="s">
        <v>16897</v>
      </c>
      <c r="E2178" s="319" t="s">
        <v>7048</v>
      </c>
      <c r="F2178" s="319" t="s">
        <v>7049</v>
      </c>
      <c r="G2178" s="319" t="s">
        <v>7050</v>
      </c>
      <c r="H2178" s="319" t="s">
        <v>7049</v>
      </c>
      <c r="I2178" s="319" t="s">
        <v>6884</v>
      </c>
      <c r="J2178" s="319" t="s">
        <v>6884</v>
      </c>
      <c r="K2178" s="319" t="s">
        <v>6884</v>
      </c>
      <c r="L2178" s="319" t="s">
        <v>6926</v>
      </c>
    </row>
    <row r="2179" spans="1:12" ht="67.5">
      <c r="A2179" s="318" t="s">
        <v>16902</v>
      </c>
      <c r="B2179" s="318" t="s">
        <v>16899</v>
      </c>
      <c r="C2179" s="318" t="s">
        <v>16900</v>
      </c>
      <c r="D2179" s="318" t="s">
        <v>16901</v>
      </c>
      <c r="E2179" s="318" t="s">
        <v>7048</v>
      </c>
      <c r="F2179" s="318" t="s">
        <v>7049</v>
      </c>
      <c r="G2179" s="318" t="s">
        <v>7050</v>
      </c>
      <c r="H2179" s="318" t="s">
        <v>7049</v>
      </c>
      <c r="I2179" s="318" t="s">
        <v>6884</v>
      </c>
      <c r="J2179" s="318" t="s">
        <v>6884</v>
      </c>
      <c r="K2179" s="318" t="s">
        <v>6884</v>
      </c>
      <c r="L2179" s="318" t="s">
        <v>6926</v>
      </c>
    </row>
    <row r="2180" spans="1:12" ht="56.25">
      <c r="A2180" s="319" t="s">
        <v>16906</v>
      </c>
      <c r="B2180" s="319" t="s">
        <v>16903</v>
      </c>
      <c r="C2180" s="319" t="s">
        <v>16904</v>
      </c>
      <c r="D2180" s="319" t="s">
        <v>16905</v>
      </c>
      <c r="E2180" s="319" t="s">
        <v>8218</v>
      </c>
      <c r="F2180" s="319" t="s">
        <v>8219</v>
      </c>
      <c r="G2180" s="319" t="s">
        <v>7037</v>
      </c>
      <c r="H2180" s="319" t="s">
        <v>8219</v>
      </c>
      <c r="I2180" s="319" t="s">
        <v>6884</v>
      </c>
      <c r="J2180" s="319" t="s">
        <v>6884</v>
      </c>
      <c r="K2180" s="319" t="s">
        <v>6884</v>
      </c>
      <c r="L2180" s="319" t="s">
        <v>6926</v>
      </c>
    </row>
    <row r="2181" spans="1:12" ht="33.75">
      <c r="A2181" s="318" t="s">
        <v>16910</v>
      </c>
      <c r="B2181" s="318" t="s">
        <v>16907</v>
      </c>
      <c r="C2181" s="318" t="s">
        <v>16908</v>
      </c>
      <c r="D2181" s="318" t="s">
        <v>16909</v>
      </c>
      <c r="E2181" s="318" t="s">
        <v>7274</v>
      </c>
      <c r="F2181" s="318" t="s">
        <v>7275</v>
      </c>
      <c r="G2181" s="318" t="s">
        <v>7276</v>
      </c>
      <c r="H2181" s="318" t="s">
        <v>7277</v>
      </c>
      <c r="I2181" s="318" t="s">
        <v>6884</v>
      </c>
      <c r="J2181" s="318" t="s">
        <v>6884</v>
      </c>
      <c r="K2181" s="318" t="s">
        <v>6884</v>
      </c>
      <c r="L2181" s="318" t="s">
        <v>6926</v>
      </c>
    </row>
    <row r="2182" spans="1:12" ht="45">
      <c r="A2182" s="319" t="s">
        <v>16914</v>
      </c>
      <c r="B2182" s="319" t="s">
        <v>16911</v>
      </c>
      <c r="C2182" s="319" t="s">
        <v>16912</v>
      </c>
      <c r="D2182" s="319" t="s">
        <v>16913</v>
      </c>
      <c r="E2182" s="319" t="s">
        <v>16915</v>
      </c>
      <c r="F2182" s="319" t="s">
        <v>16916</v>
      </c>
      <c r="G2182" s="319" t="s">
        <v>7898</v>
      </c>
      <c r="H2182" s="319" t="s">
        <v>16916</v>
      </c>
      <c r="I2182" s="319" t="s">
        <v>6884</v>
      </c>
      <c r="J2182" s="319" t="s">
        <v>6884</v>
      </c>
      <c r="K2182" s="319" t="s">
        <v>6884</v>
      </c>
      <c r="L2182" s="319" t="s">
        <v>6926</v>
      </c>
    </row>
    <row r="2183" spans="1:12" ht="45">
      <c r="A2183" s="318" t="s">
        <v>16920</v>
      </c>
      <c r="B2183" s="318" t="s">
        <v>16917</v>
      </c>
      <c r="C2183" s="318" t="s">
        <v>16918</v>
      </c>
      <c r="D2183" s="318" t="s">
        <v>16919</v>
      </c>
      <c r="E2183" s="318" t="s">
        <v>8042</v>
      </c>
      <c r="F2183" s="318" t="s">
        <v>8043</v>
      </c>
      <c r="G2183" s="318" t="s">
        <v>7037</v>
      </c>
      <c r="H2183" s="318" t="s">
        <v>8043</v>
      </c>
      <c r="I2183" s="318" t="s">
        <v>6884</v>
      </c>
      <c r="J2183" s="318" t="s">
        <v>6884</v>
      </c>
      <c r="K2183" s="318" t="s">
        <v>6884</v>
      </c>
      <c r="L2183" s="318" t="s">
        <v>6926</v>
      </c>
    </row>
    <row r="2184" spans="1:12" ht="112.5">
      <c r="A2184" s="319" t="s">
        <v>16924</v>
      </c>
      <c r="B2184" s="319" t="s">
        <v>16921</v>
      </c>
      <c r="C2184" s="319" t="s">
        <v>16922</v>
      </c>
      <c r="D2184" s="319" t="s">
        <v>16923</v>
      </c>
      <c r="E2184" s="319" t="s">
        <v>7472</v>
      </c>
      <c r="F2184" s="319" t="s">
        <v>7473</v>
      </c>
      <c r="G2184" s="319" t="s">
        <v>7474</v>
      </c>
      <c r="H2184" s="319" t="s">
        <v>7473</v>
      </c>
      <c r="I2184" s="319" t="s">
        <v>6884</v>
      </c>
      <c r="J2184" s="319" t="s">
        <v>6884</v>
      </c>
      <c r="K2184" s="319" t="s">
        <v>6884</v>
      </c>
      <c r="L2184" s="319" t="s">
        <v>6926</v>
      </c>
    </row>
    <row r="2185" spans="1:12" ht="101.25">
      <c r="A2185" s="318" t="s">
        <v>16928</v>
      </c>
      <c r="B2185" s="318" t="s">
        <v>16925</v>
      </c>
      <c r="C2185" s="318" t="s">
        <v>16926</v>
      </c>
      <c r="D2185" s="318" t="s">
        <v>16927</v>
      </c>
      <c r="E2185" s="318" t="s">
        <v>7258</v>
      </c>
      <c r="F2185" s="318" t="s">
        <v>7259</v>
      </c>
      <c r="G2185" s="318" t="s">
        <v>7037</v>
      </c>
      <c r="H2185" s="318" t="s">
        <v>7259</v>
      </c>
      <c r="I2185" s="318" t="s">
        <v>6884</v>
      </c>
      <c r="J2185" s="318" t="s">
        <v>6884</v>
      </c>
      <c r="K2185" s="318" t="s">
        <v>6884</v>
      </c>
      <c r="L2185" s="318" t="s">
        <v>6926</v>
      </c>
    </row>
    <row r="2186" spans="1:12" ht="45">
      <c r="A2186" s="319" t="s">
        <v>16932</v>
      </c>
      <c r="B2186" s="319" t="s">
        <v>16929</v>
      </c>
      <c r="C2186" s="319" t="s">
        <v>16930</v>
      </c>
      <c r="D2186" s="319" t="s">
        <v>16931</v>
      </c>
      <c r="E2186" s="319" t="s">
        <v>16933</v>
      </c>
      <c r="F2186" s="319" t="s">
        <v>16934</v>
      </c>
      <c r="G2186" s="319" t="s">
        <v>7003</v>
      </c>
      <c r="H2186" s="319" t="s">
        <v>16934</v>
      </c>
      <c r="I2186" s="319" t="s">
        <v>6884</v>
      </c>
      <c r="J2186" s="319" t="s">
        <v>6884</v>
      </c>
      <c r="K2186" s="319" t="s">
        <v>6884</v>
      </c>
      <c r="L2186" s="319" t="s">
        <v>6926</v>
      </c>
    </row>
    <row r="2187" spans="1:12" ht="33.75">
      <c r="A2187" s="318" t="s">
        <v>16938</v>
      </c>
      <c r="B2187" s="318" t="s">
        <v>16935</v>
      </c>
      <c r="C2187" s="318" t="s">
        <v>16936</v>
      </c>
      <c r="D2187" s="318" t="s">
        <v>16937</v>
      </c>
      <c r="E2187" s="318" t="s">
        <v>16939</v>
      </c>
      <c r="F2187" s="318" t="s">
        <v>8878</v>
      </c>
      <c r="G2187" s="318" t="s">
        <v>7044</v>
      </c>
      <c r="H2187" s="318" t="s">
        <v>8878</v>
      </c>
      <c r="I2187" s="318" t="s">
        <v>6884</v>
      </c>
      <c r="J2187" s="318" t="s">
        <v>6884</v>
      </c>
      <c r="K2187" s="318" t="s">
        <v>6884</v>
      </c>
      <c r="L2187" s="318" t="s">
        <v>6926</v>
      </c>
    </row>
    <row r="2188" spans="1:12" ht="33.75">
      <c r="A2188" s="319" t="s">
        <v>16943</v>
      </c>
      <c r="B2188" s="319" t="s">
        <v>16940</v>
      </c>
      <c r="C2188" s="319" t="s">
        <v>16941</v>
      </c>
      <c r="D2188" s="319" t="s">
        <v>16942</v>
      </c>
      <c r="E2188" s="319" t="s">
        <v>7035</v>
      </c>
      <c r="F2188" s="319" t="s">
        <v>7036</v>
      </c>
      <c r="G2188" s="319" t="s">
        <v>7037</v>
      </c>
      <c r="H2188" s="319" t="s">
        <v>7036</v>
      </c>
      <c r="I2188" s="319" t="s">
        <v>6884</v>
      </c>
      <c r="J2188" s="319" t="s">
        <v>6884</v>
      </c>
      <c r="K2188" s="319" t="s">
        <v>6884</v>
      </c>
      <c r="L2188" s="319" t="s">
        <v>6926</v>
      </c>
    </row>
    <row r="2189" spans="1:12" ht="33.75">
      <c r="A2189" s="318" t="s">
        <v>16947</v>
      </c>
      <c r="B2189" s="318" t="s">
        <v>16944</v>
      </c>
      <c r="C2189" s="318" t="s">
        <v>16945</v>
      </c>
      <c r="D2189" s="318" t="s">
        <v>16946</v>
      </c>
      <c r="E2189" s="318" t="s">
        <v>7772</v>
      </c>
      <c r="F2189" s="318" t="s">
        <v>7773</v>
      </c>
      <c r="G2189" s="318" t="s">
        <v>7044</v>
      </c>
      <c r="H2189" s="318" t="s">
        <v>7773</v>
      </c>
      <c r="I2189" s="318" t="s">
        <v>6884</v>
      </c>
      <c r="J2189" s="318" t="s">
        <v>6884</v>
      </c>
      <c r="K2189" s="318" t="s">
        <v>6884</v>
      </c>
      <c r="L2189" s="318" t="s">
        <v>6926</v>
      </c>
    </row>
    <row r="2190" spans="1:12" ht="33.75">
      <c r="A2190" s="319" t="s">
        <v>16951</v>
      </c>
      <c r="B2190" s="319" t="s">
        <v>16948</v>
      </c>
      <c r="C2190" s="319" t="s">
        <v>16949</v>
      </c>
      <c r="D2190" s="319" t="s">
        <v>16950</v>
      </c>
      <c r="E2190" s="319" t="s">
        <v>16952</v>
      </c>
      <c r="F2190" s="319" t="s">
        <v>16953</v>
      </c>
      <c r="G2190" s="319" t="s">
        <v>7627</v>
      </c>
      <c r="H2190" s="319" t="s">
        <v>16953</v>
      </c>
      <c r="I2190" s="319" t="s">
        <v>6884</v>
      </c>
      <c r="J2190" s="319" t="s">
        <v>6884</v>
      </c>
      <c r="K2190" s="319" t="s">
        <v>6884</v>
      </c>
      <c r="L2190" s="319" t="s">
        <v>6926</v>
      </c>
    </row>
    <row r="2191" spans="1:12" ht="157.5">
      <c r="A2191" s="318" t="s">
        <v>16957</v>
      </c>
      <c r="B2191" s="318" t="s">
        <v>16954</v>
      </c>
      <c r="C2191" s="318" t="s">
        <v>16955</v>
      </c>
      <c r="D2191" s="318" t="s">
        <v>16956</v>
      </c>
      <c r="E2191" s="318" t="s">
        <v>7598</v>
      </c>
      <c r="F2191" s="318" t="s">
        <v>7599</v>
      </c>
      <c r="G2191" s="318" t="s">
        <v>7600</v>
      </c>
      <c r="H2191" s="318" t="s">
        <v>7599</v>
      </c>
      <c r="I2191" s="318" t="s">
        <v>6884</v>
      </c>
      <c r="J2191" s="318" t="s">
        <v>6884</v>
      </c>
      <c r="K2191" s="318" t="s">
        <v>6884</v>
      </c>
      <c r="L2191" s="318" t="s">
        <v>6926</v>
      </c>
    </row>
    <row r="2192" spans="1:12" ht="22.5">
      <c r="A2192" s="319" t="s">
        <v>16961</v>
      </c>
      <c r="B2192" s="319" t="s">
        <v>16958</v>
      </c>
      <c r="C2192" s="319" t="s">
        <v>16959</v>
      </c>
      <c r="D2192" s="319" t="s">
        <v>16960</v>
      </c>
      <c r="E2192" s="319" t="s">
        <v>7035</v>
      </c>
      <c r="F2192" s="319" t="s">
        <v>7036</v>
      </c>
      <c r="G2192" s="319" t="s">
        <v>7037</v>
      </c>
      <c r="H2192" s="319" t="s">
        <v>7036</v>
      </c>
      <c r="I2192" s="319" t="s">
        <v>6884</v>
      </c>
      <c r="J2192" s="319" t="s">
        <v>6884</v>
      </c>
      <c r="K2192" s="319" t="s">
        <v>6884</v>
      </c>
      <c r="L2192" s="319" t="s">
        <v>6926</v>
      </c>
    </row>
    <row r="2193" spans="1:12" ht="33.75">
      <c r="A2193" s="318" t="s">
        <v>16965</v>
      </c>
      <c r="B2193" s="318" t="s">
        <v>16962</v>
      </c>
      <c r="C2193" s="318" t="s">
        <v>16963</v>
      </c>
      <c r="D2193" s="318" t="s">
        <v>16964</v>
      </c>
      <c r="E2193" s="318" t="s">
        <v>9477</v>
      </c>
      <c r="F2193" s="318" t="s">
        <v>9478</v>
      </c>
      <c r="G2193" s="318" t="s">
        <v>7003</v>
      </c>
      <c r="H2193" s="318" t="s">
        <v>9478</v>
      </c>
      <c r="I2193" s="318" t="s">
        <v>6884</v>
      </c>
      <c r="J2193" s="318" t="s">
        <v>6884</v>
      </c>
      <c r="K2193" s="318" t="s">
        <v>6884</v>
      </c>
      <c r="L2193" s="318" t="s">
        <v>6926</v>
      </c>
    </row>
    <row r="2194" spans="1:12" ht="112.5">
      <c r="A2194" s="319" t="s">
        <v>16969</v>
      </c>
      <c r="B2194" s="319" t="s">
        <v>16966</v>
      </c>
      <c r="C2194" s="319" t="s">
        <v>16967</v>
      </c>
      <c r="D2194" s="319" t="s">
        <v>16968</v>
      </c>
      <c r="E2194" s="319" t="s">
        <v>9337</v>
      </c>
      <c r="F2194" s="319" t="s">
        <v>9338</v>
      </c>
      <c r="G2194" s="319" t="s">
        <v>7474</v>
      </c>
      <c r="H2194" s="319" t="s">
        <v>9338</v>
      </c>
      <c r="I2194" s="319" t="s">
        <v>6884</v>
      </c>
      <c r="J2194" s="319" t="s">
        <v>6884</v>
      </c>
      <c r="K2194" s="319" t="s">
        <v>6884</v>
      </c>
      <c r="L2194" s="319" t="s">
        <v>6926</v>
      </c>
    </row>
    <row r="2195" spans="1:12" ht="112.5">
      <c r="A2195" s="318" t="s">
        <v>16973</v>
      </c>
      <c r="B2195" s="318" t="s">
        <v>16970</v>
      </c>
      <c r="C2195" s="318" t="s">
        <v>16971</v>
      </c>
      <c r="D2195" s="318" t="s">
        <v>16972</v>
      </c>
      <c r="E2195" s="318" t="s">
        <v>7472</v>
      </c>
      <c r="F2195" s="318" t="s">
        <v>7473</v>
      </c>
      <c r="G2195" s="318" t="s">
        <v>7474</v>
      </c>
      <c r="H2195" s="318" t="s">
        <v>7473</v>
      </c>
      <c r="I2195" s="318" t="s">
        <v>6884</v>
      </c>
      <c r="J2195" s="318" t="s">
        <v>6884</v>
      </c>
      <c r="K2195" s="318" t="s">
        <v>6884</v>
      </c>
      <c r="L2195" s="318" t="s">
        <v>6926</v>
      </c>
    </row>
    <row r="2196" spans="1:12" ht="112.5">
      <c r="A2196" s="319" t="s">
        <v>16977</v>
      </c>
      <c r="B2196" s="319" t="s">
        <v>16974</v>
      </c>
      <c r="C2196" s="319" t="s">
        <v>16975</v>
      </c>
      <c r="D2196" s="319" t="s">
        <v>16976</v>
      </c>
      <c r="E2196" s="319" t="s">
        <v>9337</v>
      </c>
      <c r="F2196" s="319" t="s">
        <v>9338</v>
      </c>
      <c r="G2196" s="319" t="s">
        <v>7474</v>
      </c>
      <c r="H2196" s="319" t="s">
        <v>9338</v>
      </c>
      <c r="I2196" s="319" t="s">
        <v>6884</v>
      </c>
      <c r="J2196" s="319" t="s">
        <v>6884</v>
      </c>
      <c r="K2196" s="319" t="s">
        <v>6884</v>
      </c>
      <c r="L2196" s="319" t="s">
        <v>6926</v>
      </c>
    </row>
    <row r="2197" spans="1:12" ht="157.5">
      <c r="A2197" s="318" t="s">
        <v>16981</v>
      </c>
      <c r="B2197" s="318" t="s">
        <v>16978</v>
      </c>
      <c r="C2197" s="318" t="s">
        <v>16979</v>
      </c>
      <c r="D2197" s="318" t="s">
        <v>16980</v>
      </c>
      <c r="E2197" s="318" t="s">
        <v>7472</v>
      </c>
      <c r="F2197" s="318" t="s">
        <v>7473</v>
      </c>
      <c r="G2197" s="318" t="s">
        <v>7474</v>
      </c>
      <c r="H2197" s="318" t="s">
        <v>7473</v>
      </c>
      <c r="I2197" s="318" t="s">
        <v>6884</v>
      </c>
      <c r="J2197" s="318" t="s">
        <v>6884</v>
      </c>
      <c r="K2197" s="318" t="s">
        <v>6884</v>
      </c>
      <c r="L2197" s="318" t="s">
        <v>6926</v>
      </c>
    </row>
    <row r="2198" spans="1:12" ht="101.25">
      <c r="A2198" s="319" t="s">
        <v>16985</v>
      </c>
      <c r="B2198" s="319" t="s">
        <v>16982</v>
      </c>
      <c r="C2198" s="319" t="s">
        <v>16983</v>
      </c>
      <c r="D2198" s="319" t="s">
        <v>16984</v>
      </c>
      <c r="E2198" s="319" t="s">
        <v>7472</v>
      </c>
      <c r="F2198" s="319" t="s">
        <v>7473</v>
      </c>
      <c r="G2198" s="319" t="s">
        <v>7474</v>
      </c>
      <c r="H2198" s="319" t="s">
        <v>7473</v>
      </c>
      <c r="I2198" s="319" t="s">
        <v>6884</v>
      </c>
      <c r="J2198" s="319" t="s">
        <v>6884</v>
      </c>
      <c r="K2198" s="319" t="s">
        <v>6884</v>
      </c>
      <c r="L2198" s="319" t="s">
        <v>6926</v>
      </c>
    </row>
    <row r="2199" spans="1:12" ht="33.75">
      <c r="A2199" s="318" t="s">
        <v>16989</v>
      </c>
      <c r="B2199" s="318" t="s">
        <v>16986</v>
      </c>
      <c r="C2199" s="318" t="s">
        <v>16987</v>
      </c>
      <c r="D2199" s="318" t="s">
        <v>16988</v>
      </c>
      <c r="E2199" s="318" t="s">
        <v>9076</v>
      </c>
      <c r="F2199" s="318" t="s">
        <v>9077</v>
      </c>
      <c r="G2199" s="318" t="s">
        <v>7037</v>
      </c>
      <c r="H2199" s="318" t="s">
        <v>9077</v>
      </c>
      <c r="I2199" s="318" t="s">
        <v>6884</v>
      </c>
      <c r="J2199" s="318" t="s">
        <v>6884</v>
      </c>
      <c r="K2199" s="318" t="s">
        <v>6884</v>
      </c>
      <c r="L2199" s="318" t="s">
        <v>6926</v>
      </c>
    </row>
    <row r="2200" spans="1:12" ht="45">
      <c r="A2200" s="319" t="s">
        <v>16993</v>
      </c>
      <c r="B2200" s="319" t="s">
        <v>16990</v>
      </c>
      <c r="C2200" s="319" t="s">
        <v>16991</v>
      </c>
      <c r="D2200" s="319" t="s">
        <v>16992</v>
      </c>
      <c r="E2200" s="319" t="s">
        <v>7001</v>
      </c>
      <c r="F2200" s="319" t="s">
        <v>7002</v>
      </c>
      <c r="G2200" s="319" t="s">
        <v>7003</v>
      </c>
      <c r="H2200" s="319" t="s">
        <v>7004</v>
      </c>
      <c r="I2200" s="319" t="s">
        <v>6884</v>
      </c>
      <c r="J2200" s="319" t="s">
        <v>6884</v>
      </c>
      <c r="K2200" s="319" t="s">
        <v>6884</v>
      </c>
      <c r="L2200" s="319" t="s">
        <v>6926</v>
      </c>
    </row>
    <row r="2201" spans="1:12" ht="33.75">
      <c r="A2201" s="318" t="s">
        <v>16997</v>
      </c>
      <c r="B2201" s="318" t="s">
        <v>16994</v>
      </c>
      <c r="C2201" s="318" t="s">
        <v>16995</v>
      </c>
      <c r="D2201" s="318" t="s">
        <v>16996</v>
      </c>
      <c r="E2201" s="318" t="s">
        <v>7048</v>
      </c>
      <c r="F2201" s="318" t="s">
        <v>7049</v>
      </c>
      <c r="G2201" s="318" t="s">
        <v>7050</v>
      </c>
      <c r="H2201" s="318" t="s">
        <v>7049</v>
      </c>
      <c r="I2201" s="318" t="s">
        <v>6884</v>
      </c>
      <c r="J2201" s="318" t="s">
        <v>6884</v>
      </c>
      <c r="K2201" s="318" t="s">
        <v>6884</v>
      </c>
      <c r="L2201" s="318" t="s">
        <v>6926</v>
      </c>
    </row>
    <row r="2202" spans="1:12" ht="45">
      <c r="A2202" s="319" t="s">
        <v>17001</v>
      </c>
      <c r="B2202" s="319" t="s">
        <v>16998</v>
      </c>
      <c r="C2202" s="319" t="s">
        <v>16999</v>
      </c>
      <c r="D2202" s="319" t="s">
        <v>17000</v>
      </c>
      <c r="E2202" s="319" t="s">
        <v>8070</v>
      </c>
      <c r="F2202" s="319" t="s">
        <v>8071</v>
      </c>
      <c r="G2202" s="319" t="s">
        <v>7627</v>
      </c>
      <c r="H2202" s="319" t="s">
        <v>8071</v>
      </c>
      <c r="I2202" s="319" t="s">
        <v>6884</v>
      </c>
      <c r="J2202" s="319" t="s">
        <v>6884</v>
      </c>
      <c r="K2202" s="319" t="s">
        <v>6884</v>
      </c>
      <c r="L2202" s="319" t="s">
        <v>6926</v>
      </c>
    </row>
    <row r="2203" spans="1:12" ht="22.5">
      <c r="A2203" s="318" t="s">
        <v>17005</v>
      </c>
      <c r="B2203" s="318" t="s">
        <v>17002</v>
      </c>
      <c r="C2203" s="318" t="s">
        <v>17003</v>
      </c>
      <c r="D2203" s="318" t="s">
        <v>17004</v>
      </c>
      <c r="E2203" s="318" t="s">
        <v>12658</v>
      </c>
      <c r="F2203" s="318" t="s">
        <v>12659</v>
      </c>
      <c r="G2203" s="318" t="s">
        <v>12660</v>
      </c>
      <c r="H2203" s="318" t="s">
        <v>12659</v>
      </c>
      <c r="I2203" s="318" t="s">
        <v>6884</v>
      </c>
      <c r="J2203" s="318" t="s">
        <v>6884</v>
      </c>
      <c r="K2203" s="318" t="s">
        <v>6884</v>
      </c>
      <c r="L2203" s="318" t="s">
        <v>6926</v>
      </c>
    </row>
    <row r="2204" spans="1:12" ht="56.25">
      <c r="A2204" s="319" t="s">
        <v>17009</v>
      </c>
      <c r="B2204" s="319" t="s">
        <v>17006</v>
      </c>
      <c r="C2204" s="319" t="s">
        <v>17007</v>
      </c>
      <c r="D2204" s="319" t="s">
        <v>17008</v>
      </c>
      <c r="E2204" s="319" t="s">
        <v>7923</v>
      </c>
      <c r="F2204" s="319" t="s">
        <v>7924</v>
      </c>
      <c r="G2204" s="319" t="s">
        <v>7037</v>
      </c>
      <c r="H2204" s="319" t="s">
        <v>7924</v>
      </c>
      <c r="I2204" s="319" t="s">
        <v>6884</v>
      </c>
      <c r="J2204" s="319" t="s">
        <v>6884</v>
      </c>
      <c r="K2204" s="319" t="s">
        <v>6884</v>
      </c>
      <c r="L2204" s="319" t="s">
        <v>6926</v>
      </c>
    </row>
    <row r="2205" spans="1:12" ht="33.75">
      <c r="A2205" s="318" t="s">
        <v>17013</v>
      </c>
      <c r="B2205" s="318" t="s">
        <v>17010</v>
      </c>
      <c r="C2205" s="318" t="s">
        <v>17011</v>
      </c>
      <c r="D2205" s="318" t="s">
        <v>17012</v>
      </c>
      <c r="E2205" s="318" t="s">
        <v>12676</v>
      </c>
      <c r="F2205" s="318" t="s">
        <v>12677</v>
      </c>
      <c r="G2205" s="318" t="s">
        <v>7586</v>
      </c>
      <c r="H2205" s="318" t="s">
        <v>12677</v>
      </c>
      <c r="I2205" s="318" t="s">
        <v>6884</v>
      </c>
      <c r="J2205" s="318" t="s">
        <v>6884</v>
      </c>
      <c r="K2205" s="318" t="s">
        <v>6884</v>
      </c>
      <c r="L2205" s="318" t="s">
        <v>6926</v>
      </c>
    </row>
    <row r="2206" spans="1:12" ht="33.75">
      <c r="A2206" s="319" t="s">
        <v>17017</v>
      </c>
      <c r="B2206" s="319" t="s">
        <v>17014</v>
      </c>
      <c r="C2206" s="319" t="s">
        <v>17015</v>
      </c>
      <c r="D2206" s="319" t="s">
        <v>17016</v>
      </c>
      <c r="E2206" s="319" t="s">
        <v>9337</v>
      </c>
      <c r="F2206" s="319" t="s">
        <v>9338</v>
      </c>
      <c r="G2206" s="319" t="s">
        <v>7474</v>
      </c>
      <c r="H2206" s="319" t="s">
        <v>9338</v>
      </c>
      <c r="I2206" s="319" t="s">
        <v>6884</v>
      </c>
      <c r="J2206" s="319" t="s">
        <v>6884</v>
      </c>
      <c r="K2206" s="319" t="s">
        <v>6884</v>
      </c>
      <c r="L2206" s="319" t="s">
        <v>6926</v>
      </c>
    </row>
    <row r="2207" spans="1:12" ht="56.25">
      <c r="A2207" s="318" t="s">
        <v>17021</v>
      </c>
      <c r="B2207" s="318" t="s">
        <v>17018</v>
      </c>
      <c r="C2207" s="318" t="s">
        <v>17019</v>
      </c>
      <c r="D2207" s="318" t="s">
        <v>17020</v>
      </c>
      <c r="E2207" s="318" t="s">
        <v>9076</v>
      </c>
      <c r="F2207" s="318" t="s">
        <v>9077</v>
      </c>
      <c r="G2207" s="318" t="s">
        <v>7037</v>
      </c>
      <c r="H2207" s="318" t="s">
        <v>9077</v>
      </c>
      <c r="I2207" s="318" t="s">
        <v>6884</v>
      </c>
      <c r="J2207" s="318" t="s">
        <v>6884</v>
      </c>
      <c r="K2207" s="318" t="s">
        <v>6884</v>
      </c>
      <c r="L2207" s="318" t="s">
        <v>6926</v>
      </c>
    </row>
    <row r="2208" spans="1:12" ht="123.75">
      <c r="A2208" s="319" t="s">
        <v>17025</v>
      </c>
      <c r="B2208" s="319" t="s">
        <v>17022</v>
      </c>
      <c r="C2208" s="319" t="s">
        <v>17023</v>
      </c>
      <c r="D2208" s="319" t="s">
        <v>17024</v>
      </c>
      <c r="E2208" s="319" t="s">
        <v>17026</v>
      </c>
      <c r="F2208" s="319" t="s">
        <v>17027</v>
      </c>
      <c r="G2208" s="319" t="s">
        <v>6984</v>
      </c>
      <c r="H2208" s="319" t="s">
        <v>17028</v>
      </c>
      <c r="I2208" s="319" t="s">
        <v>6884</v>
      </c>
      <c r="J2208" s="319" t="s">
        <v>7108</v>
      </c>
      <c r="K2208" s="319" t="s">
        <v>6884</v>
      </c>
      <c r="L2208" s="319" t="s">
        <v>6926</v>
      </c>
    </row>
    <row r="2209" spans="1:12" ht="33.75">
      <c r="A2209" s="318" t="s">
        <v>17032</v>
      </c>
      <c r="B2209" s="318" t="s">
        <v>17029</v>
      </c>
      <c r="C2209" s="318" t="s">
        <v>17030</v>
      </c>
      <c r="D2209" s="318" t="s">
        <v>17031</v>
      </c>
      <c r="E2209" s="318" t="s">
        <v>7598</v>
      </c>
      <c r="F2209" s="318" t="s">
        <v>7599</v>
      </c>
      <c r="G2209" s="318" t="s">
        <v>7600</v>
      </c>
      <c r="H2209" s="318" t="s">
        <v>7599</v>
      </c>
      <c r="I2209" s="318" t="s">
        <v>6884</v>
      </c>
      <c r="J2209" s="318" t="s">
        <v>6884</v>
      </c>
      <c r="K2209" s="318" t="s">
        <v>6884</v>
      </c>
      <c r="L2209" s="318" t="s">
        <v>6926</v>
      </c>
    </row>
    <row r="2210" spans="1:12" ht="146.25">
      <c r="A2210" s="319" t="s">
        <v>1090</v>
      </c>
      <c r="B2210" s="319" t="s">
        <v>17033</v>
      </c>
      <c r="C2210" s="319" t="s">
        <v>17034</v>
      </c>
      <c r="D2210" s="319" t="s">
        <v>17035</v>
      </c>
      <c r="E2210" s="319" t="s">
        <v>9477</v>
      </c>
      <c r="F2210" s="319" t="s">
        <v>9478</v>
      </c>
      <c r="G2210" s="319" t="s">
        <v>7003</v>
      </c>
      <c r="H2210" s="319" t="s">
        <v>9478</v>
      </c>
      <c r="I2210" s="319" t="s">
        <v>6884</v>
      </c>
      <c r="J2210" s="319" t="s">
        <v>6884</v>
      </c>
      <c r="K2210" s="319" t="s">
        <v>6884</v>
      </c>
      <c r="L2210" s="319" t="s">
        <v>6926</v>
      </c>
    </row>
    <row r="2211" spans="1:12" ht="33.75">
      <c r="A2211" s="318" t="s">
        <v>1090</v>
      </c>
      <c r="B2211" s="318" t="s">
        <v>17036</v>
      </c>
      <c r="C2211" s="318" t="s">
        <v>17037</v>
      </c>
      <c r="D2211" s="318" t="s">
        <v>17038</v>
      </c>
      <c r="E2211" s="318" t="s">
        <v>7412</v>
      </c>
      <c r="F2211" s="318" t="s">
        <v>7413</v>
      </c>
      <c r="G2211" s="318" t="s">
        <v>7037</v>
      </c>
      <c r="H2211" s="318" t="s">
        <v>7413</v>
      </c>
      <c r="I2211" s="318" t="s">
        <v>6884</v>
      </c>
      <c r="J2211" s="318" t="s">
        <v>6884</v>
      </c>
      <c r="K2211" s="318" t="s">
        <v>6884</v>
      </c>
      <c r="L2211" s="318" t="s">
        <v>6926</v>
      </c>
    </row>
    <row r="2212" spans="1:12" ht="78.75">
      <c r="A2212" s="319" t="s">
        <v>1090</v>
      </c>
      <c r="B2212" s="319" t="s">
        <v>17039</v>
      </c>
      <c r="C2212" s="319" t="s">
        <v>17040</v>
      </c>
      <c r="D2212" s="319" t="s">
        <v>17041</v>
      </c>
      <c r="E2212" s="319" t="s">
        <v>8966</v>
      </c>
      <c r="F2212" s="319" t="s">
        <v>8967</v>
      </c>
      <c r="G2212" s="319" t="s">
        <v>7627</v>
      </c>
      <c r="H2212" s="319" t="s">
        <v>8968</v>
      </c>
      <c r="I2212" s="319" t="s">
        <v>6884</v>
      </c>
      <c r="J2212" s="319" t="s">
        <v>6884</v>
      </c>
      <c r="K2212" s="319" t="s">
        <v>6884</v>
      </c>
      <c r="L2212" s="319" t="s">
        <v>6926</v>
      </c>
    </row>
    <row r="2213" spans="1:12" ht="123.75">
      <c r="A2213" s="318" t="s">
        <v>1090</v>
      </c>
      <c r="B2213" s="318" t="s">
        <v>17042</v>
      </c>
      <c r="C2213" s="318" t="s">
        <v>17043</v>
      </c>
      <c r="D2213" s="318" t="s">
        <v>17044</v>
      </c>
      <c r="E2213" s="318" t="s">
        <v>7772</v>
      </c>
      <c r="F2213" s="318" t="s">
        <v>7773</v>
      </c>
      <c r="G2213" s="318" t="s">
        <v>7044</v>
      </c>
      <c r="H2213" s="318" t="s">
        <v>7773</v>
      </c>
      <c r="I2213" s="318" t="s">
        <v>6884</v>
      </c>
      <c r="J2213" s="318" t="s">
        <v>6884</v>
      </c>
      <c r="K2213" s="318" t="s">
        <v>6884</v>
      </c>
      <c r="L2213" s="318" t="s">
        <v>6926</v>
      </c>
    </row>
    <row r="2214" spans="1:12" ht="67.5">
      <c r="A2214" s="319" t="s">
        <v>1090</v>
      </c>
      <c r="B2214" s="319" t="s">
        <v>17045</v>
      </c>
      <c r="C2214" s="319" t="s">
        <v>17046</v>
      </c>
      <c r="D2214" s="319" t="s">
        <v>17047</v>
      </c>
      <c r="E2214" s="319" t="s">
        <v>9024</v>
      </c>
      <c r="F2214" s="319" t="s">
        <v>9025</v>
      </c>
      <c r="G2214" s="319" t="s">
        <v>7065</v>
      </c>
      <c r="H2214" s="319" t="s">
        <v>9025</v>
      </c>
      <c r="I2214" s="319" t="s">
        <v>6884</v>
      </c>
      <c r="J2214" s="319" t="s">
        <v>6884</v>
      </c>
      <c r="K2214" s="319" t="s">
        <v>6884</v>
      </c>
      <c r="L2214" s="319" t="s">
        <v>6926</v>
      </c>
    </row>
    <row r="2215" spans="1:12" ht="101.25">
      <c r="A2215" s="318" t="s">
        <v>1090</v>
      </c>
      <c r="B2215" s="318" t="s">
        <v>17048</v>
      </c>
      <c r="C2215" s="318" t="s">
        <v>17049</v>
      </c>
      <c r="D2215" s="318" t="s">
        <v>17050</v>
      </c>
      <c r="E2215" s="318" t="s">
        <v>9477</v>
      </c>
      <c r="F2215" s="318" t="s">
        <v>9478</v>
      </c>
      <c r="G2215" s="318" t="s">
        <v>7003</v>
      </c>
      <c r="H2215" s="318" t="s">
        <v>9478</v>
      </c>
      <c r="I2215" s="318" t="s">
        <v>6884</v>
      </c>
      <c r="J2215" s="318" t="s">
        <v>6884</v>
      </c>
      <c r="K2215" s="318" t="s">
        <v>6884</v>
      </c>
      <c r="L2215" s="318" t="s">
        <v>6926</v>
      </c>
    </row>
    <row r="2216" spans="1:12" ht="409.5">
      <c r="A2216" s="319" t="s">
        <v>1090</v>
      </c>
      <c r="B2216" s="319" t="s">
        <v>17051</v>
      </c>
      <c r="C2216" s="319" t="s">
        <v>17052</v>
      </c>
      <c r="D2216" s="319" t="s">
        <v>17053</v>
      </c>
      <c r="E2216" s="319" t="s">
        <v>8070</v>
      </c>
      <c r="F2216" s="319" t="s">
        <v>8071</v>
      </c>
      <c r="G2216" s="319" t="s">
        <v>7627</v>
      </c>
      <c r="H2216" s="319" t="s">
        <v>8071</v>
      </c>
      <c r="I2216" s="319" t="s">
        <v>6884</v>
      </c>
      <c r="J2216" s="319" t="s">
        <v>6884</v>
      </c>
      <c r="K2216" s="319" t="s">
        <v>6884</v>
      </c>
      <c r="L2216" s="319" t="s">
        <v>6926</v>
      </c>
    </row>
    <row r="2217" spans="1:12" ht="90">
      <c r="A2217" s="318" t="s">
        <v>1090</v>
      </c>
      <c r="B2217" s="318" t="s">
        <v>17054</v>
      </c>
      <c r="C2217" s="318" t="s">
        <v>17055</v>
      </c>
      <c r="D2217" s="318" t="s">
        <v>17056</v>
      </c>
      <c r="E2217" s="318" t="s">
        <v>7048</v>
      </c>
      <c r="F2217" s="318" t="s">
        <v>7049</v>
      </c>
      <c r="G2217" s="318" t="s">
        <v>7050</v>
      </c>
      <c r="H2217" s="318" t="s">
        <v>7049</v>
      </c>
      <c r="I2217" s="318" t="s">
        <v>6884</v>
      </c>
      <c r="J2217" s="318" t="s">
        <v>6884</v>
      </c>
      <c r="K2217" s="318" t="s">
        <v>6884</v>
      </c>
      <c r="L2217" s="318" t="s">
        <v>6926</v>
      </c>
    </row>
    <row r="2218" spans="1:12" ht="180">
      <c r="A2218" s="319" t="s">
        <v>1090</v>
      </c>
      <c r="B2218" s="319" t="s">
        <v>17057</v>
      </c>
      <c r="C2218" s="319" t="s">
        <v>17058</v>
      </c>
      <c r="D2218" s="319" t="s">
        <v>17059</v>
      </c>
      <c r="E2218" s="319" t="s">
        <v>7048</v>
      </c>
      <c r="F2218" s="319" t="s">
        <v>7049</v>
      </c>
      <c r="G2218" s="319" t="s">
        <v>7050</v>
      </c>
      <c r="H2218" s="319" t="s">
        <v>7049</v>
      </c>
      <c r="I2218" s="319" t="s">
        <v>6884</v>
      </c>
      <c r="J2218" s="319" t="s">
        <v>6884</v>
      </c>
      <c r="K2218" s="319" t="s">
        <v>6884</v>
      </c>
      <c r="L2218" s="319" t="s">
        <v>6926</v>
      </c>
    </row>
    <row r="2219" spans="1:12" ht="45">
      <c r="A2219" s="318" t="s">
        <v>17063</v>
      </c>
      <c r="B2219" s="318" t="s">
        <v>17060</v>
      </c>
      <c r="C2219" s="318" t="s">
        <v>17061</v>
      </c>
      <c r="D2219" s="318" t="s">
        <v>17062</v>
      </c>
      <c r="E2219" s="318" t="s">
        <v>7048</v>
      </c>
      <c r="F2219" s="318" t="s">
        <v>7049</v>
      </c>
      <c r="G2219" s="318" t="s">
        <v>7050</v>
      </c>
      <c r="H2219" s="318" t="s">
        <v>7049</v>
      </c>
      <c r="I2219" s="318" t="s">
        <v>6884</v>
      </c>
      <c r="J2219" s="318" t="s">
        <v>6884</v>
      </c>
      <c r="K2219" s="318" t="s">
        <v>6884</v>
      </c>
      <c r="L2219" s="318" t="s">
        <v>6926</v>
      </c>
    </row>
    <row r="2220" spans="1:12" ht="112.5">
      <c r="A2220" s="319" t="s">
        <v>1090</v>
      </c>
      <c r="B2220" s="319" t="s">
        <v>17064</v>
      </c>
      <c r="C2220" s="319" t="s">
        <v>17065</v>
      </c>
      <c r="D2220" s="319" t="s">
        <v>17066</v>
      </c>
      <c r="E2220" s="319" t="s">
        <v>9477</v>
      </c>
      <c r="F2220" s="319" t="s">
        <v>9478</v>
      </c>
      <c r="G2220" s="319" t="s">
        <v>7003</v>
      </c>
      <c r="H2220" s="319" t="s">
        <v>9478</v>
      </c>
      <c r="I2220" s="319" t="s">
        <v>6884</v>
      </c>
      <c r="J2220" s="319" t="s">
        <v>6884</v>
      </c>
      <c r="K2220" s="319" t="s">
        <v>6884</v>
      </c>
      <c r="L2220" s="319" t="s">
        <v>6926</v>
      </c>
    </row>
    <row r="2221" spans="1:12" ht="67.5">
      <c r="A2221" s="318" t="s">
        <v>17070</v>
      </c>
      <c r="B2221" s="318" t="s">
        <v>17067</v>
      </c>
      <c r="C2221" s="318" t="s">
        <v>17068</v>
      </c>
      <c r="D2221" s="318" t="s">
        <v>17069</v>
      </c>
      <c r="E2221" s="318" t="s">
        <v>7751</v>
      </c>
      <c r="F2221" s="318" t="s">
        <v>7752</v>
      </c>
      <c r="G2221" s="318" t="s">
        <v>7037</v>
      </c>
      <c r="H2221" s="318" t="s">
        <v>7752</v>
      </c>
      <c r="I2221" s="318" t="s">
        <v>6884</v>
      </c>
      <c r="J2221" s="318" t="s">
        <v>6884</v>
      </c>
      <c r="K2221" s="318" t="s">
        <v>6884</v>
      </c>
      <c r="L2221" s="318" t="s">
        <v>6926</v>
      </c>
    </row>
    <row r="2222" spans="1:12" ht="33.75">
      <c r="A2222" s="319" t="s">
        <v>1090</v>
      </c>
      <c r="B2222" s="319" t="s">
        <v>17071</v>
      </c>
      <c r="C2222" s="319" t="s">
        <v>17072</v>
      </c>
      <c r="D2222" s="319" t="s">
        <v>17073</v>
      </c>
      <c r="E2222" s="319" t="s">
        <v>16138</v>
      </c>
      <c r="F2222" s="319" t="s">
        <v>16139</v>
      </c>
      <c r="G2222" s="319" t="s">
        <v>7474</v>
      </c>
      <c r="H2222" s="319" t="s">
        <v>16139</v>
      </c>
      <c r="I2222" s="319" t="s">
        <v>6884</v>
      </c>
      <c r="J2222" s="319" t="s">
        <v>6884</v>
      </c>
      <c r="K2222" s="319" t="s">
        <v>6884</v>
      </c>
      <c r="L2222" s="319" t="s">
        <v>6926</v>
      </c>
    </row>
    <row r="2223" spans="1:12" ht="101.25">
      <c r="A2223" s="318" t="s">
        <v>1090</v>
      </c>
      <c r="B2223" s="318" t="s">
        <v>17074</v>
      </c>
      <c r="C2223" s="318" t="s">
        <v>17075</v>
      </c>
      <c r="D2223" s="318" t="s">
        <v>17076</v>
      </c>
      <c r="E2223" s="318" t="s">
        <v>9586</v>
      </c>
      <c r="F2223" s="318" t="s">
        <v>9587</v>
      </c>
      <c r="G2223" s="318" t="s">
        <v>9588</v>
      </c>
      <c r="H2223" s="318" t="s">
        <v>17077</v>
      </c>
      <c r="I2223" s="318" t="s">
        <v>6884</v>
      </c>
      <c r="J2223" s="318" t="s">
        <v>6884</v>
      </c>
      <c r="K2223" s="318" t="s">
        <v>6884</v>
      </c>
      <c r="L2223" s="318" t="s">
        <v>6926</v>
      </c>
    </row>
    <row r="2224" spans="1:12" ht="409.5">
      <c r="A2224" s="319" t="s">
        <v>1090</v>
      </c>
      <c r="B2224" s="319" t="s">
        <v>17078</v>
      </c>
      <c r="C2224" s="319" t="s">
        <v>17079</v>
      </c>
      <c r="D2224" s="319" t="s">
        <v>17080</v>
      </c>
      <c r="E2224" s="319" t="s">
        <v>8065</v>
      </c>
      <c r="F2224" s="319" t="s">
        <v>8066</v>
      </c>
      <c r="G2224" s="319" t="s">
        <v>7003</v>
      </c>
      <c r="H2224" s="319" t="s">
        <v>8066</v>
      </c>
      <c r="I2224" s="319" t="s">
        <v>6884</v>
      </c>
      <c r="J2224" s="319" t="s">
        <v>6884</v>
      </c>
      <c r="K2224" s="319" t="s">
        <v>6884</v>
      </c>
      <c r="L2224" s="319" t="s">
        <v>6926</v>
      </c>
    </row>
    <row r="2225" spans="1:12" ht="56.25">
      <c r="A2225" s="318" t="s">
        <v>1090</v>
      </c>
      <c r="B2225" s="318" t="s">
        <v>17081</v>
      </c>
      <c r="C2225" s="318" t="s">
        <v>17082</v>
      </c>
      <c r="D2225" s="318" t="s">
        <v>17083</v>
      </c>
      <c r="E2225" s="318" t="s">
        <v>7258</v>
      </c>
      <c r="F2225" s="318" t="s">
        <v>7259</v>
      </c>
      <c r="G2225" s="318" t="s">
        <v>7037</v>
      </c>
      <c r="H2225" s="318" t="s">
        <v>7259</v>
      </c>
      <c r="I2225" s="318" t="s">
        <v>6884</v>
      </c>
      <c r="J2225" s="318" t="s">
        <v>6884</v>
      </c>
      <c r="K2225" s="318" t="s">
        <v>6884</v>
      </c>
      <c r="L2225" s="318" t="s">
        <v>6926</v>
      </c>
    </row>
    <row r="2226" spans="1:12" ht="123.75">
      <c r="A2226" s="319" t="s">
        <v>1090</v>
      </c>
      <c r="B2226" s="319" t="s">
        <v>17084</v>
      </c>
      <c r="C2226" s="319" t="s">
        <v>17085</v>
      </c>
      <c r="D2226" s="319" t="s">
        <v>17086</v>
      </c>
      <c r="E2226" s="319" t="s">
        <v>8930</v>
      </c>
      <c r="F2226" s="319" t="s">
        <v>8931</v>
      </c>
      <c r="G2226" s="319" t="s">
        <v>7050</v>
      </c>
      <c r="H2226" s="319" t="s">
        <v>8931</v>
      </c>
      <c r="I2226" s="319" t="s">
        <v>6884</v>
      </c>
      <c r="J2226" s="319" t="s">
        <v>6884</v>
      </c>
      <c r="K2226" s="319" t="s">
        <v>6884</v>
      </c>
      <c r="L2226" s="319" t="s">
        <v>6926</v>
      </c>
    </row>
    <row r="2227" spans="1:12" ht="67.5">
      <c r="A2227" s="318" t="s">
        <v>17090</v>
      </c>
      <c r="B2227" s="318" t="s">
        <v>17087</v>
      </c>
      <c r="C2227" s="318" t="s">
        <v>17088</v>
      </c>
      <c r="D2227" s="318" t="s">
        <v>17089</v>
      </c>
      <c r="E2227" s="318" t="s">
        <v>7035</v>
      </c>
      <c r="F2227" s="318" t="s">
        <v>7036</v>
      </c>
      <c r="G2227" s="318" t="s">
        <v>7037</v>
      </c>
      <c r="H2227" s="318" t="s">
        <v>7036</v>
      </c>
      <c r="I2227" s="318" t="s">
        <v>6884</v>
      </c>
      <c r="J2227" s="318" t="s">
        <v>6884</v>
      </c>
      <c r="K2227" s="318" t="s">
        <v>6884</v>
      </c>
      <c r="L2227" s="318" t="s">
        <v>6926</v>
      </c>
    </row>
    <row r="2228" spans="1:12" ht="45">
      <c r="A2228" s="319" t="s">
        <v>1090</v>
      </c>
      <c r="B2228" s="319" t="s">
        <v>17091</v>
      </c>
      <c r="C2228" s="319" t="s">
        <v>17092</v>
      </c>
      <c r="D2228" s="319" t="s">
        <v>17093</v>
      </c>
      <c r="E2228" s="319" t="s">
        <v>7048</v>
      </c>
      <c r="F2228" s="319" t="s">
        <v>7049</v>
      </c>
      <c r="G2228" s="319" t="s">
        <v>7050</v>
      </c>
      <c r="H2228" s="319" t="s">
        <v>7049</v>
      </c>
      <c r="I2228" s="319" t="s">
        <v>6884</v>
      </c>
      <c r="J2228" s="319" t="s">
        <v>6884</v>
      </c>
      <c r="K2228" s="319" t="s">
        <v>6884</v>
      </c>
      <c r="L2228" s="319" t="s">
        <v>6926</v>
      </c>
    </row>
    <row r="2229" spans="1:12" ht="45">
      <c r="A2229" s="318" t="s">
        <v>1090</v>
      </c>
      <c r="B2229" s="318" t="s">
        <v>17094</v>
      </c>
      <c r="C2229" s="318" t="s">
        <v>17095</v>
      </c>
      <c r="D2229" s="318" t="s">
        <v>17096</v>
      </c>
      <c r="E2229" s="318" t="s">
        <v>7048</v>
      </c>
      <c r="F2229" s="318" t="s">
        <v>7049</v>
      </c>
      <c r="G2229" s="318" t="s">
        <v>7050</v>
      </c>
      <c r="H2229" s="318" t="s">
        <v>7049</v>
      </c>
      <c r="I2229" s="318" t="s">
        <v>6884</v>
      </c>
      <c r="J2229" s="318" t="s">
        <v>6884</v>
      </c>
      <c r="K2229" s="318" t="s">
        <v>6884</v>
      </c>
      <c r="L2229" s="318" t="s">
        <v>6926</v>
      </c>
    </row>
    <row r="2230" spans="1:12" ht="45">
      <c r="A2230" s="319" t="s">
        <v>17100</v>
      </c>
      <c r="B2230" s="319" t="s">
        <v>17097</v>
      </c>
      <c r="C2230" s="319" t="s">
        <v>17098</v>
      </c>
      <c r="D2230" s="319" t="s">
        <v>17099</v>
      </c>
      <c r="E2230" s="319" t="s">
        <v>7048</v>
      </c>
      <c r="F2230" s="319" t="s">
        <v>7049</v>
      </c>
      <c r="G2230" s="319" t="s">
        <v>7050</v>
      </c>
      <c r="H2230" s="319" t="s">
        <v>7049</v>
      </c>
      <c r="I2230" s="319" t="s">
        <v>6884</v>
      </c>
      <c r="J2230" s="319" t="s">
        <v>6884</v>
      </c>
      <c r="K2230" s="319" t="s">
        <v>6884</v>
      </c>
      <c r="L2230" s="319" t="s">
        <v>6926</v>
      </c>
    </row>
    <row r="2231" spans="1:12" ht="56.25">
      <c r="A2231" s="318" t="s">
        <v>17104</v>
      </c>
      <c r="B2231" s="318" t="s">
        <v>17101</v>
      </c>
      <c r="C2231" s="318" t="s">
        <v>17102</v>
      </c>
      <c r="D2231" s="318" t="s">
        <v>17103</v>
      </c>
      <c r="E2231" s="318" t="s">
        <v>7210</v>
      </c>
      <c r="F2231" s="318" t="s">
        <v>7211</v>
      </c>
      <c r="G2231" s="318" t="s">
        <v>7003</v>
      </c>
      <c r="H2231" s="318" t="s">
        <v>7212</v>
      </c>
      <c r="I2231" s="318" t="s">
        <v>6884</v>
      </c>
      <c r="J2231" s="318" t="s">
        <v>6884</v>
      </c>
      <c r="K2231" s="318" t="s">
        <v>6884</v>
      </c>
      <c r="L2231" s="318" t="s">
        <v>6926</v>
      </c>
    </row>
    <row r="2232" spans="1:12" ht="45">
      <c r="A2232" s="319" t="s">
        <v>17108</v>
      </c>
      <c r="B2232" s="319" t="s">
        <v>17105</v>
      </c>
      <c r="C2232" s="319" t="s">
        <v>17106</v>
      </c>
      <c r="D2232" s="319" t="s">
        <v>17107</v>
      </c>
      <c r="E2232" s="319" t="s">
        <v>13660</v>
      </c>
      <c r="F2232" s="319" t="s">
        <v>13661</v>
      </c>
      <c r="G2232" s="319" t="s">
        <v>7730</v>
      </c>
      <c r="H2232" s="319" t="s">
        <v>13662</v>
      </c>
      <c r="I2232" s="319" t="s">
        <v>6884</v>
      </c>
      <c r="J2232" s="319" t="s">
        <v>6884</v>
      </c>
      <c r="K2232" s="319" t="s">
        <v>7240</v>
      </c>
      <c r="L2232" s="319" t="s">
        <v>862</v>
      </c>
    </row>
    <row r="2233" spans="1:12" ht="22.5">
      <c r="A2233" s="318" t="s">
        <v>17111</v>
      </c>
      <c r="B2233" s="318" t="s">
        <v>17109</v>
      </c>
      <c r="C2233" s="318" t="s">
        <v>17110</v>
      </c>
      <c r="D2233" s="318" t="s">
        <v>6884</v>
      </c>
      <c r="E2233" s="318" t="s">
        <v>11653</v>
      </c>
      <c r="F2233" s="318" t="s">
        <v>11654</v>
      </c>
      <c r="G2233" s="318" t="s">
        <v>6900</v>
      </c>
      <c r="H2233" s="318" t="s">
        <v>11654</v>
      </c>
      <c r="I2233" s="318" t="s">
        <v>6884</v>
      </c>
      <c r="J2233" s="318" t="s">
        <v>6884</v>
      </c>
      <c r="K2233" s="318" t="s">
        <v>7240</v>
      </c>
      <c r="L2233" s="318" t="s">
        <v>862</v>
      </c>
    </row>
    <row r="2234" spans="1:12" ht="45">
      <c r="A2234" s="319" t="s">
        <v>17115</v>
      </c>
      <c r="B2234" s="319" t="s">
        <v>17112</v>
      </c>
      <c r="C2234" s="319" t="s">
        <v>17113</v>
      </c>
      <c r="D2234" s="319" t="s">
        <v>17114</v>
      </c>
      <c r="E2234" s="319" t="s">
        <v>17116</v>
      </c>
      <c r="F2234" s="319" t="s">
        <v>17117</v>
      </c>
      <c r="G2234" s="319" t="s">
        <v>17118</v>
      </c>
      <c r="H2234" s="319" t="s">
        <v>17119</v>
      </c>
      <c r="I2234" s="319" t="s">
        <v>6884</v>
      </c>
      <c r="J2234" s="319" t="s">
        <v>6884</v>
      </c>
      <c r="K2234" s="319" t="s">
        <v>6884</v>
      </c>
      <c r="L2234" s="319" t="s">
        <v>9127</v>
      </c>
    </row>
    <row r="2235" spans="1:12" ht="101.25">
      <c r="A2235" s="318" t="s">
        <v>17122</v>
      </c>
      <c r="B2235" s="318" t="s">
        <v>17120</v>
      </c>
      <c r="C2235" s="318" t="s">
        <v>17121</v>
      </c>
      <c r="D2235" s="318" t="s">
        <v>6884</v>
      </c>
      <c r="E2235" s="318" t="s">
        <v>17123</v>
      </c>
      <c r="F2235" s="318" t="s">
        <v>17124</v>
      </c>
      <c r="G2235" s="318" t="s">
        <v>6938</v>
      </c>
      <c r="H2235" s="318" t="s">
        <v>17125</v>
      </c>
      <c r="I2235" s="318" t="s">
        <v>6884</v>
      </c>
      <c r="J2235" s="318" t="s">
        <v>17126</v>
      </c>
      <c r="K2235" s="318" t="s">
        <v>6884</v>
      </c>
      <c r="L2235" s="318" t="s">
        <v>965</v>
      </c>
    </row>
    <row r="2236" spans="1:12" ht="270">
      <c r="A2236" s="319" t="s">
        <v>17129</v>
      </c>
      <c r="B2236" s="319" t="s">
        <v>17127</v>
      </c>
      <c r="C2236" s="319" t="s">
        <v>17128</v>
      </c>
      <c r="D2236" s="319" t="s">
        <v>6884</v>
      </c>
      <c r="E2236" s="319" t="s">
        <v>17130</v>
      </c>
      <c r="F2236" s="319" t="s">
        <v>17131</v>
      </c>
      <c r="G2236" s="319" t="s">
        <v>6938</v>
      </c>
      <c r="H2236" s="319" t="s">
        <v>17132</v>
      </c>
      <c r="I2236" s="319" t="s">
        <v>6884</v>
      </c>
      <c r="J2236" s="319" t="s">
        <v>17133</v>
      </c>
      <c r="K2236" s="319" t="s">
        <v>6884</v>
      </c>
      <c r="L2236" s="319" t="s">
        <v>965</v>
      </c>
    </row>
    <row r="2237" spans="1:12" ht="33.75">
      <c r="A2237" s="319" t="s">
        <v>963</v>
      </c>
      <c r="B2237" s="319" t="s">
        <v>17134</v>
      </c>
      <c r="C2237" s="319" t="s">
        <v>17135</v>
      </c>
      <c r="D2237" s="319" t="s">
        <v>964</v>
      </c>
      <c r="E2237" s="319" t="s">
        <v>6988</v>
      </c>
      <c r="F2237" s="319" t="s">
        <v>6989</v>
      </c>
      <c r="G2237" s="319" t="s">
        <v>6990</v>
      </c>
      <c r="H2237" s="319" t="s">
        <v>6991</v>
      </c>
      <c r="I2237" s="319" t="s">
        <v>6884</v>
      </c>
      <c r="J2237" s="319" t="s">
        <v>6884</v>
      </c>
      <c r="K2237" s="319" t="s">
        <v>6884</v>
      </c>
      <c r="L2237" s="319" t="s">
        <v>965</v>
      </c>
    </row>
    <row r="2238" spans="1:12" ht="90">
      <c r="A2238" s="318" t="s">
        <v>6063</v>
      </c>
      <c r="B2238" s="318" t="s">
        <v>17136</v>
      </c>
      <c r="C2238" s="318" t="s">
        <v>17137</v>
      </c>
      <c r="D2238" s="318" t="s">
        <v>6309</v>
      </c>
      <c r="E2238" s="318" t="s">
        <v>17138</v>
      </c>
      <c r="F2238" s="318" t="s">
        <v>17139</v>
      </c>
      <c r="G2238" s="318" t="s">
        <v>17140</v>
      </c>
      <c r="H2238" s="318" t="s">
        <v>17141</v>
      </c>
      <c r="I2238" s="318" t="s">
        <v>6884</v>
      </c>
      <c r="J2238" s="318" t="s">
        <v>6884</v>
      </c>
      <c r="K2238" s="318" t="s">
        <v>6884</v>
      </c>
      <c r="L2238" s="318" t="s">
        <v>965</v>
      </c>
    </row>
    <row r="2239" spans="1:12" ht="90">
      <c r="A2239" s="319" t="s">
        <v>6061</v>
      </c>
      <c r="B2239" s="319" t="s">
        <v>17142</v>
      </c>
      <c r="C2239" s="319" t="s">
        <v>17143</v>
      </c>
      <c r="D2239" s="319" t="s">
        <v>6307</v>
      </c>
      <c r="E2239" s="319" t="s">
        <v>17138</v>
      </c>
      <c r="F2239" s="319" t="s">
        <v>17139</v>
      </c>
      <c r="G2239" s="319" t="s">
        <v>17140</v>
      </c>
      <c r="H2239" s="319" t="s">
        <v>17141</v>
      </c>
      <c r="I2239" s="319" t="s">
        <v>6884</v>
      </c>
      <c r="J2239" s="319" t="s">
        <v>6884</v>
      </c>
      <c r="K2239" s="319" t="s">
        <v>6884</v>
      </c>
      <c r="L2239" s="319" t="s">
        <v>965</v>
      </c>
    </row>
    <row r="2240" spans="1:12" ht="67.5">
      <c r="A2240" s="318" t="s">
        <v>17147</v>
      </c>
      <c r="B2240" s="318" t="s">
        <v>17144</v>
      </c>
      <c r="C2240" s="318" t="s">
        <v>17145</v>
      </c>
      <c r="D2240" s="318" t="s">
        <v>17146</v>
      </c>
      <c r="E2240" s="318" t="s">
        <v>17148</v>
      </c>
      <c r="F2240" s="318" t="s">
        <v>17149</v>
      </c>
      <c r="G2240" s="318" t="s">
        <v>9026</v>
      </c>
      <c r="H2240" s="318" t="s">
        <v>17150</v>
      </c>
      <c r="I2240" s="318" t="s">
        <v>6884</v>
      </c>
      <c r="J2240" s="318" t="s">
        <v>6884</v>
      </c>
      <c r="K2240" s="318" t="s">
        <v>6884</v>
      </c>
      <c r="L2240" s="318" t="s">
        <v>10659</v>
      </c>
    </row>
    <row r="2241" spans="1:12" ht="45">
      <c r="A2241" s="319" t="s">
        <v>17154</v>
      </c>
      <c r="B2241" s="319" t="s">
        <v>17151</v>
      </c>
      <c r="C2241" s="319" t="s">
        <v>17152</v>
      </c>
      <c r="D2241" s="319" t="s">
        <v>17153</v>
      </c>
      <c r="E2241" s="319" t="s">
        <v>17155</v>
      </c>
      <c r="F2241" s="319" t="s">
        <v>17156</v>
      </c>
      <c r="G2241" s="319" t="s">
        <v>7003</v>
      </c>
      <c r="H2241" s="319" t="s">
        <v>17156</v>
      </c>
      <c r="I2241" s="319" t="s">
        <v>6884</v>
      </c>
      <c r="J2241" s="319" t="s">
        <v>6884</v>
      </c>
      <c r="K2241" s="319" t="s">
        <v>6884</v>
      </c>
      <c r="L2241" s="319" t="s">
        <v>10659</v>
      </c>
    </row>
    <row r="2242" spans="1:12" ht="67.5">
      <c r="A2242" s="318" t="s">
        <v>17159</v>
      </c>
      <c r="B2242" s="318" t="s">
        <v>17157</v>
      </c>
      <c r="C2242" s="318" t="s">
        <v>17158</v>
      </c>
      <c r="D2242" s="318" t="s">
        <v>6884</v>
      </c>
      <c r="E2242" s="318" t="s">
        <v>17160</v>
      </c>
      <c r="F2242" s="318" t="s">
        <v>17161</v>
      </c>
      <c r="G2242" s="318" t="s">
        <v>7106</v>
      </c>
      <c r="H2242" s="318" t="s">
        <v>17162</v>
      </c>
      <c r="I2242" s="318" t="s">
        <v>6884</v>
      </c>
      <c r="J2242" s="318" t="s">
        <v>17133</v>
      </c>
      <c r="K2242" s="318" t="s">
        <v>6884</v>
      </c>
      <c r="L2242" s="318" t="s">
        <v>9737</v>
      </c>
    </row>
    <row r="2243" spans="1:12" ht="33.75">
      <c r="A2243" s="319" t="s">
        <v>17166</v>
      </c>
      <c r="B2243" s="319" t="s">
        <v>17163</v>
      </c>
      <c r="C2243" s="319" t="s">
        <v>17164</v>
      </c>
      <c r="D2243" s="319" t="s">
        <v>17165</v>
      </c>
      <c r="E2243" s="319" t="s">
        <v>17167</v>
      </c>
      <c r="F2243" s="319" t="s">
        <v>10550</v>
      </c>
      <c r="G2243" s="319" t="s">
        <v>7474</v>
      </c>
      <c r="H2243" s="319" t="s">
        <v>10550</v>
      </c>
      <c r="I2243" s="319" t="s">
        <v>6884</v>
      </c>
      <c r="J2243" s="319" t="s">
        <v>6884</v>
      </c>
      <c r="K2243" s="319" t="s">
        <v>6884</v>
      </c>
      <c r="L2243" s="319" t="s">
        <v>9737</v>
      </c>
    </row>
    <row r="2244" spans="1:12" ht="45">
      <c r="A2244" s="318" t="s">
        <v>17171</v>
      </c>
      <c r="B2244" s="318" t="s">
        <v>17168</v>
      </c>
      <c r="C2244" s="318" t="s">
        <v>17169</v>
      </c>
      <c r="D2244" s="318" t="s">
        <v>17170</v>
      </c>
      <c r="E2244" s="318" t="s">
        <v>9283</v>
      </c>
      <c r="F2244" s="318" t="s">
        <v>9284</v>
      </c>
      <c r="G2244" s="318" t="s">
        <v>7037</v>
      </c>
      <c r="H2244" s="318" t="s">
        <v>9284</v>
      </c>
      <c r="I2244" s="318" t="s">
        <v>6884</v>
      </c>
      <c r="J2244" s="318" t="s">
        <v>6884</v>
      </c>
      <c r="K2244" s="318" t="s">
        <v>6884</v>
      </c>
      <c r="L2244" s="318" t="s">
        <v>9737</v>
      </c>
    </row>
    <row r="2245" spans="1:12" ht="45">
      <c r="A2245" s="319" t="s">
        <v>966</v>
      </c>
      <c r="B2245" s="319" t="s">
        <v>17172</v>
      </c>
      <c r="C2245" s="319" t="s">
        <v>17173</v>
      </c>
      <c r="D2245" s="319" t="s">
        <v>967</v>
      </c>
      <c r="E2245" s="319" t="s">
        <v>6988</v>
      </c>
      <c r="F2245" s="319" t="s">
        <v>6989</v>
      </c>
      <c r="G2245" s="319" t="s">
        <v>6990</v>
      </c>
      <c r="H2245" s="319" t="s">
        <v>6991</v>
      </c>
      <c r="I2245" s="319" t="s">
        <v>6884</v>
      </c>
      <c r="J2245" s="319" t="s">
        <v>6884</v>
      </c>
      <c r="K2245" s="319" t="s">
        <v>6884</v>
      </c>
      <c r="L2245" s="319" t="s">
        <v>9737</v>
      </c>
    </row>
    <row r="2246" spans="1:12" ht="78.75">
      <c r="A2246" s="318" t="s">
        <v>17176</v>
      </c>
      <c r="B2246" s="318" t="s">
        <v>17174</v>
      </c>
      <c r="C2246" s="318" t="s">
        <v>17175</v>
      </c>
      <c r="D2246" s="318" t="s">
        <v>6884</v>
      </c>
      <c r="E2246" s="318" t="s">
        <v>17177</v>
      </c>
      <c r="F2246" s="318" t="s">
        <v>17178</v>
      </c>
      <c r="G2246" s="318" t="s">
        <v>7106</v>
      </c>
      <c r="H2246" s="318" t="s">
        <v>17179</v>
      </c>
      <c r="I2246" s="318" t="s">
        <v>6884</v>
      </c>
      <c r="J2246" s="318" t="s">
        <v>17133</v>
      </c>
      <c r="K2246" s="318" t="s">
        <v>6884</v>
      </c>
      <c r="L2246" s="318" t="s">
        <v>9737</v>
      </c>
    </row>
    <row r="2247" spans="1:12" ht="67.5">
      <c r="A2247" s="319" t="s">
        <v>17183</v>
      </c>
      <c r="B2247" s="319" t="s">
        <v>17180</v>
      </c>
      <c r="C2247" s="319" t="s">
        <v>17181</v>
      </c>
      <c r="D2247" s="319" t="s">
        <v>17182</v>
      </c>
      <c r="E2247" s="319" t="s">
        <v>17184</v>
      </c>
      <c r="F2247" s="319" t="s">
        <v>17185</v>
      </c>
      <c r="G2247" s="319" t="s">
        <v>7780</v>
      </c>
      <c r="H2247" s="319" t="s">
        <v>17186</v>
      </c>
      <c r="I2247" s="319" t="s">
        <v>7650</v>
      </c>
      <c r="J2247" s="319" t="s">
        <v>17187</v>
      </c>
      <c r="K2247" s="319" t="s">
        <v>6884</v>
      </c>
      <c r="L2247" s="319" t="s">
        <v>9737</v>
      </c>
    </row>
    <row r="2248" spans="1:12" ht="78.75">
      <c r="A2248" s="318" t="s">
        <v>17190</v>
      </c>
      <c r="B2248" s="318" t="s">
        <v>17188</v>
      </c>
      <c r="C2248" s="318" t="s">
        <v>17189</v>
      </c>
      <c r="D2248" s="318" t="s">
        <v>6884</v>
      </c>
      <c r="E2248" s="318" t="s">
        <v>17191</v>
      </c>
      <c r="F2248" s="318" t="s">
        <v>7523</v>
      </c>
      <c r="G2248" s="318" t="s">
        <v>7120</v>
      </c>
      <c r="H2248" s="318" t="s">
        <v>17192</v>
      </c>
      <c r="I2248" s="318" t="s">
        <v>6884</v>
      </c>
      <c r="J2248" s="318" t="s">
        <v>13382</v>
      </c>
      <c r="K2248" s="318" t="s">
        <v>6884</v>
      </c>
      <c r="L2248" s="318" t="s">
        <v>9737</v>
      </c>
    </row>
    <row r="2249" spans="1:12" ht="90">
      <c r="A2249" s="319" t="s">
        <v>17195</v>
      </c>
      <c r="B2249" s="319" t="s">
        <v>17193</v>
      </c>
      <c r="C2249" s="319" t="s">
        <v>17194</v>
      </c>
      <c r="D2249" s="319" t="s">
        <v>6884</v>
      </c>
      <c r="E2249" s="319" t="s">
        <v>7331</v>
      </c>
      <c r="F2249" s="319" t="s">
        <v>7332</v>
      </c>
      <c r="G2249" s="319" t="s">
        <v>7333</v>
      </c>
      <c r="H2249" s="319" t="s">
        <v>7334</v>
      </c>
      <c r="I2249" s="319" t="s">
        <v>6884</v>
      </c>
      <c r="J2249" s="319" t="s">
        <v>14231</v>
      </c>
      <c r="K2249" s="319" t="s">
        <v>6884</v>
      </c>
      <c r="L2249" s="319" t="s">
        <v>7652</v>
      </c>
    </row>
    <row r="2250" spans="1:12" ht="56.25">
      <c r="A2250" s="318" t="s">
        <v>17199</v>
      </c>
      <c r="B2250" s="318" t="s">
        <v>17196</v>
      </c>
      <c r="C2250" s="318" t="s">
        <v>17197</v>
      </c>
      <c r="D2250" s="318" t="s">
        <v>17198</v>
      </c>
      <c r="E2250" s="318" t="s">
        <v>17160</v>
      </c>
      <c r="F2250" s="318" t="s">
        <v>17200</v>
      </c>
      <c r="G2250" s="318" t="s">
        <v>7106</v>
      </c>
      <c r="H2250" s="318" t="s">
        <v>17201</v>
      </c>
      <c r="I2250" s="318" t="s">
        <v>6884</v>
      </c>
      <c r="J2250" s="318" t="s">
        <v>17133</v>
      </c>
      <c r="K2250" s="318" t="s">
        <v>6884</v>
      </c>
      <c r="L2250" s="318" t="s">
        <v>9737</v>
      </c>
    </row>
    <row r="2251" spans="1:12" ht="67.5">
      <c r="A2251" s="319" t="s">
        <v>2432</v>
      </c>
      <c r="B2251" s="319" t="s">
        <v>17202</v>
      </c>
      <c r="C2251" s="319" t="s">
        <v>17203</v>
      </c>
      <c r="D2251" s="319" t="s">
        <v>6702</v>
      </c>
      <c r="E2251" s="319" t="s">
        <v>17204</v>
      </c>
      <c r="F2251" s="319" t="s">
        <v>17205</v>
      </c>
      <c r="G2251" s="319" t="s">
        <v>7730</v>
      </c>
      <c r="H2251" s="319" t="s">
        <v>17205</v>
      </c>
      <c r="I2251" s="319" t="s">
        <v>6884</v>
      </c>
      <c r="J2251" s="319" t="s">
        <v>6884</v>
      </c>
      <c r="K2251" s="319" t="s">
        <v>6884</v>
      </c>
      <c r="L2251" s="319" t="s">
        <v>862</v>
      </c>
    </row>
    <row r="2252" spans="1:12" ht="56.25">
      <c r="A2252" s="318" t="s">
        <v>17209</v>
      </c>
      <c r="B2252" s="318" t="s">
        <v>17206</v>
      </c>
      <c r="C2252" s="318" t="s">
        <v>17207</v>
      </c>
      <c r="D2252" s="318" t="s">
        <v>17208</v>
      </c>
      <c r="E2252" s="318" t="s">
        <v>10683</v>
      </c>
      <c r="F2252" s="318" t="s">
        <v>10684</v>
      </c>
      <c r="G2252" s="318" t="s">
        <v>7120</v>
      </c>
      <c r="H2252" s="318" t="s">
        <v>10684</v>
      </c>
      <c r="I2252" s="318" t="s">
        <v>6884</v>
      </c>
      <c r="J2252" s="318" t="s">
        <v>6884</v>
      </c>
      <c r="K2252" s="318" t="s">
        <v>6884</v>
      </c>
      <c r="L2252" s="318" t="s">
        <v>862</v>
      </c>
    </row>
    <row r="2253" spans="1:12" ht="123.75">
      <c r="A2253" s="319" t="s">
        <v>1630</v>
      </c>
      <c r="B2253" s="319" t="s">
        <v>17210</v>
      </c>
      <c r="C2253" s="319" t="s">
        <v>17211</v>
      </c>
      <c r="D2253" s="319" t="s">
        <v>6707</v>
      </c>
      <c r="E2253" s="319" t="s">
        <v>17212</v>
      </c>
      <c r="F2253" s="319" t="s">
        <v>17213</v>
      </c>
      <c r="G2253" s="319" t="s">
        <v>7672</v>
      </c>
      <c r="H2253" s="319" t="s">
        <v>17213</v>
      </c>
      <c r="I2253" s="319" t="s">
        <v>6884</v>
      </c>
      <c r="J2253" s="319" t="s">
        <v>7680</v>
      </c>
      <c r="K2253" s="319" t="s">
        <v>11014</v>
      </c>
      <c r="L2253" s="319" t="s">
        <v>862</v>
      </c>
    </row>
    <row r="2254" spans="1:12" ht="67.5">
      <c r="A2254" s="318" t="s">
        <v>2516</v>
      </c>
      <c r="B2254" s="318" t="s">
        <v>17214</v>
      </c>
      <c r="C2254" s="318" t="s">
        <v>17215</v>
      </c>
      <c r="D2254" s="318" t="s">
        <v>17216</v>
      </c>
      <c r="E2254" s="318" t="s">
        <v>7118</v>
      </c>
      <c r="F2254" s="318" t="s">
        <v>7119</v>
      </c>
      <c r="G2254" s="318" t="s">
        <v>7120</v>
      </c>
      <c r="H2254" s="318" t="s">
        <v>7121</v>
      </c>
      <c r="I2254" s="318" t="s">
        <v>6884</v>
      </c>
      <c r="J2254" s="318" t="s">
        <v>6884</v>
      </c>
      <c r="K2254" s="318" t="s">
        <v>6884</v>
      </c>
      <c r="L2254" s="318" t="s">
        <v>862</v>
      </c>
    </row>
    <row r="2255" spans="1:12" ht="56.25">
      <c r="A2255" s="319" t="s">
        <v>17219</v>
      </c>
      <c r="B2255" s="319" t="s">
        <v>17217</v>
      </c>
      <c r="C2255" s="319" t="s">
        <v>17218</v>
      </c>
      <c r="D2255" s="319" t="s">
        <v>6703</v>
      </c>
      <c r="E2255" s="319" t="s">
        <v>17220</v>
      </c>
      <c r="F2255" s="319" t="s">
        <v>17221</v>
      </c>
      <c r="G2255" s="319" t="s">
        <v>7717</v>
      </c>
      <c r="H2255" s="319" t="s">
        <v>17221</v>
      </c>
      <c r="I2255" s="319" t="s">
        <v>6884</v>
      </c>
      <c r="J2255" s="319" t="s">
        <v>6884</v>
      </c>
      <c r="K2255" s="319" t="s">
        <v>6884</v>
      </c>
      <c r="L2255" s="319" t="s">
        <v>6893</v>
      </c>
    </row>
    <row r="2256" spans="1:12" ht="78.75">
      <c r="A2256" s="318" t="s">
        <v>17225</v>
      </c>
      <c r="B2256" s="318" t="s">
        <v>17222</v>
      </c>
      <c r="C2256" s="318" t="s">
        <v>17223</v>
      </c>
      <c r="D2256" s="318" t="s">
        <v>17224</v>
      </c>
      <c r="E2256" s="318" t="s">
        <v>17226</v>
      </c>
      <c r="F2256" s="318" t="s">
        <v>17227</v>
      </c>
      <c r="G2256" s="318" t="s">
        <v>6938</v>
      </c>
      <c r="H2256" s="318" t="s">
        <v>17228</v>
      </c>
      <c r="I2256" s="318" t="s">
        <v>6884</v>
      </c>
      <c r="J2256" s="318" t="s">
        <v>7108</v>
      </c>
      <c r="K2256" s="318" t="s">
        <v>6884</v>
      </c>
      <c r="L2256" s="318" t="s">
        <v>862</v>
      </c>
    </row>
    <row r="2257" spans="1:12" ht="101.25">
      <c r="A2257" s="319" t="s">
        <v>17232</v>
      </c>
      <c r="B2257" s="319" t="s">
        <v>17229</v>
      </c>
      <c r="C2257" s="319" t="s">
        <v>17230</v>
      </c>
      <c r="D2257" s="319" t="s">
        <v>17231</v>
      </c>
      <c r="E2257" s="319" t="s">
        <v>17233</v>
      </c>
      <c r="F2257" s="319" t="s">
        <v>17234</v>
      </c>
      <c r="G2257" s="319" t="s">
        <v>6938</v>
      </c>
      <c r="H2257" s="319" t="s">
        <v>17235</v>
      </c>
      <c r="I2257" s="319" t="s">
        <v>6884</v>
      </c>
      <c r="J2257" s="319" t="s">
        <v>7108</v>
      </c>
      <c r="K2257" s="319" t="s">
        <v>6884</v>
      </c>
      <c r="L2257" s="319" t="s">
        <v>862</v>
      </c>
    </row>
    <row r="2258" spans="1:12" ht="56.25">
      <c r="A2258" s="318" t="s">
        <v>17239</v>
      </c>
      <c r="B2258" s="318" t="s">
        <v>17236</v>
      </c>
      <c r="C2258" s="318" t="s">
        <v>17237</v>
      </c>
      <c r="D2258" s="318" t="s">
        <v>17238</v>
      </c>
      <c r="E2258" s="318" t="s">
        <v>10683</v>
      </c>
      <c r="F2258" s="318" t="s">
        <v>10684</v>
      </c>
      <c r="G2258" s="318" t="s">
        <v>7120</v>
      </c>
      <c r="H2258" s="318" t="s">
        <v>10684</v>
      </c>
      <c r="I2258" s="318" t="s">
        <v>6884</v>
      </c>
      <c r="J2258" s="318" t="s">
        <v>6884</v>
      </c>
      <c r="K2258" s="318" t="s">
        <v>6884</v>
      </c>
      <c r="L2258" s="318" t="s">
        <v>862</v>
      </c>
    </row>
    <row r="2259" spans="1:12" ht="67.5">
      <c r="A2259" s="319" t="s">
        <v>17243</v>
      </c>
      <c r="B2259" s="319" t="s">
        <v>17240</v>
      </c>
      <c r="C2259" s="319" t="s">
        <v>17241</v>
      </c>
      <c r="D2259" s="319" t="s">
        <v>17242</v>
      </c>
      <c r="E2259" s="319" t="s">
        <v>8404</v>
      </c>
      <c r="F2259" s="319" t="s">
        <v>8405</v>
      </c>
      <c r="G2259" s="319" t="s">
        <v>7120</v>
      </c>
      <c r="H2259" s="319" t="s">
        <v>8406</v>
      </c>
      <c r="I2259" s="319" t="s">
        <v>6884</v>
      </c>
      <c r="J2259" s="319" t="s">
        <v>6884</v>
      </c>
      <c r="K2259" s="319" t="s">
        <v>6884</v>
      </c>
      <c r="L2259" s="319" t="s">
        <v>862</v>
      </c>
    </row>
    <row r="2260" spans="1:12" ht="67.5">
      <c r="A2260" s="318" t="s">
        <v>17247</v>
      </c>
      <c r="B2260" s="318" t="s">
        <v>17244</v>
      </c>
      <c r="C2260" s="318" t="s">
        <v>17245</v>
      </c>
      <c r="D2260" s="318" t="s">
        <v>17246</v>
      </c>
      <c r="E2260" s="318" t="s">
        <v>17248</v>
      </c>
      <c r="F2260" s="318" t="s">
        <v>17249</v>
      </c>
      <c r="G2260" s="318" t="s">
        <v>7717</v>
      </c>
      <c r="H2260" s="318" t="s">
        <v>17249</v>
      </c>
      <c r="I2260" s="318" t="s">
        <v>6884</v>
      </c>
      <c r="J2260" s="318" t="s">
        <v>14557</v>
      </c>
      <c r="K2260" s="318" t="s">
        <v>11014</v>
      </c>
      <c r="L2260" s="318" t="s">
        <v>862</v>
      </c>
    </row>
    <row r="2261" spans="1:12" ht="67.5">
      <c r="A2261" s="319" t="s">
        <v>17253</v>
      </c>
      <c r="B2261" s="319" t="s">
        <v>17250</v>
      </c>
      <c r="C2261" s="319" t="s">
        <v>17251</v>
      </c>
      <c r="D2261" s="319" t="s">
        <v>17252</v>
      </c>
      <c r="E2261" s="319" t="s">
        <v>9255</v>
      </c>
      <c r="F2261" s="319" t="s">
        <v>9256</v>
      </c>
      <c r="G2261" s="319" t="s">
        <v>9152</v>
      </c>
      <c r="H2261" s="319" t="s">
        <v>9257</v>
      </c>
      <c r="I2261" s="319" t="s">
        <v>6884</v>
      </c>
      <c r="J2261" s="319" t="s">
        <v>6884</v>
      </c>
      <c r="K2261" s="319" t="s">
        <v>6885</v>
      </c>
      <c r="L2261" s="319" t="s">
        <v>6986</v>
      </c>
    </row>
    <row r="2262" spans="1:12" ht="33.75">
      <c r="A2262" s="318" t="s">
        <v>17257</v>
      </c>
      <c r="B2262" s="318" t="s">
        <v>17254</v>
      </c>
      <c r="C2262" s="318" t="s">
        <v>17255</v>
      </c>
      <c r="D2262" s="318" t="s">
        <v>17256</v>
      </c>
      <c r="E2262" s="318" t="s">
        <v>7643</v>
      </c>
      <c r="F2262" s="318" t="s">
        <v>7644</v>
      </c>
      <c r="G2262" s="318" t="s">
        <v>7037</v>
      </c>
      <c r="H2262" s="318" t="s">
        <v>7644</v>
      </c>
      <c r="I2262" s="318" t="s">
        <v>6884</v>
      </c>
      <c r="J2262" s="318" t="s">
        <v>6884</v>
      </c>
      <c r="K2262" s="318" t="s">
        <v>6884</v>
      </c>
      <c r="L2262" s="318" t="s">
        <v>862</v>
      </c>
    </row>
    <row r="2263" spans="1:12" ht="45">
      <c r="A2263" s="319" t="s">
        <v>17261</v>
      </c>
      <c r="B2263" s="319" t="s">
        <v>17258</v>
      </c>
      <c r="C2263" s="319" t="s">
        <v>17259</v>
      </c>
      <c r="D2263" s="319" t="s">
        <v>17260</v>
      </c>
      <c r="E2263" s="319" t="s">
        <v>11970</v>
      </c>
      <c r="F2263" s="319" t="s">
        <v>17262</v>
      </c>
      <c r="G2263" s="319" t="s">
        <v>7037</v>
      </c>
      <c r="H2263" s="319" t="s">
        <v>17262</v>
      </c>
      <c r="I2263" s="319" t="s">
        <v>6884</v>
      </c>
      <c r="J2263" s="319" t="s">
        <v>6884</v>
      </c>
      <c r="K2263" s="319" t="s">
        <v>6884</v>
      </c>
      <c r="L2263" s="319" t="s">
        <v>862</v>
      </c>
    </row>
    <row r="2264" spans="1:12" ht="90">
      <c r="A2264" s="318" t="s">
        <v>17266</v>
      </c>
      <c r="B2264" s="318" t="s">
        <v>17263</v>
      </c>
      <c r="C2264" s="318" t="s">
        <v>17264</v>
      </c>
      <c r="D2264" s="318" t="s">
        <v>17265</v>
      </c>
      <c r="E2264" s="318" t="s">
        <v>17267</v>
      </c>
      <c r="F2264" s="318" t="s">
        <v>17268</v>
      </c>
      <c r="G2264" s="318" t="s">
        <v>10557</v>
      </c>
      <c r="H2264" s="318" t="s">
        <v>17269</v>
      </c>
      <c r="I2264" s="318" t="s">
        <v>6884</v>
      </c>
      <c r="J2264" s="318" t="s">
        <v>7108</v>
      </c>
      <c r="K2264" s="318" t="s">
        <v>6884</v>
      </c>
      <c r="L2264" s="318" t="s">
        <v>6893</v>
      </c>
    </row>
    <row r="2265" spans="1:12" ht="33.75">
      <c r="A2265" s="319" t="s">
        <v>3219</v>
      </c>
      <c r="B2265" s="319" t="s">
        <v>17270</v>
      </c>
      <c r="C2265" s="319" t="s">
        <v>17271</v>
      </c>
      <c r="D2265" s="319" t="s">
        <v>3221</v>
      </c>
      <c r="E2265" s="319" t="s">
        <v>7280</v>
      </c>
      <c r="F2265" s="319" t="s">
        <v>17272</v>
      </c>
      <c r="G2265" s="319" t="s">
        <v>7003</v>
      </c>
      <c r="H2265" s="319" t="s">
        <v>17272</v>
      </c>
      <c r="I2265" s="319" t="s">
        <v>6884</v>
      </c>
      <c r="J2265" s="319" t="s">
        <v>6884</v>
      </c>
      <c r="K2265" s="319" t="s">
        <v>6884</v>
      </c>
      <c r="L2265" s="319" t="s">
        <v>862</v>
      </c>
    </row>
    <row r="2266" spans="1:12" ht="45">
      <c r="A2266" s="318" t="s">
        <v>17276</v>
      </c>
      <c r="B2266" s="318" t="s">
        <v>17273</v>
      </c>
      <c r="C2266" s="318" t="s">
        <v>17274</v>
      </c>
      <c r="D2266" s="318" t="s">
        <v>17275</v>
      </c>
      <c r="E2266" s="318" t="s">
        <v>7001</v>
      </c>
      <c r="F2266" s="318" t="s">
        <v>7002</v>
      </c>
      <c r="G2266" s="318" t="s">
        <v>7003</v>
      </c>
      <c r="H2266" s="318" t="s">
        <v>7004</v>
      </c>
      <c r="I2266" s="318" t="s">
        <v>6884</v>
      </c>
      <c r="J2266" s="318" t="s">
        <v>6884</v>
      </c>
      <c r="K2266" s="318" t="s">
        <v>6884</v>
      </c>
      <c r="L2266" s="318" t="s">
        <v>862</v>
      </c>
    </row>
    <row r="2267" spans="1:12" ht="78.75">
      <c r="A2267" s="319" t="s">
        <v>17280</v>
      </c>
      <c r="B2267" s="319" t="s">
        <v>17277</v>
      </c>
      <c r="C2267" s="319" t="s">
        <v>17278</v>
      </c>
      <c r="D2267" s="319" t="s">
        <v>17279</v>
      </c>
      <c r="E2267" s="319" t="s">
        <v>17281</v>
      </c>
      <c r="F2267" s="319" t="s">
        <v>17282</v>
      </c>
      <c r="G2267" s="319" t="s">
        <v>6938</v>
      </c>
      <c r="H2267" s="319" t="s">
        <v>17283</v>
      </c>
      <c r="I2267" s="319" t="s">
        <v>6884</v>
      </c>
      <c r="J2267" s="319" t="s">
        <v>7108</v>
      </c>
      <c r="K2267" s="319" t="s">
        <v>6884</v>
      </c>
      <c r="L2267" s="319" t="s">
        <v>862</v>
      </c>
    </row>
    <row r="2268" spans="1:12" ht="78.75">
      <c r="A2268" s="318" t="s">
        <v>17287</v>
      </c>
      <c r="B2268" s="318" t="s">
        <v>17284</v>
      </c>
      <c r="C2268" s="318" t="s">
        <v>17285</v>
      </c>
      <c r="D2268" s="318" t="s">
        <v>17286</v>
      </c>
      <c r="E2268" s="318" t="s">
        <v>17288</v>
      </c>
      <c r="F2268" s="318" t="s">
        <v>17289</v>
      </c>
      <c r="G2268" s="318" t="s">
        <v>6938</v>
      </c>
      <c r="H2268" s="318" t="s">
        <v>17290</v>
      </c>
      <c r="I2268" s="318" t="s">
        <v>6884</v>
      </c>
      <c r="J2268" s="318" t="s">
        <v>7108</v>
      </c>
      <c r="K2268" s="318" t="s">
        <v>6884</v>
      </c>
      <c r="L2268" s="318" t="s">
        <v>862</v>
      </c>
    </row>
    <row r="2269" spans="1:12" ht="56.25">
      <c r="A2269" s="319" t="s">
        <v>17294</v>
      </c>
      <c r="B2269" s="319" t="s">
        <v>17291</v>
      </c>
      <c r="C2269" s="319" t="s">
        <v>17292</v>
      </c>
      <c r="D2269" s="319" t="s">
        <v>17293</v>
      </c>
      <c r="E2269" s="319" t="s">
        <v>17295</v>
      </c>
      <c r="F2269" s="319" t="s">
        <v>17296</v>
      </c>
      <c r="G2269" s="319" t="s">
        <v>7730</v>
      </c>
      <c r="H2269" s="319" t="s">
        <v>17296</v>
      </c>
      <c r="I2269" s="319" t="s">
        <v>6884</v>
      </c>
      <c r="J2269" s="319" t="s">
        <v>6884</v>
      </c>
      <c r="K2269" s="319" t="s">
        <v>7101</v>
      </c>
      <c r="L2269" s="319" t="s">
        <v>862</v>
      </c>
    </row>
    <row r="2270" spans="1:12" ht="33.75">
      <c r="A2270" s="318" t="s">
        <v>17300</v>
      </c>
      <c r="B2270" s="318" t="s">
        <v>17297</v>
      </c>
      <c r="C2270" s="318" t="s">
        <v>17298</v>
      </c>
      <c r="D2270" s="318" t="s">
        <v>17299</v>
      </c>
      <c r="E2270" s="318" t="s">
        <v>9337</v>
      </c>
      <c r="F2270" s="318" t="s">
        <v>9338</v>
      </c>
      <c r="G2270" s="318" t="s">
        <v>7474</v>
      </c>
      <c r="H2270" s="318" t="s">
        <v>9338</v>
      </c>
      <c r="I2270" s="318" t="s">
        <v>6884</v>
      </c>
      <c r="J2270" s="318" t="s">
        <v>6884</v>
      </c>
      <c r="K2270" s="318" t="s">
        <v>6884</v>
      </c>
      <c r="L2270" s="318" t="s">
        <v>6926</v>
      </c>
    </row>
    <row r="2271" spans="1:12" ht="56.25">
      <c r="A2271" s="319" t="s">
        <v>17304</v>
      </c>
      <c r="B2271" s="319" t="s">
        <v>17301</v>
      </c>
      <c r="C2271" s="319" t="s">
        <v>17302</v>
      </c>
      <c r="D2271" s="319" t="s">
        <v>17303</v>
      </c>
      <c r="E2271" s="319" t="s">
        <v>8218</v>
      </c>
      <c r="F2271" s="319" t="s">
        <v>8219</v>
      </c>
      <c r="G2271" s="319" t="s">
        <v>7037</v>
      </c>
      <c r="H2271" s="319" t="s">
        <v>8219</v>
      </c>
      <c r="I2271" s="319" t="s">
        <v>6884</v>
      </c>
      <c r="J2271" s="319" t="s">
        <v>6884</v>
      </c>
      <c r="K2271" s="319" t="s">
        <v>6884</v>
      </c>
      <c r="L2271" s="319" t="s">
        <v>862</v>
      </c>
    </row>
    <row r="2272" spans="1:12" ht="45">
      <c r="A2272" s="318" t="s">
        <v>17308</v>
      </c>
      <c r="B2272" s="318" t="s">
        <v>17305</v>
      </c>
      <c r="C2272" s="318" t="s">
        <v>17306</v>
      </c>
      <c r="D2272" s="318" t="s">
        <v>17307</v>
      </c>
      <c r="E2272" s="318" t="s">
        <v>10477</v>
      </c>
      <c r="F2272" s="318" t="s">
        <v>10478</v>
      </c>
      <c r="G2272" s="318" t="s">
        <v>7003</v>
      </c>
      <c r="H2272" s="318" t="s">
        <v>10478</v>
      </c>
      <c r="I2272" s="318" t="s">
        <v>6884</v>
      </c>
      <c r="J2272" s="318" t="s">
        <v>6884</v>
      </c>
      <c r="K2272" s="318" t="s">
        <v>6884</v>
      </c>
      <c r="L2272" s="318" t="s">
        <v>862</v>
      </c>
    </row>
    <row r="2273" spans="1:12" ht="67.5">
      <c r="A2273" s="319" t="s">
        <v>17312</v>
      </c>
      <c r="B2273" s="319" t="s">
        <v>17309</v>
      </c>
      <c r="C2273" s="319" t="s">
        <v>17310</v>
      </c>
      <c r="D2273" s="319" t="s">
        <v>17311</v>
      </c>
      <c r="E2273" s="319" t="s">
        <v>7274</v>
      </c>
      <c r="F2273" s="319" t="s">
        <v>7275</v>
      </c>
      <c r="G2273" s="319" t="s">
        <v>7276</v>
      </c>
      <c r="H2273" s="319" t="s">
        <v>7277</v>
      </c>
      <c r="I2273" s="319" t="s">
        <v>6884</v>
      </c>
      <c r="J2273" s="319" t="s">
        <v>6884</v>
      </c>
      <c r="K2273" s="319" t="s">
        <v>6884</v>
      </c>
      <c r="L2273" s="319" t="s">
        <v>862</v>
      </c>
    </row>
    <row r="2274" spans="1:12" ht="45">
      <c r="A2274" s="318" t="s">
        <v>17316</v>
      </c>
      <c r="B2274" s="318" t="s">
        <v>17313</v>
      </c>
      <c r="C2274" s="318" t="s">
        <v>17314</v>
      </c>
      <c r="D2274" s="318" t="s">
        <v>17315</v>
      </c>
      <c r="E2274" s="318" t="s">
        <v>7048</v>
      </c>
      <c r="F2274" s="318" t="s">
        <v>7049</v>
      </c>
      <c r="G2274" s="318" t="s">
        <v>6884</v>
      </c>
      <c r="H2274" s="318" t="s">
        <v>7049</v>
      </c>
      <c r="I2274" s="318" t="s">
        <v>6884</v>
      </c>
      <c r="J2274" s="318" t="s">
        <v>6884</v>
      </c>
      <c r="K2274" s="318" t="s">
        <v>6884</v>
      </c>
      <c r="L2274" s="318" t="s">
        <v>862</v>
      </c>
    </row>
    <row r="2275" spans="1:12" ht="33.75">
      <c r="A2275" s="319" t="s">
        <v>17320</v>
      </c>
      <c r="B2275" s="319" t="s">
        <v>17317</v>
      </c>
      <c r="C2275" s="319" t="s">
        <v>17318</v>
      </c>
      <c r="D2275" s="319" t="s">
        <v>17319</v>
      </c>
      <c r="E2275" s="319" t="s">
        <v>7048</v>
      </c>
      <c r="F2275" s="319" t="s">
        <v>7049</v>
      </c>
      <c r="G2275" s="319" t="s">
        <v>6884</v>
      </c>
      <c r="H2275" s="319" t="s">
        <v>7049</v>
      </c>
      <c r="I2275" s="319" t="s">
        <v>6884</v>
      </c>
      <c r="J2275" s="319" t="s">
        <v>6884</v>
      </c>
      <c r="K2275" s="319" t="s">
        <v>6884</v>
      </c>
      <c r="L2275" s="319" t="s">
        <v>862</v>
      </c>
    </row>
    <row r="2276" spans="1:12" ht="56.25">
      <c r="A2276" s="318" t="s">
        <v>17324</v>
      </c>
      <c r="B2276" s="318" t="s">
        <v>17321</v>
      </c>
      <c r="C2276" s="318" t="s">
        <v>17322</v>
      </c>
      <c r="D2276" s="318" t="s">
        <v>17323</v>
      </c>
      <c r="E2276" s="318" t="s">
        <v>17325</v>
      </c>
      <c r="F2276" s="318" t="s">
        <v>17326</v>
      </c>
      <c r="G2276" s="318" t="s">
        <v>7586</v>
      </c>
      <c r="H2276" s="318" t="s">
        <v>17326</v>
      </c>
      <c r="I2276" s="318" t="s">
        <v>6884</v>
      </c>
      <c r="J2276" s="318" t="s">
        <v>6884</v>
      </c>
      <c r="K2276" s="318" t="s">
        <v>6884</v>
      </c>
      <c r="L2276" s="318" t="s">
        <v>862</v>
      </c>
    </row>
    <row r="2277" spans="1:12" ht="112.5">
      <c r="A2277" s="319" t="s">
        <v>6884</v>
      </c>
      <c r="B2277" s="319" t="s">
        <v>17327</v>
      </c>
      <c r="C2277" s="319" t="s">
        <v>17328</v>
      </c>
      <c r="D2277" s="319" t="s">
        <v>17329</v>
      </c>
      <c r="E2277" s="319" t="s">
        <v>7598</v>
      </c>
      <c r="F2277" s="319" t="s">
        <v>7599</v>
      </c>
      <c r="G2277" s="319" t="s">
        <v>7600</v>
      </c>
      <c r="H2277" s="319" t="s">
        <v>7599</v>
      </c>
      <c r="I2277" s="319" t="s">
        <v>6884</v>
      </c>
      <c r="J2277" s="319" t="s">
        <v>6884</v>
      </c>
      <c r="K2277" s="319" t="s">
        <v>6884</v>
      </c>
      <c r="L2277" s="319" t="s">
        <v>862</v>
      </c>
    </row>
    <row r="2278" spans="1:12" ht="78.75">
      <c r="A2278" s="318" t="s">
        <v>17333</v>
      </c>
      <c r="B2278" s="318" t="s">
        <v>17330</v>
      </c>
      <c r="C2278" s="318" t="s">
        <v>17331</v>
      </c>
      <c r="D2278" s="318" t="s">
        <v>17332</v>
      </c>
      <c r="E2278" s="318" t="s">
        <v>17334</v>
      </c>
      <c r="F2278" s="318" t="s">
        <v>17335</v>
      </c>
      <c r="G2278" s="318" t="s">
        <v>7333</v>
      </c>
      <c r="H2278" s="318" t="s">
        <v>17335</v>
      </c>
      <c r="I2278" s="318" t="s">
        <v>6884</v>
      </c>
      <c r="J2278" s="318" t="s">
        <v>6884</v>
      </c>
      <c r="K2278" s="318" t="s">
        <v>6884</v>
      </c>
      <c r="L2278" s="318" t="s">
        <v>862</v>
      </c>
    </row>
    <row r="2279" spans="1:12" ht="67.5">
      <c r="A2279" s="319" t="s">
        <v>17339</v>
      </c>
      <c r="B2279" s="319" t="s">
        <v>17336</v>
      </c>
      <c r="C2279" s="319" t="s">
        <v>17337</v>
      </c>
      <c r="D2279" s="319" t="s">
        <v>17338</v>
      </c>
      <c r="E2279" s="319" t="s">
        <v>7035</v>
      </c>
      <c r="F2279" s="319" t="s">
        <v>7036</v>
      </c>
      <c r="G2279" s="319" t="s">
        <v>7037</v>
      </c>
      <c r="H2279" s="319" t="s">
        <v>7036</v>
      </c>
      <c r="I2279" s="319" t="s">
        <v>6884</v>
      </c>
      <c r="J2279" s="319" t="s">
        <v>6884</v>
      </c>
      <c r="K2279" s="319" t="s">
        <v>6884</v>
      </c>
      <c r="L2279" s="319" t="s">
        <v>862</v>
      </c>
    </row>
    <row r="2280" spans="1:12" ht="78.75">
      <c r="A2280" s="318" t="s">
        <v>17343</v>
      </c>
      <c r="B2280" s="318" t="s">
        <v>17340</v>
      </c>
      <c r="C2280" s="318" t="s">
        <v>17341</v>
      </c>
      <c r="D2280" s="318" t="s">
        <v>17342</v>
      </c>
      <c r="E2280" s="318" t="s">
        <v>7274</v>
      </c>
      <c r="F2280" s="318" t="s">
        <v>7275</v>
      </c>
      <c r="G2280" s="318" t="s">
        <v>7276</v>
      </c>
      <c r="H2280" s="318" t="s">
        <v>7277</v>
      </c>
      <c r="I2280" s="318" t="s">
        <v>6884</v>
      </c>
      <c r="J2280" s="318" t="s">
        <v>6884</v>
      </c>
      <c r="K2280" s="318" t="s">
        <v>6884</v>
      </c>
      <c r="L2280" s="318" t="s">
        <v>862</v>
      </c>
    </row>
    <row r="2281" spans="1:12" ht="33.75">
      <c r="A2281" s="319" t="s">
        <v>17347</v>
      </c>
      <c r="B2281" s="319" t="s">
        <v>17344</v>
      </c>
      <c r="C2281" s="319" t="s">
        <v>17345</v>
      </c>
      <c r="D2281" s="319" t="s">
        <v>17346</v>
      </c>
      <c r="E2281" s="319" t="s">
        <v>7412</v>
      </c>
      <c r="F2281" s="319" t="s">
        <v>7413</v>
      </c>
      <c r="G2281" s="319" t="s">
        <v>7037</v>
      </c>
      <c r="H2281" s="319" t="s">
        <v>7413</v>
      </c>
      <c r="I2281" s="319" t="s">
        <v>6884</v>
      </c>
      <c r="J2281" s="319" t="s">
        <v>6884</v>
      </c>
      <c r="K2281" s="319" t="s">
        <v>6884</v>
      </c>
      <c r="L2281" s="319" t="s">
        <v>862</v>
      </c>
    </row>
    <row r="2282" spans="1:12" ht="56.25">
      <c r="A2282" s="318" t="s">
        <v>17350</v>
      </c>
      <c r="B2282" s="318" t="s">
        <v>17348</v>
      </c>
      <c r="C2282" s="318" t="s">
        <v>17349</v>
      </c>
      <c r="D2282" s="318" t="s">
        <v>1090</v>
      </c>
      <c r="E2282" s="318" t="s">
        <v>7412</v>
      </c>
      <c r="F2282" s="318" t="s">
        <v>7413</v>
      </c>
      <c r="G2282" s="318" t="s">
        <v>7037</v>
      </c>
      <c r="H2282" s="318" t="s">
        <v>7413</v>
      </c>
      <c r="I2282" s="318" t="s">
        <v>6884</v>
      </c>
      <c r="J2282" s="318" t="s">
        <v>6884</v>
      </c>
      <c r="K2282" s="318" t="s">
        <v>6884</v>
      </c>
      <c r="L2282" s="318" t="s">
        <v>6926</v>
      </c>
    </row>
    <row r="2283" spans="1:12" ht="56.25">
      <c r="A2283" s="319" t="s">
        <v>17354</v>
      </c>
      <c r="B2283" s="319" t="s">
        <v>17351</v>
      </c>
      <c r="C2283" s="319" t="s">
        <v>17352</v>
      </c>
      <c r="D2283" s="319" t="s">
        <v>17353</v>
      </c>
      <c r="E2283" s="319" t="s">
        <v>8187</v>
      </c>
      <c r="F2283" s="319" t="s">
        <v>8188</v>
      </c>
      <c r="G2283" s="319" t="s">
        <v>7037</v>
      </c>
      <c r="H2283" s="319" t="s">
        <v>8188</v>
      </c>
      <c r="I2283" s="319" t="s">
        <v>6884</v>
      </c>
      <c r="J2283" s="319" t="s">
        <v>6884</v>
      </c>
      <c r="K2283" s="319" t="s">
        <v>6884</v>
      </c>
      <c r="L2283" s="319" t="s">
        <v>862</v>
      </c>
    </row>
    <row r="2284" spans="1:12" ht="67.5">
      <c r="A2284" s="318" t="s">
        <v>3357</v>
      </c>
      <c r="B2284" s="318" t="s">
        <v>17355</v>
      </c>
      <c r="C2284" s="318" t="s">
        <v>17356</v>
      </c>
      <c r="D2284" s="318" t="s">
        <v>1090</v>
      </c>
      <c r="E2284" s="318" t="s">
        <v>8446</v>
      </c>
      <c r="F2284" s="318" t="s">
        <v>16071</v>
      </c>
      <c r="G2284" s="318" t="s">
        <v>7120</v>
      </c>
      <c r="H2284" s="318" t="s">
        <v>16072</v>
      </c>
      <c r="I2284" s="318" t="s">
        <v>6884</v>
      </c>
      <c r="J2284" s="318" t="s">
        <v>7150</v>
      </c>
      <c r="K2284" s="318" t="s">
        <v>6884</v>
      </c>
      <c r="L2284" s="318" t="s">
        <v>6893</v>
      </c>
    </row>
    <row r="2285" spans="1:12" ht="56.25">
      <c r="A2285" s="319" t="s">
        <v>6884</v>
      </c>
      <c r="B2285" s="319" t="s">
        <v>17357</v>
      </c>
      <c r="C2285" s="319" t="s">
        <v>17358</v>
      </c>
      <c r="D2285" s="319" t="s">
        <v>17359</v>
      </c>
      <c r="E2285" s="319" t="s">
        <v>9076</v>
      </c>
      <c r="F2285" s="319" t="s">
        <v>9077</v>
      </c>
      <c r="G2285" s="319" t="s">
        <v>7037</v>
      </c>
      <c r="H2285" s="319" t="s">
        <v>9077</v>
      </c>
      <c r="I2285" s="319" t="s">
        <v>6884</v>
      </c>
      <c r="J2285" s="319" t="s">
        <v>6884</v>
      </c>
      <c r="K2285" s="319" t="s">
        <v>6884</v>
      </c>
      <c r="L2285" s="319" t="s">
        <v>862</v>
      </c>
    </row>
    <row r="2286" spans="1:12" ht="45">
      <c r="A2286" s="318" t="s">
        <v>17363</v>
      </c>
      <c r="B2286" s="318" t="s">
        <v>17360</v>
      </c>
      <c r="C2286" s="318" t="s">
        <v>17361</v>
      </c>
      <c r="D2286" s="318" t="s">
        <v>17362</v>
      </c>
      <c r="E2286" s="318" t="s">
        <v>7048</v>
      </c>
      <c r="F2286" s="318" t="s">
        <v>7049</v>
      </c>
      <c r="G2286" s="318" t="s">
        <v>6884</v>
      </c>
      <c r="H2286" s="318" t="s">
        <v>7049</v>
      </c>
      <c r="I2286" s="318" t="s">
        <v>6884</v>
      </c>
      <c r="J2286" s="318" t="s">
        <v>6884</v>
      </c>
      <c r="K2286" s="318" t="s">
        <v>6884</v>
      </c>
      <c r="L2286" s="318" t="s">
        <v>862</v>
      </c>
    </row>
    <row r="2287" spans="1:12" ht="67.5">
      <c r="A2287" s="319" t="s">
        <v>6884</v>
      </c>
      <c r="B2287" s="319" t="s">
        <v>17364</v>
      </c>
      <c r="C2287" s="319" t="s">
        <v>17365</v>
      </c>
      <c r="D2287" s="319" t="s">
        <v>17366</v>
      </c>
      <c r="E2287" s="319" t="s">
        <v>7274</v>
      </c>
      <c r="F2287" s="319" t="s">
        <v>7275</v>
      </c>
      <c r="G2287" s="319" t="s">
        <v>7276</v>
      </c>
      <c r="H2287" s="319" t="s">
        <v>7277</v>
      </c>
      <c r="I2287" s="319" t="s">
        <v>6884</v>
      </c>
      <c r="J2287" s="319" t="s">
        <v>6884</v>
      </c>
      <c r="K2287" s="319" t="s">
        <v>6884</v>
      </c>
      <c r="L2287" s="319" t="s">
        <v>862</v>
      </c>
    </row>
    <row r="2288" spans="1:12" ht="33.75">
      <c r="A2288" s="318" t="s">
        <v>17370</v>
      </c>
      <c r="B2288" s="318" t="s">
        <v>17367</v>
      </c>
      <c r="C2288" s="318" t="s">
        <v>17368</v>
      </c>
      <c r="D2288" s="318" t="s">
        <v>17369</v>
      </c>
      <c r="E2288" s="318" t="s">
        <v>7280</v>
      </c>
      <c r="F2288" s="318" t="s">
        <v>7281</v>
      </c>
      <c r="G2288" s="318" t="s">
        <v>7003</v>
      </c>
      <c r="H2288" s="318" t="s">
        <v>7281</v>
      </c>
      <c r="I2288" s="318" t="s">
        <v>6884</v>
      </c>
      <c r="J2288" s="318" t="s">
        <v>6884</v>
      </c>
      <c r="K2288" s="318" t="s">
        <v>6884</v>
      </c>
      <c r="L2288" s="318" t="s">
        <v>862</v>
      </c>
    </row>
    <row r="2289" spans="1:12" ht="45">
      <c r="A2289" s="319" t="s">
        <v>17374</v>
      </c>
      <c r="B2289" s="319" t="s">
        <v>17371</v>
      </c>
      <c r="C2289" s="319" t="s">
        <v>17372</v>
      </c>
      <c r="D2289" s="319" t="s">
        <v>17373</v>
      </c>
      <c r="E2289" s="319" t="s">
        <v>7354</v>
      </c>
      <c r="F2289" s="319" t="s">
        <v>7355</v>
      </c>
      <c r="G2289" s="319" t="s">
        <v>7003</v>
      </c>
      <c r="H2289" s="319" t="s">
        <v>7356</v>
      </c>
      <c r="I2289" s="319" t="s">
        <v>6884</v>
      </c>
      <c r="J2289" s="319" t="s">
        <v>6884</v>
      </c>
      <c r="K2289" s="319" t="s">
        <v>6884</v>
      </c>
      <c r="L2289" s="319" t="s">
        <v>862</v>
      </c>
    </row>
    <row r="2290" spans="1:12" ht="56.25">
      <c r="A2290" s="318" t="s">
        <v>17378</v>
      </c>
      <c r="B2290" s="318" t="s">
        <v>17375</v>
      </c>
      <c r="C2290" s="318" t="s">
        <v>17376</v>
      </c>
      <c r="D2290" s="318" t="s">
        <v>17377</v>
      </c>
      <c r="E2290" s="318" t="s">
        <v>7274</v>
      </c>
      <c r="F2290" s="318" t="s">
        <v>7275</v>
      </c>
      <c r="G2290" s="318" t="s">
        <v>7276</v>
      </c>
      <c r="H2290" s="318" t="s">
        <v>7277</v>
      </c>
      <c r="I2290" s="318" t="s">
        <v>6884</v>
      </c>
      <c r="J2290" s="318" t="s">
        <v>6884</v>
      </c>
      <c r="K2290" s="318" t="s">
        <v>6884</v>
      </c>
      <c r="L2290" s="318" t="s">
        <v>862</v>
      </c>
    </row>
    <row r="2291" spans="1:12" ht="56.25">
      <c r="A2291" s="319" t="s">
        <v>17382</v>
      </c>
      <c r="B2291" s="319" t="s">
        <v>17379</v>
      </c>
      <c r="C2291" s="319" t="s">
        <v>17380</v>
      </c>
      <c r="D2291" s="319" t="s">
        <v>17381</v>
      </c>
      <c r="E2291" s="319" t="s">
        <v>7274</v>
      </c>
      <c r="F2291" s="319" t="s">
        <v>7275</v>
      </c>
      <c r="G2291" s="319" t="s">
        <v>7276</v>
      </c>
      <c r="H2291" s="319" t="s">
        <v>7277</v>
      </c>
      <c r="I2291" s="319" t="s">
        <v>6884</v>
      </c>
      <c r="J2291" s="319" t="s">
        <v>6884</v>
      </c>
      <c r="K2291" s="319" t="s">
        <v>6884</v>
      </c>
      <c r="L2291" s="319" t="s">
        <v>862</v>
      </c>
    </row>
    <row r="2292" spans="1:12" ht="56.25">
      <c r="A2292" s="318" t="s">
        <v>17386</v>
      </c>
      <c r="B2292" s="318" t="s">
        <v>17383</v>
      </c>
      <c r="C2292" s="318" t="s">
        <v>17384</v>
      </c>
      <c r="D2292" s="318" t="s">
        <v>17385</v>
      </c>
      <c r="E2292" s="318" t="s">
        <v>8948</v>
      </c>
      <c r="F2292" s="318" t="s">
        <v>8949</v>
      </c>
      <c r="G2292" s="318" t="s">
        <v>7163</v>
      </c>
      <c r="H2292" s="318" t="s">
        <v>8949</v>
      </c>
      <c r="I2292" s="318" t="s">
        <v>6884</v>
      </c>
      <c r="J2292" s="318" t="s">
        <v>6884</v>
      </c>
      <c r="K2292" s="318" t="s">
        <v>6884</v>
      </c>
      <c r="L2292" s="318" t="s">
        <v>6926</v>
      </c>
    </row>
    <row r="2293" spans="1:12" ht="56.25">
      <c r="A2293" s="319" t="s">
        <v>17390</v>
      </c>
      <c r="B2293" s="319" t="s">
        <v>17387</v>
      </c>
      <c r="C2293" s="319" t="s">
        <v>17388</v>
      </c>
      <c r="D2293" s="319" t="s">
        <v>17389</v>
      </c>
      <c r="E2293" s="319" t="s">
        <v>8446</v>
      </c>
      <c r="F2293" s="319" t="s">
        <v>16071</v>
      </c>
      <c r="G2293" s="319" t="s">
        <v>7120</v>
      </c>
      <c r="H2293" s="319" t="s">
        <v>16072</v>
      </c>
      <c r="I2293" s="319" t="s">
        <v>6884</v>
      </c>
      <c r="J2293" s="319" t="s">
        <v>6884</v>
      </c>
      <c r="K2293" s="319" t="s">
        <v>6884</v>
      </c>
      <c r="L2293" s="319" t="s">
        <v>862</v>
      </c>
    </row>
    <row r="2294" spans="1:12" ht="33.75">
      <c r="A2294" s="318" t="s">
        <v>17394</v>
      </c>
      <c r="B2294" s="318" t="s">
        <v>17391</v>
      </c>
      <c r="C2294" s="318" t="s">
        <v>17392</v>
      </c>
      <c r="D2294" s="318" t="s">
        <v>17393</v>
      </c>
      <c r="E2294" s="318" t="s">
        <v>7280</v>
      </c>
      <c r="F2294" s="318" t="s">
        <v>7281</v>
      </c>
      <c r="G2294" s="318" t="s">
        <v>7003</v>
      </c>
      <c r="H2294" s="318" t="s">
        <v>7281</v>
      </c>
      <c r="I2294" s="318" t="s">
        <v>6884</v>
      </c>
      <c r="J2294" s="318" t="s">
        <v>6884</v>
      </c>
      <c r="K2294" s="318" t="s">
        <v>6884</v>
      </c>
      <c r="L2294" s="318" t="s">
        <v>6926</v>
      </c>
    </row>
    <row r="2295" spans="1:12" ht="67.5">
      <c r="A2295" s="319" t="s">
        <v>17398</v>
      </c>
      <c r="B2295" s="319" t="s">
        <v>17395</v>
      </c>
      <c r="C2295" s="319" t="s">
        <v>17396</v>
      </c>
      <c r="D2295" s="319" t="s">
        <v>17397</v>
      </c>
      <c r="E2295" s="319" t="s">
        <v>7048</v>
      </c>
      <c r="F2295" s="319" t="s">
        <v>7049</v>
      </c>
      <c r="G2295" s="319" t="s">
        <v>7050</v>
      </c>
      <c r="H2295" s="319" t="s">
        <v>7049</v>
      </c>
      <c r="I2295" s="319" t="s">
        <v>6884</v>
      </c>
      <c r="J2295" s="319" t="s">
        <v>6884</v>
      </c>
      <c r="K2295" s="319" t="s">
        <v>6884</v>
      </c>
      <c r="L2295" s="319" t="s">
        <v>6926</v>
      </c>
    </row>
    <row r="2296" spans="1:12" ht="22.5">
      <c r="A2296" s="318" t="s">
        <v>17402</v>
      </c>
      <c r="B2296" s="318" t="s">
        <v>17399</v>
      </c>
      <c r="C2296" s="318" t="s">
        <v>17400</v>
      </c>
      <c r="D2296" s="318" t="s">
        <v>17401</v>
      </c>
      <c r="E2296" s="318" t="s">
        <v>7598</v>
      </c>
      <c r="F2296" s="318" t="s">
        <v>7599</v>
      </c>
      <c r="G2296" s="318" t="s">
        <v>7600</v>
      </c>
      <c r="H2296" s="318" t="s">
        <v>7599</v>
      </c>
      <c r="I2296" s="318" t="s">
        <v>6884</v>
      </c>
      <c r="J2296" s="318" t="s">
        <v>6884</v>
      </c>
      <c r="K2296" s="318" t="s">
        <v>6884</v>
      </c>
      <c r="L2296" s="318" t="s">
        <v>6926</v>
      </c>
    </row>
    <row r="2297" spans="1:12" ht="56.25">
      <c r="A2297" s="319" t="s">
        <v>17406</v>
      </c>
      <c r="B2297" s="319" t="s">
        <v>17403</v>
      </c>
      <c r="C2297" s="319" t="s">
        <v>17404</v>
      </c>
      <c r="D2297" s="319" t="s">
        <v>17405</v>
      </c>
      <c r="E2297" s="319" t="s">
        <v>17407</v>
      </c>
      <c r="F2297" s="319" t="s">
        <v>17408</v>
      </c>
      <c r="G2297" s="319" t="s">
        <v>7106</v>
      </c>
      <c r="H2297" s="319" t="s">
        <v>17408</v>
      </c>
      <c r="I2297" s="319" t="s">
        <v>6884</v>
      </c>
      <c r="J2297" s="319" t="s">
        <v>6884</v>
      </c>
      <c r="K2297" s="319" t="s">
        <v>6884</v>
      </c>
      <c r="L2297" s="319" t="s">
        <v>6926</v>
      </c>
    </row>
    <row r="2298" spans="1:12" ht="67.5">
      <c r="A2298" s="318" t="s">
        <v>17412</v>
      </c>
      <c r="B2298" s="318" t="s">
        <v>17409</v>
      </c>
      <c r="C2298" s="318" t="s">
        <v>17410</v>
      </c>
      <c r="D2298" s="318" t="s">
        <v>17411</v>
      </c>
      <c r="E2298" s="318" t="s">
        <v>7001</v>
      </c>
      <c r="F2298" s="318" t="s">
        <v>7002</v>
      </c>
      <c r="G2298" s="318" t="s">
        <v>7003</v>
      </c>
      <c r="H2298" s="318" t="s">
        <v>7004</v>
      </c>
      <c r="I2298" s="318" t="s">
        <v>6884</v>
      </c>
      <c r="J2298" s="318" t="s">
        <v>6884</v>
      </c>
      <c r="K2298" s="318" t="s">
        <v>6884</v>
      </c>
      <c r="L2298" s="318" t="s">
        <v>6926</v>
      </c>
    </row>
    <row r="2299" spans="1:12" ht="157.5">
      <c r="A2299" s="319" t="s">
        <v>1090</v>
      </c>
      <c r="B2299" s="319" t="s">
        <v>17413</v>
      </c>
      <c r="C2299" s="319" t="s">
        <v>17414</v>
      </c>
      <c r="D2299" s="319" t="s">
        <v>17415</v>
      </c>
      <c r="E2299" s="319" t="s">
        <v>7048</v>
      </c>
      <c r="F2299" s="319" t="s">
        <v>7049</v>
      </c>
      <c r="G2299" s="319" t="s">
        <v>7050</v>
      </c>
      <c r="H2299" s="319" t="s">
        <v>7049</v>
      </c>
      <c r="I2299" s="319" t="s">
        <v>6884</v>
      </c>
      <c r="J2299" s="319" t="s">
        <v>6884</v>
      </c>
      <c r="K2299" s="319" t="s">
        <v>6884</v>
      </c>
      <c r="L2299" s="319" t="s">
        <v>6926</v>
      </c>
    </row>
    <row r="2300" spans="1:12" ht="67.5">
      <c r="A2300" s="318" t="s">
        <v>17419</v>
      </c>
      <c r="B2300" s="318" t="s">
        <v>17416</v>
      </c>
      <c r="C2300" s="318" t="s">
        <v>17417</v>
      </c>
      <c r="D2300" s="318" t="s">
        <v>17418</v>
      </c>
      <c r="E2300" s="318" t="s">
        <v>7466</v>
      </c>
      <c r="F2300" s="318" t="s">
        <v>7467</v>
      </c>
      <c r="G2300" s="318" t="s">
        <v>7003</v>
      </c>
      <c r="H2300" s="318" t="s">
        <v>7467</v>
      </c>
      <c r="I2300" s="318" t="s">
        <v>6884</v>
      </c>
      <c r="J2300" s="318" t="s">
        <v>6884</v>
      </c>
      <c r="K2300" s="318" t="s">
        <v>6884</v>
      </c>
      <c r="L2300" s="318" t="s">
        <v>6926</v>
      </c>
    </row>
    <row r="2301" spans="1:12" ht="67.5">
      <c r="A2301" s="319" t="s">
        <v>17423</v>
      </c>
      <c r="B2301" s="319" t="s">
        <v>17420</v>
      </c>
      <c r="C2301" s="319" t="s">
        <v>17421</v>
      </c>
      <c r="D2301" s="319" t="s">
        <v>17422</v>
      </c>
      <c r="E2301" s="319" t="s">
        <v>7466</v>
      </c>
      <c r="F2301" s="319" t="s">
        <v>7467</v>
      </c>
      <c r="G2301" s="319" t="s">
        <v>7003</v>
      </c>
      <c r="H2301" s="319" t="s">
        <v>7467</v>
      </c>
      <c r="I2301" s="319" t="s">
        <v>6884</v>
      </c>
      <c r="J2301" s="319" t="s">
        <v>6884</v>
      </c>
      <c r="K2301" s="319" t="s">
        <v>6884</v>
      </c>
      <c r="L2301" s="319" t="s">
        <v>6926</v>
      </c>
    </row>
    <row r="2302" spans="1:12" ht="67.5">
      <c r="A2302" s="318" t="s">
        <v>17427</v>
      </c>
      <c r="B2302" s="318" t="s">
        <v>17424</v>
      </c>
      <c r="C2302" s="318" t="s">
        <v>17425</v>
      </c>
      <c r="D2302" s="318" t="s">
        <v>17426</v>
      </c>
      <c r="E2302" s="318" t="s">
        <v>7466</v>
      </c>
      <c r="F2302" s="318" t="s">
        <v>7467</v>
      </c>
      <c r="G2302" s="318" t="s">
        <v>7003</v>
      </c>
      <c r="H2302" s="318" t="s">
        <v>7467</v>
      </c>
      <c r="I2302" s="318" t="s">
        <v>6884</v>
      </c>
      <c r="J2302" s="318" t="s">
        <v>6884</v>
      </c>
      <c r="K2302" s="318" t="s">
        <v>6884</v>
      </c>
      <c r="L2302" s="318" t="s">
        <v>6926</v>
      </c>
    </row>
    <row r="2303" spans="1:12" ht="67.5">
      <c r="A2303" s="319" t="s">
        <v>1090</v>
      </c>
      <c r="B2303" s="319" t="s">
        <v>17428</v>
      </c>
      <c r="C2303" s="319" t="s">
        <v>17429</v>
      </c>
      <c r="D2303" s="319" t="s">
        <v>17430</v>
      </c>
      <c r="E2303" s="319" t="s">
        <v>8948</v>
      </c>
      <c r="F2303" s="319" t="s">
        <v>8949</v>
      </c>
      <c r="G2303" s="319" t="s">
        <v>7163</v>
      </c>
      <c r="H2303" s="319" t="s">
        <v>8949</v>
      </c>
      <c r="I2303" s="319" t="s">
        <v>6884</v>
      </c>
      <c r="J2303" s="319" t="s">
        <v>6884</v>
      </c>
      <c r="K2303" s="319" t="s">
        <v>6884</v>
      </c>
      <c r="L2303" s="319" t="s">
        <v>6926</v>
      </c>
    </row>
    <row r="2304" spans="1:12" ht="90">
      <c r="A2304" s="318" t="s">
        <v>17433</v>
      </c>
      <c r="B2304" s="318" t="s">
        <v>17431</v>
      </c>
      <c r="C2304" s="318" t="s">
        <v>17432</v>
      </c>
      <c r="D2304" s="318" t="s">
        <v>1090</v>
      </c>
      <c r="E2304" s="318" t="s">
        <v>17434</v>
      </c>
      <c r="F2304" s="318" t="s">
        <v>17435</v>
      </c>
      <c r="G2304" s="318" t="s">
        <v>6938</v>
      </c>
      <c r="H2304" s="318" t="s">
        <v>17436</v>
      </c>
      <c r="I2304" s="318" t="s">
        <v>6884</v>
      </c>
      <c r="J2304" s="318" t="s">
        <v>7108</v>
      </c>
      <c r="K2304" s="318" t="s">
        <v>6884</v>
      </c>
      <c r="L2304" s="318" t="s">
        <v>6926</v>
      </c>
    </row>
    <row r="2305" spans="1:12" ht="33.75">
      <c r="A2305" s="319" t="s">
        <v>1090</v>
      </c>
      <c r="B2305" s="319" t="s">
        <v>17437</v>
      </c>
      <c r="C2305" s="319" t="s">
        <v>17438</v>
      </c>
      <c r="D2305" s="319" t="s">
        <v>17439</v>
      </c>
      <c r="E2305" s="319" t="s">
        <v>9453</v>
      </c>
      <c r="F2305" s="319" t="s">
        <v>9454</v>
      </c>
      <c r="G2305" s="319" t="s">
        <v>7044</v>
      </c>
      <c r="H2305" s="319" t="s">
        <v>9454</v>
      </c>
      <c r="I2305" s="319" t="s">
        <v>6884</v>
      </c>
      <c r="J2305" s="319" t="s">
        <v>6884</v>
      </c>
      <c r="K2305" s="319" t="s">
        <v>6884</v>
      </c>
      <c r="L2305" s="319" t="s">
        <v>6926</v>
      </c>
    </row>
    <row r="2306" spans="1:12" ht="45">
      <c r="A2306" s="318" t="s">
        <v>17443</v>
      </c>
      <c r="B2306" s="318" t="s">
        <v>17440</v>
      </c>
      <c r="C2306" s="318" t="s">
        <v>17441</v>
      </c>
      <c r="D2306" s="318" t="s">
        <v>17442</v>
      </c>
      <c r="E2306" s="318" t="s">
        <v>13573</v>
      </c>
      <c r="F2306" s="318" t="s">
        <v>13574</v>
      </c>
      <c r="G2306" s="318" t="s">
        <v>7044</v>
      </c>
      <c r="H2306" s="318" t="s">
        <v>13574</v>
      </c>
      <c r="I2306" s="318" t="s">
        <v>6884</v>
      </c>
      <c r="J2306" s="318" t="s">
        <v>6884</v>
      </c>
      <c r="K2306" s="318" t="s">
        <v>6884</v>
      </c>
      <c r="L2306" s="318" t="s">
        <v>6993</v>
      </c>
    </row>
    <row r="2307" spans="1:12" ht="67.5">
      <c r="A2307" s="319" t="s">
        <v>17446</v>
      </c>
      <c r="B2307" s="319" t="s">
        <v>17444</v>
      </c>
      <c r="C2307" s="319" t="s">
        <v>17445</v>
      </c>
      <c r="D2307" s="319" t="s">
        <v>6884</v>
      </c>
      <c r="E2307" s="319" t="s">
        <v>17447</v>
      </c>
      <c r="F2307" s="319" t="s">
        <v>17448</v>
      </c>
      <c r="G2307" s="319" t="s">
        <v>7120</v>
      </c>
      <c r="H2307" s="319" t="s">
        <v>17449</v>
      </c>
      <c r="I2307" s="319" t="s">
        <v>6884</v>
      </c>
      <c r="J2307" s="319" t="s">
        <v>8328</v>
      </c>
      <c r="K2307" s="319" t="s">
        <v>6884</v>
      </c>
      <c r="L2307" s="319" t="s">
        <v>6986</v>
      </c>
    </row>
    <row r="2308" spans="1:12" ht="56.25">
      <c r="A2308" s="318" t="s">
        <v>17453</v>
      </c>
      <c r="B2308" s="318" t="s">
        <v>17450</v>
      </c>
      <c r="C2308" s="318" t="s">
        <v>17451</v>
      </c>
      <c r="D2308" s="318" t="s">
        <v>17452</v>
      </c>
      <c r="E2308" s="318" t="s">
        <v>7598</v>
      </c>
      <c r="F2308" s="318" t="s">
        <v>7599</v>
      </c>
      <c r="G2308" s="318" t="s">
        <v>7600</v>
      </c>
      <c r="H2308" s="318" t="s">
        <v>7599</v>
      </c>
      <c r="I2308" s="318" t="s">
        <v>6884</v>
      </c>
      <c r="J2308" s="318" t="s">
        <v>6884</v>
      </c>
      <c r="K2308" s="318" t="s">
        <v>6884</v>
      </c>
      <c r="L2308" s="318" t="s">
        <v>6926</v>
      </c>
    </row>
    <row r="2309" spans="1:12" ht="33.75">
      <c r="A2309" s="319" t="s">
        <v>17457</v>
      </c>
      <c r="B2309" s="319" t="s">
        <v>17454</v>
      </c>
      <c r="C2309" s="319" t="s">
        <v>17455</v>
      </c>
      <c r="D2309" s="319" t="s">
        <v>17456</v>
      </c>
      <c r="E2309" s="319" t="s">
        <v>7274</v>
      </c>
      <c r="F2309" s="319" t="s">
        <v>7275</v>
      </c>
      <c r="G2309" s="319" t="s">
        <v>7276</v>
      </c>
      <c r="H2309" s="319" t="s">
        <v>7277</v>
      </c>
      <c r="I2309" s="319" t="s">
        <v>6884</v>
      </c>
      <c r="J2309" s="319" t="s">
        <v>6884</v>
      </c>
      <c r="K2309" s="319" t="s">
        <v>6884</v>
      </c>
      <c r="L2309" s="319" t="s">
        <v>6926</v>
      </c>
    </row>
    <row r="2310" spans="1:12" ht="45">
      <c r="A2310" s="318" t="s">
        <v>17461</v>
      </c>
      <c r="B2310" s="318" t="s">
        <v>17458</v>
      </c>
      <c r="C2310" s="318" t="s">
        <v>17459</v>
      </c>
      <c r="D2310" s="318" t="s">
        <v>17460</v>
      </c>
      <c r="E2310" s="318" t="s">
        <v>9860</v>
      </c>
      <c r="F2310" s="318" t="s">
        <v>12516</v>
      </c>
      <c r="G2310" s="318" t="s">
        <v>7163</v>
      </c>
      <c r="H2310" s="318" t="s">
        <v>12516</v>
      </c>
      <c r="I2310" s="318" t="s">
        <v>6884</v>
      </c>
      <c r="J2310" s="318" t="s">
        <v>6884</v>
      </c>
      <c r="K2310" s="318" t="s">
        <v>6884</v>
      </c>
      <c r="L2310" s="318" t="s">
        <v>6926</v>
      </c>
    </row>
    <row r="2311" spans="1:12" ht="67.5">
      <c r="A2311" s="319" t="s">
        <v>17465</v>
      </c>
      <c r="B2311" s="319" t="s">
        <v>17462</v>
      </c>
      <c r="C2311" s="319" t="s">
        <v>17463</v>
      </c>
      <c r="D2311" s="319" t="s">
        <v>17464</v>
      </c>
      <c r="E2311" s="319" t="s">
        <v>12757</v>
      </c>
      <c r="F2311" s="319" t="s">
        <v>12758</v>
      </c>
      <c r="G2311" s="319" t="s">
        <v>8914</v>
      </c>
      <c r="H2311" s="319" t="s">
        <v>12759</v>
      </c>
      <c r="I2311" s="319" t="s">
        <v>6884</v>
      </c>
      <c r="J2311" s="319" t="s">
        <v>6884</v>
      </c>
      <c r="K2311" s="319" t="s">
        <v>6884</v>
      </c>
      <c r="L2311" s="319" t="s">
        <v>6926</v>
      </c>
    </row>
    <row r="2312" spans="1:12" ht="33.75">
      <c r="A2312" s="318" t="s">
        <v>1090</v>
      </c>
      <c r="B2312" s="318" t="s">
        <v>17466</v>
      </c>
      <c r="C2312" s="318" t="s">
        <v>17467</v>
      </c>
      <c r="D2312" s="318" t="s">
        <v>17468</v>
      </c>
      <c r="E2312" s="318" t="s">
        <v>8930</v>
      </c>
      <c r="F2312" s="318" t="s">
        <v>8931</v>
      </c>
      <c r="G2312" s="318" t="s">
        <v>7050</v>
      </c>
      <c r="H2312" s="318" t="s">
        <v>8931</v>
      </c>
      <c r="I2312" s="318" t="s">
        <v>6884</v>
      </c>
      <c r="J2312" s="318" t="s">
        <v>6884</v>
      </c>
      <c r="K2312" s="318" t="s">
        <v>6884</v>
      </c>
      <c r="L2312" s="318" t="s">
        <v>6926</v>
      </c>
    </row>
    <row r="2313" spans="1:12" ht="78.75">
      <c r="A2313" s="319" t="s">
        <v>6884</v>
      </c>
      <c r="B2313" s="319" t="s">
        <v>17469</v>
      </c>
      <c r="C2313" s="319" t="s">
        <v>17470</v>
      </c>
      <c r="D2313" s="319" t="s">
        <v>6884</v>
      </c>
      <c r="E2313" s="319" t="s">
        <v>17226</v>
      </c>
      <c r="F2313" s="319" t="s">
        <v>17227</v>
      </c>
      <c r="G2313" s="319" t="s">
        <v>6938</v>
      </c>
      <c r="H2313" s="319" t="s">
        <v>17228</v>
      </c>
      <c r="I2313" s="319" t="s">
        <v>6884</v>
      </c>
      <c r="J2313" s="319" t="s">
        <v>7108</v>
      </c>
      <c r="K2313" s="319" t="s">
        <v>6940</v>
      </c>
      <c r="L2313" s="319" t="s">
        <v>862</v>
      </c>
    </row>
    <row r="2314" spans="1:12" ht="101.25">
      <c r="A2314" s="318" t="s">
        <v>6884</v>
      </c>
      <c r="B2314" s="318" t="s">
        <v>17471</v>
      </c>
      <c r="C2314" s="318" t="s">
        <v>17472</v>
      </c>
      <c r="D2314" s="318" t="s">
        <v>6884</v>
      </c>
      <c r="E2314" s="318" t="s">
        <v>17233</v>
      </c>
      <c r="F2314" s="318" t="s">
        <v>17234</v>
      </c>
      <c r="G2314" s="318" t="s">
        <v>6938</v>
      </c>
      <c r="H2314" s="318" t="s">
        <v>17235</v>
      </c>
      <c r="I2314" s="318" t="s">
        <v>6884</v>
      </c>
      <c r="J2314" s="318" t="s">
        <v>7108</v>
      </c>
      <c r="K2314" s="318" t="s">
        <v>6940</v>
      </c>
      <c r="L2314" s="318" t="s">
        <v>862</v>
      </c>
    </row>
    <row r="2315" spans="1:12" ht="56.25">
      <c r="A2315" s="319" t="s">
        <v>1645</v>
      </c>
      <c r="B2315" s="319" t="s">
        <v>17473</v>
      </c>
      <c r="C2315" s="319" t="s">
        <v>17474</v>
      </c>
      <c r="D2315" s="319" t="s">
        <v>17475</v>
      </c>
      <c r="E2315" s="319" t="s">
        <v>13607</v>
      </c>
      <c r="F2315" s="319" t="s">
        <v>13608</v>
      </c>
      <c r="G2315" s="319" t="s">
        <v>6979</v>
      </c>
      <c r="H2315" s="319" t="s">
        <v>13608</v>
      </c>
      <c r="I2315" s="319" t="s">
        <v>6884</v>
      </c>
      <c r="J2315" s="319" t="s">
        <v>7680</v>
      </c>
      <c r="K2315" s="319" t="s">
        <v>6884</v>
      </c>
      <c r="L2315" s="319" t="s">
        <v>862</v>
      </c>
    </row>
    <row r="2316" spans="1:12" ht="56.25">
      <c r="A2316" s="318" t="s">
        <v>2654</v>
      </c>
      <c r="B2316" s="318" t="s">
        <v>17476</v>
      </c>
      <c r="C2316" s="318" t="s">
        <v>17477</v>
      </c>
      <c r="D2316" s="318" t="s">
        <v>17478</v>
      </c>
      <c r="E2316" s="318" t="s">
        <v>17479</v>
      </c>
      <c r="F2316" s="318" t="s">
        <v>17480</v>
      </c>
      <c r="G2316" s="318" t="s">
        <v>7094</v>
      </c>
      <c r="H2316" s="318" t="s">
        <v>17480</v>
      </c>
      <c r="I2316" s="318" t="s">
        <v>6884</v>
      </c>
      <c r="J2316" s="318" t="s">
        <v>6884</v>
      </c>
      <c r="K2316" s="318" t="s">
        <v>6884</v>
      </c>
      <c r="L2316" s="318" t="s">
        <v>862</v>
      </c>
    </row>
    <row r="2317" spans="1:12" ht="90">
      <c r="A2317" s="319" t="s">
        <v>2783</v>
      </c>
      <c r="B2317" s="319" t="s">
        <v>17481</v>
      </c>
      <c r="C2317" s="319" t="s">
        <v>17482</v>
      </c>
      <c r="D2317" s="319" t="s">
        <v>17483</v>
      </c>
      <c r="E2317" s="319" t="s">
        <v>17484</v>
      </c>
      <c r="F2317" s="319" t="s">
        <v>17485</v>
      </c>
      <c r="G2317" s="319" t="s">
        <v>6932</v>
      </c>
      <c r="H2317" s="319" t="s">
        <v>17486</v>
      </c>
      <c r="I2317" s="319" t="s">
        <v>6884</v>
      </c>
      <c r="J2317" s="319" t="s">
        <v>6884</v>
      </c>
      <c r="K2317" s="319" t="s">
        <v>6884</v>
      </c>
      <c r="L2317" s="319" t="s">
        <v>8264</v>
      </c>
    </row>
    <row r="2318" spans="1:12" ht="78.75">
      <c r="A2318" s="318" t="s">
        <v>17490</v>
      </c>
      <c r="B2318" s="318" t="s">
        <v>17487</v>
      </c>
      <c r="C2318" s="318" t="s">
        <v>17488</v>
      </c>
      <c r="D2318" s="318" t="s">
        <v>17489</v>
      </c>
      <c r="E2318" s="318" t="s">
        <v>10822</v>
      </c>
      <c r="F2318" s="318" t="s">
        <v>10823</v>
      </c>
      <c r="G2318" s="318" t="s">
        <v>6938</v>
      </c>
      <c r="H2318" s="318" t="s">
        <v>10824</v>
      </c>
      <c r="I2318" s="318" t="s">
        <v>6884</v>
      </c>
      <c r="J2318" s="318" t="s">
        <v>6884</v>
      </c>
      <c r="K2318" s="318" t="s">
        <v>6884</v>
      </c>
      <c r="L2318" s="318" t="s">
        <v>862</v>
      </c>
    </row>
    <row r="2319" spans="1:12" ht="90">
      <c r="A2319" s="319" t="s">
        <v>17494</v>
      </c>
      <c r="B2319" s="319" t="s">
        <v>17491</v>
      </c>
      <c r="C2319" s="319" t="s">
        <v>17492</v>
      </c>
      <c r="D2319" s="319" t="s">
        <v>17493</v>
      </c>
      <c r="E2319" s="319" t="s">
        <v>17495</v>
      </c>
      <c r="F2319" s="319" t="s">
        <v>17496</v>
      </c>
      <c r="G2319" s="319" t="s">
        <v>7788</v>
      </c>
      <c r="H2319" s="319" t="s">
        <v>17497</v>
      </c>
      <c r="I2319" s="319" t="s">
        <v>6884</v>
      </c>
      <c r="J2319" s="319" t="s">
        <v>6884</v>
      </c>
      <c r="K2319" s="319" t="s">
        <v>6884</v>
      </c>
      <c r="L2319" s="319" t="s">
        <v>6893</v>
      </c>
    </row>
    <row r="2320" spans="1:12" ht="67.5">
      <c r="A2320" s="318" t="s">
        <v>17501</v>
      </c>
      <c r="B2320" s="318" t="s">
        <v>17498</v>
      </c>
      <c r="C2320" s="318" t="s">
        <v>17499</v>
      </c>
      <c r="D2320" s="318" t="s">
        <v>17500</v>
      </c>
      <c r="E2320" s="318" t="s">
        <v>17502</v>
      </c>
      <c r="F2320" s="318" t="s">
        <v>17503</v>
      </c>
      <c r="G2320" s="318" t="s">
        <v>6938</v>
      </c>
      <c r="H2320" s="318" t="s">
        <v>17503</v>
      </c>
      <c r="I2320" s="318" t="s">
        <v>6884</v>
      </c>
      <c r="J2320" s="318" t="s">
        <v>6884</v>
      </c>
      <c r="K2320" s="318" t="s">
        <v>6884</v>
      </c>
      <c r="L2320" s="318" t="s">
        <v>862</v>
      </c>
    </row>
    <row r="2321" spans="1:12" ht="112.5">
      <c r="A2321" s="319" t="s">
        <v>17507</v>
      </c>
      <c r="B2321" s="319" t="s">
        <v>17504</v>
      </c>
      <c r="C2321" s="319" t="s">
        <v>17505</v>
      </c>
      <c r="D2321" s="319" t="s">
        <v>17506</v>
      </c>
      <c r="E2321" s="319" t="s">
        <v>17508</v>
      </c>
      <c r="F2321" s="319" t="s">
        <v>17509</v>
      </c>
      <c r="G2321" s="319" t="s">
        <v>6938</v>
      </c>
      <c r="H2321" s="319" t="s">
        <v>17510</v>
      </c>
      <c r="I2321" s="319" t="s">
        <v>6884</v>
      </c>
      <c r="J2321" s="319" t="s">
        <v>6884</v>
      </c>
      <c r="K2321" s="319" t="s">
        <v>6884</v>
      </c>
      <c r="L2321" s="319" t="s">
        <v>6893</v>
      </c>
    </row>
    <row r="2322" spans="1:12" ht="78.75">
      <c r="A2322" s="318" t="s">
        <v>1816</v>
      </c>
      <c r="B2322" s="318" t="s">
        <v>17511</v>
      </c>
      <c r="C2322" s="318" t="s">
        <v>17512</v>
      </c>
      <c r="D2322" s="318" t="s">
        <v>17513</v>
      </c>
      <c r="E2322" s="318" t="s">
        <v>17514</v>
      </c>
      <c r="F2322" s="318" t="s">
        <v>17515</v>
      </c>
      <c r="G2322" s="318" t="s">
        <v>7788</v>
      </c>
      <c r="H2322" s="318" t="s">
        <v>17515</v>
      </c>
      <c r="I2322" s="318" t="s">
        <v>6884</v>
      </c>
      <c r="J2322" s="318" t="s">
        <v>6884</v>
      </c>
      <c r="K2322" s="318" t="s">
        <v>6884</v>
      </c>
      <c r="L2322" s="318" t="s">
        <v>862</v>
      </c>
    </row>
    <row r="2323" spans="1:12" ht="56.25">
      <c r="A2323" s="319" t="s">
        <v>2693</v>
      </c>
      <c r="B2323" s="319" t="s">
        <v>17516</v>
      </c>
      <c r="C2323" s="319" t="s">
        <v>17517</v>
      </c>
      <c r="D2323" s="319" t="s">
        <v>17518</v>
      </c>
      <c r="E2323" s="319" t="s">
        <v>17519</v>
      </c>
      <c r="F2323" s="319" t="s">
        <v>17520</v>
      </c>
      <c r="G2323" s="319" t="s">
        <v>17521</v>
      </c>
      <c r="H2323" s="319" t="s">
        <v>17520</v>
      </c>
      <c r="I2323" s="319" t="s">
        <v>6884</v>
      </c>
      <c r="J2323" s="319" t="s">
        <v>6884</v>
      </c>
      <c r="K2323" s="319" t="s">
        <v>6884</v>
      </c>
      <c r="L2323" s="319" t="s">
        <v>6893</v>
      </c>
    </row>
    <row r="2324" spans="1:12" ht="56.25">
      <c r="A2324" s="318" t="s">
        <v>6884</v>
      </c>
      <c r="B2324" s="318" t="s">
        <v>17522</v>
      </c>
      <c r="C2324" s="318" t="s">
        <v>17523</v>
      </c>
      <c r="D2324" s="318" t="s">
        <v>6884</v>
      </c>
      <c r="E2324" s="318" t="s">
        <v>17524</v>
      </c>
      <c r="F2324" s="318" t="s">
        <v>17525</v>
      </c>
      <c r="G2324" s="318" t="s">
        <v>17521</v>
      </c>
      <c r="H2324" s="318" t="s">
        <v>17525</v>
      </c>
      <c r="I2324" s="318" t="s">
        <v>6884</v>
      </c>
      <c r="J2324" s="318" t="s">
        <v>6884</v>
      </c>
      <c r="K2324" s="318" t="s">
        <v>7101</v>
      </c>
      <c r="L2324" s="318" t="s">
        <v>862</v>
      </c>
    </row>
    <row r="2325" spans="1:12" ht="67.5">
      <c r="A2325" s="319" t="s">
        <v>17528</v>
      </c>
      <c r="B2325" s="319" t="s">
        <v>17526</v>
      </c>
      <c r="C2325" s="319" t="s">
        <v>17527</v>
      </c>
      <c r="D2325" s="319" t="s">
        <v>6884</v>
      </c>
      <c r="E2325" s="319" t="s">
        <v>17529</v>
      </c>
      <c r="F2325" s="319" t="s">
        <v>17530</v>
      </c>
      <c r="G2325" s="319" t="s">
        <v>17531</v>
      </c>
      <c r="H2325" s="319" t="s">
        <v>17530</v>
      </c>
      <c r="I2325" s="319" t="s">
        <v>6884</v>
      </c>
      <c r="J2325" s="319" t="s">
        <v>6884</v>
      </c>
      <c r="K2325" s="319" t="s">
        <v>6884</v>
      </c>
      <c r="L2325" s="319" t="s">
        <v>862</v>
      </c>
    </row>
    <row r="2326" spans="1:12" ht="56.25">
      <c r="A2326" s="318" t="s">
        <v>17535</v>
      </c>
      <c r="B2326" s="318" t="s">
        <v>17532</v>
      </c>
      <c r="C2326" s="318" t="s">
        <v>17533</v>
      </c>
      <c r="D2326" s="318" t="s">
        <v>17534</v>
      </c>
      <c r="E2326" s="318" t="s">
        <v>17536</v>
      </c>
      <c r="F2326" s="318" t="s">
        <v>17537</v>
      </c>
      <c r="G2326" s="318" t="s">
        <v>17538</v>
      </c>
      <c r="H2326" s="318" t="s">
        <v>17537</v>
      </c>
      <c r="I2326" s="318" t="s">
        <v>6884</v>
      </c>
      <c r="J2326" s="318" t="s">
        <v>6884</v>
      </c>
      <c r="K2326" s="318" t="s">
        <v>6884</v>
      </c>
      <c r="L2326" s="318" t="s">
        <v>862</v>
      </c>
    </row>
    <row r="2327" spans="1:12" ht="67.5">
      <c r="A2327" s="319" t="s">
        <v>17542</v>
      </c>
      <c r="B2327" s="319" t="s">
        <v>17539</v>
      </c>
      <c r="C2327" s="319" t="s">
        <v>17540</v>
      </c>
      <c r="D2327" s="319" t="s">
        <v>17541</v>
      </c>
      <c r="E2327" s="319" t="s">
        <v>17543</v>
      </c>
      <c r="F2327" s="319" t="s">
        <v>17544</v>
      </c>
      <c r="G2327" s="319" t="s">
        <v>17545</v>
      </c>
      <c r="H2327" s="319" t="s">
        <v>17544</v>
      </c>
      <c r="I2327" s="319" t="s">
        <v>6884</v>
      </c>
      <c r="J2327" s="319" t="s">
        <v>6884</v>
      </c>
      <c r="K2327" s="319" t="s">
        <v>6884</v>
      </c>
      <c r="L2327" s="319" t="s">
        <v>862</v>
      </c>
    </row>
    <row r="2328" spans="1:12" ht="56.25">
      <c r="A2328" s="318" t="s">
        <v>17549</v>
      </c>
      <c r="B2328" s="318" t="s">
        <v>17546</v>
      </c>
      <c r="C2328" s="318" t="s">
        <v>17547</v>
      </c>
      <c r="D2328" s="318" t="s">
        <v>17548</v>
      </c>
      <c r="E2328" s="318" t="s">
        <v>17550</v>
      </c>
      <c r="F2328" s="318" t="s">
        <v>17551</v>
      </c>
      <c r="G2328" s="318" t="s">
        <v>7586</v>
      </c>
      <c r="H2328" s="318" t="s">
        <v>17551</v>
      </c>
      <c r="I2328" s="318" t="s">
        <v>6884</v>
      </c>
      <c r="J2328" s="318" t="s">
        <v>6884</v>
      </c>
      <c r="K2328" s="318" t="s">
        <v>6884</v>
      </c>
      <c r="L2328" s="318" t="s">
        <v>862</v>
      </c>
    </row>
    <row r="2329" spans="1:12" ht="78.75">
      <c r="A2329" s="319" t="s">
        <v>17555</v>
      </c>
      <c r="B2329" s="319" t="s">
        <v>17552</v>
      </c>
      <c r="C2329" s="319" t="s">
        <v>17553</v>
      </c>
      <c r="D2329" s="319" t="s">
        <v>17554</v>
      </c>
      <c r="E2329" s="319" t="s">
        <v>17556</v>
      </c>
      <c r="F2329" s="319" t="s">
        <v>17557</v>
      </c>
      <c r="G2329" s="319" t="s">
        <v>6938</v>
      </c>
      <c r="H2329" s="319" t="s">
        <v>17558</v>
      </c>
      <c r="I2329" s="319" t="s">
        <v>6884</v>
      </c>
      <c r="J2329" s="319" t="s">
        <v>6884</v>
      </c>
      <c r="K2329" s="319" t="s">
        <v>6884</v>
      </c>
      <c r="L2329" s="319" t="s">
        <v>862</v>
      </c>
    </row>
    <row r="2330" spans="1:12" ht="56.25">
      <c r="A2330" s="318" t="s">
        <v>17562</v>
      </c>
      <c r="B2330" s="318" t="s">
        <v>17559</v>
      </c>
      <c r="C2330" s="318" t="s">
        <v>17560</v>
      </c>
      <c r="D2330" s="318" t="s">
        <v>17561</v>
      </c>
      <c r="E2330" s="318" t="s">
        <v>17536</v>
      </c>
      <c r="F2330" s="318" t="s">
        <v>17537</v>
      </c>
      <c r="G2330" s="318" t="s">
        <v>17563</v>
      </c>
      <c r="H2330" s="318" t="s">
        <v>17537</v>
      </c>
      <c r="I2330" s="318" t="s">
        <v>6884</v>
      </c>
      <c r="J2330" s="318" t="s">
        <v>6884</v>
      </c>
      <c r="K2330" s="318" t="s">
        <v>6884</v>
      </c>
      <c r="L2330" s="318" t="s">
        <v>6893</v>
      </c>
    </row>
    <row r="2331" spans="1:12" ht="90">
      <c r="A2331" s="319" t="s">
        <v>6044</v>
      </c>
      <c r="B2331" s="319" t="s">
        <v>17564</v>
      </c>
      <c r="C2331" s="319" t="s">
        <v>17565</v>
      </c>
      <c r="D2331" s="319" t="s">
        <v>6289</v>
      </c>
      <c r="E2331" s="319" t="s">
        <v>17566</v>
      </c>
      <c r="F2331" s="319" t="s">
        <v>17567</v>
      </c>
      <c r="G2331" s="319" t="s">
        <v>10892</v>
      </c>
      <c r="H2331" s="319" t="s">
        <v>10893</v>
      </c>
      <c r="I2331" s="319" t="s">
        <v>6884</v>
      </c>
      <c r="J2331" s="319" t="s">
        <v>6884</v>
      </c>
      <c r="K2331" s="319" t="s">
        <v>7877</v>
      </c>
      <c r="L2331" s="319" t="s">
        <v>862</v>
      </c>
    </row>
    <row r="2332" spans="1:12" ht="90">
      <c r="A2332" s="318" t="s">
        <v>6044</v>
      </c>
      <c r="B2332" s="318" t="s">
        <v>17568</v>
      </c>
      <c r="C2332" s="318" t="s">
        <v>17569</v>
      </c>
      <c r="D2332" s="318" t="s">
        <v>6289</v>
      </c>
      <c r="E2332" s="318" t="s">
        <v>10896</v>
      </c>
      <c r="F2332" s="318" t="s">
        <v>10897</v>
      </c>
      <c r="G2332" s="318" t="s">
        <v>10892</v>
      </c>
      <c r="H2332" s="318" t="s">
        <v>10898</v>
      </c>
      <c r="I2332" s="318" t="s">
        <v>6884</v>
      </c>
      <c r="J2332" s="318" t="s">
        <v>6884</v>
      </c>
      <c r="K2332" s="318" t="s">
        <v>7877</v>
      </c>
      <c r="L2332" s="318" t="s">
        <v>862</v>
      </c>
    </row>
    <row r="2333" spans="1:12" ht="112.5">
      <c r="A2333" s="319" t="s">
        <v>2137</v>
      </c>
      <c r="B2333" s="319" t="s">
        <v>17570</v>
      </c>
      <c r="C2333" s="319" t="s">
        <v>17571</v>
      </c>
      <c r="D2333" s="319" t="s">
        <v>4630</v>
      </c>
      <c r="E2333" s="319" t="s">
        <v>17572</v>
      </c>
      <c r="F2333" s="319" t="s">
        <v>17573</v>
      </c>
      <c r="G2333" s="319" t="s">
        <v>17574</v>
      </c>
      <c r="H2333" s="319" t="s">
        <v>17575</v>
      </c>
      <c r="I2333" s="319" t="s">
        <v>13363</v>
      </c>
      <c r="J2333" s="319" t="s">
        <v>6884</v>
      </c>
      <c r="K2333" s="319" t="s">
        <v>6884</v>
      </c>
      <c r="L2333" s="319" t="s">
        <v>862</v>
      </c>
    </row>
    <row r="2334" spans="1:12" ht="90">
      <c r="A2334" s="318" t="s">
        <v>17579</v>
      </c>
      <c r="B2334" s="318" t="s">
        <v>17576</v>
      </c>
      <c r="C2334" s="318" t="s">
        <v>17577</v>
      </c>
      <c r="D2334" s="318" t="s">
        <v>17578</v>
      </c>
      <c r="E2334" s="318" t="s">
        <v>17556</v>
      </c>
      <c r="F2334" s="318" t="s">
        <v>17557</v>
      </c>
      <c r="G2334" s="318" t="s">
        <v>6938</v>
      </c>
      <c r="H2334" s="318" t="s">
        <v>17558</v>
      </c>
      <c r="I2334" s="318" t="s">
        <v>6884</v>
      </c>
      <c r="J2334" s="318" t="s">
        <v>6884</v>
      </c>
      <c r="K2334" s="318" t="s">
        <v>6884</v>
      </c>
      <c r="L2334" s="318" t="s">
        <v>862</v>
      </c>
    </row>
    <row r="2335" spans="1:12" ht="78.75">
      <c r="A2335" s="319" t="s">
        <v>4238</v>
      </c>
      <c r="B2335" s="319" t="s">
        <v>17580</v>
      </c>
      <c r="C2335" s="319" t="s">
        <v>17581</v>
      </c>
      <c r="D2335" s="319" t="s">
        <v>4240</v>
      </c>
      <c r="E2335" s="319" t="s">
        <v>10822</v>
      </c>
      <c r="F2335" s="319" t="s">
        <v>10823</v>
      </c>
      <c r="G2335" s="319" t="s">
        <v>6938</v>
      </c>
      <c r="H2335" s="319" t="s">
        <v>10824</v>
      </c>
      <c r="I2335" s="319" t="s">
        <v>6884</v>
      </c>
      <c r="J2335" s="319" t="s">
        <v>6884</v>
      </c>
      <c r="K2335" s="319" t="s">
        <v>6884</v>
      </c>
      <c r="L2335" s="319" t="s">
        <v>862</v>
      </c>
    </row>
    <row r="2336" spans="1:12" ht="135">
      <c r="A2336" s="318" t="s">
        <v>17585</v>
      </c>
      <c r="B2336" s="318" t="s">
        <v>17582</v>
      </c>
      <c r="C2336" s="318" t="s">
        <v>17583</v>
      </c>
      <c r="D2336" s="318" t="s">
        <v>17584</v>
      </c>
      <c r="E2336" s="318" t="s">
        <v>17586</v>
      </c>
      <c r="F2336" s="318" t="s">
        <v>17587</v>
      </c>
      <c r="G2336" s="318" t="s">
        <v>7219</v>
      </c>
      <c r="H2336" s="318" t="s">
        <v>17588</v>
      </c>
      <c r="I2336" s="318" t="s">
        <v>6884</v>
      </c>
      <c r="J2336" s="318" t="s">
        <v>7150</v>
      </c>
      <c r="K2336" s="318" t="s">
        <v>6884</v>
      </c>
      <c r="L2336" s="318" t="s">
        <v>6893</v>
      </c>
    </row>
    <row r="2337" spans="1:12" ht="67.5">
      <c r="A2337" s="319" t="s">
        <v>4513</v>
      </c>
      <c r="B2337" s="319" t="s">
        <v>17589</v>
      </c>
      <c r="C2337" s="319" t="s">
        <v>17590</v>
      </c>
      <c r="D2337" s="319" t="s">
        <v>4515</v>
      </c>
      <c r="E2337" s="319" t="s">
        <v>17591</v>
      </c>
      <c r="F2337" s="319" t="s">
        <v>17592</v>
      </c>
      <c r="G2337" s="319" t="s">
        <v>7219</v>
      </c>
      <c r="H2337" s="319" t="s">
        <v>17593</v>
      </c>
      <c r="I2337" s="319" t="s">
        <v>6884</v>
      </c>
      <c r="J2337" s="319" t="s">
        <v>6884</v>
      </c>
      <c r="K2337" s="319" t="s">
        <v>6884</v>
      </c>
      <c r="L2337" s="319" t="s">
        <v>862</v>
      </c>
    </row>
    <row r="2338" spans="1:12" ht="78.75">
      <c r="A2338" s="318" t="s">
        <v>2689</v>
      </c>
      <c r="B2338" s="318" t="s">
        <v>17594</v>
      </c>
      <c r="C2338" s="318" t="s">
        <v>17595</v>
      </c>
      <c r="D2338" s="318" t="s">
        <v>5516</v>
      </c>
      <c r="E2338" s="318" t="s">
        <v>17596</v>
      </c>
      <c r="F2338" s="318" t="s">
        <v>17597</v>
      </c>
      <c r="G2338" s="318" t="s">
        <v>6938</v>
      </c>
      <c r="H2338" s="318" t="s">
        <v>17598</v>
      </c>
      <c r="I2338" s="318" t="s">
        <v>13363</v>
      </c>
      <c r="J2338" s="318" t="s">
        <v>6884</v>
      </c>
      <c r="K2338" s="318" t="s">
        <v>6884</v>
      </c>
      <c r="L2338" s="318" t="s">
        <v>862</v>
      </c>
    </row>
    <row r="2339" spans="1:12" ht="78.75">
      <c r="A2339" s="319" t="s">
        <v>6884</v>
      </c>
      <c r="B2339" s="319" t="s">
        <v>17599</v>
      </c>
      <c r="C2339" s="319" t="s">
        <v>17600</v>
      </c>
      <c r="D2339" s="319" t="s">
        <v>6884</v>
      </c>
      <c r="E2339" s="319" t="s">
        <v>17596</v>
      </c>
      <c r="F2339" s="319" t="s">
        <v>17597</v>
      </c>
      <c r="G2339" s="319" t="s">
        <v>6938</v>
      </c>
      <c r="H2339" s="319" t="s">
        <v>17598</v>
      </c>
      <c r="I2339" s="319" t="s">
        <v>13363</v>
      </c>
      <c r="J2339" s="319" t="s">
        <v>6884</v>
      </c>
      <c r="K2339" s="319" t="s">
        <v>6940</v>
      </c>
      <c r="L2339" s="319" t="s">
        <v>862</v>
      </c>
    </row>
    <row r="2340" spans="1:12" ht="90">
      <c r="A2340" s="318" t="s">
        <v>17603</v>
      </c>
      <c r="B2340" s="318" t="s">
        <v>17601</v>
      </c>
      <c r="C2340" s="318" t="s">
        <v>17602</v>
      </c>
      <c r="D2340" s="318" t="s">
        <v>6884</v>
      </c>
      <c r="E2340" s="318" t="s">
        <v>7354</v>
      </c>
      <c r="F2340" s="318" t="s">
        <v>7355</v>
      </c>
      <c r="G2340" s="318" t="s">
        <v>7003</v>
      </c>
      <c r="H2340" s="318" t="s">
        <v>7356</v>
      </c>
      <c r="I2340" s="318" t="s">
        <v>6884</v>
      </c>
      <c r="J2340" s="318" t="s">
        <v>6884</v>
      </c>
      <c r="K2340" s="318" t="s">
        <v>6884</v>
      </c>
      <c r="L2340" s="318" t="s">
        <v>862</v>
      </c>
    </row>
    <row r="2341" spans="1:12" ht="67.5">
      <c r="A2341" s="319" t="s">
        <v>17607</v>
      </c>
      <c r="B2341" s="319" t="s">
        <v>17604</v>
      </c>
      <c r="C2341" s="319" t="s">
        <v>17605</v>
      </c>
      <c r="D2341" s="319" t="s">
        <v>17606</v>
      </c>
      <c r="E2341" s="319" t="s">
        <v>8404</v>
      </c>
      <c r="F2341" s="319" t="s">
        <v>8405</v>
      </c>
      <c r="G2341" s="319" t="s">
        <v>7120</v>
      </c>
      <c r="H2341" s="319" t="s">
        <v>8406</v>
      </c>
      <c r="I2341" s="319" t="s">
        <v>6884</v>
      </c>
      <c r="J2341" s="319" t="s">
        <v>6884</v>
      </c>
      <c r="K2341" s="319" t="s">
        <v>6884</v>
      </c>
      <c r="L2341" s="319" t="s">
        <v>862</v>
      </c>
    </row>
    <row r="2342" spans="1:12" ht="67.5">
      <c r="A2342" s="318" t="s">
        <v>6884</v>
      </c>
      <c r="B2342" s="318" t="s">
        <v>17608</v>
      </c>
      <c r="C2342" s="318" t="s">
        <v>17609</v>
      </c>
      <c r="D2342" s="318" t="s">
        <v>6884</v>
      </c>
      <c r="E2342" s="318" t="s">
        <v>8404</v>
      </c>
      <c r="F2342" s="318" t="s">
        <v>8405</v>
      </c>
      <c r="G2342" s="318" t="s">
        <v>7120</v>
      </c>
      <c r="H2342" s="318" t="s">
        <v>8406</v>
      </c>
      <c r="I2342" s="318" t="s">
        <v>6884</v>
      </c>
      <c r="J2342" s="318" t="s">
        <v>6884</v>
      </c>
      <c r="K2342" s="318" t="s">
        <v>6940</v>
      </c>
      <c r="L2342" s="318" t="s">
        <v>862</v>
      </c>
    </row>
    <row r="2343" spans="1:12" ht="67.5">
      <c r="A2343" s="319" t="s">
        <v>3672</v>
      </c>
      <c r="B2343" s="319" t="s">
        <v>17610</v>
      </c>
      <c r="C2343" s="319" t="s">
        <v>17611</v>
      </c>
      <c r="D2343" s="319" t="s">
        <v>3674</v>
      </c>
      <c r="E2343" s="319" t="s">
        <v>17612</v>
      </c>
      <c r="F2343" s="319" t="s">
        <v>17613</v>
      </c>
      <c r="G2343" s="319" t="s">
        <v>6938</v>
      </c>
      <c r="H2343" s="319" t="s">
        <v>17614</v>
      </c>
      <c r="I2343" s="319" t="s">
        <v>13363</v>
      </c>
      <c r="J2343" s="319" t="s">
        <v>6884</v>
      </c>
      <c r="K2343" s="319" t="s">
        <v>6884</v>
      </c>
      <c r="L2343" s="319" t="s">
        <v>862</v>
      </c>
    </row>
    <row r="2344" spans="1:12" ht="67.5">
      <c r="A2344" s="318" t="s">
        <v>6884</v>
      </c>
      <c r="B2344" s="318" t="s">
        <v>17615</v>
      </c>
      <c r="C2344" s="318" t="s">
        <v>17616</v>
      </c>
      <c r="D2344" s="318" t="s">
        <v>6884</v>
      </c>
      <c r="E2344" s="318" t="s">
        <v>17612</v>
      </c>
      <c r="F2344" s="318" t="s">
        <v>17613</v>
      </c>
      <c r="G2344" s="318" t="s">
        <v>6938</v>
      </c>
      <c r="H2344" s="318" t="s">
        <v>17617</v>
      </c>
      <c r="I2344" s="318" t="s">
        <v>6884</v>
      </c>
      <c r="J2344" s="318" t="s">
        <v>6884</v>
      </c>
      <c r="K2344" s="318" t="s">
        <v>6940</v>
      </c>
      <c r="L2344" s="318" t="s">
        <v>862</v>
      </c>
    </row>
    <row r="2345" spans="1:12" ht="56.25">
      <c r="A2345" s="319" t="s">
        <v>17621</v>
      </c>
      <c r="B2345" s="319" t="s">
        <v>17618</v>
      </c>
      <c r="C2345" s="319" t="s">
        <v>17619</v>
      </c>
      <c r="D2345" s="319" t="s">
        <v>17620</v>
      </c>
      <c r="E2345" s="319" t="s">
        <v>7354</v>
      </c>
      <c r="F2345" s="319" t="s">
        <v>7355</v>
      </c>
      <c r="G2345" s="319" t="s">
        <v>7003</v>
      </c>
      <c r="H2345" s="319" t="s">
        <v>7356</v>
      </c>
      <c r="I2345" s="319" t="s">
        <v>6884</v>
      </c>
      <c r="J2345" s="319" t="s">
        <v>6884</v>
      </c>
      <c r="K2345" s="319" t="s">
        <v>6884</v>
      </c>
      <c r="L2345" s="319" t="s">
        <v>862</v>
      </c>
    </row>
    <row r="2346" spans="1:12" ht="67.5">
      <c r="A2346" s="318" t="s">
        <v>17624</v>
      </c>
      <c r="B2346" s="318" t="s">
        <v>17622</v>
      </c>
      <c r="C2346" s="318" t="s">
        <v>17623</v>
      </c>
      <c r="D2346" s="318" t="s">
        <v>6884</v>
      </c>
      <c r="E2346" s="318" t="s">
        <v>8404</v>
      </c>
      <c r="F2346" s="318" t="s">
        <v>8405</v>
      </c>
      <c r="G2346" s="318" t="s">
        <v>7120</v>
      </c>
      <c r="H2346" s="318" t="s">
        <v>8406</v>
      </c>
      <c r="I2346" s="318" t="s">
        <v>6884</v>
      </c>
      <c r="J2346" s="318" t="s">
        <v>6884</v>
      </c>
      <c r="K2346" s="318" t="s">
        <v>6884</v>
      </c>
      <c r="L2346" s="318" t="s">
        <v>862</v>
      </c>
    </row>
    <row r="2347" spans="1:12" ht="67.5">
      <c r="A2347" s="319" t="s">
        <v>6884</v>
      </c>
      <c r="B2347" s="319" t="s">
        <v>17625</v>
      </c>
      <c r="C2347" s="319" t="s">
        <v>17626</v>
      </c>
      <c r="D2347" s="319" t="s">
        <v>6884</v>
      </c>
      <c r="E2347" s="319" t="s">
        <v>8404</v>
      </c>
      <c r="F2347" s="319" t="s">
        <v>8405</v>
      </c>
      <c r="G2347" s="319" t="s">
        <v>7120</v>
      </c>
      <c r="H2347" s="319" t="s">
        <v>8406</v>
      </c>
      <c r="I2347" s="319" t="s">
        <v>6884</v>
      </c>
      <c r="J2347" s="319" t="s">
        <v>6884</v>
      </c>
      <c r="K2347" s="319" t="s">
        <v>6940</v>
      </c>
      <c r="L2347" s="319" t="s">
        <v>862</v>
      </c>
    </row>
    <row r="2348" spans="1:12" ht="45">
      <c r="A2348" s="318" t="s">
        <v>17630</v>
      </c>
      <c r="B2348" s="318" t="s">
        <v>17627</v>
      </c>
      <c r="C2348" s="318" t="s">
        <v>17628</v>
      </c>
      <c r="D2348" s="318" t="s">
        <v>17629</v>
      </c>
      <c r="E2348" s="318" t="s">
        <v>13680</v>
      </c>
      <c r="F2348" s="318" t="s">
        <v>13681</v>
      </c>
      <c r="G2348" s="318" t="s">
        <v>6979</v>
      </c>
      <c r="H2348" s="318" t="s">
        <v>13681</v>
      </c>
      <c r="I2348" s="318" t="s">
        <v>6884</v>
      </c>
      <c r="J2348" s="318" t="s">
        <v>7680</v>
      </c>
      <c r="K2348" s="318" t="s">
        <v>6884</v>
      </c>
      <c r="L2348" s="318" t="s">
        <v>862</v>
      </c>
    </row>
    <row r="2349" spans="1:12" ht="45">
      <c r="A2349" s="319" t="s">
        <v>17634</v>
      </c>
      <c r="B2349" s="319" t="s">
        <v>17631</v>
      </c>
      <c r="C2349" s="319" t="s">
        <v>17632</v>
      </c>
      <c r="D2349" s="319" t="s">
        <v>17633</v>
      </c>
      <c r="E2349" s="319" t="s">
        <v>6977</v>
      </c>
      <c r="F2349" s="319" t="s">
        <v>13706</v>
      </c>
      <c r="G2349" s="319" t="s">
        <v>6979</v>
      </c>
      <c r="H2349" s="319" t="s">
        <v>17635</v>
      </c>
      <c r="I2349" s="319" t="s">
        <v>6884</v>
      </c>
      <c r="J2349" s="319" t="s">
        <v>7680</v>
      </c>
      <c r="K2349" s="319" t="s">
        <v>6884</v>
      </c>
      <c r="L2349" s="319" t="s">
        <v>862</v>
      </c>
    </row>
    <row r="2350" spans="1:12" ht="22.5">
      <c r="A2350" s="318" t="s">
        <v>17639</v>
      </c>
      <c r="B2350" s="318" t="s">
        <v>17636</v>
      </c>
      <c r="C2350" s="318" t="s">
        <v>17637</v>
      </c>
      <c r="D2350" s="318" t="s">
        <v>17638</v>
      </c>
      <c r="E2350" s="318" t="s">
        <v>7445</v>
      </c>
      <c r="F2350" s="318" t="s">
        <v>7446</v>
      </c>
      <c r="G2350" s="318" t="s">
        <v>6990</v>
      </c>
      <c r="H2350" s="318" t="s">
        <v>7446</v>
      </c>
      <c r="I2350" s="318" t="s">
        <v>6884</v>
      </c>
      <c r="J2350" s="318" t="s">
        <v>6884</v>
      </c>
      <c r="K2350" s="318" t="s">
        <v>6884</v>
      </c>
      <c r="L2350" s="318" t="s">
        <v>862</v>
      </c>
    </row>
    <row r="2351" spans="1:12" ht="33.75">
      <c r="A2351" s="319" t="s">
        <v>2193</v>
      </c>
      <c r="B2351" s="319" t="s">
        <v>17640</v>
      </c>
      <c r="C2351" s="319" t="s">
        <v>17641</v>
      </c>
      <c r="D2351" s="319" t="s">
        <v>17642</v>
      </c>
      <c r="E2351" s="319" t="s">
        <v>17643</v>
      </c>
      <c r="F2351" s="319" t="s">
        <v>17644</v>
      </c>
      <c r="G2351" s="319" t="s">
        <v>8195</v>
      </c>
      <c r="H2351" s="319" t="s">
        <v>17644</v>
      </c>
      <c r="I2351" s="319" t="s">
        <v>6884</v>
      </c>
      <c r="J2351" s="319" t="s">
        <v>6884</v>
      </c>
      <c r="K2351" s="319" t="s">
        <v>6884</v>
      </c>
      <c r="L2351" s="319" t="s">
        <v>862</v>
      </c>
    </row>
    <row r="2352" spans="1:12" ht="33.75">
      <c r="A2352" s="318" t="s">
        <v>5630</v>
      </c>
      <c r="B2352" s="318" t="s">
        <v>17645</v>
      </c>
      <c r="C2352" s="318" t="s">
        <v>17646</v>
      </c>
      <c r="D2352" s="318" t="s">
        <v>5632</v>
      </c>
      <c r="E2352" s="318" t="s">
        <v>17643</v>
      </c>
      <c r="F2352" s="318" t="s">
        <v>17644</v>
      </c>
      <c r="G2352" s="318" t="s">
        <v>8195</v>
      </c>
      <c r="H2352" s="318" t="s">
        <v>17644</v>
      </c>
      <c r="I2352" s="318" t="s">
        <v>6884</v>
      </c>
      <c r="J2352" s="318" t="s">
        <v>6884</v>
      </c>
      <c r="K2352" s="318" t="s">
        <v>6884</v>
      </c>
      <c r="L2352" s="318" t="s">
        <v>862</v>
      </c>
    </row>
    <row r="2353" spans="1:12" ht="67.5">
      <c r="A2353" s="319" t="s">
        <v>3858</v>
      </c>
      <c r="B2353" s="319" t="s">
        <v>17647</v>
      </c>
      <c r="C2353" s="319" t="s">
        <v>17648</v>
      </c>
      <c r="D2353" s="319" t="s">
        <v>3860</v>
      </c>
      <c r="E2353" s="319" t="s">
        <v>17649</v>
      </c>
      <c r="F2353" s="319" t="s">
        <v>17650</v>
      </c>
      <c r="G2353" s="319" t="s">
        <v>7219</v>
      </c>
      <c r="H2353" s="319" t="s">
        <v>17651</v>
      </c>
      <c r="I2353" s="319" t="s">
        <v>6884</v>
      </c>
      <c r="J2353" s="319" t="s">
        <v>6884</v>
      </c>
      <c r="K2353" s="319" t="s">
        <v>6884</v>
      </c>
      <c r="L2353" s="319" t="s">
        <v>862</v>
      </c>
    </row>
    <row r="2354" spans="1:12" ht="67.5">
      <c r="A2354" s="318" t="s">
        <v>17655</v>
      </c>
      <c r="B2354" s="318" t="s">
        <v>17652</v>
      </c>
      <c r="C2354" s="318" t="s">
        <v>17653</v>
      </c>
      <c r="D2354" s="318" t="s">
        <v>17654</v>
      </c>
      <c r="E2354" s="318" t="s">
        <v>17656</v>
      </c>
      <c r="F2354" s="318" t="s">
        <v>17657</v>
      </c>
      <c r="G2354" s="318" t="s">
        <v>6938</v>
      </c>
      <c r="H2354" s="318" t="s">
        <v>17657</v>
      </c>
      <c r="I2354" s="318" t="s">
        <v>6884</v>
      </c>
      <c r="J2354" s="318" t="s">
        <v>6884</v>
      </c>
      <c r="K2354" s="318" t="s">
        <v>6884</v>
      </c>
      <c r="L2354" s="318" t="s">
        <v>862</v>
      </c>
    </row>
    <row r="2355" spans="1:12" ht="45">
      <c r="A2355" s="319" t="s">
        <v>17661</v>
      </c>
      <c r="B2355" s="319" t="s">
        <v>17658</v>
      </c>
      <c r="C2355" s="319" t="s">
        <v>17659</v>
      </c>
      <c r="D2355" s="319" t="s">
        <v>17660</v>
      </c>
      <c r="E2355" s="319" t="s">
        <v>7001</v>
      </c>
      <c r="F2355" s="319" t="s">
        <v>7002</v>
      </c>
      <c r="G2355" s="319" t="s">
        <v>7003</v>
      </c>
      <c r="H2355" s="319" t="s">
        <v>7004</v>
      </c>
      <c r="I2355" s="319" t="s">
        <v>6884</v>
      </c>
      <c r="J2355" s="319" t="s">
        <v>6884</v>
      </c>
      <c r="K2355" s="319" t="s">
        <v>6884</v>
      </c>
      <c r="L2355" s="319" t="s">
        <v>862</v>
      </c>
    </row>
    <row r="2356" spans="1:12" ht="45">
      <c r="A2356" s="318" t="s">
        <v>5413</v>
      </c>
      <c r="B2356" s="318" t="s">
        <v>17662</v>
      </c>
      <c r="C2356" s="318" t="s">
        <v>17663</v>
      </c>
      <c r="D2356" s="318" t="s">
        <v>5415</v>
      </c>
      <c r="E2356" s="318" t="s">
        <v>7001</v>
      </c>
      <c r="F2356" s="318" t="s">
        <v>7002</v>
      </c>
      <c r="G2356" s="318" t="s">
        <v>7003</v>
      </c>
      <c r="H2356" s="318" t="s">
        <v>7004</v>
      </c>
      <c r="I2356" s="318" t="s">
        <v>6884</v>
      </c>
      <c r="J2356" s="318" t="s">
        <v>6884</v>
      </c>
      <c r="K2356" s="318" t="s">
        <v>6884</v>
      </c>
      <c r="L2356" s="318" t="s">
        <v>862</v>
      </c>
    </row>
    <row r="2357" spans="1:12" ht="56.25">
      <c r="A2357" s="319" t="s">
        <v>3199</v>
      </c>
      <c r="B2357" s="319" t="s">
        <v>17664</v>
      </c>
      <c r="C2357" s="319" t="s">
        <v>17665</v>
      </c>
      <c r="D2357" s="319" t="s">
        <v>3201</v>
      </c>
      <c r="E2357" s="319" t="s">
        <v>7210</v>
      </c>
      <c r="F2357" s="319" t="s">
        <v>7211</v>
      </c>
      <c r="G2357" s="319" t="s">
        <v>7003</v>
      </c>
      <c r="H2357" s="319" t="s">
        <v>7212</v>
      </c>
      <c r="I2357" s="319" t="s">
        <v>6884</v>
      </c>
      <c r="J2357" s="319" t="s">
        <v>6884</v>
      </c>
      <c r="K2357" s="319" t="s">
        <v>6884</v>
      </c>
      <c r="L2357" s="319" t="s">
        <v>862</v>
      </c>
    </row>
    <row r="2358" spans="1:12" ht="78.75">
      <c r="A2358" s="318" t="s">
        <v>17668</v>
      </c>
      <c r="B2358" s="318" t="s">
        <v>17666</v>
      </c>
      <c r="C2358" s="318" t="s">
        <v>17667</v>
      </c>
      <c r="D2358" s="318" t="s">
        <v>6884</v>
      </c>
      <c r="E2358" s="318" t="s">
        <v>7354</v>
      </c>
      <c r="F2358" s="318" t="s">
        <v>7355</v>
      </c>
      <c r="G2358" s="318" t="s">
        <v>7003</v>
      </c>
      <c r="H2358" s="318" t="s">
        <v>7356</v>
      </c>
      <c r="I2358" s="318" t="s">
        <v>6884</v>
      </c>
      <c r="J2358" s="318" t="s">
        <v>6884</v>
      </c>
      <c r="K2358" s="318" t="s">
        <v>6884</v>
      </c>
      <c r="L2358" s="318" t="s">
        <v>862</v>
      </c>
    </row>
    <row r="2359" spans="1:12" ht="180">
      <c r="A2359" s="319" t="s">
        <v>3786</v>
      </c>
      <c r="B2359" s="319" t="s">
        <v>17669</v>
      </c>
      <c r="C2359" s="319" t="s">
        <v>17670</v>
      </c>
      <c r="D2359" s="319" t="s">
        <v>3788</v>
      </c>
      <c r="E2359" s="319" t="s">
        <v>17671</v>
      </c>
      <c r="F2359" s="319" t="s">
        <v>17672</v>
      </c>
      <c r="G2359" s="319" t="s">
        <v>7106</v>
      </c>
      <c r="H2359" s="319" t="s">
        <v>17673</v>
      </c>
      <c r="I2359" s="319" t="s">
        <v>6884</v>
      </c>
      <c r="J2359" s="319" t="s">
        <v>7108</v>
      </c>
      <c r="K2359" s="319" t="s">
        <v>6884</v>
      </c>
      <c r="L2359" s="319" t="s">
        <v>6893</v>
      </c>
    </row>
    <row r="2360" spans="1:12" ht="33.75">
      <c r="A2360" s="318" t="s">
        <v>17677</v>
      </c>
      <c r="B2360" s="318" t="s">
        <v>17674</v>
      </c>
      <c r="C2360" s="318" t="s">
        <v>17675</v>
      </c>
      <c r="D2360" s="318" t="s">
        <v>17676</v>
      </c>
      <c r="E2360" s="318" t="s">
        <v>17678</v>
      </c>
      <c r="F2360" s="318" t="s">
        <v>17679</v>
      </c>
      <c r="G2360" s="318" t="s">
        <v>8083</v>
      </c>
      <c r="H2360" s="318" t="s">
        <v>17679</v>
      </c>
      <c r="I2360" s="318" t="s">
        <v>6884</v>
      </c>
      <c r="J2360" s="318" t="s">
        <v>6884</v>
      </c>
      <c r="K2360" s="318" t="s">
        <v>6884</v>
      </c>
      <c r="L2360" s="318" t="s">
        <v>862</v>
      </c>
    </row>
    <row r="2361" spans="1:12" ht="33.75">
      <c r="A2361" s="319" t="s">
        <v>17683</v>
      </c>
      <c r="B2361" s="319" t="s">
        <v>17680</v>
      </c>
      <c r="C2361" s="319" t="s">
        <v>17681</v>
      </c>
      <c r="D2361" s="319" t="s">
        <v>17682</v>
      </c>
      <c r="E2361" s="319" t="s">
        <v>9388</v>
      </c>
      <c r="F2361" s="319" t="s">
        <v>9389</v>
      </c>
      <c r="G2361" s="319" t="s">
        <v>7037</v>
      </c>
      <c r="H2361" s="319" t="s">
        <v>9389</v>
      </c>
      <c r="I2361" s="319" t="s">
        <v>6884</v>
      </c>
      <c r="J2361" s="319" t="s">
        <v>6884</v>
      </c>
      <c r="K2361" s="319" t="s">
        <v>6884</v>
      </c>
      <c r="L2361" s="319" t="s">
        <v>862</v>
      </c>
    </row>
    <row r="2362" spans="1:12" ht="101.25">
      <c r="A2362" s="318" t="s">
        <v>17687</v>
      </c>
      <c r="B2362" s="318" t="s">
        <v>17684</v>
      </c>
      <c r="C2362" s="318" t="s">
        <v>17685</v>
      </c>
      <c r="D2362" s="318" t="s">
        <v>17686</v>
      </c>
      <c r="E2362" s="318" t="s">
        <v>17688</v>
      </c>
      <c r="F2362" s="318" t="s">
        <v>17689</v>
      </c>
      <c r="G2362" s="318" t="s">
        <v>6932</v>
      </c>
      <c r="H2362" s="318" t="s">
        <v>17689</v>
      </c>
      <c r="I2362" s="318" t="s">
        <v>6884</v>
      </c>
      <c r="J2362" s="318" t="s">
        <v>6884</v>
      </c>
      <c r="K2362" s="318" t="s">
        <v>6884</v>
      </c>
      <c r="L2362" s="318" t="s">
        <v>862</v>
      </c>
    </row>
    <row r="2363" spans="1:12" ht="112.5">
      <c r="A2363" s="319" t="s">
        <v>17693</v>
      </c>
      <c r="B2363" s="319" t="s">
        <v>17690</v>
      </c>
      <c r="C2363" s="319" t="s">
        <v>17691</v>
      </c>
      <c r="D2363" s="319" t="s">
        <v>17692</v>
      </c>
      <c r="E2363" s="319" t="s">
        <v>17508</v>
      </c>
      <c r="F2363" s="319" t="s">
        <v>17509</v>
      </c>
      <c r="G2363" s="319" t="s">
        <v>6938</v>
      </c>
      <c r="H2363" s="319" t="s">
        <v>17510</v>
      </c>
      <c r="I2363" s="319" t="s">
        <v>6884</v>
      </c>
      <c r="J2363" s="319" t="s">
        <v>6884</v>
      </c>
      <c r="K2363" s="319" t="s">
        <v>6884</v>
      </c>
      <c r="L2363" s="319" t="s">
        <v>862</v>
      </c>
    </row>
    <row r="2364" spans="1:12" ht="101.25">
      <c r="A2364" s="318" t="s">
        <v>17697</v>
      </c>
      <c r="B2364" s="318" t="s">
        <v>17694</v>
      </c>
      <c r="C2364" s="318" t="s">
        <v>17695</v>
      </c>
      <c r="D2364" s="318" t="s">
        <v>17696</v>
      </c>
      <c r="E2364" s="318" t="s">
        <v>17698</v>
      </c>
      <c r="F2364" s="318" t="s">
        <v>17699</v>
      </c>
      <c r="G2364" s="318" t="s">
        <v>6938</v>
      </c>
      <c r="H2364" s="318" t="s">
        <v>17699</v>
      </c>
      <c r="I2364" s="318" t="s">
        <v>6884</v>
      </c>
      <c r="J2364" s="318" t="s">
        <v>6884</v>
      </c>
      <c r="K2364" s="318" t="s">
        <v>6884</v>
      </c>
      <c r="L2364" s="318" t="s">
        <v>862</v>
      </c>
    </row>
    <row r="2365" spans="1:12" ht="101.25">
      <c r="A2365" s="319" t="s">
        <v>17703</v>
      </c>
      <c r="B2365" s="319" t="s">
        <v>17700</v>
      </c>
      <c r="C2365" s="319" t="s">
        <v>17701</v>
      </c>
      <c r="D2365" s="319" t="s">
        <v>17702</v>
      </c>
      <c r="E2365" s="319" t="s">
        <v>17688</v>
      </c>
      <c r="F2365" s="319" t="s">
        <v>17689</v>
      </c>
      <c r="G2365" s="319" t="s">
        <v>6932</v>
      </c>
      <c r="H2365" s="319" t="s">
        <v>17689</v>
      </c>
      <c r="I2365" s="319" t="s">
        <v>6884</v>
      </c>
      <c r="J2365" s="319" t="s">
        <v>6884</v>
      </c>
      <c r="K2365" s="319" t="s">
        <v>6884</v>
      </c>
      <c r="L2365" s="319" t="s">
        <v>862</v>
      </c>
    </row>
    <row r="2366" spans="1:12" ht="78.75">
      <c r="A2366" s="318" t="s">
        <v>6884</v>
      </c>
      <c r="B2366" s="318" t="s">
        <v>17704</v>
      </c>
      <c r="C2366" s="318" t="s">
        <v>17705</v>
      </c>
      <c r="D2366" s="318" t="s">
        <v>17706</v>
      </c>
      <c r="E2366" s="318" t="s">
        <v>17707</v>
      </c>
      <c r="F2366" s="318" t="s">
        <v>17708</v>
      </c>
      <c r="G2366" s="318" t="s">
        <v>12061</v>
      </c>
      <c r="H2366" s="318" t="s">
        <v>17708</v>
      </c>
      <c r="I2366" s="318" t="s">
        <v>6884</v>
      </c>
      <c r="J2366" s="318" t="s">
        <v>6884</v>
      </c>
      <c r="K2366" s="318" t="s">
        <v>6884</v>
      </c>
      <c r="L2366" s="318" t="s">
        <v>862</v>
      </c>
    </row>
    <row r="2367" spans="1:12" ht="78.75">
      <c r="A2367" s="319" t="s">
        <v>17712</v>
      </c>
      <c r="B2367" s="319" t="s">
        <v>17709</v>
      </c>
      <c r="C2367" s="319" t="s">
        <v>17710</v>
      </c>
      <c r="D2367" s="319" t="s">
        <v>17711</v>
      </c>
      <c r="E2367" s="319" t="s">
        <v>17502</v>
      </c>
      <c r="F2367" s="319" t="s">
        <v>17503</v>
      </c>
      <c r="G2367" s="319" t="s">
        <v>6938</v>
      </c>
      <c r="H2367" s="319" t="s">
        <v>17503</v>
      </c>
      <c r="I2367" s="319" t="s">
        <v>6884</v>
      </c>
      <c r="J2367" s="319" t="s">
        <v>6884</v>
      </c>
      <c r="K2367" s="319" t="s">
        <v>6884</v>
      </c>
      <c r="L2367" s="319" t="s">
        <v>862</v>
      </c>
    </row>
    <row r="2368" spans="1:12" ht="101.25">
      <c r="A2368" s="318" t="s">
        <v>17716</v>
      </c>
      <c r="B2368" s="318" t="s">
        <v>17713</v>
      </c>
      <c r="C2368" s="318" t="s">
        <v>17714</v>
      </c>
      <c r="D2368" s="318" t="s">
        <v>17715</v>
      </c>
      <c r="E2368" s="318" t="s">
        <v>17698</v>
      </c>
      <c r="F2368" s="318" t="s">
        <v>17699</v>
      </c>
      <c r="G2368" s="318" t="s">
        <v>6938</v>
      </c>
      <c r="H2368" s="318" t="s">
        <v>17699</v>
      </c>
      <c r="I2368" s="318" t="s">
        <v>6884</v>
      </c>
      <c r="J2368" s="318" t="s">
        <v>6884</v>
      </c>
      <c r="K2368" s="318" t="s">
        <v>6884</v>
      </c>
      <c r="L2368" s="318" t="s">
        <v>862</v>
      </c>
    </row>
    <row r="2369" spans="1:12" ht="101.25">
      <c r="A2369" s="319" t="s">
        <v>17720</v>
      </c>
      <c r="B2369" s="319" t="s">
        <v>17717</v>
      </c>
      <c r="C2369" s="319" t="s">
        <v>17718</v>
      </c>
      <c r="D2369" s="319" t="s">
        <v>17719</v>
      </c>
      <c r="E2369" s="319" t="s">
        <v>17721</v>
      </c>
      <c r="F2369" s="319" t="s">
        <v>17722</v>
      </c>
      <c r="G2369" s="319" t="s">
        <v>17723</v>
      </c>
      <c r="H2369" s="319" t="s">
        <v>17724</v>
      </c>
      <c r="I2369" s="319" t="s">
        <v>6884</v>
      </c>
      <c r="J2369" s="319" t="s">
        <v>8006</v>
      </c>
      <c r="K2369" s="319" t="s">
        <v>7101</v>
      </c>
      <c r="L2369" s="319" t="s">
        <v>862</v>
      </c>
    </row>
    <row r="2370" spans="1:12" ht="67.5">
      <c r="A2370" s="318" t="s">
        <v>17728</v>
      </c>
      <c r="B2370" s="318" t="s">
        <v>17725</v>
      </c>
      <c r="C2370" s="318" t="s">
        <v>17726</v>
      </c>
      <c r="D2370" s="318" t="s">
        <v>17727</v>
      </c>
      <c r="E2370" s="318" t="s">
        <v>7161</v>
      </c>
      <c r="F2370" s="318" t="s">
        <v>7162</v>
      </c>
      <c r="G2370" s="318" t="s">
        <v>7163</v>
      </c>
      <c r="H2370" s="318" t="s">
        <v>17729</v>
      </c>
      <c r="I2370" s="318" t="s">
        <v>6884</v>
      </c>
      <c r="J2370" s="318" t="s">
        <v>6884</v>
      </c>
      <c r="K2370" s="318" t="s">
        <v>6884</v>
      </c>
      <c r="L2370" s="318" t="s">
        <v>862</v>
      </c>
    </row>
    <row r="2371" spans="1:12" ht="78.75">
      <c r="A2371" s="319" t="s">
        <v>17733</v>
      </c>
      <c r="B2371" s="319" t="s">
        <v>17730</v>
      </c>
      <c r="C2371" s="319" t="s">
        <v>17731</v>
      </c>
      <c r="D2371" s="319" t="s">
        <v>17732</v>
      </c>
      <c r="E2371" s="319" t="s">
        <v>17734</v>
      </c>
      <c r="F2371" s="319" t="s">
        <v>17735</v>
      </c>
      <c r="G2371" s="319" t="s">
        <v>7219</v>
      </c>
      <c r="H2371" s="319" t="s">
        <v>17736</v>
      </c>
      <c r="I2371" s="319" t="s">
        <v>8981</v>
      </c>
      <c r="J2371" s="319" t="s">
        <v>6884</v>
      </c>
      <c r="K2371" s="319" t="s">
        <v>6884</v>
      </c>
      <c r="L2371" s="319" t="s">
        <v>862</v>
      </c>
    </row>
    <row r="2372" spans="1:12" ht="45">
      <c r="A2372" s="318" t="s">
        <v>17740</v>
      </c>
      <c r="B2372" s="318" t="s">
        <v>17737</v>
      </c>
      <c r="C2372" s="318" t="s">
        <v>17738</v>
      </c>
      <c r="D2372" s="318" t="s">
        <v>17739</v>
      </c>
      <c r="E2372" s="318" t="s">
        <v>7466</v>
      </c>
      <c r="F2372" s="318" t="s">
        <v>7467</v>
      </c>
      <c r="G2372" s="318" t="s">
        <v>7003</v>
      </c>
      <c r="H2372" s="318" t="s">
        <v>7467</v>
      </c>
      <c r="I2372" s="318" t="s">
        <v>6884</v>
      </c>
      <c r="J2372" s="318" t="s">
        <v>6884</v>
      </c>
      <c r="K2372" s="318" t="s">
        <v>6884</v>
      </c>
      <c r="L2372" s="318" t="s">
        <v>862</v>
      </c>
    </row>
    <row r="2373" spans="1:12" ht="33.75">
      <c r="A2373" s="319" t="s">
        <v>17744</v>
      </c>
      <c r="B2373" s="319" t="s">
        <v>17741</v>
      </c>
      <c r="C2373" s="319" t="s">
        <v>17742</v>
      </c>
      <c r="D2373" s="319" t="s">
        <v>17743</v>
      </c>
      <c r="E2373" s="319" t="s">
        <v>8065</v>
      </c>
      <c r="F2373" s="319" t="s">
        <v>8066</v>
      </c>
      <c r="G2373" s="319" t="s">
        <v>7003</v>
      </c>
      <c r="H2373" s="319" t="s">
        <v>8066</v>
      </c>
      <c r="I2373" s="319" t="s">
        <v>6884</v>
      </c>
      <c r="J2373" s="319" t="s">
        <v>6884</v>
      </c>
      <c r="K2373" s="319" t="s">
        <v>6884</v>
      </c>
      <c r="L2373" s="319" t="s">
        <v>862</v>
      </c>
    </row>
    <row r="2374" spans="1:12" ht="56.25">
      <c r="A2374" s="318" t="s">
        <v>17748</v>
      </c>
      <c r="B2374" s="318" t="s">
        <v>17745</v>
      </c>
      <c r="C2374" s="318" t="s">
        <v>17746</v>
      </c>
      <c r="D2374" s="318" t="s">
        <v>17747</v>
      </c>
      <c r="E2374" s="318" t="s">
        <v>7001</v>
      </c>
      <c r="F2374" s="318" t="s">
        <v>7002</v>
      </c>
      <c r="G2374" s="318" t="s">
        <v>7003</v>
      </c>
      <c r="H2374" s="318" t="s">
        <v>7004</v>
      </c>
      <c r="I2374" s="318" t="s">
        <v>6884</v>
      </c>
      <c r="J2374" s="318" t="s">
        <v>6884</v>
      </c>
      <c r="K2374" s="318" t="s">
        <v>6884</v>
      </c>
      <c r="L2374" s="318" t="s">
        <v>862</v>
      </c>
    </row>
    <row r="2375" spans="1:12" ht="90">
      <c r="A2375" s="319" t="s">
        <v>17752</v>
      </c>
      <c r="B2375" s="319" t="s">
        <v>17749</v>
      </c>
      <c r="C2375" s="319" t="s">
        <v>17750</v>
      </c>
      <c r="D2375" s="319" t="s">
        <v>17751</v>
      </c>
      <c r="E2375" s="319" t="s">
        <v>17753</v>
      </c>
      <c r="F2375" s="319" t="s">
        <v>17754</v>
      </c>
      <c r="G2375" s="319" t="s">
        <v>7155</v>
      </c>
      <c r="H2375" s="319" t="s">
        <v>17755</v>
      </c>
      <c r="I2375" s="319" t="s">
        <v>6884</v>
      </c>
      <c r="J2375" s="319" t="s">
        <v>6884</v>
      </c>
      <c r="K2375" s="319" t="s">
        <v>6884</v>
      </c>
      <c r="L2375" s="319" t="s">
        <v>862</v>
      </c>
    </row>
    <row r="2376" spans="1:12" ht="33.75">
      <c r="A2376" s="318" t="s">
        <v>17759</v>
      </c>
      <c r="B2376" s="318" t="s">
        <v>17756</v>
      </c>
      <c r="C2376" s="318" t="s">
        <v>17757</v>
      </c>
      <c r="D2376" s="318" t="s">
        <v>17758</v>
      </c>
      <c r="E2376" s="318" t="s">
        <v>7280</v>
      </c>
      <c r="F2376" s="318" t="s">
        <v>7281</v>
      </c>
      <c r="G2376" s="318" t="s">
        <v>7003</v>
      </c>
      <c r="H2376" s="318" t="s">
        <v>7281</v>
      </c>
      <c r="I2376" s="318" t="s">
        <v>6884</v>
      </c>
      <c r="J2376" s="318" t="s">
        <v>6884</v>
      </c>
      <c r="K2376" s="318" t="s">
        <v>6884</v>
      </c>
      <c r="L2376" s="318" t="s">
        <v>862</v>
      </c>
    </row>
    <row r="2377" spans="1:12" ht="45">
      <c r="A2377" s="319" t="s">
        <v>17762</v>
      </c>
      <c r="B2377" s="319" t="s">
        <v>17760</v>
      </c>
      <c r="C2377" s="319" t="s">
        <v>17761</v>
      </c>
      <c r="D2377" s="319" t="s">
        <v>6884</v>
      </c>
      <c r="E2377" s="319" t="s">
        <v>7274</v>
      </c>
      <c r="F2377" s="319" t="s">
        <v>7275</v>
      </c>
      <c r="G2377" s="319" t="s">
        <v>7276</v>
      </c>
      <c r="H2377" s="319" t="s">
        <v>7277</v>
      </c>
      <c r="I2377" s="319" t="s">
        <v>6884</v>
      </c>
      <c r="J2377" s="319" t="s">
        <v>6884</v>
      </c>
      <c r="K2377" s="319" t="s">
        <v>6884</v>
      </c>
      <c r="L2377" s="319" t="s">
        <v>862</v>
      </c>
    </row>
    <row r="2378" spans="1:12" ht="67.5">
      <c r="A2378" s="318" t="s">
        <v>17766</v>
      </c>
      <c r="B2378" s="318" t="s">
        <v>17763</v>
      </c>
      <c r="C2378" s="318" t="s">
        <v>17764</v>
      </c>
      <c r="D2378" s="318" t="s">
        <v>17765</v>
      </c>
      <c r="E2378" s="318" t="s">
        <v>17767</v>
      </c>
      <c r="F2378" s="318" t="s">
        <v>17768</v>
      </c>
      <c r="G2378" s="318" t="s">
        <v>7219</v>
      </c>
      <c r="H2378" s="318" t="s">
        <v>17768</v>
      </c>
      <c r="I2378" s="318" t="s">
        <v>6884</v>
      </c>
      <c r="J2378" s="318" t="s">
        <v>6884</v>
      </c>
      <c r="K2378" s="318" t="s">
        <v>6884</v>
      </c>
      <c r="L2378" s="318" t="s">
        <v>862</v>
      </c>
    </row>
    <row r="2379" spans="1:12" ht="180">
      <c r="A2379" s="319" t="s">
        <v>17772</v>
      </c>
      <c r="B2379" s="319" t="s">
        <v>17769</v>
      </c>
      <c r="C2379" s="319" t="s">
        <v>17770</v>
      </c>
      <c r="D2379" s="319" t="s">
        <v>17771</v>
      </c>
      <c r="E2379" s="319" t="s">
        <v>17773</v>
      </c>
      <c r="F2379" s="319" t="s">
        <v>17774</v>
      </c>
      <c r="G2379" s="319" t="s">
        <v>8083</v>
      </c>
      <c r="H2379" s="319" t="s">
        <v>17774</v>
      </c>
      <c r="I2379" s="319" t="s">
        <v>6884</v>
      </c>
      <c r="J2379" s="319" t="s">
        <v>6884</v>
      </c>
      <c r="K2379" s="319" t="s">
        <v>6884</v>
      </c>
      <c r="L2379" s="319" t="s">
        <v>862</v>
      </c>
    </row>
    <row r="2380" spans="1:12" ht="90">
      <c r="A2380" s="318" t="s">
        <v>17778</v>
      </c>
      <c r="B2380" s="318" t="s">
        <v>17775</v>
      </c>
      <c r="C2380" s="318" t="s">
        <v>17776</v>
      </c>
      <c r="D2380" s="318" t="s">
        <v>17777</v>
      </c>
      <c r="E2380" s="318" t="s">
        <v>7035</v>
      </c>
      <c r="F2380" s="318" t="s">
        <v>7036</v>
      </c>
      <c r="G2380" s="318" t="s">
        <v>7037</v>
      </c>
      <c r="H2380" s="318" t="s">
        <v>7036</v>
      </c>
      <c r="I2380" s="318" t="s">
        <v>6884</v>
      </c>
      <c r="J2380" s="318" t="s">
        <v>6884</v>
      </c>
      <c r="K2380" s="318" t="s">
        <v>6884</v>
      </c>
      <c r="L2380" s="318" t="s">
        <v>862</v>
      </c>
    </row>
    <row r="2381" spans="1:12" ht="56.25">
      <c r="A2381" s="319" t="s">
        <v>6098</v>
      </c>
      <c r="B2381" s="319" t="s">
        <v>17779</v>
      </c>
      <c r="C2381" s="319" t="s">
        <v>17780</v>
      </c>
      <c r="D2381" s="319" t="s">
        <v>6354</v>
      </c>
      <c r="E2381" s="319" t="s">
        <v>17781</v>
      </c>
      <c r="F2381" s="319" t="s">
        <v>17782</v>
      </c>
      <c r="G2381" s="319" t="s">
        <v>17783</v>
      </c>
      <c r="H2381" s="319" t="s">
        <v>17784</v>
      </c>
      <c r="I2381" s="319" t="s">
        <v>6884</v>
      </c>
      <c r="J2381" s="319" t="s">
        <v>6884</v>
      </c>
      <c r="K2381" s="319" t="s">
        <v>7101</v>
      </c>
      <c r="L2381" s="319" t="s">
        <v>862</v>
      </c>
    </row>
    <row r="2382" spans="1:12" ht="78.75">
      <c r="A2382" s="318" t="s">
        <v>17788</v>
      </c>
      <c r="B2382" s="318" t="s">
        <v>17785</v>
      </c>
      <c r="C2382" s="318" t="s">
        <v>17786</v>
      </c>
      <c r="D2382" s="318" t="s">
        <v>17787</v>
      </c>
      <c r="E2382" s="318" t="s">
        <v>7331</v>
      </c>
      <c r="F2382" s="318" t="s">
        <v>7332</v>
      </c>
      <c r="G2382" s="318" t="s">
        <v>7333</v>
      </c>
      <c r="H2382" s="318" t="s">
        <v>7334</v>
      </c>
      <c r="I2382" s="318" t="s">
        <v>6884</v>
      </c>
      <c r="J2382" s="318" t="s">
        <v>6884</v>
      </c>
      <c r="K2382" s="318" t="s">
        <v>6884</v>
      </c>
      <c r="L2382" s="318" t="s">
        <v>6926</v>
      </c>
    </row>
    <row r="2383" spans="1:12" ht="56.25">
      <c r="A2383" s="319" t="s">
        <v>17792</v>
      </c>
      <c r="B2383" s="319" t="s">
        <v>17789</v>
      </c>
      <c r="C2383" s="319" t="s">
        <v>17790</v>
      </c>
      <c r="D2383" s="319" t="s">
        <v>17791</v>
      </c>
      <c r="E2383" s="319" t="s">
        <v>7210</v>
      </c>
      <c r="F2383" s="319" t="s">
        <v>7211</v>
      </c>
      <c r="G2383" s="319" t="s">
        <v>7003</v>
      </c>
      <c r="H2383" s="319" t="s">
        <v>7212</v>
      </c>
      <c r="I2383" s="319" t="s">
        <v>6884</v>
      </c>
      <c r="J2383" s="319" t="s">
        <v>6884</v>
      </c>
      <c r="K2383" s="319" t="s">
        <v>6884</v>
      </c>
      <c r="L2383" s="319" t="s">
        <v>862</v>
      </c>
    </row>
    <row r="2384" spans="1:12" ht="90">
      <c r="A2384" s="318" t="s">
        <v>17796</v>
      </c>
      <c r="B2384" s="318" t="s">
        <v>17793</v>
      </c>
      <c r="C2384" s="318" t="s">
        <v>17794</v>
      </c>
      <c r="D2384" s="318" t="s">
        <v>17795</v>
      </c>
      <c r="E2384" s="318" t="s">
        <v>7035</v>
      </c>
      <c r="F2384" s="318" t="s">
        <v>7036</v>
      </c>
      <c r="G2384" s="318" t="s">
        <v>7037</v>
      </c>
      <c r="H2384" s="318" t="s">
        <v>7036</v>
      </c>
      <c r="I2384" s="318" t="s">
        <v>6884</v>
      </c>
      <c r="J2384" s="318" t="s">
        <v>6884</v>
      </c>
      <c r="K2384" s="318" t="s">
        <v>6884</v>
      </c>
      <c r="L2384" s="318" t="s">
        <v>862</v>
      </c>
    </row>
    <row r="2385" spans="1:12" ht="56.25">
      <c r="A2385" s="319" t="s">
        <v>17800</v>
      </c>
      <c r="B2385" s="319" t="s">
        <v>17797</v>
      </c>
      <c r="C2385" s="319" t="s">
        <v>17798</v>
      </c>
      <c r="D2385" s="319" t="s">
        <v>17799</v>
      </c>
      <c r="E2385" s="319" t="s">
        <v>17801</v>
      </c>
      <c r="F2385" s="319" t="s">
        <v>17802</v>
      </c>
      <c r="G2385" s="319" t="s">
        <v>7586</v>
      </c>
      <c r="H2385" s="319" t="s">
        <v>17803</v>
      </c>
      <c r="I2385" s="319" t="s">
        <v>6884</v>
      </c>
      <c r="J2385" s="319" t="s">
        <v>6884</v>
      </c>
      <c r="K2385" s="319" t="s">
        <v>6884</v>
      </c>
      <c r="L2385" s="319" t="s">
        <v>6993</v>
      </c>
    </row>
    <row r="2386" spans="1:12" ht="112.5">
      <c r="A2386" s="318" t="s">
        <v>1090</v>
      </c>
      <c r="B2386" s="318" t="s">
        <v>17804</v>
      </c>
      <c r="C2386" s="318" t="s">
        <v>17805</v>
      </c>
      <c r="D2386" s="318" t="s">
        <v>17806</v>
      </c>
      <c r="E2386" s="318" t="s">
        <v>7035</v>
      </c>
      <c r="F2386" s="318" t="s">
        <v>7036</v>
      </c>
      <c r="G2386" s="318" t="s">
        <v>7037</v>
      </c>
      <c r="H2386" s="318" t="s">
        <v>7036</v>
      </c>
      <c r="I2386" s="318" t="s">
        <v>6884</v>
      </c>
      <c r="J2386" s="318" t="s">
        <v>6884</v>
      </c>
      <c r="K2386" s="318" t="s">
        <v>6884</v>
      </c>
      <c r="L2386" s="318" t="s">
        <v>6926</v>
      </c>
    </row>
    <row r="2387" spans="1:12" ht="67.5">
      <c r="A2387" s="319" t="s">
        <v>2954</v>
      </c>
      <c r="B2387" s="319" t="s">
        <v>17807</v>
      </c>
      <c r="C2387" s="319" t="s">
        <v>17808</v>
      </c>
      <c r="D2387" s="319" t="s">
        <v>2956</v>
      </c>
      <c r="E2387" s="319" t="s">
        <v>17809</v>
      </c>
      <c r="F2387" s="319" t="s">
        <v>17810</v>
      </c>
      <c r="G2387" s="319" t="s">
        <v>7139</v>
      </c>
      <c r="H2387" s="319" t="s">
        <v>17811</v>
      </c>
      <c r="I2387" s="319" t="s">
        <v>6884</v>
      </c>
      <c r="J2387" s="319" t="s">
        <v>6884</v>
      </c>
      <c r="K2387" s="319" t="s">
        <v>6884</v>
      </c>
      <c r="L2387" s="319" t="s">
        <v>862</v>
      </c>
    </row>
    <row r="2388" spans="1:12" ht="45">
      <c r="A2388" s="318" t="s">
        <v>17815</v>
      </c>
      <c r="B2388" s="318" t="s">
        <v>17812</v>
      </c>
      <c r="C2388" s="318" t="s">
        <v>17813</v>
      </c>
      <c r="D2388" s="318" t="s">
        <v>17814</v>
      </c>
      <c r="E2388" s="318" t="s">
        <v>7224</v>
      </c>
      <c r="F2388" s="318" t="s">
        <v>7225</v>
      </c>
      <c r="G2388" s="318" t="s">
        <v>7139</v>
      </c>
      <c r="H2388" s="318" t="s">
        <v>7225</v>
      </c>
      <c r="I2388" s="318" t="s">
        <v>6884</v>
      </c>
      <c r="J2388" s="318" t="s">
        <v>6884</v>
      </c>
      <c r="K2388" s="318" t="s">
        <v>6884</v>
      </c>
      <c r="L2388" s="318" t="s">
        <v>862</v>
      </c>
    </row>
    <row r="2389" spans="1:12" ht="78.75">
      <c r="A2389" s="319" t="s">
        <v>6884</v>
      </c>
      <c r="B2389" s="319" t="s">
        <v>17816</v>
      </c>
      <c r="C2389" s="319" t="s">
        <v>17817</v>
      </c>
      <c r="D2389" s="319" t="s">
        <v>6884</v>
      </c>
      <c r="E2389" s="319" t="s">
        <v>17556</v>
      </c>
      <c r="F2389" s="319" t="s">
        <v>17557</v>
      </c>
      <c r="G2389" s="319" t="s">
        <v>6938</v>
      </c>
      <c r="H2389" s="319" t="s">
        <v>17558</v>
      </c>
      <c r="I2389" s="319" t="s">
        <v>6884</v>
      </c>
      <c r="J2389" s="319" t="s">
        <v>6884</v>
      </c>
      <c r="K2389" s="319" t="s">
        <v>7240</v>
      </c>
      <c r="L2389" s="319" t="s">
        <v>862</v>
      </c>
    </row>
    <row r="2390" spans="1:12" ht="78.75">
      <c r="A2390" s="318" t="s">
        <v>17821</v>
      </c>
      <c r="B2390" s="318" t="s">
        <v>17818</v>
      </c>
      <c r="C2390" s="318" t="s">
        <v>17819</v>
      </c>
      <c r="D2390" s="318" t="s">
        <v>17820</v>
      </c>
      <c r="E2390" s="318" t="s">
        <v>17822</v>
      </c>
      <c r="F2390" s="318" t="s">
        <v>17823</v>
      </c>
      <c r="G2390" s="318" t="s">
        <v>17824</v>
      </c>
      <c r="H2390" s="318" t="s">
        <v>17825</v>
      </c>
      <c r="I2390" s="318" t="s">
        <v>6884</v>
      </c>
      <c r="J2390" s="318" t="s">
        <v>6884</v>
      </c>
      <c r="K2390" s="318" t="s">
        <v>6884</v>
      </c>
      <c r="L2390" s="318" t="s">
        <v>862</v>
      </c>
    </row>
    <row r="2391" spans="1:12" ht="90">
      <c r="A2391" s="319" t="s">
        <v>1498</v>
      </c>
      <c r="B2391" s="319" t="s">
        <v>17826</v>
      </c>
      <c r="C2391" s="319" t="s">
        <v>17827</v>
      </c>
      <c r="D2391" s="319" t="s">
        <v>17828</v>
      </c>
      <c r="E2391" s="319" t="s">
        <v>17829</v>
      </c>
      <c r="F2391" s="319" t="s">
        <v>17830</v>
      </c>
      <c r="G2391" s="319" t="s">
        <v>6938</v>
      </c>
      <c r="H2391" s="319" t="s">
        <v>17830</v>
      </c>
      <c r="I2391" s="319" t="s">
        <v>6884</v>
      </c>
      <c r="J2391" s="319" t="s">
        <v>6884</v>
      </c>
      <c r="K2391" s="319" t="s">
        <v>6884</v>
      </c>
      <c r="L2391" s="319" t="s">
        <v>862</v>
      </c>
    </row>
    <row r="2392" spans="1:12" ht="67.5">
      <c r="A2392" s="318" t="s">
        <v>6884</v>
      </c>
      <c r="B2392" s="318" t="s">
        <v>17831</v>
      </c>
      <c r="C2392" s="318" t="s">
        <v>17832</v>
      </c>
      <c r="D2392" s="318" t="s">
        <v>6884</v>
      </c>
      <c r="E2392" s="318" t="s">
        <v>17833</v>
      </c>
      <c r="F2392" s="318" t="s">
        <v>17834</v>
      </c>
      <c r="G2392" s="318" t="s">
        <v>6938</v>
      </c>
      <c r="H2392" s="318" t="s">
        <v>17835</v>
      </c>
      <c r="I2392" s="318" t="s">
        <v>6884</v>
      </c>
      <c r="J2392" s="318" t="s">
        <v>6884</v>
      </c>
      <c r="K2392" s="318" t="s">
        <v>11574</v>
      </c>
      <c r="L2392" s="318" t="s">
        <v>862</v>
      </c>
    </row>
    <row r="2393" spans="1:12" ht="33.75">
      <c r="A2393" s="319" t="s">
        <v>17839</v>
      </c>
      <c r="B2393" s="319" t="s">
        <v>17836</v>
      </c>
      <c r="C2393" s="319" t="s">
        <v>17837</v>
      </c>
      <c r="D2393" s="319" t="s">
        <v>17838</v>
      </c>
      <c r="E2393" s="319" t="s">
        <v>7643</v>
      </c>
      <c r="F2393" s="319" t="s">
        <v>7679</v>
      </c>
      <c r="G2393" s="319" t="s">
        <v>7037</v>
      </c>
      <c r="H2393" s="319" t="s">
        <v>7679</v>
      </c>
      <c r="I2393" s="319" t="s">
        <v>6884</v>
      </c>
      <c r="J2393" s="319" t="s">
        <v>7680</v>
      </c>
      <c r="K2393" s="319" t="s">
        <v>6884</v>
      </c>
      <c r="L2393" s="319" t="s">
        <v>862</v>
      </c>
    </row>
    <row r="2394" spans="1:12" ht="33.75">
      <c r="A2394" s="318" t="s">
        <v>17843</v>
      </c>
      <c r="B2394" s="318" t="s">
        <v>17840</v>
      </c>
      <c r="C2394" s="318" t="s">
        <v>17841</v>
      </c>
      <c r="D2394" s="318" t="s">
        <v>17842</v>
      </c>
      <c r="E2394" s="318" t="s">
        <v>7252</v>
      </c>
      <c r="F2394" s="318" t="s">
        <v>7253</v>
      </c>
      <c r="G2394" s="318" t="s">
        <v>7120</v>
      </c>
      <c r="H2394" s="318" t="s">
        <v>7253</v>
      </c>
      <c r="I2394" s="318" t="s">
        <v>6884</v>
      </c>
      <c r="J2394" s="318" t="s">
        <v>6884</v>
      </c>
      <c r="K2394" s="318" t="s">
        <v>6884</v>
      </c>
      <c r="L2394" s="318" t="s">
        <v>862</v>
      </c>
    </row>
    <row r="2395" spans="1:12" ht="33.75">
      <c r="A2395" s="319" t="s">
        <v>17847</v>
      </c>
      <c r="B2395" s="319" t="s">
        <v>17844</v>
      </c>
      <c r="C2395" s="319" t="s">
        <v>17845</v>
      </c>
      <c r="D2395" s="319" t="s">
        <v>17846</v>
      </c>
      <c r="E2395" s="319" t="s">
        <v>7280</v>
      </c>
      <c r="F2395" s="319" t="s">
        <v>7281</v>
      </c>
      <c r="G2395" s="319" t="s">
        <v>7003</v>
      </c>
      <c r="H2395" s="319" t="s">
        <v>7281</v>
      </c>
      <c r="I2395" s="319" t="s">
        <v>6884</v>
      </c>
      <c r="J2395" s="319" t="s">
        <v>6884</v>
      </c>
      <c r="K2395" s="319" t="s">
        <v>6884</v>
      </c>
      <c r="L2395" s="319" t="s">
        <v>862</v>
      </c>
    </row>
    <row r="2396" spans="1:12" ht="78.75">
      <c r="A2396" s="318" t="s">
        <v>17851</v>
      </c>
      <c r="B2396" s="318" t="s">
        <v>17848</v>
      </c>
      <c r="C2396" s="318" t="s">
        <v>17849</v>
      </c>
      <c r="D2396" s="318" t="s">
        <v>17850</v>
      </c>
      <c r="E2396" s="318" t="s">
        <v>8985</v>
      </c>
      <c r="F2396" s="318" t="s">
        <v>8986</v>
      </c>
      <c r="G2396" s="318" t="s">
        <v>7780</v>
      </c>
      <c r="H2396" s="318" t="s">
        <v>8987</v>
      </c>
      <c r="I2396" s="318" t="s">
        <v>6884</v>
      </c>
      <c r="J2396" s="318" t="s">
        <v>6884</v>
      </c>
      <c r="K2396" s="318" t="s">
        <v>6884</v>
      </c>
      <c r="L2396" s="318" t="s">
        <v>862</v>
      </c>
    </row>
    <row r="2397" spans="1:12" ht="90">
      <c r="A2397" s="319" t="s">
        <v>17855</v>
      </c>
      <c r="B2397" s="319" t="s">
        <v>17852</v>
      </c>
      <c r="C2397" s="319" t="s">
        <v>17853</v>
      </c>
      <c r="D2397" s="319" t="s">
        <v>17854</v>
      </c>
      <c r="E2397" s="319" t="s">
        <v>17856</v>
      </c>
      <c r="F2397" s="319" t="s">
        <v>17857</v>
      </c>
      <c r="G2397" s="319" t="s">
        <v>7219</v>
      </c>
      <c r="H2397" s="319" t="s">
        <v>17858</v>
      </c>
      <c r="I2397" s="319" t="s">
        <v>6884</v>
      </c>
      <c r="J2397" s="319" t="s">
        <v>6884</v>
      </c>
      <c r="K2397" s="319" t="s">
        <v>6884</v>
      </c>
      <c r="L2397" s="319" t="s">
        <v>862</v>
      </c>
    </row>
    <row r="2398" spans="1:12" ht="33.75">
      <c r="A2398" s="318" t="s">
        <v>17862</v>
      </c>
      <c r="B2398" s="318" t="s">
        <v>17859</v>
      </c>
      <c r="C2398" s="318" t="s">
        <v>17860</v>
      </c>
      <c r="D2398" s="318" t="s">
        <v>17861</v>
      </c>
      <c r="E2398" s="318" t="s">
        <v>7643</v>
      </c>
      <c r="F2398" s="318" t="s">
        <v>7679</v>
      </c>
      <c r="G2398" s="318" t="s">
        <v>7037</v>
      </c>
      <c r="H2398" s="318" t="s">
        <v>7679</v>
      </c>
      <c r="I2398" s="318" t="s">
        <v>6884</v>
      </c>
      <c r="J2398" s="318" t="s">
        <v>6884</v>
      </c>
      <c r="K2398" s="318" t="s">
        <v>6884</v>
      </c>
      <c r="L2398" s="318" t="s">
        <v>862</v>
      </c>
    </row>
    <row r="2399" spans="1:12" ht="45">
      <c r="A2399" s="319" t="s">
        <v>17866</v>
      </c>
      <c r="B2399" s="319" t="s">
        <v>17863</v>
      </c>
      <c r="C2399" s="319" t="s">
        <v>17864</v>
      </c>
      <c r="D2399" s="319" t="s">
        <v>17865</v>
      </c>
      <c r="E2399" s="319" t="s">
        <v>17867</v>
      </c>
      <c r="F2399" s="319" t="s">
        <v>17868</v>
      </c>
      <c r="G2399" s="319" t="s">
        <v>7139</v>
      </c>
      <c r="H2399" s="319" t="s">
        <v>17868</v>
      </c>
      <c r="I2399" s="319" t="s">
        <v>6884</v>
      </c>
      <c r="J2399" s="319" t="s">
        <v>6884</v>
      </c>
      <c r="K2399" s="319" t="s">
        <v>6884</v>
      </c>
      <c r="L2399" s="319" t="s">
        <v>862</v>
      </c>
    </row>
    <row r="2400" spans="1:12" ht="45">
      <c r="A2400" s="318" t="s">
        <v>17872</v>
      </c>
      <c r="B2400" s="318" t="s">
        <v>17869</v>
      </c>
      <c r="C2400" s="318" t="s">
        <v>17870</v>
      </c>
      <c r="D2400" s="318" t="s">
        <v>17871</v>
      </c>
      <c r="E2400" s="318" t="s">
        <v>17873</v>
      </c>
      <c r="F2400" s="318" t="s">
        <v>17874</v>
      </c>
      <c r="G2400" s="318" t="s">
        <v>6990</v>
      </c>
      <c r="H2400" s="318" t="s">
        <v>17874</v>
      </c>
      <c r="I2400" s="318" t="s">
        <v>6884</v>
      </c>
      <c r="J2400" s="318" t="s">
        <v>6884</v>
      </c>
      <c r="K2400" s="318" t="s">
        <v>6884</v>
      </c>
      <c r="L2400" s="318" t="s">
        <v>862</v>
      </c>
    </row>
    <row r="2401" spans="1:12" ht="101.25">
      <c r="A2401" s="319" t="s">
        <v>17878</v>
      </c>
      <c r="B2401" s="319" t="s">
        <v>17875</v>
      </c>
      <c r="C2401" s="319" t="s">
        <v>17876</v>
      </c>
      <c r="D2401" s="319" t="s">
        <v>17877</v>
      </c>
      <c r="E2401" s="319" t="s">
        <v>7445</v>
      </c>
      <c r="F2401" s="319" t="s">
        <v>7446</v>
      </c>
      <c r="G2401" s="319" t="s">
        <v>6990</v>
      </c>
      <c r="H2401" s="319" t="s">
        <v>7446</v>
      </c>
      <c r="I2401" s="319" t="s">
        <v>6884</v>
      </c>
      <c r="J2401" s="319" t="s">
        <v>6884</v>
      </c>
      <c r="K2401" s="319" t="s">
        <v>6884</v>
      </c>
      <c r="L2401" s="319" t="s">
        <v>862</v>
      </c>
    </row>
    <row r="2402" spans="1:12" ht="78.75">
      <c r="A2402" s="318" t="s">
        <v>6110</v>
      </c>
      <c r="B2402" s="318" t="s">
        <v>17879</v>
      </c>
      <c r="C2402" s="318" t="s">
        <v>17880</v>
      </c>
      <c r="D2402" s="318" t="s">
        <v>6370</v>
      </c>
      <c r="E2402" s="318" t="s">
        <v>17881</v>
      </c>
      <c r="F2402" s="318" t="s">
        <v>17882</v>
      </c>
      <c r="G2402" s="318" t="s">
        <v>6990</v>
      </c>
      <c r="H2402" s="318" t="s">
        <v>17882</v>
      </c>
      <c r="I2402" s="318" t="s">
        <v>6884</v>
      </c>
      <c r="J2402" s="318" t="s">
        <v>6884</v>
      </c>
      <c r="K2402" s="318" t="s">
        <v>6884</v>
      </c>
      <c r="L2402" s="318" t="s">
        <v>862</v>
      </c>
    </row>
    <row r="2403" spans="1:12" ht="45">
      <c r="A2403" s="319" t="s">
        <v>4464</v>
      </c>
      <c r="B2403" s="319" t="s">
        <v>17883</v>
      </c>
      <c r="C2403" s="319" t="s">
        <v>17884</v>
      </c>
      <c r="D2403" s="319" t="s">
        <v>4466</v>
      </c>
      <c r="E2403" s="319" t="s">
        <v>7258</v>
      </c>
      <c r="F2403" s="319" t="s">
        <v>7259</v>
      </c>
      <c r="G2403" s="319" t="s">
        <v>7037</v>
      </c>
      <c r="H2403" s="319" t="s">
        <v>7259</v>
      </c>
      <c r="I2403" s="319" t="s">
        <v>6884</v>
      </c>
      <c r="J2403" s="319" t="s">
        <v>6884</v>
      </c>
      <c r="K2403" s="319" t="s">
        <v>6884</v>
      </c>
      <c r="L2403" s="319" t="s">
        <v>862</v>
      </c>
    </row>
    <row r="2404" spans="1:12" ht="45">
      <c r="A2404" s="318" t="s">
        <v>6074</v>
      </c>
      <c r="B2404" s="318" t="s">
        <v>17885</v>
      </c>
      <c r="C2404" s="318" t="s">
        <v>17886</v>
      </c>
      <c r="D2404" s="318" t="s">
        <v>6320</v>
      </c>
      <c r="E2404" s="318" t="s">
        <v>11113</v>
      </c>
      <c r="F2404" s="318" t="s">
        <v>11114</v>
      </c>
      <c r="G2404" s="318" t="s">
        <v>8195</v>
      </c>
      <c r="H2404" s="318" t="s">
        <v>11115</v>
      </c>
      <c r="I2404" s="318" t="s">
        <v>6884</v>
      </c>
      <c r="J2404" s="318" t="s">
        <v>6884</v>
      </c>
      <c r="K2404" s="318" t="s">
        <v>6884</v>
      </c>
      <c r="L2404" s="318" t="s">
        <v>862</v>
      </c>
    </row>
    <row r="2405" spans="1:12" ht="123.75">
      <c r="A2405" s="319" t="s">
        <v>6884</v>
      </c>
      <c r="B2405" s="319" t="s">
        <v>17887</v>
      </c>
      <c r="C2405" s="319" t="s">
        <v>17888</v>
      </c>
      <c r="D2405" s="319" t="s">
        <v>17889</v>
      </c>
      <c r="E2405" s="319" t="s">
        <v>7412</v>
      </c>
      <c r="F2405" s="319" t="s">
        <v>11369</v>
      </c>
      <c r="G2405" s="319" t="s">
        <v>7037</v>
      </c>
      <c r="H2405" s="319" t="s">
        <v>11369</v>
      </c>
      <c r="I2405" s="319" t="s">
        <v>6884</v>
      </c>
      <c r="J2405" s="319" t="s">
        <v>6884</v>
      </c>
      <c r="K2405" s="319" t="s">
        <v>6884</v>
      </c>
      <c r="L2405" s="319" t="s">
        <v>862</v>
      </c>
    </row>
    <row r="2406" spans="1:12" ht="56.25">
      <c r="A2406" s="318" t="s">
        <v>17893</v>
      </c>
      <c r="B2406" s="318" t="s">
        <v>17890</v>
      </c>
      <c r="C2406" s="318" t="s">
        <v>17891</v>
      </c>
      <c r="D2406" s="318" t="s">
        <v>17892</v>
      </c>
      <c r="E2406" s="318" t="s">
        <v>8187</v>
      </c>
      <c r="F2406" s="318" t="s">
        <v>8188</v>
      </c>
      <c r="G2406" s="318" t="s">
        <v>7037</v>
      </c>
      <c r="H2406" s="318" t="s">
        <v>8188</v>
      </c>
      <c r="I2406" s="318" t="s">
        <v>6884</v>
      </c>
      <c r="J2406" s="318" t="s">
        <v>6884</v>
      </c>
      <c r="K2406" s="318" t="s">
        <v>6884</v>
      </c>
      <c r="L2406" s="318" t="s">
        <v>862</v>
      </c>
    </row>
    <row r="2407" spans="1:12" ht="112.5">
      <c r="A2407" s="319" t="s">
        <v>6884</v>
      </c>
      <c r="B2407" s="319" t="s">
        <v>17894</v>
      </c>
      <c r="C2407" s="319" t="s">
        <v>17895</v>
      </c>
      <c r="D2407" s="319" t="s">
        <v>17896</v>
      </c>
      <c r="E2407" s="319" t="s">
        <v>8070</v>
      </c>
      <c r="F2407" s="319" t="s">
        <v>8071</v>
      </c>
      <c r="G2407" s="319" t="s">
        <v>7627</v>
      </c>
      <c r="H2407" s="319" t="s">
        <v>8071</v>
      </c>
      <c r="I2407" s="319" t="s">
        <v>6884</v>
      </c>
      <c r="J2407" s="319" t="s">
        <v>6884</v>
      </c>
      <c r="K2407" s="319" t="s">
        <v>6884</v>
      </c>
      <c r="L2407" s="319" t="s">
        <v>862</v>
      </c>
    </row>
    <row r="2408" spans="1:12" ht="202.5">
      <c r="A2408" s="318" t="s">
        <v>17900</v>
      </c>
      <c r="B2408" s="318" t="s">
        <v>17897</v>
      </c>
      <c r="C2408" s="318" t="s">
        <v>17898</v>
      </c>
      <c r="D2408" s="318" t="s">
        <v>17899</v>
      </c>
      <c r="E2408" s="318" t="s">
        <v>7035</v>
      </c>
      <c r="F2408" s="318" t="s">
        <v>7036</v>
      </c>
      <c r="G2408" s="318" t="s">
        <v>7037</v>
      </c>
      <c r="H2408" s="318" t="s">
        <v>7036</v>
      </c>
      <c r="I2408" s="318" t="s">
        <v>6884</v>
      </c>
      <c r="J2408" s="318" t="s">
        <v>6884</v>
      </c>
      <c r="K2408" s="318" t="s">
        <v>6884</v>
      </c>
      <c r="L2408" s="318" t="s">
        <v>862</v>
      </c>
    </row>
    <row r="2409" spans="1:12" ht="90">
      <c r="A2409" s="319" t="s">
        <v>17904</v>
      </c>
      <c r="B2409" s="319" t="s">
        <v>17901</v>
      </c>
      <c r="C2409" s="319" t="s">
        <v>17902</v>
      </c>
      <c r="D2409" s="319" t="s">
        <v>17903</v>
      </c>
      <c r="E2409" s="319" t="s">
        <v>17905</v>
      </c>
      <c r="F2409" s="319" t="s">
        <v>17906</v>
      </c>
      <c r="G2409" s="319" t="s">
        <v>17907</v>
      </c>
      <c r="H2409" s="319" t="s">
        <v>17906</v>
      </c>
      <c r="I2409" s="319" t="s">
        <v>6884</v>
      </c>
      <c r="J2409" s="319" t="s">
        <v>6884</v>
      </c>
      <c r="K2409" s="319" t="s">
        <v>6884</v>
      </c>
      <c r="L2409" s="319" t="s">
        <v>862</v>
      </c>
    </row>
    <row r="2410" spans="1:12" ht="101.25">
      <c r="A2410" s="318" t="s">
        <v>17911</v>
      </c>
      <c r="B2410" s="318" t="s">
        <v>17908</v>
      </c>
      <c r="C2410" s="318" t="s">
        <v>17909</v>
      </c>
      <c r="D2410" s="318" t="s">
        <v>17910</v>
      </c>
      <c r="E2410" s="318" t="s">
        <v>7035</v>
      </c>
      <c r="F2410" s="318" t="s">
        <v>7036</v>
      </c>
      <c r="G2410" s="318" t="s">
        <v>7037</v>
      </c>
      <c r="H2410" s="318" t="s">
        <v>7036</v>
      </c>
      <c r="I2410" s="318" t="s">
        <v>6884</v>
      </c>
      <c r="J2410" s="318" t="s">
        <v>6884</v>
      </c>
      <c r="K2410" s="318" t="s">
        <v>6884</v>
      </c>
      <c r="L2410" s="318" t="s">
        <v>862</v>
      </c>
    </row>
    <row r="2411" spans="1:12" ht="101.25">
      <c r="A2411" s="319" t="s">
        <v>17915</v>
      </c>
      <c r="B2411" s="319" t="s">
        <v>17912</v>
      </c>
      <c r="C2411" s="319" t="s">
        <v>17913</v>
      </c>
      <c r="D2411" s="319" t="s">
        <v>17914</v>
      </c>
      <c r="E2411" s="319" t="s">
        <v>7035</v>
      </c>
      <c r="F2411" s="319" t="s">
        <v>7036</v>
      </c>
      <c r="G2411" s="319" t="s">
        <v>7037</v>
      </c>
      <c r="H2411" s="319" t="s">
        <v>7036</v>
      </c>
      <c r="I2411" s="319" t="s">
        <v>6884</v>
      </c>
      <c r="J2411" s="319" t="s">
        <v>6884</v>
      </c>
      <c r="K2411" s="319" t="s">
        <v>6884</v>
      </c>
      <c r="L2411" s="319" t="s">
        <v>862</v>
      </c>
    </row>
    <row r="2412" spans="1:12" ht="303.75">
      <c r="A2412" s="318" t="s">
        <v>6884</v>
      </c>
      <c r="B2412" s="318" t="s">
        <v>17916</v>
      </c>
      <c r="C2412" s="318" t="s">
        <v>17917</v>
      </c>
      <c r="D2412" s="318" t="s">
        <v>17918</v>
      </c>
      <c r="E2412" s="318" t="s">
        <v>7035</v>
      </c>
      <c r="F2412" s="318" t="s">
        <v>7036</v>
      </c>
      <c r="G2412" s="318" t="s">
        <v>7037</v>
      </c>
      <c r="H2412" s="318" t="s">
        <v>7036</v>
      </c>
      <c r="I2412" s="318" t="s">
        <v>6884</v>
      </c>
      <c r="J2412" s="318" t="s">
        <v>6884</v>
      </c>
      <c r="K2412" s="318" t="s">
        <v>6884</v>
      </c>
      <c r="L2412" s="318" t="s">
        <v>862</v>
      </c>
    </row>
    <row r="2413" spans="1:12" ht="67.5">
      <c r="A2413" s="319" t="s">
        <v>6884</v>
      </c>
      <c r="B2413" s="319" t="s">
        <v>17919</v>
      </c>
      <c r="C2413" s="319" t="s">
        <v>17920</v>
      </c>
      <c r="D2413" s="319" t="s">
        <v>17921</v>
      </c>
      <c r="E2413" s="319" t="s">
        <v>9477</v>
      </c>
      <c r="F2413" s="319" t="s">
        <v>9478</v>
      </c>
      <c r="G2413" s="319" t="s">
        <v>7003</v>
      </c>
      <c r="H2413" s="319" t="s">
        <v>9478</v>
      </c>
      <c r="I2413" s="319" t="s">
        <v>6884</v>
      </c>
      <c r="J2413" s="319" t="s">
        <v>6884</v>
      </c>
      <c r="K2413" s="319" t="s">
        <v>6884</v>
      </c>
      <c r="L2413" s="319" t="s">
        <v>862</v>
      </c>
    </row>
    <row r="2414" spans="1:12" ht="78.75">
      <c r="A2414" s="318" t="s">
        <v>6884</v>
      </c>
      <c r="B2414" s="318" t="s">
        <v>17922</v>
      </c>
      <c r="C2414" s="318" t="s">
        <v>17923</v>
      </c>
      <c r="D2414" s="318" t="s">
        <v>17924</v>
      </c>
      <c r="E2414" s="318" t="s">
        <v>7035</v>
      </c>
      <c r="F2414" s="318" t="s">
        <v>7036</v>
      </c>
      <c r="G2414" s="318" t="s">
        <v>7037</v>
      </c>
      <c r="H2414" s="318" t="s">
        <v>7036</v>
      </c>
      <c r="I2414" s="318" t="s">
        <v>6884</v>
      </c>
      <c r="J2414" s="318" t="s">
        <v>6884</v>
      </c>
      <c r="K2414" s="318" t="s">
        <v>6884</v>
      </c>
      <c r="L2414" s="318" t="s">
        <v>862</v>
      </c>
    </row>
    <row r="2415" spans="1:12" ht="78.75">
      <c r="A2415" s="319" t="s">
        <v>17928</v>
      </c>
      <c r="B2415" s="319" t="s">
        <v>17925</v>
      </c>
      <c r="C2415" s="319" t="s">
        <v>17926</v>
      </c>
      <c r="D2415" s="319" t="s">
        <v>17927</v>
      </c>
      <c r="E2415" s="319" t="s">
        <v>7035</v>
      </c>
      <c r="F2415" s="319" t="s">
        <v>7036</v>
      </c>
      <c r="G2415" s="319" t="s">
        <v>7037</v>
      </c>
      <c r="H2415" s="319" t="s">
        <v>7036</v>
      </c>
      <c r="I2415" s="319" t="s">
        <v>6884</v>
      </c>
      <c r="J2415" s="319" t="s">
        <v>6884</v>
      </c>
      <c r="K2415" s="319" t="s">
        <v>6884</v>
      </c>
      <c r="L2415" s="319" t="s">
        <v>862</v>
      </c>
    </row>
    <row r="2416" spans="1:12" ht="90">
      <c r="A2416" s="318" t="s">
        <v>17932</v>
      </c>
      <c r="B2416" s="318" t="s">
        <v>17929</v>
      </c>
      <c r="C2416" s="318" t="s">
        <v>17930</v>
      </c>
      <c r="D2416" s="318" t="s">
        <v>17931</v>
      </c>
      <c r="E2416" s="318" t="s">
        <v>17933</v>
      </c>
      <c r="F2416" s="318" t="s">
        <v>17934</v>
      </c>
      <c r="G2416" s="318" t="s">
        <v>7139</v>
      </c>
      <c r="H2416" s="318" t="s">
        <v>17934</v>
      </c>
      <c r="I2416" s="318" t="s">
        <v>6884</v>
      </c>
      <c r="J2416" s="318" t="s">
        <v>6884</v>
      </c>
      <c r="K2416" s="318" t="s">
        <v>6884</v>
      </c>
      <c r="L2416" s="318" t="s">
        <v>862</v>
      </c>
    </row>
    <row r="2417" spans="1:12" ht="56.25">
      <c r="A2417" s="319" t="s">
        <v>6884</v>
      </c>
      <c r="B2417" s="319" t="s">
        <v>17935</v>
      </c>
      <c r="C2417" s="319" t="s">
        <v>17936</v>
      </c>
      <c r="D2417" s="319" t="s">
        <v>17937</v>
      </c>
      <c r="E2417" s="319" t="s">
        <v>17938</v>
      </c>
      <c r="F2417" s="319" t="s">
        <v>17939</v>
      </c>
      <c r="G2417" s="319" t="s">
        <v>7586</v>
      </c>
      <c r="H2417" s="319" t="s">
        <v>17939</v>
      </c>
      <c r="I2417" s="319" t="s">
        <v>6884</v>
      </c>
      <c r="J2417" s="319" t="s">
        <v>6884</v>
      </c>
      <c r="K2417" s="319" t="s">
        <v>6884</v>
      </c>
      <c r="L2417" s="319" t="s">
        <v>862</v>
      </c>
    </row>
    <row r="2418" spans="1:12" ht="112.5">
      <c r="A2418" s="318" t="s">
        <v>6884</v>
      </c>
      <c r="B2418" s="318" t="s">
        <v>17940</v>
      </c>
      <c r="C2418" s="318" t="s">
        <v>17941</v>
      </c>
      <c r="D2418" s="318" t="s">
        <v>17942</v>
      </c>
      <c r="E2418" s="318" t="s">
        <v>17943</v>
      </c>
      <c r="F2418" s="318" t="s">
        <v>17944</v>
      </c>
      <c r="G2418" s="318" t="s">
        <v>7672</v>
      </c>
      <c r="H2418" s="318" t="s">
        <v>17945</v>
      </c>
      <c r="I2418" s="318" t="s">
        <v>6884</v>
      </c>
      <c r="J2418" s="318" t="s">
        <v>6884</v>
      </c>
      <c r="K2418" s="318" t="s">
        <v>7101</v>
      </c>
      <c r="L2418" s="318" t="s">
        <v>862</v>
      </c>
    </row>
    <row r="2419" spans="1:12" ht="90">
      <c r="A2419" s="319" t="s">
        <v>6884</v>
      </c>
      <c r="B2419" s="319" t="s">
        <v>17946</v>
      </c>
      <c r="C2419" s="319" t="s">
        <v>17947</v>
      </c>
      <c r="D2419" s="319" t="s">
        <v>17948</v>
      </c>
      <c r="E2419" s="319" t="s">
        <v>7035</v>
      </c>
      <c r="F2419" s="319" t="s">
        <v>7036</v>
      </c>
      <c r="G2419" s="319" t="s">
        <v>7037</v>
      </c>
      <c r="H2419" s="319" t="s">
        <v>7036</v>
      </c>
      <c r="I2419" s="319" t="s">
        <v>6884</v>
      </c>
      <c r="J2419" s="319" t="s">
        <v>6884</v>
      </c>
      <c r="K2419" s="319" t="s">
        <v>6884</v>
      </c>
      <c r="L2419" s="319" t="s">
        <v>862</v>
      </c>
    </row>
    <row r="2420" spans="1:12" ht="78.75">
      <c r="A2420" s="318" t="s">
        <v>6884</v>
      </c>
      <c r="B2420" s="318" t="s">
        <v>17949</v>
      </c>
      <c r="C2420" s="318" t="s">
        <v>17950</v>
      </c>
      <c r="D2420" s="318" t="s">
        <v>6884</v>
      </c>
      <c r="E2420" s="318" t="s">
        <v>7445</v>
      </c>
      <c r="F2420" s="318" t="s">
        <v>7446</v>
      </c>
      <c r="G2420" s="318" t="s">
        <v>6990</v>
      </c>
      <c r="H2420" s="318" t="s">
        <v>7446</v>
      </c>
      <c r="I2420" s="318" t="s">
        <v>6884</v>
      </c>
      <c r="J2420" s="318" t="s">
        <v>6884</v>
      </c>
      <c r="K2420" s="318" t="s">
        <v>6940</v>
      </c>
      <c r="L2420" s="318" t="s">
        <v>862</v>
      </c>
    </row>
    <row r="2421" spans="1:12" ht="90">
      <c r="A2421" s="319" t="s">
        <v>6048</v>
      </c>
      <c r="B2421" s="319" t="s">
        <v>17951</v>
      </c>
      <c r="C2421" s="319" t="s">
        <v>17952</v>
      </c>
      <c r="D2421" s="319" t="s">
        <v>6293</v>
      </c>
      <c r="E2421" s="319" t="s">
        <v>17953</v>
      </c>
      <c r="F2421" s="319" t="s">
        <v>17954</v>
      </c>
      <c r="G2421" s="319" t="s">
        <v>6990</v>
      </c>
      <c r="H2421" s="319" t="s">
        <v>17954</v>
      </c>
      <c r="I2421" s="319" t="s">
        <v>6884</v>
      </c>
      <c r="J2421" s="319" t="s">
        <v>6884</v>
      </c>
      <c r="K2421" s="319" t="s">
        <v>6884</v>
      </c>
      <c r="L2421" s="319" t="s">
        <v>862</v>
      </c>
    </row>
    <row r="2422" spans="1:12" ht="78.75">
      <c r="A2422" s="318" t="s">
        <v>17958</v>
      </c>
      <c r="B2422" s="318" t="s">
        <v>17955</v>
      </c>
      <c r="C2422" s="318" t="s">
        <v>17956</v>
      </c>
      <c r="D2422" s="318" t="s">
        <v>17957</v>
      </c>
      <c r="E2422" s="318" t="s">
        <v>17953</v>
      </c>
      <c r="F2422" s="318" t="s">
        <v>17954</v>
      </c>
      <c r="G2422" s="318" t="s">
        <v>6990</v>
      </c>
      <c r="H2422" s="318" t="s">
        <v>17954</v>
      </c>
      <c r="I2422" s="318" t="s">
        <v>6884</v>
      </c>
      <c r="J2422" s="318" t="s">
        <v>6884</v>
      </c>
      <c r="K2422" s="318" t="s">
        <v>6884</v>
      </c>
      <c r="L2422" s="318" t="s">
        <v>862</v>
      </c>
    </row>
    <row r="2423" spans="1:12" ht="67.5">
      <c r="A2423" s="319" t="s">
        <v>6072</v>
      </c>
      <c r="B2423" s="319" t="s">
        <v>17959</v>
      </c>
      <c r="C2423" s="319" t="s">
        <v>17960</v>
      </c>
      <c r="D2423" s="319" t="s">
        <v>6318</v>
      </c>
      <c r="E2423" s="319" t="s">
        <v>17953</v>
      </c>
      <c r="F2423" s="319" t="s">
        <v>17954</v>
      </c>
      <c r="G2423" s="319" t="s">
        <v>6990</v>
      </c>
      <c r="H2423" s="319" t="s">
        <v>17954</v>
      </c>
      <c r="I2423" s="319" t="s">
        <v>6884</v>
      </c>
      <c r="J2423" s="319" t="s">
        <v>6884</v>
      </c>
      <c r="K2423" s="319" t="s">
        <v>6884</v>
      </c>
      <c r="L2423" s="319" t="s">
        <v>862</v>
      </c>
    </row>
    <row r="2424" spans="1:12" ht="22.5">
      <c r="A2424" s="318" t="s">
        <v>6023</v>
      </c>
      <c r="B2424" s="318" t="s">
        <v>17961</v>
      </c>
      <c r="C2424" s="318" t="s">
        <v>17962</v>
      </c>
      <c r="D2424" s="318" t="s">
        <v>6268</v>
      </c>
      <c r="E2424" s="318" t="s">
        <v>15756</v>
      </c>
      <c r="F2424" s="318" t="s">
        <v>15757</v>
      </c>
      <c r="G2424" s="318" t="s">
        <v>6990</v>
      </c>
      <c r="H2424" s="318" t="s">
        <v>15757</v>
      </c>
      <c r="I2424" s="318" t="s">
        <v>6884</v>
      </c>
      <c r="J2424" s="318" t="s">
        <v>6884</v>
      </c>
      <c r="K2424" s="318" t="s">
        <v>10273</v>
      </c>
      <c r="L2424" s="318" t="s">
        <v>6986</v>
      </c>
    </row>
    <row r="2425" spans="1:12" ht="90">
      <c r="A2425" s="319" t="s">
        <v>6884</v>
      </c>
      <c r="B2425" s="319" t="s">
        <v>17963</v>
      </c>
      <c r="C2425" s="319" t="s">
        <v>17964</v>
      </c>
      <c r="D2425" s="319" t="s">
        <v>6884</v>
      </c>
      <c r="E2425" s="319" t="s">
        <v>7445</v>
      </c>
      <c r="F2425" s="319" t="s">
        <v>7446</v>
      </c>
      <c r="G2425" s="319" t="s">
        <v>6990</v>
      </c>
      <c r="H2425" s="319" t="s">
        <v>7446</v>
      </c>
      <c r="I2425" s="319" t="s">
        <v>6884</v>
      </c>
      <c r="J2425" s="319" t="s">
        <v>6884</v>
      </c>
      <c r="K2425" s="319" t="s">
        <v>6940</v>
      </c>
      <c r="L2425" s="319" t="s">
        <v>862</v>
      </c>
    </row>
    <row r="2426" spans="1:12" ht="78.75">
      <c r="A2426" s="318" t="s">
        <v>6884</v>
      </c>
      <c r="B2426" s="318" t="s">
        <v>17965</v>
      </c>
      <c r="C2426" s="318" t="s">
        <v>17966</v>
      </c>
      <c r="D2426" s="318" t="s">
        <v>6884</v>
      </c>
      <c r="E2426" s="318" t="s">
        <v>7445</v>
      </c>
      <c r="F2426" s="318" t="s">
        <v>7446</v>
      </c>
      <c r="G2426" s="318" t="s">
        <v>6990</v>
      </c>
      <c r="H2426" s="318" t="s">
        <v>7446</v>
      </c>
      <c r="I2426" s="318" t="s">
        <v>6884</v>
      </c>
      <c r="J2426" s="318" t="s">
        <v>6884</v>
      </c>
      <c r="K2426" s="318" t="s">
        <v>6940</v>
      </c>
      <c r="L2426" s="318" t="s">
        <v>862</v>
      </c>
    </row>
    <row r="2427" spans="1:12" ht="67.5">
      <c r="A2427" s="319" t="s">
        <v>17970</v>
      </c>
      <c r="B2427" s="319" t="s">
        <v>17967</v>
      </c>
      <c r="C2427" s="319" t="s">
        <v>17968</v>
      </c>
      <c r="D2427" s="319" t="s">
        <v>17969</v>
      </c>
      <c r="E2427" s="319" t="s">
        <v>7445</v>
      </c>
      <c r="F2427" s="319" t="s">
        <v>7446</v>
      </c>
      <c r="G2427" s="319" t="s">
        <v>6990</v>
      </c>
      <c r="H2427" s="319" t="s">
        <v>7446</v>
      </c>
      <c r="I2427" s="319" t="s">
        <v>6884</v>
      </c>
      <c r="J2427" s="319" t="s">
        <v>6884</v>
      </c>
      <c r="K2427" s="319" t="s">
        <v>6884</v>
      </c>
      <c r="L2427" s="319" t="s">
        <v>862</v>
      </c>
    </row>
    <row r="2428" spans="1:12" ht="56.25">
      <c r="A2428" s="318" t="s">
        <v>17974</v>
      </c>
      <c r="B2428" s="318" t="s">
        <v>17971</v>
      </c>
      <c r="C2428" s="318" t="s">
        <v>17972</v>
      </c>
      <c r="D2428" s="318" t="s">
        <v>17973</v>
      </c>
      <c r="E2428" s="318" t="s">
        <v>17975</v>
      </c>
      <c r="F2428" s="318" t="s">
        <v>17976</v>
      </c>
      <c r="G2428" s="318" t="s">
        <v>7011</v>
      </c>
      <c r="H2428" s="318" t="s">
        <v>17976</v>
      </c>
      <c r="I2428" s="318" t="s">
        <v>6884</v>
      </c>
      <c r="J2428" s="318" t="s">
        <v>6884</v>
      </c>
      <c r="K2428" s="318" t="s">
        <v>6884</v>
      </c>
      <c r="L2428" s="318" t="s">
        <v>862</v>
      </c>
    </row>
    <row r="2429" spans="1:12" ht="90">
      <c r="A2429" s="319" t="s">
        <v>17980</v>
      </c>
      <c r="B2429" s="319" t="s">
        <v>17977</v>
      </c>
      <c r="C2429" s="319" t="s">
        <v>17978</v>
      </c>
      <c r="D2429" s="319" t="s">
        <v>17979</v>
      </c>
      <c r="E2429" s="319" t="s">
        <v>7598</v>
      </c>
      <c r="F2429" s="319" t="s">
        <v>7599</v>
      </c>
      <c r="G2429" s="319" t="s">
        <v>7600</v>
      </c>
      <c r="H2429" s="319" t="s">
        <v>7599</v>
      </c>
      <c r="I2429" s="319" t="s">
        <v>6884</v>
      </c>
      <c r="J2429" s="319" t="s">
        <v>6884</v>
      </c>
      <c r="K2429" s="319" t="s">
        <v>6884</v>
      </c>
      <c r="L2429" s="319" t="s">
        <v>862</v>
      </c>
    </row>
    <row r="2430" spans="1:12" ht="67.5">
      <c r="A2430" s="318" t="s">
        <v>17984</v>
      </c>
      <c r="B2430" s="318" t="s">
        <v>17981</v>
      </c>
      <c r="C2430" s="318" t="s">
        <v>17982</v>
      </c>
      <c r="D2430" s="318" t="s">
        <v>17983</v>
      </c>
      <c r="E2430" s="318" t="s">
        <v>7048</v>
      </c>
      <c r="F2430" s="318" t="s">
        <v>7049</v>
      </c>
      <c r="G2430" s="318" t="s">
        <v>6884</v>
      </c>
      <c r="H2430" s="318" t="s">
        <v>7049</v>
      </c>
      <c r="I2430" s="318" t="s">
        <v>6884</v>
      </c>
      <c r="J2430" s="318" t="s">
        <v>6884</v>
      </c>
      <c r="K2430" s="318" t="s">
        <v>6884</v>
      </c>
      <c r="L2430" s="318" t="s">
        <v>862</v>
      </c>
    </row>
    <row r="2431" spans="1:12" ht="78.75">
      <c r="A2431" s="319" t="s">
        <v>17988</v>
      </c>
      <c r="B2431" s="319" t="s">
        <v>17985</v>
      </c>
      <c r="C2431" s="319" t="s">
        <v>17986</v>
      </c>
      <c r="D2431" s="319" t="s">
        <v>17987</v>
      </c>
      <c r="E2431" s="319" t="s">
        <v>7598</v>
      </c>
      <c r="F2431" s="319" t="s">
        <v>7599</v>
      </c>
      <c r="G2431" s="319" t="s">
        <v>7600</v>
      </c>
      <c r="H2431" s="319" t="s">
        <v>7599</v>
      </c>
      <c r="I2431" s="319" t="s">
        <v>6884</v>
      </c>
      <c r="J2431" s="319" t="s">
        <v>6884</v>
      </c>
      <c r="K2431" s="319" t="s">
        <v>6884</v>
      </c>
      <c r="L2431" s="319" t="s">
        <v>6893</v>
      </c>
    </row>
    <row r="2432" spans="1:12" ht="67.5">
      <c r="A2432" s="318" t="s">
        <v>6884</v>
      </c>
      <c r="B2432" s="318" t="s">
        <v>17989</v>
      </c>
      <c r="C2432" s="318" t="s">
        <v>17990</v>
      </c>
      <c r="D2432" s="318" t="s">
        <v>17991</v>
      </c>
      <c r="E2432" s="318" t="s">
        <v>7035</v>
      </c>
      <c r="F2432" s="318" t="s">
        <v>7036</v>
      </c>
      <c r="G2432" s="318" t="s">
        <v>7037</v>
      </c>
      <c r="H2432" s="318" t="s">
        <v>7036</v>
      </c>
      <c r="I2432" s="318" t="s">
        <v>6884</v>
      </c>
      <c r="J2432" s="318" t="s">
        <v>6884</v>
      </c>
      <c r="K2432" s="318" t="s">
        <v>6884</v>
      </c>
      <c r="L2432" s="318" t="s">
        <v>862</v>
      </c>
    </row>
    <row r="2433" spans="1:12" ht="67.5">
      <c r="A2433" s="319" t="s">
        <v>17995</v>
      </c>
      <c r="B2433" s="319" t="s">
        <v>17992</v>
      </c>
      <c r="C2433" s="319" t="s">
        <v>17993</v>
      </c>
      <c r="D2433" s="319" t="s">
        <v>17994</v>
      </c>
      <c r="E2433" s="319" t="s">
        <v>8948</v>
      </c>
      <c r="F2433" s="319" t="s">
        <v>8949</v>
      </c>
      <c r="G2433" s="319" t="s">
        <v>7163</v>
      </c>
      <c r="H2433" s="319" t="s">
        <v>8949</v>
      </c>
      <c r="I2433" s="319" t="s">
        <v>6884</v>
      </c>
      <c r="J2433" s="319" t="s">
        <v>6884</v>
      </c>
      <c r="K2433" s="319" t="s">
        <v>6884</v>
      </c>
      <c r="L2433" s="319" t="s">
        <v>862</v>
      </c>
    </row>
    <row r="2434" spans="1:12" ht="90">
      <c r="A2434" s="318" t="s">
        <v>6884</v>
      </c>
      <c r="B2434" s="318" t="s">
        <v>17996</v>
      </c>
      <c r="C2434" s="318" t="s">
        <v>17997</v>
      </c>
      <c r="D2434" s="318" t="s">
        <v>17998</v>
      </c>
      <c r="E2434" s="318" t="s">
        <v>7923</v>
      </c>
      <c r="F2434" s="318" t="s">
        <v>7924</v>
      </c>
      <c r="G2434" s="318" t="s">
        <v>7037</v>
      </c>
      <c r="H2434" s="318" t="s">
        <v>7924</v>
      </c>
      <c r="I2434" s="318" t="s">
        <v>6884</v>
      </c>
      <c r="J2434" s="318" t="s">
        <v>6884</v>
      </c>
      <c r="K2434" s="318" t="s">
        <v>6884</v>
      </c>
      <c r="L2434" s="318" t="s">
        <v>862</v>
      </c>
    </row>
    <row r="2435" spans="1:12" ht="78.75">
      <c r="A2435" s="319" t="s">
        <v>18002</v>
      </c>
      <c r="B2435" s="319" t="s">
        <v>17999</v>
      </c>
      <c r="C2435" s="319" t="s">
        <v>18000</v>
      </c>
      <c r="D2435" s="319" t="s">
        <v>18001</v>
      </c>
      <c r="E2435" s="319" t="s">
        <v>7035</v>
      </c>
      <c r="F2435" s="319" t="s">
        <v>7036</v>
      </c>
      <c r="G2435" s="319" t="s">
        <v>7037</v>
      </c>
      <c r="H2435" s="319" t="s">
        <v>7036</v>
      </c>
      <c r="I2435" s="319" t="s">
        <v>6884</v>
      </c>
      <c r="J2435" s="319" t="s">
        <v>6884</v>
      </c>
      <c r="K2435" s="319" t="s">
        <v>6884</v>
      </c>
      <c r="L2435" s="319" t="s">
        <v>862</v>
      </c>
    </row>
    <row r="2436" spans="1:12" ht="123.75">
      <c r="A2436" s="318" t="s">
        <v>18006</v>
      </c>
      <c r="B2436" s="318" t="s">
        <v>18003</v>
      </c>
      <c r="C2436" s="318" t="s">
        <v>18004</v>
      </c>
      <c r="D2436" s="318" t="s">
        <v>18005</v>
      </c>
      <c r="E2436" s="318" t="s">
        <v>7274</v>
      </c>
      <c r="F2436" s="318" t="s">
        <v>7275</v>
      </c>
      <c r="G2436" s="318" t="s">
        <v>7276</v>
      </c>
      <c r="H2436" s="318" t="s">
        <v>7277</v>
      </c>
      <c r="I2436" s="318" t="s">
        <v>6884</v>
      </c>
      <c r="J2436" s="318" t="s">
        <v>6884</v>
      </c>
      <c r="K2436" s="318" t="s">
        <v>6884</v>
      </c>
      <c r="L2436" s="318" t="s">
        <v>862</v>
      </c>
    </row>
    <row r="2437" spans="1:12" ht="90">
      <c r="A2437" s="319" t="s">
        <v>18010</v>
      </c>
      <c r="B2437" s="319" t="s">
        <v>18007</v>
      </c>
      <c r="C2437" s="319" t="s">
        <v>18008</v>
      </c>
      <c r="D2437" s="319" t="s">
        <v>18009</v>
      </c>
      <c r="E2437" s="319" t="s">
        <v>9494</v>
      </c>
      <c r="F2437" s="319" t="s">
        <v>9495</v>
      </c>
      <c r="G2437" s="319" t="s">
        <v>7163</v>
      </c>
      <c r="H2437" s="319" t="s">
        <v>9495</v>
      </c>
      <c r="I2437" s="319" t="s">
        <v>6884</v>
      </c>
      <c r="J2437" s="319" t="s">
        <v>6884</v>
      </c>
      <c r="K2437" s="319" t="s">
        <v>6884</v>
      </c>
      <c r="L2437" s="319" t="s">
        <v>862</v>
      </c>
    </row>
    <row r="2438" spans="1:12" ht="101.25">
      <c r="A2438" s="318" t="s">
        <v>18014</v>
      </c>
      <c r="B2438" s="318" t="s">
        <v>18011</v>
      </c>
      <c r="C2438" s="318" t="s">
        <v>18012</v>
      </c>
      <c r="D2438" s="318" t="s">
        <v>18013</v>
      </c>
      <c r="E2438" s="318" t="s">
        <v>8930</v>
      </c>
      <c r="F2438" s="318" t="s">
        <v>8931</v>
      </c>
      <c r="G2438" s="318" t="s">
        <v>6884</v>
      </c>
      <c r="H2438" s="318" t="s">
        <v>8931</v>
      </c>
      <c r="I2438" s="318" t="s">
        <v>6884</v>
      </c>
      <c r="J2438" s="318" t="s">
        <v>6884</v>
      </c>
      <c r="K2438" s="318" t="s">
        <v>6884</v>
      </c>
      <c r="L2438" s="318" t="s">
        <v>862</v>
      </c>
    </row>
    <row r="2439" spans="1:12" ht="409.5">
      <c r="A2439" s="319" t="s">
        <v>6884</v>
      </c>
      <c r="B2439" s="319" t="s">
        <v>18015</v>
      </c>
      <c r="C2439" s="319" t="s">
        <v>18016</v>
      </c>
      <c r="D2439" s="319" t="s">
        <v>18017</v>
      </c>
      <c r="E2439" s="319" t="s">
        <v>9337</v>
      </c>
      <c r="F2439" s="319" t="s">
        <v>9338</v>
      </c>
      <c r="G2439" s="319" t="s">
        <v>7474</v>
      </c>
      <c r="H2439" s="319" t="s">
        <v>9338</v>
      </c>
      <c r="I2439" s="319" t="s">
        <v>6884</v>
      </c>
      <c r="J2439" s="319" t="s">
        <v>6884</v>
      </c>
      <c r="K2439" s="319" t="s">
        <v>6884</v>
      </c>
      <c r="L2439" s="319" t="s">
        <v>862</v>
      </c>
    </row>
    <row r="2440" spans="1:12" ht="409.5">
      <c r="A2440" s="318" t="s">
        <v>18021</v>
      </c>
      <c r="B2440" s="318" t="s">
        <v>18018</v>
      </c>
      <c r="C2440" s="318" t="s">
        <v>18019</v>
      </c>
      <c r="D2440" s="318" t="s">
        <v>18020</v>
      </c>
      <c r="E2440" s="318" t="s">
        <v>7598</v>
      </c>
      <c r="F2440" s="318" t="s">
        <v>7599</v>
      </c>
      <c r="G2440" s="318" t="s">
        <v>7600</v>
      </c>
      <c r="H2440" s="318" t="s">
        <v>7599</v>
      </c>
      <c r="I2440" s="318" t="s">
        <v>6884</v>
      </c>
      <c r="J2440" s="318" t="s">
        <v>6884</v>
      </c>
      <c r="K2440" s="318" t="s">
        <v>6884</v>
      </c>
      <c r="L2440" s="318" t="s">
        <v>862</v>
      </c>
    </row>
    <row r="2441" spans="1:12" ht="67.5">
      <c r="A2441" s="319" t="s">
        <v>6884</v>
      </c>
      <c r="B2441" s="319" t="s">
        <v>18022</v>
      </c>
      <c r="C2441" s="319" t="s">
        <v>18023</v>
      </c>
      <c r="D2441" s="319" t="s">
        <v>18024</v>
      </c>
      <c r="E2441" s="319" t="s">
        <v>7048</v>
      </c>
      <c r="F2441" s="319" t="s">
        <v>7049</v>
      </c>
      <c r="G2441" s="319" t="s">
        <v>6884</v>
      </c>
      <c r="H2441" s="319" t="s">
        <v>7049</v>
      </c>
      <c r="I2441" s="319" t="s">
        <v>6884</v>
      </c>
      <c r="J2441" s="319" t="s">
        <v>6884</v>
      </c>
      <c r="K2441" s="319" t="s">
        <v>6884</v>
      </c>
      <c r="L2441" s="319" t="s">
        <v>862</v>
      </c>
    </row>
    <row r="2442" spans="1:12" ht="67.5">
      <c r="A2442" s="318" t="s">
        <v>18028</v>
      </c>
      <c r="B2442" s="318" t="s">
        <v>18025</v>
      </c>
      <c r="C2442" s="318" t="s">
        <v>18026</v>
      </c>
      <c r="D2442" s="318" t="s">
        <v>18027</v>
      </c>
      <c r="E2442" s="318" t="s">
        <v>18029</v>
      </c>
      <c r="F2442" s="318" t="s">
        <v>18030</v>
      </c>
      <c r="G2442" s="318" t="s">
        <v>6938</v>
      </c>
      <c r="H2442" s="318" t="s">
        <v>18031</v>
      </c>
      <c r="I2442" s="318" t="s">
        <v>6884</v>
      </c>
      <c r="J2442" s="318" t="s">
        <v>6884</v>
      </c>
      <c r="K2442" s="318" t="s">
        <v>6884</v>
      </c>
      <c r="L2442" s="318" t="s">
        <v>862</v>
      </c>
    </row>
    <row r="2443" spans="1:12" ht="112.5">
      <c r="A2443" s="319" t="s">
        <v>18035</v>
      </c>
      <c r="B2443" s="319" t="s">
        <v>18032</v>
      </c>
      <c r="C2443" s="319" t="s">
        <v>18033</v>
      </c>
      <c r="D2443" s="319" t="s">
        <v>18034</v>
      </c>
      <c r="E2443" s="319" t="s">
        <v>7048</v>
      </c>
      <c r="F2443" s="319" t="s">
        <v>7049</v>
      </c>
      <c r="G2443" s="319" t="s">
        <v>6884</v>
      </c>
      <c r="H2443" s="319" t="s">
        <v>7049</v>
      </c>
      <c r="I2443" s="319" t="s">
        <v>6884</v>
      </c>
      <c r="J2443" s="319" t="s">
        <v>6884</v>
      </c>
      <c r="K2443" s="319" t="s">
        <v>6884</v>
      </c>
      <c r="L2443" s="319" t="s">
        <v>862</v>
      </c>
    </row>
    <row r="2444" spans="1:12" ht="112.5">
      <c r="A2444" s="318" t="s">
        <v>18039</v>
      </c>
      <c r="B2444" s="318" t="s">
        <v>18036</v>
      </c>
      <c r="C2444" s="318" t="s">
        <v>18037</v>
      </c>
      <c r="D2444" s="318" t="s">
        <v>18038</v>
      </c>
      <c r="E2444" s="318" t="s">
        <v>7048</v>
      </c>
      <c r="F2444" s="318" t="s">
        <v>7049</v>
      </c>
      <c r="G2444" s="318" t="s">
        <v>6884</v>
      </c>
      <c r="H2444" s="318" t="s">
        <v>7049</v>
      </c>
      <c r="I2444" s="318" t="s">
        <v>6884</v>
      </c>
      <c r="J2444" s="318" t="s">
        <v>6884</v>
      </c>
      <c r="K2444" s="318" t="s">
        <v>6884</v>
      </c>
      <c r="L2444" s="318" t="s">
        <v>862</v>
      </c>
    </row>
    <row r="2445" spans="1:12" ht="135">
      <c r="A2445" s="319" t="s">
        <v>18043</v>
      </c>
      <c r="B2445" s="319" t="s">
        <v>18040</v>
      </c>
      <c r="C2445" s="319" t="s">
        <v>18041</v>
      </c>
      <c r="D2445" s="319" t="s">
        <v>18042</v>
      </c>
      <c r="E2445" s="319" t="s">
        <v>8202</v>
      </c>
      <c r="F2445" s="319" t="s">
        <v>8203</v>
      </c>
      <c r="G2445" s="319" t="s">
        <v>8100</v>
      </c>
      <c r="H2445" s="319" t="s">
        <v>8203</v>
      </c>
      <c r="I2445" s="319" t="s">
        <v>6884</v>
      </c>
      <c r="J2445" s="319" t="s">
        <v>6884</v>
      </c>
      <c r="K2445" s="319" t="s">
        <v>6884</v>
      </c>
      <c r="L2445" s="319" t="s">
        <v>862</v>
      </c>
    </row>
    <row r="2446" spans="1:12" ht="409.5">
      <c r="A2446" s="318" t="s">
        <v>1090</v>
      </c>
      <c r="B2446" s="318" t="s">
        <v>18044</v>
      </c>
      <c r="C2446" s="318" t="s">
        <v>18045</v>
      </c>
      <c r="D2446" s="318" t="s">
        <v>18046</v>
      </c>
      <c r="E2446" s="318" t="s">
        <v>9337</v>
      </c>
      <c r="F2446" s="318" t="s">
        <v>9338</v>
      </c>
      <c r="G2446" s="318" t="s">
        <v>7474</v>
      </c>
      <c r="H2446" s="318" t="s">
        <v>9338</v>
      </c>
      <c r="I2446" s="318" t="s">
        <v>6884</v>
      </c>
      <c r="J2446" s="318" t="s">
        <v>6884</v>
      </c>
      <c r="K2446" s="318" t="s">
        <v>6884</v>
      </c>
      <c r="L2446" s="318" t="s">
        <v>6926</v>
      </c>
    </row>
    <row r="2447" spans="1:12" ht="67.5">
      <c r="A2447" s="319" t="s">
        <v>18050</v>
      </c>
      <c r="B2447" s="319" t="s">
        <v>18047</v>
      </c>
      <c r="C2447" s="319" t="s">
        <v>18048</v>
      </c>
      <c r="D2447" s="319" t="s">
        <v>18049</v>
      </c>
      <c r="E2447" s="319" t="s">
        <v>7274</v>
      </c>
      <c r="F2447" s="319" t="s">
        <v>7275</v>
      </c>
      <c r="G2447" s="319" t="s">
        <v>7276</v>
      </c>
      <c r="H2447" s="319" t="s">
        <v>7277</v>
      </c>
      <c r="I2447" s="319" t="s">
        <v>6884</v>
      </c>
      <c r="J2447" s="319" t="s">
        <v>6884</v>
      </c>
      <c r="K2447" s="319" t="s">
        <v>6884</v>
      </c>
      <c r="L2447" s="319" t="s">
        <v>862</v>
      </c>
    </row>
    <row r="2448" spans="1:12" ht="78.75">
      <c r="A2448" s="318" t="s">
        <v>6884</v>
      </c>
      <c r="B2448" s="318" t="s">
        <v>18051</v>
      </c>
      <c r="C2448" s="318" t="s">
        <v>18052</v>
      </c>
      <c r="D2448" s="318" t="s">
        <v>18053</v>
      </c>
      <c r="E2448" s="318" t="s">
        <v>8930</v>
      </c>
      <c r="F2448" s="318" t="s">
        <v>8931</v>
      </c>
      <c r="G2448" s="318" t="s">
        <v>6884</v>
      </c>
      <c r="H2448" s="318" t="s">
        <v>8931</v>
      </c>
      <c r="I2448" s="318" t="s">
        <v>6884</v>
      </c>
      <c r="J2448" s="318" t="s">
        <v>6884</v>
      </c>
      <c r="K2448" s="318" t="s">
        <v>6884</v>
      </c>
      <c r="L2448" s="318" t="s">
        <v>862</v>
      </c>
    </row>
    <row r="2449" spans="1:12" ht="33.75">
      <c r="A2449" s="319" t="s">
        <v>18057</v>
      </c>
      <c r="B2449" s="319" t="s">
        <v>18054</v>
      </c>
      <c r="C2449" s="319" t="s">
        <v>18055</v>
      </c>
      <c r="D2449" s="319" t="s">
        <v>18056</v>
      </c>
      <c r="E2449" s="319" t="s">
        <v>8218</v>
      </c>
      <c r="F2449" s="319" t="s">
        <v>8219</v>
      </c>
      <c r="G2449" s="319" t="s">
        <v>7037</v>
      </c>
      <c r="H2449" s="319" t="s">
        <v>8219</v>
      </c>
      <c r="I2449" s="319" t="s">
        <v>6884</v>
      </c>
      <c r="J2449" s="319" t="s">
        <v>6884</v>
      </c>
      <c r="K2449" s="319" t="s">
        <v>6884</v>
      </c>
      <c r="L2449" s="319" t="s">
        <v>862</v>
      </c>
    </row>
    <row r="2450" spans="1:12" ht="56.25">
      <c r="A2450" s="318" t="s">
        <v>18061</v>
      </c>
      <c r="B2450" s="318" t="s">
        <v>18058</v>
      </c>
      <c r="C2450" s="318" t="s">
        <v>18059</v>
      </c>
      <c r="D2450" s="318" t="s">
        <v>18060</v>
      </c>
      <c r="E2450" s="318" t="s">
        <v>13233</v>
      </c>
      <c r="F2450" s="318" t="s">
        <v>13234</v>
      </c>
      <c r="G2450" s="318" t="s">
        <v>7586</v>
      </c>
      <c r="H2450" s="318" t="s">
        <v>13234</v>
      </c>
      <c r="I2450" s="318" t="s">
        <v>6884</v>
      </c>
      <c r="J2450" s="318" t="s">
        <v>6884</v>
      </c>
      <c r="K2450" s="318" t="s">
        <v>6884</v>
      </c>
      <c r="L2450" s="318" t="s">
        <v>862</v>
      </c>
    </row>
    <row r="2451" spans="1:12" ht="56.25">
      <c r="A2451" s="319" t="s">
        <v>18065</v>
      </c>
      <c r="B2451" s="319" t="s">
        <v>18062</v>
      </c>
      <c r="C2451" s="319" t="s">
        <v>18063</v>
      </c>
      <c r="D2451" s="319" t="s">
        <v>18064</v>
      </c>
      <c r="E2451" s="319" t="s">
        <v>18066</v>
      </c>
      <c r="F2451" s="319" t="s">
        <v>18067</v>
      </c>
      <c r="G2451" s="319" t="s">
        <v>7586</v>
      </c>
      <c r="H2451" s="319" t="s">
        <v>18067</v>
      </c>
      <c r="I2451" s="319" t="s">
        <v>6884</v>
      </c>
      <c r="J2451" s="319" t="s">
        <v>6884</v>
      </c>
      <c r="K2451" s="319" t="s">
        <v>6884</v>
      </c>
      <c r="L2451" s="319" t="s">
        <v>862</v>
      </c>
    </row>
    <row r="2452" spans="1:12" ht="67.5">
      <c r="A2452" s="318" t="s">
        <v>18071</v>
      </c>
      <c r="B2452" s="318" t="s">
        <v>18068</v>
      </c>
      <c r="C2452" s="318" t="s">
        <v>18069</v>
      </c>
      <c r="D2452" s="318" t="s">
        <v>18070</v>
      </c>
      <c r="E2452" s="318" t="s">
        <v>18072</v>
      </c>
      <c r="F2452" s="318" t="s">
        <v>18073</v>
      </c>
      <c r="G2452" s="318" t="s">
        <v>8100</v>
      </c>
      <c r="H2452" s="318" t="s">
        <v>18073</v>
      </c>
      <c r="I2452" s="318" t="s">
        <v>6884</v>
      </c>
      <c r="J2452" s="318" t="s">
        <v>6884</v>
      </c>
      <c r="K2452" s="318" t="s">
        <v>6884</v>
      </c>
      <c r="L2452" s="318" t="s">
        <v>862</v>
      </c>
    </row>
    <row r="2453" spans="1:12" ht="90">
      <c r="A2453" s="319" t="s">
        <v>18077</v>
      </c>
      <c r="B2453" s="319" t="s">
        <v>18074</v>
      </c>
      <c r="C2453" s="319" t="s">
        <v>18075</v>
      </c>
      <c r="D2453" s="319" t="s">
        <v>18076</v>
      </c>
      <c r="E2453" s="319" t="s">
        <v>18078</v>
      </c>
      <c r="F2453" s="319" t="s">
        <v>18079</v>
      </c>
      <c r="G2453" s="319" t="s">
        <v>7759</v>
      </c>
      <c r="H2453" s="319" t="s">
        <v>18079</v>
      </c>
      <c r="I2453" s="319" t="s">
        <v>6884</v>
      </c>
      <c r="J2453" s="319" t="s">
        <v>6884</v>
      </c>
      <c r="K2453" s="319" t="s">
        <v>6884</v>
      </c>
      <c r="L2453" s="319" t="s">
        <v>862</v>
      </c>
    </row>
    <row r="2454" spans="1:12" ht="168.75">
      <c r="A2454" s="318" t="s">
        <v>18083</v>
      </c>
      <c r="B2454" s="318" t="s">
        <v>18080</v>
      </c>
      <c r="C2454" s="318" t="s">
        <v>18081</v>
      </c>
      <c r="D2454" s="318" t="s">
        <v>18082</v>
      </c>
      <c r="E2454" s="318" t="s">
        <v>9044</v>
      </c>
      <c r="F2454" s="318" t="s">
        <v>9045</v>
      </c>
      <c r="G2454" s="318" t="s">
        <v>7044</v>
      </c>
      <c r="H2454" s="318" t="s">
        <v>9045</v>
      </c>
      <c r="I2454" s="318" t="s">
        <v>6884</v>
      </c>
      <c r="J2454" s="318" t="s">
        <v>6884</v>
      </c>
      <c r="K2454" s="318" t="s">
        <v>6884</v>
      </c>
      <c r="L2454" s="318" t="s">
        <v>862</v>
      </c>
    </row>
    <row r="2455" spans="1:12" ht="409.5">
      <c r="A2455" s="319" t="s">
        <v>18087</v>
      </c>
      <c r="B2455" s="319" t="s">
        <v>18084</v>
      </c>
      <c r="C2455" s="319" t="s">
        <v>18085</v>
      </c>
      <c r="D2455" s="319" t="s">
        <v>18086</v>
      </c>
      <c r="E2455" s="319" t="s">
        <v>7472</v>
      </c>
      <c r="F2455" s="319" t="s">
        <v>7473</v>
      </c>
      <c r="G2455" s="319" t="s">
        <v>7474</v>
      </c>
      <c r="H2455" s="319" t="s">
        <v>7473</v>
      </c>
      <c r="I2455" s="319" t="s">
        <v>6884</v>
      </c>
      <c r="J2455" s="319" t="s">
        <v>6884</v>
      </c>
      <c r="K2455" s="319" t="s">
        <v>6884</v>
      </c>
      <c r="L2455" s="319" t="s">
        <v>862</v>
      </c>
    </row>
    <row r="2456" spans="1:12" ht="112.5">
      <c r="A2456" s="318" t="s">
        <v>6884</v>
      </c>
      <c r="B2456" s="318" t="s">
        <v>18088</v>
      </c>
      <c r="C2456" s="318" t="s">
        <v>18089</v>
      </c>
      <c r="D2456" s="318" t="s">
        <v>18090</v>
      </c>
      <c r="E2456" s="318" t="s">
        <v>7772</v>
      </c>
      <c r="F2456" s="318" t="s">
        <v>7773</v>
      </c>
      <c r="G2456" s="318" t="s">
        <v>7044</v>
      </c>
      <c r="H2456" s="318" t="s">
        <v>7773</v>
      </c>
      <c r="I2456" s="318" t="s">
        <v>6884</v>
      </c>
      <c r="J2456" s="318" t="s">
        <v>6884</v>
      </c>
      <c r="K2456" s="318" t="s">
        <v>6884</v>
      </c>
      <c r="L2456" s="318" t="s">
        <v>862</v>
      </c>
    </row>
    <row r="2457" spans="1:12" ht="180">
      <c r="A2457" s="319" t="s">
        <v>6884</v>
      </c>
      <c r="B2457" s="319" t="s">
        <v>18091</v>
      </c>
      <c r="C2457" s="319" t="s">
        <v>18092</v>
      </c>
      <c r="D2457" s="319" t="s">
        <v>18093</v>
      </c>
      <c r="E2457" s="319" t="s">
        <v>16138</v>
      </c>
      <c r="F2457" s="319" t="s">
        <v>16139</v>
      </c>
      <c r="G2457" s="319" t="s">
        <v>7474</v>
      </c>
      <c r="H2457" s="319" t="s">
        <v>16139</v>
      </c>
      <c r="I2457" s="319" t="s">
        <v>6884</v>
      </c>
      <c r="J2457" s="319" t="s">
        <v>6884</v>
      </c>
      <c r="K2457" s="319" t="s">
        <v>6884</v>
      </c>
      <c r="L2457" s="319" t="s">
        <v>862</v>
      </c>
    </row>
    <row r="2458" spans="1:12" ht="123.75">
      <c r="A2458" s="318" t="s">
        <v>18097</v>
      </c>
      <c r="B2458" s="318" t="s">
        <v>18094</v>
      </c>
      <c r="C2458" s="318" t="s">
        <v>18095</v>
      </c>
      <c r="D2458" s="318" t="s">
        <v>18096</v>
      </c>
      <c r="E2458" s="318" t="s">
        <v>7445</v>
      </c>
      <c r="F2458" s="318" t="s">
        <v>7446</v>
      </c>
      <c r="G2458" s="318" t="s">
        <v>6990</v>
      </c>
      <c r="H2458" s="318" t="s">
        <v>7446</v>
      </c>
      <c r="I2458" s="318" t="s">
        <v>6884</v>
      </c>
      <c r="J2458" s="318" t="s">
        <v>6884</v>
      </c>
      <c r="K2458" s="318" t="s">
        <v>6884</v>
      </c>
      <c r="L2458" s="318" t="s">
        <v>862</v>
      </c>
    </row>
    <row r="2459" spans="1:12" ht="56.25">
      <c r="A2459" s="319" t="s">
        <v>18101</v>
      </c>
      <c r="B2459" s="319" t="s">
        <v>18098</v>
      </c>
      <c r="C2459" s="319" t="s">
        <v>18099</v>
      </c>
      <c r="D2459" s="319" t="s">
        <v>18100</v>
      </c>
      <c r="E2459" s="319" t="s">
        <v>18102</v>
      </c>
      <c r="F2459" s="319" t="s">
        <v>18103</v>
      </c>
      <c r="G2459" s="319" t="s">
        <v>7106</v>
      </c>
      <c r="H2459" s="319" t="s">
        <v>18104</v>
      </c>
      <c r="I2459" s="319" t="s">
        <v>6884</v>
      </c>
      <c r="J2459" s="319" t="s">
        <v>6884</v>
      </c>
      <c r="K2459" s="319" t="s">
        <v>6884</v>
      </c>
      <c r="L2459" s="319" t="s">
        <v>862</v>
      </c>
    </row>
    <row r="2460" spans="1:12" ht="78.75">
      <c r="A2460" s="318" t="s">
        <v>18108</v>
      </c>
      <c r="B2460" s="318" t="s">
        <v>18105</v>
      </c>
      <c r="C2460" s="318" t="s">
        <v>18106</v>
      </c>
      <c r="D2460" s="318" t="s">
        <v>18107</v>
      </c>
      <c r="E2460" s="318" t="s">
        <v>18109</v>
      </c>
      <c r="F2460" s="318" t="s">
        <v>18110</v>
      </c>
      <c r="G2460" s="318" t="s">
        <v>7106</v>
      </c>
      <c r="H2460" s="318" t="s">
        <v>18111</v>
      </c>
      <c r="I2460" s="318" t="s">
        <v>6884</v>
      </c>
      <c r="J2460" s="318" t="s">
        <v>6884</v>
      </c>
      <c r="K2460" s="318" t="s">
        <v>6884</v>
      </c>
      <c r="L2460" s="318" t="s">
        <v>862</v>
      </c>
    </row>
    <row r="2461" spans="1:12" ht="90">
      <c r="A2461" s="319" t="s">
        <v>18115</v>
      </c>
      <c r="B2461" s="319" t="s">
        <v>18112</v>
      </c>
      <c r="C2461" s="319" t="s">
        <v>18113</v>
      </c>
      <c r="D2461" s="319" t="s">
        <v>18114</v>
      </c>
      <c r="E2461" s="319" t="s">
        <v>9494</v>
      </c>
      <c r="F2461" s="319" t="s">
        <v>9495</v>
      </c>
      <c r="G2461" s="319" t="s">
        <v>7163</v>
      </c>
      <c r="H2461" s="319" t="s">
        <v>9495</v>
      </c>
      <c r="I2461" s="319" t="s">
        <v>6884</v>
      </c>
      <c r="J2461" s="319" t="s">
        <v>6884</v>
      </c>
      <c r="K2461" s="319" t="s">
        <v>6884</v>
      </c>
      <c r="L2461" s="319" t="s">
        <v>862</v>
      </c>
    </row>
    <row r="2462" spans="1:12" ht="225">
      <c r="A2462" s="318" t="s">
        <v>1090</v>
      </c>
      <c r="B2462" s="318" t="s">
        <v>18116</v>
      </c>
      <c r="C2462" s="318" t="s">
        <v>18117</v>
      </c>
      <c r="D2462" s="318" t="s">
        <v>18118</v>
      </c>
      <c r="E2462" s="318" t="s">
        <v>7412</v>
      </c>
      <c r="F2462" s="318" t="s">
        <v>7413</v>
      </c>
      <c r="G2462" s="318" t="s">
        <v>7037</v>
      </c>
      <c r="H2462" s="318" t="s">
        <v>7413</v>
      </c>
      <c r="I2462" s="318" t="s">
        <v>6884</v>
      </c>
      <c r="J2462" s="318" t="s">
        <v>6884</v>
      </c>
      <c r="K2462" s="318" t="s">
        <v>6884</v>
      </c>
      <c r="L2462" s="318" t="s">
        <v>6893</v>
      </c>
    </row>
    <row r="2463" spans="1:12" ht="112.5">
      <c r="A2463" s="319" t="s">
        <v>18122</v>
      </c>
      <c r="B2463" s="319" t="s">
        <v>18119</v>
      </c>
      <c r="C2463" s="319" t="s">
        <v>18120</v>
      </c>
      <c r="D2463" s="319" t="s">
        <v>18121</v>
      </c>
      <c r="E2463" s="319" t="s">
        <v>7598</v>
      </c>
      <c r="F2463" s="319" t="s">
        <v>7599</v>
      </c>
      <c r="G2463" s="319" t="s">
        <v>7600</v>
      </c>
      <c r="H2463" s="319" t="s">
        <v>7599</v>
      </c>
      <c r="I2463" s="319" t="s">
        <v>6884</v>
      </c>
      <c r="J2463" s="319" t="s">
        <v>6884</v>
      </c>
      <c r="K2463" s="319" t="s">
        <v>6884</v>
      </c>
      <c r="L2463" s="319" t="s">
        <v>862</v>
      </c>
    </row>
    <row r="2464" spans="1:12" ht="90">
      <c r="A2464" s="318" t="s">
        <v>6884</v>
      </c>
      <c r="B2464" s="318" t="s">
        <v>18123</v>
      </c>
      <c r="C2464" s="318" t="s">
        <v>18124</v>
      </c>
      <c r="D2464" s="318" t="s">
        <v>18125</v>
      </c>
      <c r="E2464" s="318" t="s">
        <v>7598</v>
      </c>
      <c r="F2464" s="318" t="s">
        <v>7599</v>
      </c>
      <c r="G2464" s="318" t="s">
        <v>7600</v>
      </c>
      <c r="H2464" s="318" t="s">
        <v>7599</v>
      </c>
      <c r="I2464" s="318" t="s">
        <v>6884</v>
      </c>
      <c r="J2464" s="318" t="s">
        <v>6884</v>
      </c>
      <c r="K2464" s="318" t="s">
        <v>6884</v>
      </c>
      <c r="L2464" s="318" t="s">
        <v>862</v>
      </c>
    </row>
    <row r="2465" spans="1:12" ht="180">
      <c r="A2465" s="319" t="s">
        <v>6884</v>
      </c>
      <c r="B2465" s="319" t="s">
        <v>18126</v>
      </c>
      <c r="C2465" s="319" t="s">
        <v>18127</v>
      </c>
      <c r="D2465" s="319" t="s">
        <v>18128</v>
      </c>
      <c r="E2465" s="319" t="s">
        <v>7001</v>
      </c>
      <c r="F2465" s="319" t="s">
        <v>7002</v>
      </c>
      <c r="G2465" s="319" t="s">
        <v>7003</v>
      </c>
      <c r="H2465" s="319" t="s">
        <v>7004</v>
      </c>
      <c r="I2465" s="319" t="s">
        <v>6884</v>
      </c>
      <c r="J2465" s="319" t="s">
        <v>6884</v>
      </c>
      <c r="K2465" s="319" t="s">
        <v>6884</v>
      </c>
      <c r="L2465" s="319" t="s">
        <v>862</v>
      </c>
    </row>
    <row r="2466" spans="1:12" ht="78.75">
      <c r="A2466" s="318" t="s">
        <v>18132</v>
      </c>
      <c r="B2466" s="318" t="s">
        <v>18129</v>
      </c>
      <c r="C2466" s="318" t="s">
        <v>18130</v>
      </c>
      <c r="D2466" s="318" t="s">
        <v>18131</v>
      </c>
      <c r="E2466" s="318" t="s">
        <v>18133</v>
      </c>
      <c r="F2466" s="318" t="s">
        <v>18134</v>
      </c>
      <c r="G2466" s="318" t="s">
        <v>7139</v>
      </c>
      <c r="H2466" s="318" t="s">
        <v>18134</v>
      </c>
      <c r="I2466" s="318" t="s">
        <v>6884</v>
      </c>
      <c r="J2466" s="318" t="s">
        <v>6884</v>
      </c>
      <c r="K2466" s="318" t="s">
        <v>6884</v>
      </c>
      <c r="L2466" s="318" t="s">
        <v>862</v>
      </c>
    </row>
    <row r="2467" spans="1:12" ht="67.5">
      <c r="A2467" s="319" t="s">
        <v>18138</v>
      </c>
      <c r="B2467" s="319" t="s">
        <v>18135</v>
      </c>
      <c r="C2467" s="319" t="s">
        <v>18136</v>
      </c>
      <c r="D2467" s="319" t="s">
        <v>18137</v>
      </c>
      <c r="E2467" s="319" t="s">
        <v>9860</v>
      </c>
      <c r="F2467" s="319" t="s">
        <v>12516</v>
      </c>
      <c r="G2467" s="319" t="s">
        <v>7163</v>
      </c>
      <c r="H2467" s="319" t="s">
        <v>12516</v>
      </c>
      <c r="I2467" s="319" t="s">
        <v>6884</v>
      </c>
      <c r="J2467" s="319" t="s">
        <v>6884</v>
      </c>
      <c r="K2467" s="319" t="s">
        <v>6884</v>
      </c>
      <c r="L2467" s="319" t="s">
        <v>862</v>
      </c>
    </row>
    <row r="2468" spans="1:12" ht="56.25">
      <c r="A2468" s="318" t="s">
        <v>18142</v>
      </c>
      <c r="B2468" s="318" t="s">
        <v>18139</v>
      </c>
      <c r="C2468" s="318" t="s">
        <v>18140</v>
      </c>
      <c r="D2468" s="318" t="s">
        <v>18141</v>
      </c>
      <c r="E2468" s="318" t="s">
        <v>7048</v>
      </c>
      <c r="F2468" s="318" t="s">
        <v>7049</v>
      </c>
      <c r="G2468" s="318" t="s">
        <v>6884</v>
      </c>
      <c r="H2468" s="318" t="s">
        <v>7049</v>
      </c>
      <c r="I2468" s="318" t="s">
        <v>6884</v>
      </c>
      <c r="J2468" s="318" t="s">
        <v>6884</v>
      </c>
      <c r="K2468" s="318" t="s">
        <v>6884</v>
      </c>
      <c r="L2468" s="318" t="s">
        <v>862</v>
      </c>
    </row>
    <row r="2469" spans="1:12" ht="225">
      <c r="A2469" s="319" t="s">
        <v>6884</v>
      </c>
      <c r="B2469" s="319" t="s">
        <v>18143</v>
      </c>
      <c r="C2469" s="319" t="s">
        <v>18144</v>
      </c>
      <c r="D2469" s="319" t="s">
        <v>18145</v>
      </c>
      <c r="E2469" s="319" t="s">
        <v>7035</v>
      </c>
      <c r="F2469" s="319" t="s">
        <v>7036</v>
      </c>
      <c r="G2469" s="319" t="s">
        <v>7037</v>
      </c>
      <c r="H2469" s="319" t="s">
        <v>7036</v>
      </c>
      <c r="I2469" s="319" t="s">
        <v>6884</v>
      </c>
      <c r="J2469" s="319" t="s">
        <v>6884</v>
      </c>
      <c r="K2469" s="319" t="s">
        <v>6884</v>
      </c>
      <c r="L2469" s="319" t="s">
        <v>862</v>
      </c>
    </row>
    <row r="2470" spans="1:12" ht="247.5">
      <c r="A2470" s="318" t="s">
        <v>6884</v>
      </c>
      <c r="B2470" s="318" t="s">
        <v>18146</v>
      </c>
      <c r="C2470" s="318" t="s">
        <v>18147</v>
      </c>
      <c r="D2470" s="318" t="s">
        <v>18148</v>
      </c>
      <c r="E2470" s="318" t="s">
        <v>8070</v>
      </c>
      <c r="F2470" s="318" t="s">
        <v>8071</v>
      </c>
      <c r="G2470" s="318" t="s">
        <v>7627</v>
      </c>
      <c r="H2470" s="318" t="s">
        <v>8071</v>
      </c>
      <c r="I2470" s="318" t="s">
        <v>6884</v>
      </c>
      <c r="J2470" s="318" t="s">
        <v>6884</v>
      </c>
      <c r="K2470" s="318" t="s">
        <v>6884</v>
      </c>
      <c r="L2470" s="318" t="s">
        <v>862</v>
      </c>
    </row>
    <row r="2471" spans="1:12" ht="45">
      <c r="A2471" s="319" t="s">
        <v>18152</v>
      </c>
      <c r="B2471" s="319" t="s">
        <v>18149</v>
      </c>
      <c r="C2471" s="319" t="s">
        <v>18150</v>
      </c>
      <c r="D2471" s="319" t="s">
        <v>18151</v>
      </c>
      <c r="E2471" s="319" t="s">
        <v>7274</v>
      </c>
      <c r="F2471" s="319" t="s">
        <v>7275</v>
      </c>
      <c r="G2471" s="319" t="s">
        <v>7276</v>
      </c>
      <c r="H2471" s="319" t="s">
        <v>7277</v>
      </c>
      <c r="I2471" s="319" t="s">
        <v>6884</v>
      </c>
      <c r="J2471" s="319" t="s">
        <v>6884</v>
      </c>
      <c r="K2471" s="319" t="s">
        <v>6884</v>
      </c>
      <c r="L2471" s="319" t="s">
        <v>862</v>
      </c>
    </row>
    <row r="2472" spans="1:12" ht="123.75">
      <c r="A2472" s="318" t="s">
        <v>18156</v>
      </c>
      <c r="B2472" s="318" t="s">
        <v>18153</v>
      </c>
      <c r="C2472" s="318" t="s">
        <v>18154</v>
      </c>
      <c r="D2472" s="318" t="s">
        <v>18155</v>
      </c>
      <c r="E2472" s="318" t="s">
        <v>8218</v>
      </c>
      <c r="F2472" s="318" t="s">
        <v>8219</v>
      </c>
      <c r="G2472" s="318" t="s">
        <v>7037</v>
      </c>
      <c r="H2472" s="318" t="s">
        <v>8219</v>
      </c>
      <c r="I2472" s="318" t="s">
        <v>6884</v>
      </c>
      <c r="J2472" s="318" t="s">
        <v>6884</v>
      </c>
      <c r="K2472" s="318" t="s">
        <v>6884</v>
      </c>
      <c r="L2472" s="318" t="s">
        <v>862</v>
      </c>
    </row>
    <row r="2473" spans="1:12" ht="123.75">
      <c r="A2473" s="319" t="s">
        <v>18160</v>
      </c>
      <c r="B2473" s="319" t="s">
        <v>18157</v>
      </c>
      <c r="C2473" s="319" t="s">
        <v>18158</v>
      </c>
      <c r="D2473" s="319" t="s">
        <v>18159</v>
      </c>
      <c r="E2473" s="319" t="s">
        <v>9477</v>
      </c>
      <c r="F2473" s="319" t="s">
        <v>9478</v>
      </c>
      <c r="G2473" s="319" t="s">
        <v>7003</v>
      </c>
      <c r="H2473" s="319" t="s">
        <v>9478</v>
      </c>
      <c r="I2473" s="319" t="s">
        <v>6884</v>
      </c>
      <c r="J2473" s="319" t="s">
        <v>6884</v>
      </c>
      <c r="K2473" s="319" t="s">
        <v>6884</v>
      </c>
      <c r="L2473" s="319" t="s">
        <v>862</v>
      </c>
    </row>
    <row r="2474" spans="1:12" ht="101.25">
      <c r="A2474" s="318" t="s">
        <v>18164</v>
      </c>
      <c r="B2474" s="318" t="s">
        <v>18161</v>
      </c>
      <c r="C2474" s="318" t="s">
        <v>18162</v>
      </c>
      <c r="D2474" s="318" t="s">
        <v>18163</v>
      </c>
      <c r="E2474" s="318" t="s">
        <v>7472</v>
      </c>
      <c r="F2474" s="318" t="s">
        <v>7473</v>
      </c>
      <c r="G2474" s="318" t="s">
        <v>7474</v>
      </c>
      <c r="H2474" s="318" t="s">
        <v>7473</v>
      </c>
      <c r="I2474" s="318" t="s">
        <v>6884</v>
      </c>
      <c r="J2474" s="318" t="s">
        <v>6884</v>
      </c>
      <c r="K2474" s="318" t="s">
        <v>6884</v>
      </c>
      <c r="L2474" s="318" t="s">
        <v>862</v>
      </c>
    </row>
    <row r="2475" spans="1:12" ht="56.25">
      <c r="A2475" s="319" t="s">
        <v>18168</v>
      </c>
      <c r="B2475" s="319" t="s">
        <v>18165</v>
      </c>
      <c r="C2475" s="319" t="s">
        <v>18166</v>
      </c>
      <c r="D2475" s="319" t="s">
        <v>18167</v>
      </c>
      <c r="E2475" s="319" t="s">
        <v>7035</v>
      </c>
      <c r="F2475" s="319" t="s">
        <v>7036</v>
      </c>
      <c r="G2475" s="319" t="s">
        <v>7037</v>
      </c>
      <c r="H2475" s="319" t="s">
        <v>7036</v>
      </c>
      <c r="I2475" s="319" t="s">
        <v>6884</v>
      </c>
      <c r="J2475" s="319" t="s">
        <v>6884</v>
      </c>
      <c r="K2475" s="319" t="s">
        <v>6884</v>
      </c>
      <c r="L2475" s="319" t="s">
        <v>862</v>
      </c>
    </row>
    <row r="2476" spans="1:12" ht="123.75">
      <c r="A2476" s="318" t="s">
        <v>18172</v>
      </c>
      <c r="B2476" s="318" t="s">
        <v>18169</v>
      </c>
      <c r="C2476" s="318" t="s">
        <v>18170</v>
      </c>
      <c r="D2476" s="318" t="s">
        <v>18171</v>
      </c>
      <c r="E2476" s="318" t="s">
        <v>8187</v>
      </c>
      <c r="F2476" s="318" t="s">
        <v>8188</v>
      </c>
      <c r="G2476" s="318" t="s">
        <v>7037</v>
      </c>
      <c r="H2476" s="318" t="s">
        <v>8188</v>
      </c>
      <c r="I2476" s="318" t="s">
        <v>6884</v>
      </c>
      <c r="J2476" s="318" t="s">
        <v>6884</v>
      </c>
      <c r="K2476" s="318" t="s">
        <v>6884</v>
      </c>
      <c r="L2476" s="318" t="s">
        <v>862</v>
      </c>
    </row>
    <row r="2477" spans="1:12" ht="247.5">
      <c r="A2477" s="319" t="s">
        <v>6884</v>
      </c>
      <c r="B2477" s="319" t="s">
        <v>18173</v>
      </c>
      <c r="C2477" s="319" t="s">
        <v>18174</v>
      </c>
      <c r="D2477" s="319" t="s">
        <v>18175</v>
      </c>
      <c r="E2477" s="319" t="s">
        <v>7598</v>
      </c>
      <c r="F2477" s="319" t="s">
        <v>7599</v>
      </c>
      <c r="G2477" s="319" t="s">
        <v>7600</v>
      </c>
      <c r="H2477" s="319" t="s">
        <v>7599</v>
      </c>
      <c r="I2477" s="319" t="s">
        <v>6884</v>
      </c>
      <c r="J2477" s="319" t="s">
        <v>6884</v>
      </c>
      <c r="K2477" s="319" t="s">
        <v>6884</v>
      </c>
      <c r="L2477" s="319" t="s">
        <v>862</v>
      </c>
    </row>
    <row r="2478" spans="1:12" ht="123.75">
      <c r="A2478" s="318" t="s">
        <v>6884</v>
      </c>
      <c r="B2478" s="318" t="s">
        <v>18176</v>
      </c>
      <c r="C2478" s="318" t="s">
        <v>18177</v>
      </c>
      <c r="D2478" s="318" t="s">
        <v>18178</v>
      </c>
      <c r="E2478" s="318" t="s">
        <v>18179</v>
      </c>
      <c r="F2478" s="318" t="s">
        <v>18180</v>
      </c>
      <c r="G2478" s="318" t="s">
        <v>7219</v>
      </c>
      <c r="H2478" s="318" t="s">
        <v>18180</v>
      </c>
      <c r="I2478" s="318" t="s">
        <v>6884</v>
      </c>
      <c r="J2478" s="318" t="s">
        <v>6884</v>
      </c>
      <c r="K2478" s="318" t="s">
        <v>6884</v>
      </c>
      <c r="L2478" s="318" t="s">
        <v>862</v>
      </c>
    </row>
    <row r="2479" spans="1:12" ht="281.25">
      <c r="A2479" s="319" t="s">
        <v>6884</v>
      </c>
      <c r="B2479" s="319" t="s">
        <v>18181</v>
      </c>
      <c r="C2479" s="319" t="s">
        <v>18182</v>
      </c>
      <c r="D2479" s="319" t="s">
        <v>18183</v>
      </c>
      <c r="E2479" s="319" t="s">
        <v>9477</v>
      </c>
      <c r="F2479" s="319" t="s">
        <v>9478</v>
      </c>
      <c r="G2479" s="319" t="s">
        <v>7003</v>
      </c>
      <c r="H2479" s="319" t="s">
        <v>9478</v>
      </c>
      <c r="I2479" s="319" t="s">
        <v>6884</v>
      </c>
      <c r="J2479" s="319" t="s">
        <v>6884</v>
      </c>
      <c r="K2479" s="319" t="s">
        <v>6884</v>
      </c>
      <c r="L2479" s="319" t="s">
        <v>862</v>
      </c>
    </row>
    <row r="2480" spans="1:12" ht="90">
      <c r="A2480" s="318" t="s">
        <v>6884</v>
      </c>
      <c r="B2480" s="318" t="s">
        <v>18184</v>
      </c>
      <c r="C2480" s="318" t="s">
        <v>18185</v>
      </c>
      <c r="D2480" s="318" t="s">
        <v>18186</v>
      </c>
      <c r="E2480" s="318" t="s">
        <v>8930</v>
      </c>
      <c r="F2480" s="318" t="s">
        <v>8931</v>
      </c>
      <c r="G2480" s="318" t="s">
        <v>6884</v>
      </c>
      <c r="H2480" s="318" t="s">
        <v>8931</v>
      </c>
      <c r="I2480" s="318" t="s">
        <v>6884</v>
      </c>
      <c r="J2480" s="318" t="s">
        <v>6884</v>
      </c>
      <c r="K2480" s="318" t="s">
        <v>6884</v>
      </c>
      <c r="L2480" s="318" t="s">
        <v>862</v>
      </c>
    </row>
    <row r="2481" spans="1:12" ht="157.5">
      <c r="A2481" s="319" t="s">
        <v>6884</v>
      </c>
      <c r="B2481" s="319" t="s">
        <v>18187</v>
      </c>
      <c r="C2481" s="319" t="s">
        <v>18188</v>
      </c>
      <c r="D2481" s="319" t="s">
        <v>18189</v>
      </c>
      <c r="E2481" s="319" t="s">
        <v>7048</v>
      </c>
      <c r="F2481" s="319" t="s">
        <v>7049</v>
      </c>
      <c r="G2481" s="319" t="s">
        <v>6884</v>
      </c>
      <c r="H2481" s="319" t="s">
        <v>7049</v>
      </c>
      <c r="I2481" s="319" t="s">
        <v>6884</v>
      </c>
      <c r="J2481" s="319" t="s">
        <v>6884</v>
      </c>
      <c r="K2481" s="319" t="s">
        <v>6884</v>
      </c>
      <c r="L2481" s="319" t="s">
        <v>862</v>
      </c>
    </row>
    <row r="2482" spans="1:12" ht="191.25">
      <c r="A2482" s="318" t="s">
        <v>6884</v>
      </c>
      <c r="B2482" s="318" t="s">
        <v>18190</v>
      </c>
      <c r="C2482" s="318" t="s">
        <v>18191</v>
      </c>
      <c r="D2482" s="318" t="s">
        <v>18192</v>
      </c>
      <c r="E2482" s="318" t="s">
        <v>7549</v>
      </c>
      <c r="F2482" s="318" t="s">
        <v>9913</v>
      </c>
      <c r="G2482" s="318" t="s">
        <v>7044</v>
      </c>
      <c r="H2482" s="318" t="s">
        <v>9913</v>
      </c>
      <c r="I2482" s="318" t="s">
        <v>6884</v>
      </c>
      <c r="J2482" s="318" t="s">
        <v>6884</v>
      </c>
      <c r="K2482" s="318" t="s">
        <v>6884</v>
      </c>
      <c r="L2482" s="318" t="s">
        <v>862</v>
      </c>
    </row>
    <row r="2483" spans="1:12" ht="67.5">
      <c r="A2483" s="319" t="s">
        <v>18196</v>
      </c>
      <c r="B2483" s="319" t="s">
        <v>18193</v>
      </c>
      <c r="C2483" s="319" t="s">
        <v>18194</v>
      </c>
      <c r="D2483" s="319" t="s">
        <v>18195</v>
      </c>
      <c r="E2483" s="319" t="s">
        <v>11713</v>
      </c>
      <c r="F2483" s="319" t="s">
        <v>11714</v>
      </c>
      <c r="G2483" s="319" t="s">
        <v>7106</v>
      </c>
      <c r="H2483" s="319" t="s">
        <v>11715</v>
      </c>
      <c r="I2483" s="319" t="s">
        <v>6884</v>
      </c>
      <c r="J2483" s="319" t="s">
        <v>6884</v>
      </c>
      <c r="K2483" s="319" t="s">
        <v>6884</v>
      </c>
      <c r="L2483" s="319" t="s">
        <v>862</v>
      </c>
    </row>
    <row r="2484" spans="1:12" ht="67.5">
      <c r="A2484" s="318" t="s">
        <v>18200</v>
      </c>
      <c r="B2484" s="318" t="s">
        <v>18197</v>
      </c>
      <c r="C2484" s="318" t="s">
        <v>18198</v>
      </c>
      <c r="D2484" s="318" t="s">
        <v>18199</v>
      </c>
      <c r="E2484" s="318" t="s">
        <v>18201</v>
      </c>
      <c r="F2484" s="318" t="s">
        <v>18202</v>
      </c>
      <c r="G2484" s="318" t="s">
        <v>7898</v>
      </c>
      <c r="H2484" s="318" t="s">
        <v>18202</v>
      </c>
      <c r="I2484" s="318" t="s">
        <v>6884</v>
      </c>
      <c r="J2484" s="318" t="s">
        <v>6884</v>
      </c>
      <c r="K2484" s="318" t="s">
        <v>7101</v>
      </c>
      <c r="L2484" s="318" t="s">
        <v>862</v>
      </c>
    </row>
    <row r="2485" spans="1:12" ht="123.75">
      <c r="A2485" s="319" t="s">
        <v>18206</v>
      </c>
      <c r="B2485" s="319" t="s">
        <v>18203</v>
      </c>
      <c r="C2485" s="319" t="s">
        <v>18204</v>
      </c>
      <c r="D2485" s="319" t="s">
        <v>18205</v>
      </c>
      <c r="E2485" s="319" t="s">
        <v>7035</v>
      </c>
      <c r="F2485" s="319" t="s">
        <v>7036</v>
      </c>
      <c r="G2485" s="319" t="s">
        <v>7037</v>
      </c>
      <c r="H2485" s="319" t="s">
        <v>7036</v>
      </c>
      <c r="I2485" s="319" t="s">
        <v>6884</v>
      </c>
      <c r="J2485" s="319" t="s">
        <v>6884</v>
      </c>
      <c r="K2485" s="319" t="s">
        <v>6884</v>
      </c>
      <c r="L2485" s="319" t="s">
        <v>862</v>
      </c>
    </row>
    <row r="2486" spans="1:12" ht="112.5">
      <c r="A2486" s="318" t="s">
        <v>6884</v>
      </c>
      <c r="B2486" s="318" t="s">
        <v>18207</v>
      </c>
      <c r="C2486" s="318" t="s">
        <v>18208</v>
      </c>
      <c r="D2486" s="318" t="s">
        <v>18209</v>
      </c>
      <c r="E2486" s="318" t="s">
        <v>7598</v>
      </c>
      <c r="F2486" s="318" t="s">
        <v>7599</v>
      </c>
      <c r="G2486" s="318" t="s">
        <v>7600</v>
      </c>
      <c r="H2486" s="318" t="s">
        <v>7599</v>
      </c>
      <c r="I2486" s="318" t="s">
        <v>6884</v>
      </c>
      <c r="J2486" s="318" t="s">
        <v>6884</v>
      </c>
      <c r="K2486" s="318" t="s">
        <v>6884</v>
      </c>
      <c r="L2486" s="318" t="s">
        <v>862</v>
      </c>
    </row>
    <row r="2487" spans="1:12" ht="90">
      <c r="A2487" s="319" t="s">
        <v>18213</v>
      </c>
      <c r="B2487" s="319" t="s">
        <v>18210</v>
      </c>
      <c r="C2487" s="319" t="s">
        <v>18211</v>
      </c>
      <c r="D2487" s="319" t="s">
        <v>18212</v>
      </c>
      <c r="E2487" s="319" t="s">
        <v>7035</v>
      </c>
      <c r="F2487" s="319" t="s">
        <v>7036</v>
      </c>
      <c r="G2487" s="319" t="s">
        <v>7037</v>
      </c>
      <c r="H2487" s="319" t="s">
        <v>7036</v>
      </c>
      <c r="I2487" s="319" t="s">
        <v>6884</v>
      </c>
      <c r="J2487" s="319" t="s">
        <v>6884</v>
      </c>
      <c r="K2487" s="319" t="s">
        <v>6884</v>
      </c>
      <c r="L2487" s="319" t="s">
        <v>862</v>
      </c>
    </row>
    <row r="2488" spans="1:12" ht="146.25">
      <c r="A2488" s="318" t="s">
        <v>18217</v>
      </c>
      <c r="B2488" s="318" t="s">
        <v>18214</v>
      </c>
      <c r="C2488" s="318" t="s">
        <v>18215</v>
      </c>
      <c r="D2488" s="318" t="s">
        <v>18216</v>
      </c>
      <c r="E2488" s="318" t="s">
        <v>7048</v>
      </c>
      <c r="F2488" s="318" t="s">
        <v>7049</v>
      </c>
      <c r="G2488" s="318" t="s">
        <v>6884</v>
      </c>
      <c r="H2488" s="318" t="s">
        <v>7049</v>
      </c>
      <c r="I2488" s="318" t="s">
        <v>6884</v>
      </c>
      <c r="J2488" s="318" t="s">
        <v>6884</v>
      </c>
      <c r="K2488" s="318" t="s">
        <v>6884</v>
      </c>
      <c r="L2488" s="318" t="s">
        <v>862</v>
      </c>
    </row>
    <row r="2489" spans="1:12" ht="135">
      <c r="A2489" s="319" t="s">
        <v>18221</v>
      </c>
      <c r="B2489" s="319" t="s">
        <v>18218</v>
      </c>
      <c r="C2489" s="319" t="s">
        <v>18219</v>
      </c>
      <c r="D2489" s="319" t="s">
        <v>18220</v>
      </c>
      <c r="E2489" s="319" t="s">
        <v>7598</v>
      </c>
      <c r="F2489" s="319" t="s">
        <v>7599</v>
      </c>
      <c r="G2489" s="319" t="s">
        <v>7600</v>
      </c>
      <c r="H2489" s="319" t="s">
        <v>7599</v>
      </c>
      <c r="I2489" s="319" t="s">
        <v>6884</v>
      </c>
      <c r="J2489" s="319" t="s">
        <v>6884</v>
      </c>
      <c r="K2489" s="319" t="s">
        <v>6884</v>
      </c>
      <c r="L2489" s="319" t="s">
        <v>862</v>
      </c>
    </row>
    <row r="2490" spans="1:12" ht="78.75">
      <c r="A2490" s="318" t="s">
        <v>18225</v>
      </c>
      <c r="B2490" s="318" t="s">
        <v>18222</v>
      </c>
      <c r="C2490" s="318" t="s">
        <v>18223</v>
      </c>
      <c r="D2490" s="318" t="s">
        <v>18224</v>
      </c>
      <c r="E2490" s="318" t="s">
        <v>7035</v>
      </c>
      <c r="F2490" s="318" t="s">
        <v>7036</v>
      </c>
      <c r="G2490" s="318" t="s">
        <v>7037</v>
      </c>
      <c r="H2490" s="318" t="s">
        <v>7036</v>
      </c>
      <c r="I2490" s="318" t="s">
        <v>6884</v>
      </c>
      <c r="J2490" s="318" t="s">
        <v>6884</v>
      </c>
      <c r="K2490" s="318" t="s">
        <v>6884</v>
      </c>
      <c r="L2490" s="318" t="s">
        <v>862</v>
      </c>
    </row>
    <row r="2491" spans="1:12" ht="168.75">
      <c r="A2491" s="319" t="s">
        <v>6884</v>
      </c>
      <c r="B2491" s="319" t="s">
        <v>18226</v>
      </c>
      <c r="C2491" s="319" t="s">
        <v>18227</v>
      </c>
      <c r="D2491" s="319" t="s">
        <v>18228</v>
      </c>
      <c r="E2491" s="319" t="s">
        <v>9477</v>
      </c>
      <c r="F2491" s="319" t="s">
        <v>9478</v>
      </c>
      <c r="G2491" s="319" t="s">
        <v>7003</v>
      </c>
      <c r="H2491" s="319" t="s">
        <v>9478</v>
      </c>
      <c r="I2491" s="319" t="s">
        <v>6884</v>
      </c>
      <c r="J2491" s="319" t="s">
        <v>6884</v>
      </c>
      <c r="K2491" s="319" t="s">
        <v>6884</v>
      </c>
      <c r="L2491" s="319" t="s">
        <v>862</v>
      </c>
    </row>
    <row r="2492" spans="1:12" ht="101.25">
      <c r="A2492" s="318" t="s">
        <v>18232</v>
      </c>
      <c r="B2492" s="318" t="s">
        <v>18229</v>
      </c>
      <c r="C2492" s="318" t="s">
        <v>18230</v>
      </c>
      <c r="D2492" s="318" t="s">
        <v>18231</v>
      </c>
      <c r="E2492" s="318" t="s">
        <v>18133</v>
      </c>
      <c r="F2492" s="318" t="s">
        <v>18134</v>
      </c>
      <c r="G2492" s="318" t="s">
        <v>7139</v>
      </c>
      <c r="H2492" s="318" t="s">
        <v>18134</v>
      </c>
      <c r="I2492" s="318" t="s">
        <v>6884</v>
      </c>
      <c r="J2492" s="318" t="s">
        <v>6884</v>
      </c>
      <c r="K2492" s="318" t="s">
        <v>6884</v>
      </c>
      <c r="L2492" s="318" t="s">
        <v>862</v>
      </c>
    </row>
    <row r="2493" spans="1:12" ht="112.5">
      <c r="A2493" s="319" t="s">
        <v>18236</v>
      </c>
      <c r="B2493" s="319" t="s">
        <v>18233</v>
      </c>
      <c r="C2493" s="319" t="s">
        <v>18234</v>
      </c>
      <c r="D2493" s="319" t="s">
        <v>18235</v>
      </c>
      <c r="E2493" s="319" t="s">
        <v>17643</v>
      </c>
      <c r="F2493" s="319" t="s">
        <v>17644</v>
      </c>
      <c r="G2493" s="319" t="s">
        <v>8195</v>
      </c>
      <c r="H2493" s="319" t="s">
        <v>17644</v>
      </c>
      <c r="I2493" s="319" t="s">
        <v>6884</v>
      </c>
      <c r="J2493" s="319" t="s">
        <v>6884</v>
      </c>
      <c r="K2493" s="319" t="s">
        <v>6884</v>
      </c>
      <c r="L2493" s="319" t="s">
        <v>862</v>
      </c>
    </row>
    <row r="2494" spans="1:12" ht="101.25">
      <c r="A2494" s="318" t="s">
        <v>18240</v>
      </c>
      <c r="B2494" s="318" t="s">
        <v>18237</v>
      </c>
      <c r="C2494" s="318" t="s">
        <v>18238</v>
      </c>
      <c r="D2494" s="318" t="s">
        <v>18239</v>
      </c>
      <c r="E2494" s="318" t="s">
        <v>7472</v>
      </c>
      <c r="F2494" s="318" t="s">
        <v>7473</v>
      </c>
      <c r="G2494" s="318" t="s">
        <v>7474</v>
      </c>
      <c r="H2494" s="318" t="s">
        <v>7473</v>
      </c>
      <c r="I2494" s="318" t="s">
        <v>6884</v>
      </c>
      <c r="J2494" s="318" t="s">
        <v>6884</v>
      </c>
      <c r="K2494" s="318" t="s">
        <v>6884</v>
      </c>
      <c r="L2494" s="318" t="s">
        <v>862</v>
      </c>
    </row>
    <row r="2495" spans="1:12" ht="56.25">
      <c r="A2495" s="319" t="s">
        <v>18244</v>
      </c>
      <c r="B2495" s="319" t="s">
        <v>18241</v>
      </c>
      <c r="C2495" s="319" t="s">
        <v>18242</v>
      </c>
      <c r="D2495" s="319" t="s">
        <v>18243</v>
      </c>
      <c r="E2495" s="319" t="s">
        <v>7035</v>
      </c>
      <c r="F2495" s="319" t="s">
        <v>7036</v>
      </c>
      <c r="G2495" s="319" t="s">
        <v>7037</v>
      </c>
      <c r="H2495" s="319" t="s">
        <v>7036</v>
      </c>
      <c r="I2495" s="319" t="s">
        <v>6884</v>
      </c>
      <c r="J2495" s="319" t="s">
        <v>6884</v>
      </c>
      <c r="K2495" s="319" t="s">
        <v>6884</v>
      </c>
      <c r="L2495" s="319" t="s">
        <v>862</v>
      </c>
    </row>
    <row r="2496" spans="1:12" ht="213.75">
      <c r="A2496" s="318" t="s">
        <v>1090</v>
      </c>
      <c r="B2496" s="318" t="s">
        <v>18245</v>
      </c>
      <c r="C2496" s="318" t="s">
        <v>18246</v>
      </c>
      <c r="D2496" s="318" t="s">
        <v>18247</v>
      </c>
      <c r="E2496" s="318" t="s">
        <v>8930</v>
      </c>
      <c r="F2496" s="318" t="s">
        <v>8931</v>
      </c>
      <c r="G2496" s="318" t="s">
        <v>7050</v>
      </c>
      <c r="H2496" s="318" t="s">
        <v>8931</v>
      </c>
      <c r="I2496" s="318" t="s">
        <v>6884</v>
      </c>
      <c r="J2496" s="318" t="s">
        <v>6884</v>
      </c>
      <c r="K2496" s="318" t="s">
        <v>6884</v>
      </c>
      <c r="L2496" s="318" t="s">
        <v>6926</v>
      </c>
    </row>
    <row r="2497" spans="1:12" ht="78.75">
      <c r="A2497" s="319" t="s">
        <v>6884</v>
      </c>
      <c r="B2497" s="319" t="s">
        <v>18248</v>
      </c>
      <c r="C2497" s="319" t="s">
        <v>18249</v>
      </c>
      <c r="D2497" s="319" t="s">
        <v>18250</v>
      </c>
      <c r="E2497" s="319" t="s">
        <v>9494</v>
      </c>
      <c r="F2497" s="319" t="s">
        <v>9495</v>
      </c>
      <c r="G2497" s="319" t="s">
        <v>7163</v>
      </c>
      <c r="H2497" s="319" t="s">
        <v>9495</v>
      </c>
      <c r="I2497" s="319" t="s">
        <v>6884</v>
      </c>
      <c r="J2497" s="319" t="s">
        <v>6884</v>
      </c>
      <c r="K2497" s="319" t="s">
        <v>6884</v>
      </c>
      <c r="L2497" s="319" t="s">
        <v>862</v>
      </c>
    </row>
    <row r="2498" spans="1:12" ht="409.5">
      <c r="A2498" s="318" t="s">
        <v>6884</v>
      </c>
      <c r="B2498" s="318" t="s">
        <v>18251</v>
      </c>
      <c r="C2498" s="318" t="s">
        <v>18252</v>
      </c>
      <c r="D2498" s="318" t="s">
        <v>18253</v>
      </c>
      <c r="E2498" s="318" t="s">
        <v>9477</v>
      </c>
      <c r="F2498" s="318" t="s">
        <v>9478</v>
      </c>
      <c r="G2498" s="318" t="s">
        <v>7003</v>
      </c>
      <c r="H2498" s="318" t="s">
        <v>9478</v>
      </c>
      <c r="I2498" s="318" t="s">
        <v>6884</v>
      </c>
      <c r="J2498" s="318" t="s">
        <v>6884</v>
      </c>
      <c r="K2498" s="318" t="s">
        <v>6884</v>
      </c>
      <c r="L2498" s="318" t="s">
        <v>862</v>
      </c>
    </row>
    <row r="2499" spans="1:12" ht="90">
      <c r="A2499" s="319" t="s">
        <v>18257</v>
      </c>
      <c r="B2499" s="319" t="s">
        <v>18254</v>
      </c>
      <c r="C2499" s="319" t="s">
        <v>18255</v>
      </c>
      <c r="D2499" s="319" t="s">
        <v>18256</v>
      </c>
      <c r="E2499" s="319" t="s">
        <v>9477</v>
      </c>
      <c r="F2499" s="319" t="s">
        <v>9478</v>
      </c>
      <c r="G2499" s="319" t="s">
        <v>7003</v>
      </c>
      <c r="H2499" s="319" t="s">
        <v>9478</v>
      </c>
      <c r="I2499" s="319" t="s">
        <v>6884</v>
      </c>
      <c r="J2499" s="319" t="s">
        <v>6884</v>
      </c>
      <c r="K2499" s="319" t="s">
        <v>6884</v>
      </c>
      <c r="L2499" s="319" t="s">
        <v>862</v>
      </c>
    </row>
    <row r="2500" spans="1:12" ht="112.5">
      <c r="A2500" s="318" t="s">
        <v>18261</v>
      </c>
      <c r="B2500" s="318" t="s">
        <v>18258</v>
      </c>
      <c r="C2500" s="318" t="s">
        <v>18259</v>
      </c>
      <c r="D2500" s="318" t="s">
        <v>18260</v>
      </c>
      <c r="E2500" s="318" t="s">
        <v>7472</v>
      </c>
      <c r="F2500" s="318" t="s">
        <v>7473</v>
      </c>
      <c r="G2500" s="318" t="s">
        <v>7474</v>
      </c>
      <c r="H2500" s="318" t="s">
        <v>7473</v>
      </c>
      <c r="I2500" s="318" t="s">
        <v>6884</v>
      </c>
      <c r="J2500" s="318" t="s">
        <v>6884</v>
      </c>
      <c r="K2500" s="318" t="s">
        <v>6884</v>
      </c>
      <c r="L2500" s="318" t="s">
        <v>862</v>
      </c>
    </row>
    <row r="2501" spans="1:12" ht="157.5">
      <c r="A2501" s="319" t="s">
        <v>6884</v>
      </c>
      <c r="B2501" s="319" t="s">
        <v>18262</v>
      </c>
      <c r="C2501" s="319" t="s">
        <v>18263</v>
      </c>
      <c r="D2501" s="319" t="s">
        <v>18264</v>
      </c>
      <c r="E2501" s="319" t="s">
        <v>7035</v>
      </c>
      <c r="F2501" s="319" t="s">
        <v>7036</v>
      </c>
      <c r="G2501" s="319" t="s">
        <v>7037</v>
      </c>
      <c r="H2501" s="319" t="s">
        <v>7036</v>
      </c>
      <c r="I2501" s="319" t="s">
        <v>6884</v>
      </c>
      <c r="J2501" s="319" t="s">
        <v>6884</v>
      </c>
      <c r="K2501" s="319" t="s">
        <v>6884</v>
      </c>
      <c r="L2501" s="319" t="s">
        <v>862</v>
      </c>
    </row>
    <row r="2502" spans="1:12" ht="67.5">
      <c r="A2502" s="318" t="s">
        <v>18268</v>
      </c>
      <c r="B2502" s="318" t="s">
        <v>18265</v>
      </c>
      <c r="C2502" s="318" t="s">
        <v>18266</v>
      </c>
      <c r="D2502" s="318" t="s">
        <v>18267</v>
      </c>
      <c r="E2502" s="318" t="s">
        <v>8930</v>
      </c>
      <c r="F2502" s="318" t="s">
        <v>8931</v>
      </c>
      <c r="G2502" s="318" t="s">
        <v>6884</v>
      </c>
      <c r="H2502" s="318" t="s">
        <v>8931</v>
      </c>
      <c r="I2502" s="318" t="s">
        <v>6884</v>
      </c>
      <c r="J2502" s="318" t="s">
        <v>6884</v>
      </c>
      <c r="K2502" s="318" t="s">
        <v>6884</v>
      </c>
      <c r="L2502" s="318" t="s">
        <v>862</v>
      </c>
    </row>
    <row r="2503" spans="1:12" ht="112.5">
      <c r="A2503" s="319" t="s">
        <v>6884</v>
      </c>
      <c r="B2503" s="319" t="s">
        <v>18269</v>
      </c>
      <c r="C2503" s="319" t="s">
        <v>18270</v>
      </c>
      <c r="D2503" s="319" t="s">
        <v>18271</v>
      </c>
      <c r="E2503" s="319" t="s">
        <v>7598</v>
      </c>
      <c r="F2503" s="319" t="s">
        <v>7599</v>
      </c>
      <c r="G2503" s="319" t="s">
        <v>7600</v>
      </c>
      <c r="H2503" s="319" t="s">
        <v>7599</v>
      </c>
      <c r="I2503" s="319" t="s">
        <v>6884</v>
      </c>
      <c r="J2503" s="319" t="s">
        <v>6884</v>
      </c>
      <c r="K2503" s="319" t="s">
        <v>6884</v>
      </c>
      <c r="L2503" s="319" t="s">
        <v>862</v>
      </c>
    </row>
    <row r="2504" spans="1:12" ht="56.25">
      <c r="A2504" s="318" t="s">
        <v>18275</v>
      </c>
      <c r="B2504" s="318" t="s">
        <v>18272</v>
      </c>
      <c r="C2504" s="318" t="s">
        <v>18273</v>
      </c>
      <c r="D2504" s="318" t="s">
        <v>18274</v>
      </c>
      <c r="E2504" s="318" t="s">
        <v>9477</v>
      </c>
      <c r="F2504" s="318" t="s">
        <v>9478</v>
      </c>
      <c r="G2504" s="318" t="s">
        <v>7003</v>
      </c>
      <c r="H2504" s="318" t="s">
        <v>9478</v>
      </c>
      <c r="I2504" s="318" t="s">
        <v>6884</v>
      </c>
      <c r="J2504" s="318" t="s">
        <v>6884</v>
      </c>
      <c r="K2504" s="318" t="s">
        <v>6884</v>
      </c>
      <c r="L2504" s="318" t="s">
        <v>862</v>
      </c>
    </row>
    <row r="2505" spans="1:12" ht="90">
      <c r="A2505" s="319" t="s">
        <v>6884</v>
      </c>
      <c r="B2505" s="319" t="s">
        <v>18276</v>
      </c>
      <c r="C2505" s="319" t="s">
        <v>18277</v>
      </c>
      <c r="D2505" s="319" t="s">
        <v>18278</v>
      </c>
      <c r="E2505" s="319" t="s">
        <v>7035</v>
      </c>
      <c r="F2505" s="319" t="s">
        <v>7036</v>
      </c>
      <c r="G2505" s="319" t="s">
        <v>7037</v>
      </c>
      <c r="H2505" s="319" t="s">
        <v>7036</v>
      </c>
      <c r="I2505" s="319" t="s">
        <v>6884</v>
      </c>
      <c r="J2505" s="319" t="s">
        <v>6884</v>
      </c>
      <c r="K2505" s="319" t="s">
        <v>6884</v>
      </c>
      <c r="L2505" s="319" t="s">
        <v>862</v>
      </c>
    </row>
    <row r="2506" spans="1:12" ht="112.5">
      <c r="A2506" s="318" t="s">
        <v>6884</v>
      </c>
      <c r="B2506" s="318" t="s">
        <v>18279</v>
      </c>
      <c r="C2506" s="318" t="s">
        <v>18280</v>
      </c>
      <c r="D2506" s="318" t="s">
        <v>18281</v>
      </c>
      <c r="E2506" s="318" t="s">
        <v>7035</v>
      </c>
      <c r="F2506" s="318" t="s">
        <v>7036</v>
      </c>
      <c r="G2506" s="318" t="s">
        <v>7037</v>
      </c>
      <c r="H2506" s="318" t="s">
        <v>7036</v>
      </c>
      <c r="I2506" s="318" t="s">
        <v>6884</v>
      </c>
      <c r="J2506" s="318" t="s">
        <v>6884</v>
      </c>
      <c r="K2506" s="318" t="s">
        <v>6884</v>
      </c>
      <c r="L2506" s="318" t="s">
        <v>862</v>
      </c>
    </row>
    <row r="2507" spans="1:12" ht="123.75">
      <c r="A2507" s="319" t="s">
        <v>18285</v>
      </c>
      <c r="B2507" s="319" t="s">
        <v>18282</v>
      </c>
      <c r="C2507" s="319" t="s">
        <v>18283</v>
      </c>
      <c r="D2507" s="319" t="s">
        <v>18284</v>
      </c>
      <c r="E2507" s="319" t="s">
        <v>7598</v>
      </c>
      <c r="F2507" s="319" t="s">
        <v>7599</v>
      </c>
      <c r="G2507" s="319" t="s">
        <v>7600</v>
      </c>
      <c r="H2507" s="319" t="s">
        <v>7599</v>
      </c>
      <c r="I2507" s="319" t="s">
        <v>6884</v>
      </c>
      <c r="J2507" s="319" t="s">
        <v>6884</v>
      </c>
      <c r="K2507" s="319" t="s">
        <v>6884</v>
      </c>
      <c r="L2507" s="319" t="s">
        <v>862</v>
      </c>
    </row>
    <row r="2508" spans="1:12" ht="135">
      <c r="A2508" s="318" t="s">
        <v>18289</v>
      </c>
      <c r="B2508" s="318" t="s">
        <v>18286</v>
      </c>
      <c r="C2508" s="318" t="s">
        <v>18287</v>
      </c>
      <c r="D2508" s="318" t="s">
        <v>18288</v>
      </c>
      <c r="E2508" s="318" t="s">
        <v>7549</v>
      </c>
      <c r="F2508" s="318" t="s">
        <v>9913</v>
      </c>
      <c r="G2508" s="318" t="s">
        <v>7044</v>
      </c>
      <c r="H2508" s="318" t="s">
        <v>9913</v>
      </c>
      <c r="I2508" s="318" t="s">
        <v>6884</v>
      </c>
      <c r="J2508" s="318" t="s">
        <v>6884</v>
      </c>
      <c r="K2508" s="318" t="s">
        <v>6884</v>
      </c>
      <c r="L2508" s="318" t="s">
        <v>862</v>
      </c>
    </row>
    <row r="2509" spans="1:12" ht="67.5">
      <c r="A2509" s="319" t="s">
        <v>18293</v>
      </c>
      <c r="B2509" s="319" t="s">
        <v>18290</v>
      </c>
      <c r="C2509" s="319" t="s">
        <v>18291</v>
      </c>
      <c r="D2509" s="319" t="s">
        <v>18292</v>
      </c>
      <c r="E2509" s="319" t="s">
        <v>7412</v>
      </c>
      <c r="F2509" s="319" t="s">
        <v>7413</v>
      </c>
      <c r="G2509" s="319" t="s">
        <v>7037</v>
      </c>
      <c r="H2509" s="319" t="s">
        <v>7413</v>
      </c>
      <c r="I2509" s="319" t="s">
        <v>6884</v>
      </c>
      <c r="J2509" s="319" t="s">
        <v>6884</v>
      </c>
      <c r="K2509" s="319" t="s">
        <v>6884</v>
      </c>
      <c r="L2509" s="319" t="s">
        <v>862</v>
      </c>
    </row>
    <row r="2510" spans="1:12" ht="409.5">
      <c r="A2510" s="318" t="s">
        <v>6884</v>
      </c>
      <c r="B2510" s="318" t="s">
        <v>18294</v>
      </c>
      <c r="C2510" s="318" t="s">
        <v>18295</v>
      </c>
      <c r="D2510" s="318" t="s">
        <v>18296</v>
      </c>
      <c r="E2510" s="318" t="s">
        <v>7772</v>
      </c>
      <c r="F2510" s="318" t="s">
        <v>7773</v>
      </c>
      <c r="G2510" s="318" t="s">
        <v>7044</v>
      </c>
      <c r="H2510" s="318" t="s">
        <v>7773</v>
      </c>
      <c r="I2510" s="318" t="s">
        <v>6884</v>
      </c>
      <c r="J2510" s="318" t="s">
        <v>6884</v>
      </c>
      <c r="K2510" s="318" t="s">
        <v>6884</v>
      </c>
      <c r="L2510" s="318" t="s">
        <v>862</v>
      </c>
    </row>
    <row r="2511" spans="1:12" ht="101.25">
      <c r="A2511" s="319" t="s">
        <v>18300</v>
      </c>
      <c r="B2511" s="319" t="s">
        <v>18297</v>
      </c>
      <c r="C2511" s="319" t="s">
        <v>18298</v>
      </c>
      <c r="D2511" s="319" t="s">
        <v>18299</v>
      </c>
      <c r="E2511" s="319" t="s">
        <v>7035</v>
      </c>
      <c r="F2511" s="319" t="s">
        <v>7036</v>
      </c>
      <c r="G2511" s="319" t="s">
        <v>7037</v>
      </c>
      <c r="H2511" s="319" t="s">
        <v>7036</v>
      </c>
      <c r="I2511" s="319" t="s">
        <v>6884</v>
      </c>
      <c r="J2511" s="319" t="s">
        <v>6884</v>
      </c>
      <c r="K2511" s="319" t="s">
        <v>6884</v>
      </c>
      <c r="L2511" s="319" t="s">
        <v>862</v>
      </c>
    </row>
    <row r="2512" spans="1:12" ht="90">
      <c r="A2512" s="318" t="s">
        <v>6884</v>
      </c>
      <c r="B2512" s="318" t="s">
        <v>18301</v>
      </c>
      <c r="C2512" s="318" t="s">
        <v>18302</v>
      </c>
      <c r="D2512" s="318" t="s">
        <v>18303</v>
      </c>
      <c r="E2512" s="318" t="s">
        <v>7035</v>
      </c>
      <c r="F2512" s="318" t="s">
        <v>7036</v>
      </c>
      <c r="G2512" s="318" t="s">
        <v>7037</v>
      </c>
      <c r="H2512" s="318" t="s">
        <v>7036</v>
      </c>
      <c r="I2512" s="318" t="s">
        <v>6884</v>
      </c>
      <c r="J2512" s="318" t="s">
        <v>6884</v>
      </c>
      <c r="K2512" s="318" t="s">
        <v>6884</v>
      </c>
      <c r="L2512" s="318" t="s">
        <v>862</v>
      </c>
    </row>
    <row r="2513" spans="1:12" ht="101.25">
      <c r="A2513" s="319" t="s">
        <v>18307</v>
      </c>
      <c r="B2513" s="319" t="s">
        <v>18304</v>
      </c>
      <c r="C2513" s="319" t="s">
        <v>18305</v>
      </c>
      <c r="D2513" s="319" t="s">
        <v>18306</v>
      </c>
      <c r="E2513" s="319" t="s">
        <v>7772</v>
      </c>
      <c r="F2513" s="319" t="s">
        <v>7773</v>
      </c>
      <c r="G2513" s="319" t="s">
        <v>7044</v>
      </c>
      <c r="H2513" s="319" t="s">
        <v>7773</v>
      </c>
      <c r="I2513" s="319" t="s">
        <v>6884</v>
      </c>
      <c r="J2513" s="319" t="s">
        <v>6884</v>
      </c>
      <c r="K2513" s="319" t="s">
        <v>6884</v>
      </c>
      <c r="L2513" s="319" t="s">
        <v>862</v>
      </c>
    </row>
    <row r="2514" spans="1:12" ht="123.75">
      <c r="A2514" s="318" t="s">
        <v>18311</v>
      </c>
      <c r="B2514" s="318" t="s">
        <v>18308</v>
      </c>
      <c r="C2514" s="318" t="s">
        <v>18309</v>
      </c>
      <c r="D2514" s="318" t="s">
        <v>18310</v>
      </c>
      <c r="E2514" s="318" t="s">
        <v>9337</v>
      </c>
      <c r="F2514" s="318" t="s">
        <v>9338</v>
      </c>
      <c r="G2514" s="318" t="s">
        <v>7474</v>
      </c>
      <c r="H2514" s="318" t="s">
        <v>9338</v>
      </c>
      <c r="I2514" s="318" t="s">
        <v>6884</v>
      </c>
      <c r="J2514" s="318" t="s">
        <v>6884</v>
      </c>
      <c r="K2514" s="318" t="s">
        <v>6884</v>
      </c>
      <c r="L2514" s="318" t="s">
        <v>862</v>
      </c>
    </row>
    <row r="2515" spans="1:12" ht="270">
      <c r="A2515" s="319" t="s">
        <v>18315</v>
      </c>
      <c r="B2515" s="319" t="s">
        <v>18312</v>
      </c>
      <c r="C2515" s="319" t="s">
        <v>18313</v>
      </c>
      <c r="D2515" s="319" t="s">
        <v>18314</v>
      </c>
      <c r="E2515" s="319" t="s">
        <v>8966</v>
      </c>
      <c r="F2515" s="319" t="s">
        <v>8967</v>
      </c>
      <c r="G2515" s="319" t="s">
        <v>7627</v>
      </c>
      <c r="H2515" s="319" t="s">
        <v>8968</v>
      </c>
      <c r="I2515" s="319" t="s">
        <v>6884</v>
      </c>
      <c r="J2515" s="319" t="s">
        <v>6884</v>
      </c>
      <c r="K2515" s="319" t="s">
        <v>6884</v>
      </c>
      <c r="L2515" s="319" t="s">
        <v>862</v>
      </c>
    </row>
    <row r="2516" spans="1:12" ht="123.75">
      <c r="A2516" s="318" t="s">
        <v>18319</v>
      </c>
      <c r="B2516" s="318" t="s">
        <v>18316</v>
      </c>
      <c r="C2516" s="318" t="s">
        <v>18317</v>
      </c>
      <c r="D2516" s="318" t="s">
        <v>18318</v>
      </c>
      <c r="E2516" s="318" t="s">
        <v>7772</v>
      </c>
      <c r="F2516" s="318" t="s">
        <v>7773</v>
      </c>
      <c r="G2516" s="318" t="s">
        <v>7044</v>
      </c>
      <c r="H2516" s="318" t="s">
        <v>7773</v>
      </c>
      <c r="I2516" s="318" t="s">
        <v>6884</v>
      </c>
      <c r="J2516" s="318" t="s">
        <v>6884</v>
      </c>
      <c r="K2516" s="318" t="s">
        <v>6884</v>
      </c>
      <c r="L2516" s="318" t="s">
        <v>862</v>
      </c>
    </row>
    <row r="2517" spans="1:12" ht="123.75">
      <c r="A2517" s="319" t="s">
        <v>18323</v>
      </c>
      <c r="B2517" s="319" t="s">
        <v>18320</v>
      </c>
      <c r="C2517" s="319" t="s">
        <v>18321</v>
      </c>
      <c r="D2517" s="319" t="s">
        <v>18322</v>
      </c>
      <c r="E2517" s="319" t="s">
        <v>7472</v>
      </c>
      <c r="F2517" s="319" t="s">
        <v>7473</v>
      </c>
      <c r="G2517" s="319" t="s">
        <v>7474</v>
      </c>
      <c r="H2517" s="319" t="s">
        <v>7473</v>
      </c>
      <c r="I2517" s="319" t="s">
        <v>6884</v>
      </c>
      <c r="J2517" s="319" t="s">
        <v>6884</v>
      </c>
      <c r="K2517" s="319" t="s">
        <v>6884</v>
      </c>
      <c r="L2517" s="319" t="s">
        <v>862</v>
      </c>
    </row>
    <row r="2518" spans="1:12" ht="409.5">
      <c r="A2518" s="318" t="s">
        <v>6884</v>
      </c>
      <c r="B2518" s="318" t="s">
        <v>18324</v>
      </c>
      <c r="C2518" s="318" t="s">
        <v>18325</v>
      </c>
      <c r="D2518" s="318" t="s">
        <v>18326</v>
      </c>
      <c r="E2518" s="318" t="s">
        <v>8070</v>
      </c>
      <c r="F2518" s="318" t="s">
        <v>8071</v>
      </c>
      <c r="G2518" s="318" t="s">
        <v>7627</v>
      </c>
      <c r="H2518" s="318" t="s">
        <v>8071</v>
      </c>
      <c r="I2518" s="318" t="s">
        <v>6884</v>
      </c>
      <c r="J2518" s="318" t="s">
        <v>6884</v>
      </c>
      <c r="K2518" s="318" t="s">
        <v>6884</v>
      </c>
      <c r="L2518" s="318" t="s">
        <v>862</v>
      </c>
    </row>
    <row r="2519" spans="1:12" ht="247.5">
      <c r="A2519" s="319" t="s">
        <v>6884</v>
      </c>
      <c r="B2519" s="319" t="s">
        <v>18327</v>
      </c>
      <c r="C2519" s="319" t="s">
        <v>18328</v>
      </c>
      <c r="D2519" s="319" t="s">
        <v>18329</v>
      </c>
      <c r="E2519" s="319" t="s">
        <v>8070</v>
      </c>
      <c r="F2519" s="319" t="s">
        <v>8071</v>
      </c>
      <c r="G2519" s="319" t="s">
        <v>7627</v>
      </c>
      <c r="H2519" s="319" t="s">
        <v>8071</v>
      </c>
      <c r="I2519" s="319" t="s">
        <v>6884</v>
      </c>
      <c r="J2519" s="319" t="s">
        <v>6884</v>
      </c>
      <c r="K2519" s="319" t="s">
        <v>6884</v>
      </c>
      <c r="L2519" s="319" t="s">
        <v>862</v>
      </c>
    </row>
    <row r="2520" spans="1:12" ht="78.75">
      <c r="A2520" s="318" t="s">
        <v>18333</v>
      </c>
      <c r="B2520" s="318" t="s">
        <v>18330</v>
      </c>
      <c r="C2520" s="318" t="s">
        <v>18331</v>
      </c>
      <c r="D2520" s="318" t="s">
        <v>18332</v>
      </c>
      <c r="E2520" s="318" t="s">
        <v>8966</v>
      </c>
      <c r="F2520" s="318" t="s">
        <v>8967</v>
      </c>
      <c r="G2520" s="318" t="s">
        <v>7627</v>
      </c>
      <c r="H2520" s="318" t="s">
        <v>8968</v>
      </c>
      <c r="I2520" s="318" t="s">
        <v>6884</v>
      </c>
      <c r="J2520" s="318" t="s">
        <v>6884</v>
      </c>
      <c r="K2520" s="318" t="s">
        <v>6884</v>
      </c>
      <c r="L2520" s="318" t="s">
        <v>862</v>
      </c>
    </row>
    <row r="2521" spans="1:12" ht="123.75">
      <c r="A2521" s="319" t="s">
        <v>6884</v>
      </c>
      <c r="B2521" s="319" t="s">
        <v>18334</v>
      </c>
      <c r="C2521" s="319" t="s">
        <v>18335</v>
      </c>
      <c r="D2521" s="319" t="s">
        <v>18336</v>
      </c>
      <c r="E2521" s="319" t="s">
        <v>9044</v>
      </c>
      <c r="F2521" s="319" t="s">
        <v>9045</v>
      </c>
      <c r="G2521" s="319" t="s">
        <v>7044</v>
      </c>
      <c r="H2521" s="319" t="s">
        <v>18337</v>
      </c>
      <c r="I2521" s="319" t="s">
        <v>6884</v>
      </c>
      <c r="J2521" s="319" t="s">
        <v>6884</v>
      </c>
      <c r="K2521" s="319" t="s">
        <v>10273</v>
      </c>
      <c r="L2521" s="319" t="s">
        <v>862</v>
      </c>
    </row>
    <row r="2522" spans="1:12" ht="112.5">
      <c r="A2522" s="318" t="s">
        <v>18341</v>
      </c>
      <c r="B2522" s="318" t="s">
        <v>18338</v>
      </c>
      <c r="C2522" s="318" t="s">
        <v>18339</v>
      </c>
      <c r="D2522" s="318" t="s">
        <v>18340</v>
      </c>
      <c r="E2522" s="318" t="s">
        <v>7772</v>
      </c>
      <c r="F2522" s="318" t="s">
        <v>7773</v>
      </c>
      <c r="G2522" s="318" t="s">
        <v>7044</v>
      </c>
      <c r="H2522" s="318" t="s">
        <v>7773</v>
      </c>
      <c r="I2522" s="318" t="s">
        <v>6884</v>
      </c>
      <c r="J2522" s="318" t="s">
        <v>6884</v>
      </c>
      <c r="K2522" s="318" t="s">
        <v>6884</v>
      </c>
      <c r="L2522" s="318" t="s">
        <v>862</v>
      </c>
    </row>
    <row r="2523" spans="1:12" ht="168.75">
      <c r="A2523" s="319" t="s">
        <v>18345</v>
      </c>
      <c r="B2523" s="319" t="s">
        <v>18342</v>
      </c>
      <c r="C2523" s="319" t="s">
        <v>18343</v>
      </c>
      <c r="D2523" s="319" t="s">
        <v>18344</v>
      </c>
      <c r="E2523" s="319" t="s">
        <v>18346</v>
      </c>
      <c r="F2523" s="319" t="s">
        <v>18347</v>
      </c>
      <c r="G2523" s="319" t="s">
        <v>10892</v>
      </c>
      <c r="H2523" s="319" t="s">
        <v>18347</v>
      </c>
      <c r="I2523" s="319" t="s">
        <v>6884</v>
      </c>
      <c r="J2523" s="319" t="s">
        <v>6884</v>
      </c>
      <c r="K2523" s="319" t="s">
        <v>6884</v>
      </c>
      <c r="L2523" s="319" t="s">
        <v>862</v>
      </c>
    </row>
    <row r="2524" spans="1:12" ht="90">
      <c r="A2524" s="318" t="s">
        <v>18351</v>
      </c>
      <c r="B2524" s="318" t="s">
        <v>18348</v>
      </c>
      <c r="C2524" s="318" t="s">
        <v>18349</v>
      </c>
      <c r="D2524" s="318" t="s">
        <v>18350</v>
      </c>
      <c r="E2524" s="318" t="s">
        <v>14428</v>
      </c>
      <c r="F2524" s="318" t="s">
        <v>14429</v>
      </c>
      <c r="G2524" s="318" t="s">
        <v>7037</v>
      </c>
      <c r="H2524" s="318" t="s">
        <v>14429</v>
      </c>
      <c r="I2524" s="318" t="s">
        <v>6884</v>
      </c>
      <c r="J2524" s="318" t="s">
        <v>6884</v>
      </c>
      <c r="K2524" s="318" t="s">
        <v>6884</v>
      </c>
      <c r="L2524" s="318" t="s">
        <v>6893</v>
      </c>
    </row>
    <row r="2525" spans="1:12" ht="90">
      <c r="A2525" s="319" t="s">
        <v>18355</v>
      </c>
      <c r="B2525" s="319" t="s">
        <v>18352</v>
      </c>
      <c r="C2525" s="319" t="s">
        <v>18353</v>
      </c>
      <c r="D2525" s="319" t="s">
        <v>18354</v>
      </c>
      <c r="E2525" s="319" t="s">
        <v>18356</v>
      </c>
      <c r="F2525" s="319" t="s">
        <v>18357</v>
      </c>
      <c r="G2525" s="319" t="s">
        <v>6990</v>
      </c>
      <c r="H2525" s="319" t="s">
        <v>18357</v>
      </c>
      <c r="I2525" s="319" t="s">
        <v>6884</v>
      </c>
      <c r="J2525" s="319" t="s">
        <v>6884</v>
      </c>
      <c r="K2525" s="319" t="s">
        <v>6884</v>
      </c>
      <c r="L2525" s="319" t="s">
        <v>862</v>
      </c>
    </row>
    <row r="2526" spans="1:12" ht="135">
      <c r="A2526" s="318" t="s">
        <v>18361</v>
      </c>
      <c r="B2526" s="318" t="s">
        <v>18358</v>
      </c>
      <c r="C2526" s="318" t="s">
        <v>18359</v>
      </c>
      <c r="D2526" s="318" t="s">
        <v>18360</v>
      </c>
      <c r="E2526" s="318" t="s">
        <v>9337</v>
      </c>
      <c r="F2526" s="318" t="s">
        <v>9338</v>
      </c>
      <c r="G2526" s="318" t="s">
        <v>7474</v>
      </c>
      <c r="H2526" s="318" t="s">
        <v>9338</v>
      </c>
      <c r="I2526" s="318" t="s">
        <v>6884</v>
      </c>
      <c r="J2526" s="318" t="s">
        <v>6884</v>
      </c>
      <c r="K2526" s="318" t="s">
        <v>6884</v>
      </c>
      <c r="L2526" s="318" t="s">
        <v>862</v>
      </c>
    </row>
    <row r="2527" spans="1:12" ht="281.25">
      <c r="A2527" s="319" t="s">
        <v>6884</v>
      </c>
      <c r="B2527" s="319" t="s">
        <v>18362</v>
      </c>
      <c r="C2527" s="319" t="s">
        <v>18363</v>
      </c>
      <c r="D2527" s="319" t="s">
        <v>18364</v>
      </c>
      <c r="E2527" s="319" t="s">
        <v>8070</v>
      </c>
      <c r="F2527" s="319" t="s">
        <v>8071</v>
      </c>
      <c r="G2527" s="319" t="s">
        <v>7627</v>
      </c>
      <c r="H2527" s="319" t="s">
        <v>8071</v>
      </c>
      <c r="I2527" s="319" t="s">
        <v>6884</v>
      </c>
      <c r="J2527" s="319" t="s">
        <v>6884</v>
      </c>
      <c r="K2527" s="319" t="s">
        <v>6884</v>
      </c>
      <c r="L2527" s="319" t="s">
        <v>862</v>
      </c>
    </row>
    <row r="2528" spans="1:12" ht="146.25">
      <c r="A2528" s="318" t="s">
        <v>6884</v>
      </c>
      <c r="B2528" s="318" t="s">
        <v>18365</v>
      </c>
      <c r="C2528" s="318" t="s">
        <v>18366</v>
      </c>
      <c r="D2528" s="318" t="s">
        <v>18367</v>
      </c>
      <c r="E2528" s="318" t="s">
        <v>8070</v>
      </c>
      <c r="F2528" s="318" t="s">
        <v>8071</v>
      </c>
      <c r="G2528" s="318" t="s">
        <v>7627</v>
      </c>
      <c r="H2528" s="318" t="s">
        <v>8071</v>
      </c>
      <c r="I2528" s="318" t="s">
        <v>6884</v>
      </c>
      <c r="J2528" s="318" t="s">
        <v>6884</v>
      </c>
      <c r="K2528" s="318" t="s">
        <v>6884</v>
      </c>
      <c r="L2528" s="318" t="s">
        <v>862</v>
      </c>
    </row>
    <row r="2529" spans="1:12" ht="146.25">
      <c r="A2529" s="319" t="s">
        <v>6884</v>
      </c>
      <c r="B2529" s="319" t="s">
        <v>18368</v>
      </c>
      <c r="C2529" s="319" t="s">
        <v>18369</v>
      </c>
      <c r="D2529" s="319" t="s">
        <v>18370</v>
      </c>
      <c r="E2529" s="319" t="s">
        <v>9337</v>
      </c>
      <c r="F2529" s="319" t="s">
        <v>9338</v>
      </c>
      <c r="G2529" s="319" t="s">
        <v>7474</v>
      </c>
      <c r="H2529" s="319" t="s">
        <v>9338</v>
      </c>
      <c r="I2529" s="319" t="s">
        <v>6884</v>
      </c>
      <c r="J2529" s="319" t="s">
        <v>6884</v>
      </c>
      <c r="K2529" s="319" t="s">
        <v>6884</v>
      </c>
      <c r="L2529" s="319" t="s">
        <v>862</v>
      </c>
    </row>
    <row r="2530" spans="1:12" ht="101.25">
      <c r="A2530" s="318" t="s">
        <v>6884</v>
      </c>
      <c r="B2530" s="318" t="s">
        <v>18371</v>
      </c>
      <c r="C2530" s="318" t="s">
        <v>18372</v>
      </c>
      <c r="D2530" s="318" t="s">
        <v>18373</v>
      </c>
      <c r="E2530" s="318" t="s">
        <v>18374</v>
      </c>
      <c r="F2530" s="318" t="s">
        <v>18375</v>
      </c>
      <c r="G2530" s="318" t="s">
        <v>7614</v>
      </c>
      <c r="H2530" s="318" t="s">
        <v>18375</v>
      </c>
      <c r="I2530" s="318" t="s">
        <v>6884</v>
      </c>
      <c r="J2530" s="318" t="s">
        <v>6884</v>
      </c>
      <c r="K2530" s="318" t="s">
        <v>6884</v>
      </c>
      <c r="L2530" s="318" t="s">
        <v>862</v>
      </c>
    </row>
    <row r="2531" spans="1:12" ht="56.25">
      <c r="A2531" s="319" t="s">
        <v>18379</v>
      </c>
      <c r="B2531" s="319" t="s">
        <v>18376</v>
      </c>
      <c r="C2531" s="319" t="s">
        <v>18377</v>
      </c>
      <c r="D2531" s="319" t="s">
        <v>18378</v>
      </c>
      <c r="E2531" s="319" t="s">
        <v>7048</v>
      </c>
      <c r="F2531" s="319" t="s">
        <v>7049</v>
      </c>
      <c r="G2531" s="319" t="s">
        <v>6884</v>
      </c>
      <c r="H2531" s="319" t="s">
        <v>7049</v>
      </c>
      <c r="I2531" s="319" t="s">
        <v>6884</v>
      </c>
      <c r="J2531" s="319" t="s">
        <v>6884</v>
      </c>
      <c r="K2531" s="319" t="s">
        <v>6884</v>
      </c>
      <c r="L2531" s="319" t="s">
        <v>862</v>
      </c>
    </row>
    <row r="2532" spans="1:12" ht="45">
      <c r="A2532" s="318" t="s">
        <v>18383</v>
      </c>
      <c r="B2532" s="318" t="s">
        <v>18380</v>
      </c>
      <c r="C2532" s="318" t="s">
        <v>18381</v>
      </c>
      <c r="D2532" s="318" t="s">
        <v>18382</v>
      </c>
      <c r="E2532" s="318" t="s">
        <v>9477</v>
      </c>
      <c r="F2532" s="318" t="s">
        <v>9478</v>
      </c>
      <c r="G2532" s="318" t="s">
        <v>7003</v>
      </c>
      <c r="H2532" s="318" t="s">
        <v>9478</v>
      </c>
      <c r="I2532" s="318" t="s">
        <v>6884</v>
      </c>
      <c r="J2532" s="318" t="s">
        <v>6884</v>
      </c>
      <c r="K2532" s="318" t="s">
        <v>6884</v>
      </c>
      <c r="L2532" s="318" t="s">
        <v>862</v>
      </c>
    </row>
    <row r="2533" spans="1:12" ht="78.75">
      <c r="A2533" s="319" t="s">
        <v>1090</v>
      </c>
      <c r="B2533" s="319" t="s">
        <v>18384</v>
      </c>
      <c r="C2533" s="319" t="s">
        <v>18385</v>
      </c>
      <c r="D2533" s="319" t="s">
        <v>18386</v>
      </c>
      <c r="E2533" s="319" t="s">
        <v>8070</v>
      </c>
      <c r="F2533" s="319" t="s">
        <v>8071</v>
      </c>
      <c r="G2533" s="319" t="s">
        <v>7627</v>
      </c>
      <c r="H2533" s="319" t="s">
        <v>8071</v>
      </c>
      <c r="I2533" s="319" t="s">
        <v>6884</v>
      </c>
      <c r="J2533" s="319" t="s">
        <v>6884</v>
      </c>
      <c r="K2533" s="319" t="s">
        <v>6884</v>
      </c>
      <c r="L2533" s="319" t="s">
        <v>6926</v>
      </c>
    </row>
    <row r="2534" spans="1:12" ht="67.5">
      <c r="A2534" s="318" t="s">
        <v>18389</v>
      </c>
      <c r="B2534" s="318" t="s">
        <v>18387</v>
      </c>
      <c r="C2534" s="318" t="s">
        <v>18388</v>
      </c>
      <c r="D2534" s="318" t="s">
        <v>6884</v>
      </c>
      <c r="E2534" s="318" t="s">
        <v>18390</v>
      </c>
      <c r="F2534" s="318" t="s">
        <v>10907</v>
      </c>
      <c r="G2534" s="318" t="s">
        <v>8195</v>
      </c>
      <c r="H2534" s="318" t="s">
        <v>18391</v>
      </c>
      <c r="I2534" s="318" t="s">
        <v>6884</v>
      </c>
      <c r="J2534" s="318" t="s">
        <v>8197</v>
      </c>
      <c r="K2534" s="318" t="s">
        <v>6884</v>
      </c>
      <c r="L2534" s="318" t="s">
        <v>862</v>
      </c>
    </row>
    <row r="2535" spans="1:12" ht="101.25">
      <c r="A2535" s="319" t="s">
        <v>1090</v>
      </c>
      <c r="B2535" s="319" t="s">
        <v>18392</v>
      </c>
      <c r="C2535" s="319" t="s">
        <v>18393</v>
      </c>
      <c r="D2535" s="319" t="s">
        <v>18394</v>
      </c>
      <c r="E2535" s="319" t="s">
        <v>7772</v>
      </c>
      <c r="F2535" s="319" t="s">
        <v>7773</v>
      </c>
      <c r="G2535" s="319" t="s">
        <v>7044</v>
      </c>
      <c r="H2535" s="319" t="s">
        <v>7773</v>
      </c>
      <c r="I2535" s="319" t="s">
        <v>6884</v>
      </c>
      <c r="J2535" s="319" t="s">
        <v>6884</v>
      </c>
      <c r="K2535" s="319" t="s">
        <v>6884</v>
      </c>
      <c r="L2535" s="319" t="s">
        <v>6926</v>
      </c>
    </row>
    <row r="2536" spans="1:12" ht="236.25">
      <c r="A2536" s="318" t="s">
        <v>1090</v>
      </c>
      <c r="B2536" s="318" t="s">
        <v>18395</v>
      </c>
      <c r="C2536" s="318" t="s">
        <v>18396</v>
      </c>
      <c r="D2536" s="318" t="s">
        <v>18397</v>
      </c>
      <c r="E2536" s="318" t="s">
        <v>9337</v>
      </c>
      <c r="F2536" s="318" t="s">
        <v>9338</v>
      </c>
      <c r="G2536" s="318" t="s">
        <v>7474</v>
      </c>
      <c r="H2536" s="318" t="s">
        <v>9338</v>
      </c>
      <c r="I2536" s="318" t="s">
        <v>6884</v>
      </c>
      <c r="J2536" s="318" t="s">
        <v>6884</v>
      </c>
      <c r="K2536" s="318" t="s">
        <v>6884</v>
      </c>
      <c r="L2536" s="318" t="s">
        <v>6926</v>
      </c>
    </row>
    <row r="2537" spans="1:12" ht="213.75">
      <c r="A2537" s="319" t="s">
        <v>1090</v>
      </c>
      <c r="B2537" s="319" t="s">
        <v>18398</v>
      </c>
      <c r="C2537" s="319" t="s">
        <v>18399</v>
      </c>
      <c r="D2537" s="319" t="s">
        <v>18400</v>
      </c>
      <c r="E2537" s="319" t="s">
        <v>7472</v>
      </c>
      <c r="F2537" s="319" t="s">
        <v>7473</v>
      </c>
      <c r="G2537" s="319" t="s">
        <v>7474</v>
      </c>
      <c r="H2537" s="319" t="s">
        <v>7473</v>
      </c>
      <c r="I2537" s="319" t="s">
        <v>6884</v>
      </c>
      <c r="J2537" s="319" t="s">
        <v>6884</v>
      </c>
      <c r="K2537" s="319" t="s">
        <v>6884</v>
      </c>
      <c r="L2537" s="319" t="s">
        <v>6926</v>
      </c>
    </row>
    <row r="2538" spans="1:12" ht="337.5">
      <c r="A2538" s="318" t="s">
        <v>18404</v>
      </c>
      <c r="B2538" s="318" t="s">
        <v>18401</v>
      </c>
      <c r="C2538" s="318" t="s">
        <v>18402</v>
      </c>
      <c r="D2538" s="318" t="s">
        <v>18403</v>
      </c>
      <c r="E2538" s="318" t="s">
        <v>7472</v>
      </c>
      <c r="F2538" s="318" t="s">
        <v>7473</v>
      </c>
      <c r="G2538" s="318" t="s">
        <v>7474</v>
      </c>
      <c r="H2538" s="318" t="s">
        <v>7473</v>
      </c>
      <c r="I2538" s="318" t="s">
        <v>6884</v>
      </c>
      <c r="J2538" s="318" t="s">
        <v>6884</v>
      </c>
      <c r="K2538" s="318" t="s">
        <v>6884</v>
      </c>
      <c r="L2538" s="318" t="s">
        <v>6926</v>
      </c>
    </row>
    <row r="2539" spans="1:12" ht="213.75">
      <c r="A2539" s="319" t="s">
        <v>1090</v>
      </c>
      <c r="B2539" s="319" t="s">
        <v>18405</v>
      </c>
      <c r="C2539" s="319" t="s">
        <v>18406</v>
      </c>
      <c r="D2539" s="319" t="s">
        <v>18407</v>
      </c>
      <c r="E2539" s="319" t="s">
        <v>7472</v>
      </c>
      <c r="F2539" s="319" t="s">
        <v>7473</v>
      </c>
      <c r="G2539" s="319" t="s">
        <v>7474</v>
      </c>
      <c r="H2539" s="319" t="s">
        <v>7473</v>
      </c>
      <c r="I2539" s="319" t="s">
        <v>6884</v>
      </c>
      <c r="J2539" s="319" t="s">
        <v>6884</v>
      </c>
      <c r="K2539" s="319" t="s">
        <v>6884</v>
      </c>
      <c r="L2539" s="319" t="s">
        <v>6926</v>
      </c>
    </row>
    <row r="2540" spans="1:12" ht="409.5">
      <c r="A2540" s="318" t="s">
        <v>1090</v>
      </c>
      <c r="B2540" s="318" t="s">
        <v>18408</v>
      </c>
      <c r="C2540" s="318" t="s">
        <v>18409</v>
      </c>
      <c r="D2540" s="318" t="s">
        <v>18410</v>
      </c>
      <c r="E2540" s="318" t="s">
        <v>7598</v>
      </c>
      <c r="F2540" s="318" t="s">
        <v>7599</v>
      </c>
      <c r="G2540" s="318" t="s">
        <v>7600</v>
      </c>
      <c r="H2540" s="318" t="s">
        <v>7599</v>
      </c>
      <c r="I2540" s="318" t="s">
        <v>6884</v>
      </c>
      <c r="J2540" s="318" t="s">
        <v>6884</v>
      </c>
      <c r="K2540" s="318" t="s">
        <v>6884</v>
      </c>
      <c r="L2540" s="318" t="s">
        <v>6926</v>
      </c>
    </row>
    <row r="2541" spans="1:12" ht="123.75">
      <c r="A2541" s="319" t="s">
        <v>18414</v>
      </c>
      <c r="B2541" s="319" t="s">
        <v>18411</v>
      </c>
      <c r="C2541" s="319" t="s">
        <v>18412</v>
      </c>
      <c r="D2541" s="319" t="s">
        <v>18413</v>
      </c>
      <c r="E2541" s="319" t="s">
        <v>7772</v>
      </c>
      <c r="F2541" s="319" t="s">
        <v>7773</v>
      </c>
      <c r="G2541" s="319" t="s">
        <v>7044</v>
      </c>
      <c r="H2541" s="319" t="s">
        <v>7773</v>
      </c>
      <c r="I2541" s="319" t="s">
        <v>6884</v>
      </c>
      <c r="J2541" s="319" t="s">
        <v>6884</v>
      </c>
      <c r="K2541" s="319" t="s">
        <v>6884</v>
      </c>
      <c r="L2541" s="319" t="s">
        <v>6926</v>
      </c>
    </row>
    <row r="2542" spans="1:12" ht="123.75">
      <c r="A2542" s="318" t="s">
        <v>1090</v>
      </c>
      <c r="B2542" s="318" t="s">
        <v>18415</v>
      </c>
      <c r="C2542" s="318" t="s">
        <v>18416</v>
      </c>
      <c r="D2542" s="318" t="s">
        <v>18417</v>
      </c>
      <c r="E2542" s="318" t="s">
        <v>7001</v>
      </c>
      <c r="F2542" s="318" t="s">
        <v>7002</v>
      </c>
      <c r="G2542" s="318" t="s">
        <v>7003</v>
      </c>
      <c r="H2542" s="318" t="s">
        <v>7004</v>
      </c>
      <c r="I2542" s="318" t="s">
        <v>6884</v>
      </c>
      <c r="J2542" s="318" t="s">
        <v>6884</v>
      </c>
      <c r="K2542" s="318" t="s">
        <v>6884</v>
      </c>
      <c r="L2542" s="318" t="s">
        <v>6926</v>
      </c>
    </row>
    <row r="2543" spans="1:12" ht="78.75">
      <c r="A2543" s="319" t="s">
        <v>18421</v>
      </c>
      <c r="B2543" s="319" t="s">
        <v>18418</v>
      </c>
      <c r="C2543" s="319" t="s">
        <v>18419</v>
      </c>
      <c r="D2543" s="319" t="s">
        <v>18420</v>
      </c>
      <c r="E2543" s="319" t="s">
        <v>7598</v>
      </c>
      <c r="F2543" s="319" t="s">
        <v>7599</v>
      </c>
      <c r="G2543" s="319" t="s">
        <v>7600</v>
      </c>
      <c r="H2543" s="319" t="s">
        <v>7599</v>
      </c>
      <c r="I2543" s="319" t="s">
        <v>6884</v>
      </c>
      <c r="J2543" s="319" t="s">
        <v>6884</v>
      </c>
      <c r="K2543" s="319" t="s">
        <v>6884</v>
      </c>
      <c r="L2543" s="319" t="s">
        <v>6926</v>
      </c>
    </row>
    <row r="2544" spans="1:12" ht="101.25">
      <c r="A2544" s="318" t="s">
        <v>1090</v>
      </c>
      <c r="B2544" s="318" t="s">
        <v>18422</v>
      </c>
      <c r="C2544" s="318" t="s">
        <v>18423</v>
      </c>
      <c r="D2544" s="318" t="s">
        <v>18424</v>
      </c>
      <c r="E2544" s="318" t="s">
        <v>14428</v>
      </c>
      <c r="F2544" s="318" t="s">
        <v>14429</v>
      </c>
      <c r="G2544" s="318" t="s">
        <v>7037</v>
      </c>
      <c r="H2544" s="318" t="s">
        <v>14429</v>
      </c>
      <c r="I2544" s="318" t="s">
        <v>6884</v>
      </c>
      <c r="J2544" s="318" t="s">
        <v>6884</v>
      </c>
      <c r="K2544" s="318" t="s">
        <v>6884</v>
      </c>
      <c r="L2544" s="318" t="s">
        <v>6926</v>
      </c>
    </row>
    <row r="2545" spans="1:12" ht="67.5">
      <c r="A2545" s="319" t="s">
        <v>18428</v>
      </c>
      <c r="B2545" s="319" t="s">
        <v>18425</v>
      </c>
      <c r="C2545" s="319" t="s">
        <v>18426</v>
      </c>
      <c r="D2545" s="319" t="s">
        <v>18427</v>
      </c>
      <c r="E2545" s="319" t="s">
        <v>18429</v>
      </c>
      <c r="F2545" s="319" t="s">
        <v>18430</v>
      </c>
      <c r="G2545" s="319" t="s">
        <v>7106</v>
      </c>
      <c r="H2545" s="319" t="s">
        <v>18431</v>
      </c>
      <c r="I2545" s="319" t="s">
        <v>6884</v>
      </c>
      <c r="J2545" s="319" t="s">
        <v>6884</v>
      </c>
      <c r="K2545" s="319" t="s">
        <v>6884</v>
      </c>
      <c r="L2545" s="319" t="s">
        <v>6926</v>
      </c>
    </row>
    <row r="2546" spans="1:12" ht="371.25">
      <c r="A2546" s="318" t="s">
        <v>18435</v>
      </c>
      <c r="B2546" s="318" t="s">
        <v>18432</v>
      </c>
      <c r="C2546" s="318" t="s">
        <v>18433</v>
      </c>
      <c r="D2546" s="318" t="s">
        <v>18434</v>
      </c>
      <c r="E2546" s="318" t="s">
        <v>18436</v>
      </c>
      <c r="F2546" s="318" t="s">
        <v>18437</v>
      </c>
      <c r="G2546" s="318" t="s">
        <v>6984</v>
      </c>
      <c r="H2546" s="318" t="s">
        <v>18438</v>
      </c>
      <c r="I2546" s="318" t="s">
        <v>6884</v>
      </c>
      <c r="J2546" s="318" t="s">
        <v>6884</v>
      </c>
      <c r="K2546" s="318" t="s">
        <v>6884</v>
      </c>
      <c r="L2546" s="318" t="s">
        <v>6926</v>
      </c>
    </row>
    <row r="2547" spans="1:12" ht="202.5">
      <c r="A2547" s="319" t="s">
        <v>18442</v>
      </c>
      <c r="B2547" s="319" t="s">
        <v>18439</v>
      </c>
      <c r="C2547" s="319" t="s">
        <v>18440</v>
      </c>
      <c r="D2547" s="319" t="s">
        <v>18441</v>
      </c>
      <c r="E2547" s="319" t="s">
        <v>18443</v>
      </c>
      <c r="F2547" s="319" t="s">
        <v>18444</v>
      </c>
      <c r="G2547" s="319" t="s">
        <v>7065</v>
      </c>
      <c r="H2547" s="319" t="s">
        <v>18444</v>
      </c>
      <c r="I2547" s="319" t="s">
        <v>6884</v>
      </c>
      <c r="J2547" s="319" t="s">
        <v>6884</v>
      </c>
      <c r="K2547" s="319" t="s">
        <v>6884</v>
      </c>
      <c r="L2547" s="319" t="s">
        <v>6926</v>
      </c>
    </row>
    <row r="2548" spans="1:12" ht="67.5">
      <c r="A2548" s="318" t="s">
        <v>18448</v>
      </c>
      <c r="B2548" s="318" t="s">
        <v>18445</v>
      </c>
      <c r="C2548" s="318" t="s">
        <v>18446</v>
      </c>
      <c r="D2548" s="318" t="s">
        <v>18447</v>
      </c>
      <c r="E2548" s="318" t="s">
        <v>8930</v>
      </c>
      <c r="F2548" s="318" t="s">
        <v>8931</v>
      </c>
      <c r="G2548" s="318" t="s">
        <v>7050</v>
      </c>
      <c r="H2548" s="318" t="s">
        <v>8931</v>
      </c>
      <c r="I2548" s="318" t="s">
        <v>6884</v>
      </c>
      <c r="J2548" s="318" t="s">
        <v>6884</v>
      </c>
      <c r="K2548" s="318" t="s">
        <v>6884</v>
      </c>
      <c r="L2548" s="318" t="s">
        <v>6926</v>
      </c>
    </row>
    <row r="2549" spans="1:12" ht="56.25">
      <c r="A2549" s="319" t="s">
        <v>18452</v>
      </c>
      <c r="B2549" s="319" t="s">
        <v>18449</v>
      </c>
      <c r="C2549" s="319" t="s">
        <v>18450</v>
      </c>
      <c r="D2549" s="319" t="s">
        <v>18451</v>
      </c>
      <c r="E2549" s="319" t="s">
        <v>18453</v>
      </c>
      <c r="F2549" s="319" t="s">
        <v>18454</v>
      </c>
      <c r="G2549" s="319" t="s">
        <v>18455</v>
      </c>
      <c r="H2549" s="319" t="s">
        <v>18456</v>
      </c>
      <c r="I2549" s="319" t="s">
        <v>6884</v>
      </c>
      <c r="J2549" s="319" t="s">
        <v>6884</v>
      </c>
      <c r="K2549" s="319" t="s">
        <v>6884</v>
      </c>
      <c r="L2549" s="319" t="s">
        <v>6926</v>
      </c>
    </row>
    <row r="2550" spans="1:12" ht="78.75">
      <c r="A2550" s="318" t="s">
        <v>18460</v>
      </c>
      <c r="B2550" s="318" t="s">
        <v>18457</v>
      </c>
      <c r="C2550" s="318" t="s">
        <v>18458</v>
      </c>
      <c r="D2550" s="318" t="s">
        <v>18459</v>
      </c>
      <c r="E2550" s="318" t="s">
        <v>18461</v>
      </c>
      <c r="F2550" s="318" t="s">
        <v>18462</v>
      </c>
      <c r="G2550" s="318" t="s">
        <v>7333</v>
      </c>
      <c r="H2550" s="318" t="s">
        <v>18462</v>
      </c>
      <c r="I2550" s="318" t="s">
        <v>6884</v>
      </c>
      <c r="J2550" s="318" t="s">
        <v>6884</v>
      </c>
      <c r="K2550" s="318" t="s">
        <v>6884</v>
      </c>
      <c r="L2550" s="318" t="s">
        <v>6926</v>
      </c>
    </row>
    <row r="2551" spans="1:12" ht="135">
      <c r="A2551" s="319" t="s">
        <v>18466</v>
      </c>
      <c r="B2551" s="319" t="s">
        <v>18463</v>
      </c>
      <c r="C2551" s="319" t="s">
        <v>18464</v>
      </c>
      <c r="D2551" s="319" t="s">
        <v>18465</v>
      </c>
      <c r="E2551" s="319" t="s">
        <v>14428</v>
      </c>
      <c r="F2551" s="319" t="s">
        <v>14429</v>
      </c>
      <c r="G2551" s="319" t="s">
        <v>7037</v>
      </c>
      <c r="H2551" s="319" t="s">
        <v>14429</v>
      </c>
      <c r="I2551" s="319" t="s">
        <v>6884</v>
      </c>
      <c r="J2551" s="319" t="s">
        <v>6884</v>
      </c>
      <c r="K2551" s="319" t="s">
        <v>6884</v>
      </c>
      <c r="L2551" s="319" t="s">
        <v>6926</v>
      </c>
    </row>
    <row r="2552" spans="1:12" ht="146.25">
      <c r="A2552" s="318" t="s">
        <v>1090</v>
      </c>
      <c r="B2552" s="318" t="s">
        <v>18467</v>
      </c>
      <c r="C2552" s="318" t="s">
        <v>18468</v>
      </c>
      <c r="D2552" s="318" t="s">
        <v>18469</v>
      </c>
      <c r="E2552" s="318" t="s">
        <v>18470</v>
      </c>
      <c r="F2552" s="318" t="s">
        <v>18471</v>
      </c>
      <c r="G2552" s="318" t="s">
        <v>10714</v>
      </c>
      <c r="H2552" s="318" t="s">
        <v>18471</v>
      </c>
      <c r="I2552" s="318" t="s">
        <v>6884</v>
      </c>
      <c r="J2552" s="318" t="s">
        <v>6884</v>
      </c>
      <c r="K2552" s="318" t="s">
        <v>6884</v>
      </c>
      <c r="L2552" s="318" t="s">
        <v>6926</v>
      </c>
    </row>
    <row r="2553" spans="1:12" ht="101.25">
      <c r="A2553" s="319" t="s">
        <v>1090</v>
      </c>
      <c r="B2553" s="319" t="s">
        <v>18472</v>
      </c>
      <c r="C2553" s="319" t="s">
        <v>18473</v>
      </c>
      <c r="D2553" s="319" t="s">
        <v>18474</v>
      </c>
      <c r="E2553" s="319" t="s">
        <v>9337</v>
      </c>
      <c r="F2553" s="319" t="s">
        <v>9338</v>
      </c>
      <c r="G2553" s="319" t="s">
        <v>7474</v>
      </c>
      <c r="H2553" s="319" t="s">
        <v>9338</v>
      </c>
      <c r="I2553" s="319" t="s">
        <v>6884</v>
      </c>
      <c r="J2553" s="319" t="s">
        <v>6884</v>
      </c>
      <c r="K2553" s="319" t="s">
        <v>6884</v>
      </c>
      <c r="L2553" s="319" t="s">
        <v>6926</v>
      </c>
    </row>
    <row r="2554" spans="1:12" ht="337.5">
      <c r="A2554" s="318" t="s">
        <v>1090</v>
      </c>
      <c r="B2554" s="318" t="s">
        <v>18475</v>
      </c>
      <c r="C2554" s="318" t="s">
        <v>18476</v>
      </c>
      <c r="D2554" s="318" t="s">
        <v>18477</v>
      </c>
      <c r="E2554" s="318" t="s">
        <v>18470</v>
      </c>
      <c r="F2554" s="318" t="s">
        <v>18471</v>
      </c>
      <c r="G2554" s="318" t="s">
        <v>10714</v>
      </c>
      <c r="H2554" s="318" t="s">
        <v>18471</v>
      </c>
      <c r="I2554" s="318" t="s">
        <v>6884</v>
      </c>
      <c r="J2554" s="318" t="s">
        <v>6884</v>
      </c>
      <c r="K2554" s="318" t="s">
        <v>6884</v>
      </c>
      <c r="L2554" s="318" t="s">
        <v>6926</v>
      </c>
    </row>
    <row r="2555" spans="1:12" ht="123.75">
      <c r="A2555" s="319" t="s">
        <v>1090</v>
      </c>
      <c r="B2555" s="319" t="s">
        <v>18478</v>
      </c>
      <c r="C2555" s="319" t="s">
        <v>18479</v>
      </c>
      <c r="D2555" s="319" t="s">
        <v>18480</v>
      </c>
      <c r="E2555" s="319" t="s">
        <v>7472</v>
      </c>
      <c r="F2555" s="319" t="s">
        <v>7473</v>
      </c>
      <c r="G2555" s="319" t="s">
        <v>7474</v>
      </c>
      <c r="H2555" s="319" t="s">
        <v>7473</v>
      </c>
      <c r="I2555" s="319" t="s">
        <v>6884</v>
      </c>
      <c r="J2555" s="319" t="s">
        <v>6884</v>
      </c>
      <c r="K2555" s="319" t="s">
        <v>6884</v>
      </c>
      <c r="L2555" s="319" t="s">
        <v>6926</v>
      </c>
    </row>
    <row r="2556" spans="1:12" ht="67.5">
      <c r="A2556" s="318" t="s">
        <v>1090</v>
      </c>
      <c r="B2556" s="318" t="s">
        <v>18481</v>
      </c>
      <c r="C2556" s="318" t="s">
        <v>18482</v>
      </c>
      <c r="D2556" s="318" t="s">
        <v>18483</v>
      </c>
      <c r="E2556" s="318" t="s">
        <v>9860</v>
      </c>
      <c r="F2556" s="318" t="s">
        <v>12516</v>
      </c>
      <c r="G2556" s="318" t="s">
        <v>7163</v>
      </c>
      <c r="H2556" s="318" t="s">
        <v>12516</v>
      </c>
      <c r="I2556" s="318" t="s">
        <v>6884</v>
      </c>
      <c r="J2556" s="318" t="s">
        <v>6884</v>
      </c>
      <c r="K2556" s="318" t="s">
        <v>6884</v>
      </c>
      <c r="L2556" s="318" t="s">
        <v>6926</v>
      </c>
    </row>
    <row r="2557" spans="1:12" ht="56.25">
      <c r="A2557" s="319" t="s">
        <v>1090</v>
      </c>
      <c r="B2557" s="319" t="s">
        <v>18484</v>
      </c>
      <c r="C2557" s="319" t="s">
        <v>18485</v>
      </c>
      <c r="D2557" s="319" t="s">
        <v>18486</v>
      </c>
      <c r="E2557" s="319" t="s">
        <v>9860</v>
      </c>
      <c r="F2557" s="319" t="s">
        <v>12516</v>
      </c>
      <c r="G2557" s="319" t="s">
        <v>7163</v>
      </c>
      <c r="H2557" s="319" t="s">
        <v>12516</v>
      </c>
      <c r="I2557" s="319" t="s">
        <v>6884</v>
      </c>
      <c r="J2557" s="319" t="s">
        <v>6884</v>
      </c>
      <c r="K2557" s="319" t="s">
        <v>6884</v>
      </c>
      <c r="L2557" s="319" t="s">
        <v>6926</v>
      </c>
    </row>
    <row r="2558" spans="1:12" ht="168.75">
      <c r="A2558" s="318" t="s">
        <v>6884</v>
      </c>
      <c r="B2558" s="318" t="s">
        <v>18487</v>
      </c>
      <c r="C2558" s="318" t="s">
        <v>18488</v>
      </c>
      <c r="D2558" s="318" t="s">
        <v>18489</v>
      </c>
      <c r="E2558" s="318" t="s">
        <v>18490</v>
      </c>
      <c r="F2558" s="318" t="s">
        <v>18491</v>
      </c>
      <c r="G2558" s="318" t="s">
        <v>8306</v>
      </c>
      <c r="H2558" s="318" t="s">
        <v>18491</v>
      </c>
      <c r="I2558" s="318" t="s">
        <v>6884</v>
      </c>
      <c r="J2558" s="318" t="s">
        <v>6884</v>
      </c>
      <c r="K2558" s="318" t="s">
        <v>6884</v>
      </c>
      <c r="L2558" s="318" t="s">
        <v>6993</v>
      </c>
    </row>
    <row r="2559" spans="1:12" ht="213.75">
      <c r="A2559" s="319" t="s">
        <v>1090</v>
      </c>
      <c r="B2559" s="319" t="s">
        <v>18492</v>
      </c>
      <c r="C2559" s="319" t="s">
        <v>18493</v>
      </c>
      <c r="D2559" s="319" t="s">
        <v>18494</v>
      </c>
      <c r="E2559" s="319" t="s">
        <v>8930</v>
      </c>
      <c r="F2559" s="319" t="s">
        <v>8931</v>
      </c>
      <c r="G2559" s="319" t="s">
        <v>7050</v>
      </c>
      <c r="H2559" s="319" t="s">
        <v>8931</v>
      </c>
      <c r="I2559" s="319" t="s">
        <v>6884</v>
      </c>
      <c r="J2559" s="319" t="s">
        <v>6884</v>
      </c>
      <c r="K2559" s="319" t="s">
        <v>6884</v>
      </c>
      <c r="L2559" s="319" t="s">
        <v>6926</v>
      </c>
    </row>
    <row r="2560" spans="1:12" ht="326.25">
      <c r="A2560" s="318" t="s">
        <v>1090</v>
      </c>
      <c r="B2560" s="318" t="s">
        <v>18495</v>
      </c>
      <c r="C2560" s="318" t="s">
        <v>18496</v>
      </c>
      <c r="D2560" s="318" t="s">
        <v>18497</v>
      </c>
      <c r="E2560" s="318" t="s">
        <v>9337</v>
      </c>
      <c r="F2560" s="318" t="s">
        <v>9338</v>
      </c>
      <c r="G2560" s="318" t="s">
        <v>7474</v>
      </c>
      <c r="H2560" s="318" t="s">
        <v>9338</v>
      </c>
      <c r="I2560" s="318" t="s">
        <v>6884</v>
      </c>
      <c r="J2560" s="318" t="s">
        <v>6884</v>
      </c>
      <c r="K2560" s="318" t="s">
        <v>6884</v>
      </c>
      <c r="L2560" s="318" t="s">
        <v>6926</v>
      </c>
    </row>
    <row r="2561" spans="1:12" ht="101.25">
      <c r="A2561" s="319" t="s">
        <v>1090</v>
      </c>
      <c r="B2561" s="319" t="s">
        <v>18498</v>
      </c>
      <c r="C2561" s="319" t="s">
        <v>18499</v>
      </c>
      <c r="D2561" s="319" t="s">
        <v>18500</v>
      </c>
      <c r="E2561" s="319" t="s">
        <v>8930</v>
      </c>
      <c r="F2561" s="319" t="s">
        <v>8931</v>
      </c>
      <c r="G2561" s="319" t="s">
        <v>7050</v>
      </c>
      <c r="H2561" s="319" t="s">
        <v>8931</v>
      </c>
      <c r="I2561" s="319" t="s">
        <v>6884</v>
      </c>
      <c r="J2561" s="319" t="s">
        <v>6884</v>
      </c>
      <c r="K2561" s="319" t="s">
        <v>6884</v>
      </c>
      <c r="L2561" s="319" t="s">
        <v>6926</v>
      </c>
    </row>
    <row r="2562" spans="1:12" ht="236.25">
      <c r="A2562" s="318" t="s">
        <v>1090</v>
      </c>
      <c r="B2562" s="318" t="s">
        <v>18501</v>
      </c>
      <c r="C2562" s="318" t="s">
        <v>18502</v>
      </c>
      <c r="D2562" s="318" t="s">
        <v>18503</v>
      </c>
      <c r="E2562" s="318" t="s">
        <v>7472</v>
      </c>
      <c r="F2562" s="318" t="s">
        <v>7473</v>
      </c>
      <c r="G2562" s="318" t="s">
        <v>7474</v>
      </c>
      <c r="H2562" s="318" t="s">
        <v>7473</v>
      </c>
      <c r="I2562" s="318" t="s">
        <v>6884</v>
      </c>
      <c r="J2562" s="318" t="s">
        <v>6884</v>
      </c>
      <c r="K2562" s="318" t="s">
        <v>6884</v>
      </c>
      <c r="L2562" s="318" t="s">
        <v>6926</v>
      </c>
    </row>
    <row r="2563" spans="1:12" ht="45">
      <c r="A2563" s="319" t="s">
        <v>1090</v>
      </c>
      <c r="B2563" s="319" t="s">
        <v>18504</v>
      </c>
      <c r="C2563" s="319" t="s">
        <v>18505</v>
      </c>
      <c r="D2563" s="319" t="s">
        <v>18506</v>
      </c>
      <c r="E2563" s="319" t="s">
        <v>8930</v>
      </c>
      <c r="F2563" s="319" t="s">
        <v>8931</v>
      </c>
      <c r="G2563" s="319" t="s">
        <v>7050</v>
      </c>
      <c r="H2563" s="319" t="s">
        <v>8931</v>
      </c>
      <c r="I2563" s="319" t="s">
        <v>6884</v>
      </c>
      <c r="J2563" s="319" t="s">
        <v>6884</v>
      </c>
      <c r="K2563" s="319" t="s">
        <v>6884</v>
      </c>
      <c r="L2563" s="319" t="s">
        <v>6926</v>
      </c>
    </row>
    <row r="2564" spans="1:12" ht="191.25">
      <c r="A2564" s="318" t="s">
        <v>1090</v>
      </c>
      <c r="B2564" s="318" t="s">
        <v>18507</v>
      </c>
      <c r="C2564" s="318" t="s">
        <v>18508</v>
      </c>
      <c r="D2564" s="318" t="s">
        <v>18509</v>
      </c>
      <c r="E2564" s="318" t="s">
        <v>8930</v>
      </c>
      <c r="F2564" s="318" t="s">
        <v>8931</v>
      </c>
      <c r="G2564" s="318" t="s">
        <v>7050</v>
      </c>
      <c r="H2564" s="318" t="s">
        <v>8931</v>
      </c>
      <c r="I2564" s="318" t="s">
        <v>6884</v>
      </c>
      <c r="J2564" s="318" t="s">
        <v>6884</v>
      </c>
      <c r="K2564" s="318" t="s">
        <v>6884</v>
      </c>
      <c r="L2564" s="318" t="s">
        <v>6926</v>
      </c>
    </row>
    <row r="2565" spans="1:12" ht="225">
      <c r="A2565" s="319" t="s">
        <v>1090</v>
      </c>
      <c r="B2565" s="319" t="s">
        <v>18510</v>
      </c>
      <c r="C2565" s="319" t="s">
        <v>18511</v>
      </c>
      <c r="D2565" s="319" t="s">
        <v>18512</v>
      </c>
      <c r="E2565" s="319" t="s">
        <v>9337</v>
      </c>
      <c r="F2565" s="319" t="s">
        <v>9338</v>
      </c>
      <c r="G2565" s="319" t="s">
        <v>7474</v>
      </c>
      <c r="H2565" s="319" t="s">
        <v>9338</v>
      </c>
      <c r="I2565" s="319" t="s">
        <v>6884</v>
      </c>
      <c r="J2565" s="319" t="s">
        <v>6884</v>
      </c>
      <c r="K2565" s="319" t="s">
        <v>6884</v>
      </c>
      <c r="L2565" s="319" t="s">
        <v>6926</v>
      </c>
    </row>
    <row r="2566" spans="1:12" ht="157.5">
      <c r="A2566" s="318" t="s">
        <v>1090</v>
      </c>
      <c r="B2566" s="318" t="s">
        <v>18513</v>
      </c>
      <c r="C2566" s="318" t="s">
        <v>18514</v>
      </c>
      <c r="D2566" s="318" t="s">
        <v>18515</v>
      </c>
      <c r="E2566" s="318" t="s">
        <v>18516</v>
      </c>
      <c r="F2566" s="318" t="s">
        <v>18517</v>
      </c>
      <c r="G2566" s="318" t="s">
        <v>7094</v>
      </c>
      <c r="H2566" s="318" t="s">
        <v>18517</v>
      </c>
      <c r="I2566" s="318" t="s">
        <v>6884</v>
      </c>
      <c r="J2566" s="318" t="s">
        <v>6884</v>
      </c>
      <c r="K2566" s="318" t="s">
        <v>6884</v>
      </c>
      <c r="L2566" s="318" t="s">
        <v>6926</v>
      </c>
    </row>
    <row r="2567" spans="1:12" ht="258.75">
      <c r="A2567" s="319" t="s">
        <v>1090</v>
      </c>
      <c r="B2567" s="319" t="s">
        <v>18518</v>
      </c>
      <c r="C2567" s="319" t="s">
        <v>18519</v>
      </c>
      <c r="D2567" s="319" t="s">
        <v>18520</v>
      </c>
      <c r="E2567" s="319" t="s">
        <v>7772</v>
      </c>
      <c r="F2567" s="319" t="s">
        <v>7773</v>
      </c>
      <c r="G2567" s="319" t="s">
        <v>7044</v>
      </c>
      <c r="H2567" s="319" t="s">
        <v>7773</v>
      </c>
      <c r="I2567" s="319" t="s">
        <v>6884</v>
      </c>
      <c r="J2567" s="319" t="s">
        <v>6884</v>
      </c>
      <c r="K2567" s="319" t="s">
        <v>6884</v>
      </c>
      <c r="L2567" s="319" t="s">
        <v>6926</v>
      </c>
    </row>
    <row r="2568" spans="1:12" ht="326.25">
      <c r="A2568" s="318" t="s">
        <v>18524</v>
      </c>
      <c r="B2568" s="318" t="s">
        <v>18521</v>
      </c>
      <c r="C2568" s="318" t="s">
        <v>18522</v>
      </c>
      <c r="D2568" s="318" t="s">
        <v>18523</v>
      </c>
      <c r="E2568" s="318" t="s">
        <v>7472</v>
      </c>
      <c r="F2568" s="318" t="s">
        <v>7473</v>
      </c>
      <c r="G2568" s="318" t="s">
        <v>7474</v>
      </c>
      <c r="H2568" s="318" t="s">
        <v>7473</v>
      </c>
      <c r="I2568" s="318" t="s">
        <v>6884</v>
      </c>
      <c r="J2568" s="318" t="s">
        <v>6884</v>
      </c>
      <c r="K2568" s="318" t="s">
        <v>6884</v>
      </c>
      <c r="L2568" s="318" t="s">
        <v>6926</v>
      </c>
    </row>
    <row r="2569" spans="1:12" ht="409.5">
      <c r="A2569" s="319" t="s">
        <v>1090</v>
      </c>
      <c r="B2569" s="319" t="s">
        <v>18525</v>
      </c>
      <c r="C2569" s="319" t="s">
        <v>18526</v>
      </c>
      <c r="D2569" s="319" t="s">
        <v>18527</v>
      </c>
      <c r="E2569" s="319" t="s">
        <v>9337</v>
      </c>
      <c r="F2569" s="319" t="s">
        <v>9338</v>
      </c>
      <c r="G2569" s="319" t="s">
        <v>7474</v>
      </c>
      <c r="H2569" s="319" t="s">
        <v>9338</v>
      </c>
      <c r="I2569" s="319" t="s">
        <v>6884</v>
      </c>
      <c r="J2569" s="319" t="s">
        <v>6884</v>
      </c>
      <c r="K2569" s="319" t="s">
        <v>6884</v>
      </c>
      <c r="L2569" s="319" t="s">
        <v>6926</v>
      </c>
    </row>
    <row r="2570" spans="1:12" ht="67.5">
      <c r="A2570" s="318" t="s">
        <v>1090</v>
      </c>
      <c r="B2570" s="318" t="s">
        <v>18528</v>
      </c>
      <c r="C2570" s="318" t="s">
        <v>18529</v>
      </c>
      <c r="D2570" s="318" t="s">
        <v>18530</v>
      </c>
      <c r="E2570" s="318" t="s">
        <v>18531</v>
      </c>
      <c r="F2570" s="318" t="s">
        <v>18532</v>
      </c>
      <c r="G2570" s="318" t="s">
        <v>9843</v>
      </c>
      <c r="H2570" s="318" t="s">
        <v>18533</v>
      </c>
      <c r="I2570" s="318" t="s">
        <v>6884</v>
      </c>
      <c r="J2570" s="318" t="s">
        <v>6884</v>
      </c>
      <c r="K2570" s="318" t="s">
        <v>6884</v>
      </c>
      <c r="L2570" s="318" t="s">
        <v>6926</v>
      </c>
    </row>
    <row r="2571" spans="1:12" ht="225">
      <c r="A2571" s="319" t="s">
        <v>18537</v>
      </c>
      <c r="B2571" s="319" t="s">
        <v>18534</v>
      </c>
      <c r="C2571" s="319" t="s">
        <v>18535</v>
      </c>
      <c r="D2571" s="319" t="s">
        <v>18536</v>
      </c>
      <c r="E2571" s="319" t="s">
        <v>9044</v>
      </c>
      <c r="F2571" s="319" t="s">
        <v>9045</v>
      </c>
      <c r="G2571" s="319" t="s">
        <v>7044</v>
      </c>
      <c r="H2571" s="319" t="s">
        <v>9045</v>
      </c>
      <c r="I2571" s="319" t="s">
        <v>6884</v>
      </c>
      <c r="J2571" s="319" t="s">
        <v>6884</v>
      </c>
      <c r="K2571" s="319" t="s">
        <v>6884</v>
      </c>
      <c r="L2571" s="319" t="s">
        <v>6926</v>
      </c>
    </row>
    <row r="2572" spans="1:12" ht="409.5">
      <c r="A2572" s="318" t="s">
        <v>1090</v>
      </c>
      <c r="B2572" s="318" t="s">
        <v>18538</v>
      </c>
      <c r="C2572" s="318" t="s">
        <v>18539</v>
      </c>
      <c r="D2572" s="318" t="s">
        <v>18540</v>
      </c>
      <c r="E2572" s="318" t="s">
        <v>9044</v>
      </c>
      <c r="F2572" s="318" t="s">
        <v>9045</v>
      </c>
      <c r="G2572" s="318" t="s">
        <v>7044</v>
      </c>
      <c r="H2572" s="318" t="s">
        <v>9045</v>
      </c>
      <c r="I2572" s="318" t="s">
        <v>6884</v>
      </c>
      <c r="J2572" s="318" t="s">
        <v>6884</v>
      </c>
      <c r="K2572" s="318" t="s">
        <v>6884</v>
      </c>
      <c r="L2572" s="318" t="s">
        <v>6926</v>
      </c>
    </row>
    <row r="2573" spans="1:12" ht="236.25">
      <c r="A2573" s="319" t="s">
        <v>1090</v>
      </c>
      <c r="B2573" s="319" t="s">
        <v>18541</v>
      </c>
      <c r="C2573" s="319" t="s">
        <v>18542</v>
      </c>
      <c r="D2573" s="319" t="s">
        <v>18543</v>
      </c>
      <c r="E2573" s="319" t="s">
        <v>7772</v>
      </c>
      <c r="F2573" s="319" t="s">
        <v>7773</v>
      </c>
      <c r="G2573" s="319" t="s">
        <v>7044</v>
      </c>
      <c r="H2573" s="319" t="s">
        <v>7773</v>
      </c>
      <c r="I2573" s="319" t="s">
        <v>6884</v>
      </c>
      <c r="J2573" s="319" t="s">
        <v>6884</v>
      </c>
      <c r="K2573" s="319" t="s">
        <v>6884</v>
      </c>
      <c r="L2573" s="319" t="s">
        <v>6926</v>
      </c>
    </row>
    <row r="2574" spans="1:12" ht="191.25">
      <c r="A2574" s="318" t="s">
        <v>1090</v>
      </c>
      <c r="B2574" s="318" t="s">
        <v>18544</v>
      </c>
      <c r="C2574" s="318" t="s">
        <v>18545</v>
      </c>
      <c r="D2574" s="318" t="s">
        <v>18546</v>
      </c>
      <c r="E2574" s="318" t="s">
        <v>7598</v>
      </c>
      <c r="F2574" s="318" t="s">
        <v>7599</v>
      </c>
      <c r="G2574" s="318" t="s">
        <v>7600</v>
      </c>
      <c r="H2574" s="318" t="s">
        <v>7599</v>
      </c>
      <c r="I2574" s="318" t="s">
        <v>6884</v>
      </c>
      <c r="J2574" s="318" t="s">
        <v>6884</v>
      </c>
      <c r="K2574" s="318" t="s">
        <v>6884</v>
      </c>
      <c r="L2574" s="318" t="s">
        <v>6926</v>
      </c>
    </row>
    <row r="2575" spans="1:12" ht="112.5">
      <c r="A2575" s="319" t="s">
        <v>18550</v>
      </c>
      <c r="B2575" s="319" t="s">
        <v>18547</v>
      </c>
      <c r="C2575" s="319" t="s">
        <v>18548</v>
      </c>
      <c r="D2575" s="319" t="s">
        <v>18549</v>
      </c>
      <c r="E2575" s="319" t="s">
        <v>18551</v>
      </c>
      <c r="F2575" s="319" t="s">
        <v>18552</v>
      </c>
      <c r="G2575" s="319" t="s">
        <v>18553</v>
      </c>
      <c r="H2575" s="319" t="s">
        <v>18554</v>
      </c>
      <c r="I2575" s="319" t="s">
        <v>6884</v>
      </c>
      <c r="J2575" s="319" t="s">
        <v>18555</v>
      </c>
      <c r="K2575" s="319" t="s">
        <v>9209</v>
      </c>
      <c r="L2575" s="319" t="s">
        <v>862</v>
      </c>
    </row>
    <row r="2576" spans="1:12" ht="78.75">
      <c r="A2576" s="318" t="s">
        <v>18550</v>
      </c>
      <c r="B2576" s="318" t="s">
        <v>18556</v>
      </c>
      <c r="C2576" s="318" t="s">
        <v>18557</v>
      </c>
      <c r="D2576" s="318" t="s">
        <v>18549</v>
      </c>
      <c r="E2576" s="318" t="s">
        <v>18558</v>
      </c>
      <c r="F2576" s="318" t="s">
        <v>18559</v>
      </c>
      <c r="G2576" s="318" t="s">
        <v>7898</v>
      </c>
      <c r="H2576" s="318" t="s">
        <v>18559</v>
      </c>
      <c r="I2576" s="318" t="s">
        <v>6884</v>
      </c>
      <c r="J2576" s="318" t="s">
        <v>18560</v>
      </c>
      <c r="K2576" s="318" t="s">
        <v>7122</v>
      </c>
      <c r="L2576" s="318" t="s">
        <v>862</v>
      </c>
    </row>
    <row r="2577" spans="1:12" ht="56.25">
      <c r="A2577" s="319" t="s">
        <v>2427</v>
      </c>
      <c r="B2577" s="319" t="s">
        <v>18561</v>
      </c>
      <c r="C2577" s="319" t="s">
        <v>18562</v>
      </c>
      <c r="D2577" s="319" t="s">
        <v>6516</v>
      </c>
      <c r="E2577" s="319" t="s">
        <v>18563</v>
      </c>
      <c r="F2577" s="319" t="s">
        <v>18564</v>
      </c>
      <c r="G2577" s="319" t="s">
        <v>7659</v>
      </c>
      <c r="H2577" s="319" t="s">
        <v>18565</v>
      </c>
      <c r="I2577" s="319" t="s">
        <v>6884</v>
      </c>
      <c r="J2577" s="319" t="s">
        <v>6884</v>
      </c>
      <c r="K2577" s="319" t="s">
        <v>6885</v>
      </c>
      <c r="L2577" s="319" t="s">
        <v>862</v>
      </c>
    </row>
    <row r="2578" spans="1:12" ht="67.5">
      <c r="A2578" s="318" t="s">
        <v>1464</v>
      </c>
      <c r="B2578" s="318" t="s">
        <v>18566</v>
      </c>
      <c r="C2578" s="318" t="s">
        <v>18567</v>
      </c>
      <c r="D2578" s="318" t="s">
        <v>1465</v>
      </c>
      <c r="E2578" s="318" t="s">
        <v>18568</v>
      </c>
      <c r="F2578" s="318" t="s">
        <v>18569</v>
      </c>
      <c r="G2578" s="318" t="s">
        <v>7898</v>
      </c>
      <c r="H2578" s="318" t="s">
        <v>18569</v>
      </c>
      <c r="I2578" s="318" t="s">
        <v>6884</v>
      </c>
      <c r="J2578" s="318" t="s">
        <v>9216</v>
      </c>
      <c r="K2578" s="318" t="s">
        <v>6884</v>
      </c>
      <c r="L2578" s="318" t="s">
        <v>862</v>
      </c>
    </row>
    <row r="2579" spans="1:12" ht="67.5">
      <c r="A2579" s="319" t="s">
        <v>60</v>
      </c>
      <c r="B2579" s="319" t="s">
        <v>18570</v>
      </c>
      <c r="C2579" s="319" t="s">
        <v>18571</v>
      </c>
      <c r="D2579" s="319" t="s">
        <v>1115</v>
      </c>
      <c r="E2579" s="319" t="s">
        <v>18568</v>
      </c>
      <c r="F2579" s="319" t="s">
        <v>18569</v>
      </c>
      <c r="G2579" s="319" t="s">
        <v>7898</v>
      </c>
      <c r="H2579" s="319" t="s">
        <v>18569</v>
      </c>
      <c r="I2579" s="319" t="s">
        <v>6884</v>
      </c>
      <c r="J2579" s="319" t="s">
        <v>9216</v>
      </c>
      <c r="K2579" s="319" t="s">
        <v>6884</v>
      </c>
      <c r="L2579" s="319" t="s">
        <v>862</v>
      </c>
    </row>
    <row r="2580" spans="1:12" ht="67.5">
      <c r="A2580" s="318" t="s">
        <v>1467</v>
      </c>
      <c r="B2580" s="318" t="s">
        <v>18572</v>
      </c>
      <c r="C2580" s="318" t="s">
        <v>6535</v>
      </c>
      <c r="D2580" s="318" t="s">
        <v>1468</v>
      </c>
      <c r="E2580" s="318" t="s">
        <v>18568</v>
      </c>
      <c r="F2580" s="318" t="s">
        <v>18569</v>
      </c>
      <c r="G2580" s="318" t="s">
        <v>7898</v>
      </c>
      <c r="H2580" s="318" t="s">
        <v>18569</v>
      </c>
      <c r="I2580" s="318" t="s">
        <v>6884</v>
      </c>
      <c r="J2580" s="318" t="s">
        <v>9216</v>
      </c>
      <c r="K2580" s="318" t="s">
        <v>6884</v>
      </c>
      <c r="L2580" s="318" t="s">
        <v>862</v>
      </c>
    </row>
    <row r="2581" spans="1:12" ht="78.75">
      <c r="A2581" s="319" t="s">
        <v>1475</v>
      </c>
      <c r="B2581" s="319" t="s">
        <v>18573</v>
      </c>
      <c r="C2581" s="319" t="s">
        <v>18574</v>
      </c>
      <c r="D2581" s="319" t="s">
        <v>1476</v>
      </c>
      <c r="E2581" s="319" t="s">
        <v>18575</v>
      </c>
      <c r="F2581" s="319" t="s">
        <v>18576</v>
      </c>
      <c r="G2581" s="319" t="s">
        <v>11760</v>
      </c>
      <c r="H2581" s="319" t="s">
        <v>18576</v>
      </c>
      <c r="I2581" s="319" t="s">
        <v>6884</v>
      </c>
      <c r="J2581" s="319" t="s">
        <v>6884</v>
      </c>
      <c r="K2581" s="319" t="s">
        <v>6884</v>
      </c>
      <c r="L2581" s="319" t="s">
        <v>862</v>
      </c>
    </row>
    <row r="2582" spans="1:12" ht="56.25">
      <c r="A2582" s="318" t="s">
        <v>6520</v>
      </c>
      <c r="B2582" s="318" t="s">
        <v>18577</v>
      </c>
      <c r="C2582" s="318" t="s">
        <v>18578</v>
      </c>
      <c r="D2582" s="318" t="s">
        <v>6521</v>
      </c>
      <c r="E2582" s="318" t="s">
        <v>18579</v>
      </c>
      <c r="F2582" s="318" t="s">
        <v>18580</v>
      </c>
      <c r="G2582" s="318" t="s">
        <v>7730</v>
      </c>
      <c r="H2582" s="318" t="s">
        <v>18581</v>
      </c>
      <c r="I2582" s="318" t="s">
        <v>6884</v>
      </c>
      <c r="J2582" s="318" t="s">
        <v>6884</v>
      </c>
      <c r="K2582" s="318" t="s">
        <v>6884</v>
      </c>
      <c r="L2582" s="318" t="s">
        <v>862</v>
      </c>
    </row>
    <row r="2583" spans="1:12" ht="112.5">
      <c r="A2583" s="319" t="s">
        <v>2241</v>
      </c>
      <c r="B2583" s="319" t="s">
        <v>18582</v>
      </c>
      <c r="C2583" s="319" t="s">
        <v>18583</v>
      </c>
      <c r="D2583" s="319" t="s">
        <v>6467</v>
      </c>
      <c r="E2583" s="319" t="s">
        <v>18584</v>
      </c>
      <c r="F2583" s="319" t="s">
        <v>18585</v>
      </c>
      <c r="G2583" s="319" t="s">
        <v>7155</v>
      </c>
      <c r="H2583" s="319" t="s">
        <v>18585</v>
      </c>
      <c r="I2583" s="319" t="s">
        <v>6884</v>
      </c>
      <c r="J2583" s="319" t="s">
        <v>11397</v>
      </c>
      <c r="K2583" s="319" t="s">
        <v>6884</v>
      </c>
      <c r="L2583" s="319" t="s">
        <v>862</v>
      </c>
    </row>
    <row r="2584" spans="1:12" ht="112.5">
      <c r="A2584" s="318" t="s">
        <v>6884</v>
      </c>
      <c r="B2584" s="318" t="s">
        <v>18586</v>
      </c>
      <c r="C2584" s="318" t="s">
        <v>18587</v>
      </c>
      <c r="D2584" s="318" t="s">
        <v>6884</v>
      </c>
      <c r="E2584" s="318" t="s">
        <v>18584</v>
      </c>
      <c r="F2584" s="318" t="s">
        <v>18585</v>
      </c>
      <c r="G2584" s="318" t="s">
        <v>7155</v>
      </c>
      <c r="H2584" s="318" t="s">
        <v>18585</v>
      </c>
      <c r="I2584" s="318" t="s">
        <v>6884</v>
      </c>
      <c r="J2584" s="318" t="s">
        <v>11397</v>
      </c>
      <c r="K2584" s="318" t="s">
        <v>6940</v>
      </c>
      <c r="L2584" s="318" t="s">
        <v>862</v>
      </c>
    </row>
    <row r="2585" spans="1:12" ht="78.75">
      <c r="A2585" s="319" t="s">
        <v>6884</v>
      </c>
      <c r="B2585" s="319" t="s">
        <v>18588</v>
      </c>
      <c r="C2585" s="319" t="s">
        <v>18589</v>
      </c>
      <c r="D2585" s="319" t="s">
        <v>6884</v>
      </c>
      <c r="E2585" s="319" t="s">
        <v>17556</v>
      </c>
      <c r="F2585" s="319" t="s">
        <v>17557</v>
      </c>
      <c r="G2585" s="319" t="s">
        <v>6938</v>
      </c>
      <c r="H2585" s="319" t="s">
        <v>17558</v>
      </c>
      <c r="I2585" s="319" t="s">
        <v>6884</v>
      </c>
      <c r="J2585" s="319" t="s">
        <v>6884</v>
      </c>
      <c r="K2585" s="319" t="s">
        <v>7240</v>
      </c>
      <c r="L2585" s="319" t="s">
        <v>862</v>
      </c>
    </row>
    <row r="2586" spans="1:12" ht="45">
      <c r="A2586" s="318" t="s">
        <v>18593</v>
      </c>
      <c r="B2586" s="318" t="s">
        <v>18590</v>
      </c>
      <c r="C2586" s="318" t="s">
        <v>18591</v>
      </c>
      <c r="D2586" s="318" t="s">
        <v>18592</v>
      </c>
      <c r="E2586" s="318" t="s">
        <v>8430</v>
      </c>
      <c r="F2586" s="318" t="s">
        <v>8431</v>
      </c>
      <c r="G2586" s="318" t="s">
        <v>7037</v>
      </c>
      <c r="H2586" s="318" t="s">
        <v>8431</v>
      </c>
      <c r="I2586" s="318" t="s">
        <v>6884</v>
      </c>
      <c r="J2586" s="318" t="s">
        <v>6884</v>
      </c>
      <c r="K2586" s="318" t="s">
        <v>6884</v>
      </c>
      <c r="L2586" s="318" t="s">
        <v>862</v>
      </c>
    </row>
    <row r="2587" spans="1:12" ht="67.5">
      <c r="A2587" s="319" t="s">
        <v>18597</v>
      </c>
      <c r="B2587" s="319" t="s">
        <v>18594</v>
      </c>
      <c r="C2587" s="319" t="s">
        <v>18595</v>
      </c>
      <c r="D2587" s="319" t="s">
        <v>18596</v>
      </c>
      <c r="E2587" s="319" t="s">
        <v>18598</v>
      </c>
      <c r="F2587" s="319" t="s">
        <v>18599</v>
      </c>
      <c r="G2587" s="319" t="s">
        <v>6932</v>
      </c>
      <c r="H2587" s="319" t="s">
        <v>18599</v>
      </c>
      <c r="I2587" s="319" t="s">
        <v>6884</v>
      </c>
      <c r="J2587" s="319" t="s">
        <v>6884</v>
      </c>
      <c r="K2587" s="319" t="s">
        <v>7240</v>
      </c>
      <c r="L2587" s="319" t="s">
        <v>862</v>
      </c>
    </row>
    <row r="2588" spans="1:12" ht="45">
      <c r="A2588" s="318" t="s">
        <v>18603</v>
      </c>
      <c r="B2588" s="318" t="s">
        <v>18600</v>
      </c>
      <c r="C2588" s="318" t="s">
        <v>18601</v>
      </c>
      <c r="D2588" s="318" t="s">
        <v>18602</v>
      </c>
      <c r="E2588" s="318" t="s">
        <v>8430</v>
      </c>
      <c r="F2588" s="318" t="s">
        <v>8431</v>
      </c>
      <c r="G2588" s="318" t="s">
        <v>7037</v>
      </c>
      <c r="H2588" s="318" t="s">
        <v>8431</v>
      </c>
      <c r="I2588" s="318" t="s">
        <v>6884</v>
      </c>
      <c r="J2588" s="318" t="s">
        <v>6884</v>
      </c>
      <c r="K2588" s="318" t="s">
        <v>6884</v>
      </c>
      <c r="L2588" s="318" t="s">
        <v>862</v>
      </c>
    </row>
    <row r="2589" spans="1:12" ht="45">
      <c r="A2589" s="319" t="s">
        <v>18607</v>
      </c>
      <c r="B2589" s="319" t="s">
        <v>18604</v>
      </c>
      <c r="C2589" s="319" t="s">
        <v>18605</v>
      </c>
      <c r="D2589" s="319" t="s">
        <v>18606</v>
      </c>
      <c r="E2589" s="319" t="s">
        <v>9356</v>
      </c>
      <c r="F2589" s="319" t="s">
        <v>9357</v>
      </c>
      <c r="G2589" s="319" t="s">
        <v>7037</v>
      </c>
      <c r="H2589" s="319" t="s">
        <v>9358</v>
      </c>
      <c r="I2589" s="319" t="s">
        <v>6884</v>
      </c>
      <c r="J2589" s="319" t="s">
        <v>6884</v>
      </c>
      <c r="K2589" s="319" t="s">
        <v>6884</v>
      </c>
      <c r="L2589" s="319" t="s">
        <v>862</v>
      </c>
    </row>
    <row r="2590" spans="1:12" ht="78.75">
      <c r="A2590" s="318" t="s">
        <v>6470</v>
      </c>
      <c r="B2590" s="318" t="s">
        <v>18608</v>
      </c>
      <c r="C2590" s="318" t="s">
        <v>18609</v>
      </c>
      <c r="D2590" s="318" t="s">
        <v>6469</v>
      </c>
      <c r="E2590" s="318" t="s">
        <v>17556</v>
      </c>
      <c r="F2590" s="318" t="s">
        <v>17557</v>
      </c>
      <c r="G2590" s="318" t="s">
        <v>6938</v>
      </c>
      <c r="H2590" s="318" t="s">
        <v>17558</v>
      </c>
      <c r="I2590" s="318" t="s">
        <v>6884</v>
      </c>
      <c r="J2590" s="318" t="s">
        <v>6884</v>
      </c>
      <c r="K2590" s="318" t="s">
        <v>6884</v>
      </c>
      <c r="L2590" s="318" t="s">
        <v>862</v>
      </c>
    </row>
    <row r="2591" spans="1:12" ht="67.5">
      <c r="A2591" s="319" t="s">
        <v>1264</v>
      </c>
      <c r="B2591" s="319" t="s">
        <v>18610</v>
      </c>
      <c r="C2591" s="319" t="s">
        <v>18611</v>
      </c>
      <c r="D2591" s="319" t="s">
        <v>1265</v>
      </c>
      <c r="E2591" s="319" t="s">
        <v>18612</v>
      </c>
      <c r="F2591" s="319" t="s">
        <v>18613</v>
      </c>
      <c r="G2591" s="319" t="s">
        <v>6938</v>
      </c>
      <c r="H2591" s="319" t="s">
        <v>18613</v>
      </c>
      <c r="I2591" s="319" t="s">
        <v>6884</v>
      </c>
      <c r="J2591" s="319" t="s">
        <v>6884</v>
      </c>
      <c r="K2591" s="319" t="s">
        <v>6884</v>
      </c>
      <c r="L2591" s="319" t="s">
        <v>862</v>
      </c>
    </row>
    <row r="2592" spans="1:12" ht="67.5">
      <c r="A2592" s="318" t="s">
        <v>18617</v>
      </c>
      <c r="B2592" s="318" t="s">
        <v>18614</v>
      </c>
      <c r="C2592" s="318" t="s">
        <v>18615</v>
      </c>
      <c r="D2592" s="318" t="s">
        <v>18616</v>
      </c>
      <c r="E2592" s="318" t="s">
        <v>18618</v>
      </c>
      <c r="F2592" s="318" t="s">
        <v>18619</v>
      </c>
      <c r="G2592" s="318" t="s">
        <v>12061</v>
      </c>
      <c r="H2592" s="318" t="s">
        <v>18619</v>
      </c>
      <c r="I2592" s="318" t="s">
        <v>6884</v>
      </c>
      <c r="J2592" s="318" t="s">
        <v>6884</v>
      </c>
      <c r="K2592" s="318" t="s">
        <v>6884</v>
      </c>
      <c r="L2592" s="318" t="s">
        <v>6893</v>
      </c>
    </row>
    <row r="2593" spans="1:12" ht="78.75">
      <c r="A2593" s="319" t="s">
        <v>18623</v>
      </c>
      <c r="B2593" s="319" t="s">
        <v>18620</v>
      </c>
      <c r="C2593" s="319" t="s">
        <v>18621</v>
      </c>
      <c r="D2593" s="319" t="s">
        <v>18622</v>
      </c>
      <c r="E2593" s="319" t="s">
        <v>18624</v>
      </c>
      <c r="F2593" s="319" t="s">
        <v>12084</v>
      </c>
      <c r="G2593" s="319" t="s">
        <v>7788</v>
      </c>
      <c r="H2593" s="319" t="s">
        <v>12085</v>
      </c>
      <c r="I2593" s="319" t="s">
        <v>6884</v>
      </c>
      <c r="J2593" s="319" t="s">
        <v>6884</v>
      </c>
      <c r="K2593" s="319" t="s">
        <v>6884</v>
      </c>
      <c r="L2593" s="319" t="s">
        <v>6893</v>
      </c>
    </row>
    <row r="2594" spans="1:12" ht="78.75">
      <c r="A2594" s="318" t="s">
        <v>18628</v>
      </c>
      <c r="B2594" s="318" t="s">
        <v>18625</v>
      </c>
      <c r="C2594" s="318" t="s">
        <v>18626</v>
      </c>
      <c r="D2594" s="318" t="s">
        <v>18627</v>
      </c>
      <c r="E2594" s="318" t="s">
        <v>18624</v>
      </c>
      <c r="F2594" s="318" t="s">
        <v>12084</v>
      </c>
      <c r="G2594" s="318" t="s">
        <v>7788</v>
      </c>
      <c r="H2594" s="318" t="s">
        <v>12085</v>
      </c>
      <c r="I2594" s="318" t="s">
        <v>6884</v>
      </c>
      <c r="J2594" s="318" t="s">
        <v>6884</v>
      </c>
      <c r="K2594" s="318" t="s">
        <v>6884</v>
      </c>
      <c r="L2594" s="318" t="s">
        <v>6893</v>
      </c>
    </row>
    <row r="2595" spans="1:12" ht="33.75">
      <c r="A2595" s="319" t="s">
        <v>18632</v>
      </c>
      <c r="B2595" s="319" t="s">
        <v>18629</v>
      </c>
      <c r="C2595" s="319" t="s">
        <v>18630</v>
      </c>
      <c r="D2595" s="319" t="s">
        <v>18631</v>
      </c>
      <c r="E2595" s="319" t="s">
        <v>7280</v>
      </c>
      <c r="F2595" s="319" t="s">
        <v>7281</v>
      </c>
      <c r="G2595" s="319" t="s">
        <v>7003</v>
      </c>
      <c r="H2595" s="319" t="s">
        <v>7281</v>
      </c>
      <c r="I2595" s="319" t="s">
        <v>6884</v>
      </c>
      <c r="J2595" s="319" t="s">
        <v>6884</v>
      </c>
      <c r="K2595" s="319" t="s">
        <v>6884</v>
      </c>
      <c r="L2595" s="319" t="s">
        <v>862</v>
      </c>
    </row>
    <row r="2596" spans="1:12" ht="45">
      <c r="A2596" s="318" t="s">
        <v>2707</v>
      </c>
      <c r="B2596" s="318" t="s">
        <v>18633</v>
      </c>
      <c r="C2596" s="318" t="s">
        <v>18634</v>
      </c>
      <c r="D2596" s="318" t="s">
        <v>5587</v>
      </c>
      <c r="E2596" s="318" t="s">
        <v>18635</v>
      </c>
      <c r="F2596" s="318" t="s">
        <v>18636</v>
      </c>
      <c r="G2596" s="318" t="s">
        <v>7219</v>
      </c>
      <c r="H2596" s="318" t="s">
        <v>18636</v>
      </c>
      <c r="I2596" s="318" t="s">
        <v>6884</v>
      </c>
      <c r="J2596" s="318" t="s">
        <v>18637</v>
      </c>
      <c r="K2596" s="318" t="s">
        <v>6884</v>
      </c>
      <c r="L2596" s="318" t="s">
        <v>862</v>
      </c>
    </row>
    <row r="2597" spans="1:12" ht="123.75">
      <c r="A2597" s="319" t="s">
        <v>18641</v>
      </c>
      <c r="B2597" s="319" t="s">
        <v>18638</v>
      </c>
      <c r="C2597" s="319" t="s">
        <v>18639</v>
      </c>
      <c r="D2597" s="319" t="s">
        <v>18640</v>
      </c>
      <c r="E2597" s="319" t="s">
        <v>18642</v>
      </c>
      <c r="F2597" s="319" t="s">
        <v>18643</v>
      </c>
      <c r="G2597" s="319" t="s">
        <v>6938</v>
      </c>
      <c r="H2597" s="319" t="s">
        <v>18644</v>
      </c>
      <c r="I2597" s="319" t="s">
        <v>6884</v>
      </c>
      <c r="J2597" s="319" t="s">
        <v>6884</v>
      </c>
      <c r="K2597" s="319" t="s">
        <v>6884</v>
      </c>
      <c r="L2597" s="319" t="s">
        <v>862</v>
      </c>
    </row>
    <row r="2598" spans="1:12" ht="67.5">
      <c r="A2598" s="318" t="s">
        <v>1674</v>
      </c>
      <c r="B2598" s="318" t="s">
        <v>18645</v>
      </c>
      <c r="C2598" s="318" t="s">
        <v>18646</v>
      </c>
      <c r="D2598" s="318" t="s">
        <v>18647</v>
      </c>
      <c r="E2598" s="318" t="s">
        <v>17656</v>
      </c>
      <c r="F2598" s="318" t="s">
        <v>17657</v>
      </c>
      <c r="G2598" s="318" t="s">
        <v>6938</v>
      </c>
      <c r="H2598" s="318" t="s">
        <v>17657</v>
      </c>
      <c r="I2598" s="318" t="s">
        <v>6884</v>
      </c>
      <c r="J2598" s="318" t="s">
        <v>6884</v>
      </c>
      <c r="K2598" s="318" t="s">
        <v>6884</v>
      </c>
      <c r="L2598" s="318" t="s">
        <v>862</v>
      </c>
    </row>
    <row r="2599" spans="1:12" ht="67.5">
      <c r="A2599" s="319" t="s">
        <v>6884</v>
      </c>
      <c r="B2599" s="319" t="s">
        <v>18648</v>
      </c>
      <c r="C2599" s="319" t="s">
        <v>18649</v>
      </c>
      <c r="D2599" s="319" t="s">
        <v>6884</v>
      </c>
      <c r="E2599" s="319" t="s">
        <v>17502</v>
      </c>
      <c r="F2599" s="319" t="s">
        <v>17503</v>
      </c>
      <c r="G2599" s="319" t="s">
        <v>6938</v>
      </c>
      <c r="H2599" s="319" t="s">
        <v>17503</v>
      </c>
      <c r="I2599" s="319" t="s">
        <v>6884</v>
      </c>
      <c r="J2599" s="319" t="s">
        <v>6884</v>
      </c>
      <c r="K2599" s="319" t="s">
        <v>7240</v>
      </c>
      <c r="L2599" s="319" t="s">
        <v>862</v>
      </c>
    </row>
    <row r="2600" spans="1:12" ht="78.75">
      <c r="A2600" s="318" t="s">
        <v>3351</v>
      </c>
      <c r="B2600" s="318" t="s">
        <v>18650</v>
      </c>
      <c r="C2600" s="318" t="s">
        <v>18651</v>
      </c>
      <c r="D2600" s="318" t="s">
        <v>3353</v>
      </c>
      <c r="E2600" s="318" t="s">
        <v>17556</v>
      </c>
      <c r="F2600" s="318" t="s">
        <v>17557</v>
      </c>
      <c r="G2600" s="318" t="s">
        <v>6938</v>
      </c>
      <c r="H2600" s="318" t="s">
        <v>17558</v>
      </c>
      <c r="I2600" s="318" t="s">
        <v>6884</v>
      </c>
      <c r="J2600" s="318" t="s">
        <v>6884</v>
      </c>
      <c r="K2600" s="318" t="s">
        <v>6884</v>
      </c>
      <c r="L2600" s="318" t="s">
        <v>862</v>
      </c>
    </row>
    <row r="2601" spans="1:12" ht="90">
      <c r="A2601" s="319" t="s">
        <v>6884</v>
      </c>
      <c r="B2601" s="319" t="s">
        <v>18652</v>
      </c>
      <c r="C2601" s="319" t="s">
        <v>18653</v>
      </c>
      <c r="D2601" s="319" t="s">
        <v>6884</v>
      </c>
      <c r="E2601" s="319" t="s">
        <v>17502</v>
      </c>
      <c r="F2601" s="319" t="s">
        <v>17503</v>
      </c>
      <c r="G2601" s="319" t="s">
        <v>6938</v>
      </c>
      <c r="H2601" s="319" t="s">
        <v>17503</v>
      </c>
      <c r="I2601" s="319" t="s">
        <v>6884</v>
      </c>
      <c r="J2601" s="319" t="s">
        <v>6884</v>
      </c>
      <c r="K2601" s="319" t="s">
        <v>7240</v>
      </c>
      <c r="L2601" s="319" t="s">
        <v>862</v>
      </c>
    </row>
    <row r="2602" spans="1:12" ht="90">
      <c r="A2602" s="318" t="s">
        <v>18657</v>
      </c>
      <c r="B2602" s="318" t="s">
        <v>18654</v>
      </c>
      <c r="C2602" s="318" t="s">
        <v>18655</v>
      </c>
      <c r="D2602" s="318" t="s">
        <v>18656</v>
      </c>
      <c r="E2602" s="318" t="s">
        <v>18658</v>
      </c>
      <c r="F2602" s="318" t="s">
        <v>18659</v>
      </c>
      <c r="G2602" s="318" t="s">
        <v>7120</v>
      </c>
      <c r="H2602" s="318" t="s">
        <v>18660</v>
      </c>
      <c r="I2602" s="318" t="s">
        <v>6884</v>
      </c>
      <c r="J2602" s="318" t="s">
        <v>6884</v>
      </c>
      <c r="K2602" s="318" t="s">
        <v>6884</v>
      </c>
      <c r="L2602" s="318" t="s">
        <v>862</v>
      </c>
    </row>
    <row r="2603" spans="1:12" ht="90">
      <c r="A2603" s="319" t="s">
        <v>18664</v>
      </c>
      <c r="B2603" s="319" t="s">
        <v>18661</v>
      </c>
      <c r="C2603" s="319" t="s">
        <v>18662</v>
      </c>
      <c r="D2603" s="319" t="s">
        <v>18663</v>
      </c>
      <c r="E2603" s="319" t="s">
        <v>18658</v>
      </c>
      <c r="F2603" s="319" t="s">
        <v>18659</v>
      </c>
      <c r="G2603" s="319" t="s">
        <v>7120</v>
      </c>
      <c r="H2603" s="319" t="s">
        <v>18660</v>
      </c>
      <c r="I2603" s="319" t="s">
        <v>6884</v>
      </c>
      <c r="J2603" s="319" t="s">
        <v>6884</v>
      </c>
      <c r="K2603" s="319" t="s">
        <v>6884</v>
      </c>
      <c r="L2603" s="319" t="s">
        <v>862</v>
      </c>
    </row>
    <row r="2604" spans="1:12" ht="78.75">
      <c r="A2604" s="318" t="s">
        <v>18668</v>
      </c>
      <c r="B2604" s="318" t="s">
        <v>18665</v>
      </c>
      <c r="C2604" s="318" t="s">
        <v>18666</v>
      </c>
      <c r="D2604" s="318" t="s">
        <v>18667</v>
      </c>
      <c r="E2604" s="318" t="s">
        <v>18669</v>
      </c>
      <c r="F2604" s="318" t="s">
        <v>18670</v>
      </c>
      <c r="G2604" s="318" t="s">
        <v>7120</v>
      </c>
      <c r="H2604" s="318" t="s">
        <v>18670</v>
      </c>
      <c r="I2604" s="318" t="s">
        <v>6884</v>
      </c>
      <c r="J2604" s="318" t="s">
        <v>6884</v>
      </c>
      <c r="K2604" s="318" t="s">
        <v>6884</v>
      </c>
      <c r="L2604" s="318" t="s">
        <v>862</v>
      </c>
    </row>
    <row r="2605" spans="1:12" ht="78.75">
      <c r="A2605" s="319" t="s">
        <v>18674</v>
      </c>
      <c r="B2605" s="319" t="s">
        <v>18671</v>
      </c>
      <c r="C2605" s="319" t="s">
        <v>18672</v>
      </c>
      <c r="D2605" s="319" t="s">
        <v>18673</v>
      </c>
      <c r="E2605" s="319" t="s">
        <v>7224</v>
      </c>
      <c r="F2605" s="319" t="s">
        <v>7225</v>
      </c>
      <c r="G2605" s="319" t="s">
        <v>7139</v>
      </c>
      <c r="H2605" s="319" t="s">
        <v>7225</v>
      </c>
      <c r="I2605" s="319" t="s">
        <v>6884</v>
      </c>
      <c r="J2605" s="319" t="s">
        <v>6884</v>
      </c>
      <c r="K2605" s="319" t="s">
        <v>7240</v>
      </c>
      <c r="L2605" s="319" t="s">
        <v>862</v>
      </c>
    </row>
    <row r="2606" spans="1:12" ht="45">
      <c r="A2606" s="318" t="s">
        <v>18678</v>
      </c>
      <c r="B2606" s="318" t="s">
        <v>18675</v>
      </c>
      <c r="C2606" s="318" t="s">
        <v>18676</v>
      </c>
      <c r="D2606" s="318" t="s">
        <v>18677</v>
      </c>
      <c r="E2606" s="318" t="s">
        <v>8430</v>
      </c>
      <c r="F2606" s="318" t="s">
        <v>8431</v>
      </c>
      <c r="G2606" s="318" t="s">
        <v>7037</v>
      </c>
      <c r="H2606" s="318" t="s">
        <v>8431</v>
      </c>
      <c r="I2606" s="318" t="s">
        <v>6884</v>
      </c>
      <c r="J2606" s="318" t="s">
        <v>6884</v>
      </c>
      <c r="K2606" s="318" t="s">
        <v>6884</v>
      </c>
      <c r="L2606" s="318" t="s">
        <v>862</v>
      </c>
    </row>
    <row r="2607" spans="1:12" ht="45">
      <c r="A2607" s="319" t="s">
        <v>18682</v>
      </c>
      <c r="B2607" s="319" t="s">
        <v>18679</v>
      </c>
      <c r="C2607" s="319" t="s">
        <v>18680</v>
      </c>
      <c r="D2607" s="319" t="s">
        <v>18681</v>
      </c>
      <c r="E2607" s="319" t="s">
        <v>18683</v>
      </c>
      <c r="F2607" s="319" t="s">
        <v>18684</v>
      </c>
      <c r="G2607" s="319" t="s">
        <v>7586</v>
      </c>
      <c r="H2607" s="319" t="s">
        <v>18684</v>
      </c>
      <c r="I2607" s="319" t="s">
        <v>6884</v>
      </c>
      <c r="J2607" s="319" t="s">
        <v>6884</v>
      </c>
      <c r="K2607" s="319" t="s">
        <v>6884</v>
      </c>
      <c r="L2607" s="319" t="s">
        <v>862</v>
      </c>
    </row>
    <row r="2608" spans="1:12" ht="67.5">
      <c r="A2608" s="318" t="s">
        <v>18688</v>
      </c>
      <c r="B2608" s="318" t="s">
        <v>18685</v>
      </c>
      <c r="C2608" s="318" t="s">
        <v>18686</v>
      </c>
      <c r="D2608" s="318" t="s">
        <v>18687</v>
      </c>
      <c r="E2608" s="318" t="s">
        <v>18689</v>
      </c>
      <c r="F2608" s="318" t="s">
        <v>18690</v>
      </c>
      <c r="G2608" s="318" t="s">
        <v>17563</v>
      </c>
      <c r="H2608" s="318" t="s">
        <v>18690</v>
      </c>
      <c r="I2608" s="318" t="s">
        <v>6884</v>
      </c>
      <c r="J2608" s="318" t="s">
        <v>6884</v>
      </c>
      <c r="K2608" s="318" t="s">
        <v>6884</v>
      </c>
      <c r="L2608" s="318" t="s">
        <v>6893</v>
      </c>
    </row>
    <row r="2609" spans="1:12" ht="56.25">
      <c r="A2609" s="319" t="s">
        <v>18688</v>
      </c>
      <c r="B2609" s="319" t="s">
        <v>18691</v>
      </c>
      <c r="C2609" s="319" t="s">
        <v>18692</v>
      </c>
      <c r="D2609" s="319" t="s">
        <v>18687</v>
      </c>
      <c r="E2609" s="319" t="s">
        <v>18693</v>
      </c>
      <c r="F2609" s="319" t="s">
        <v>18694</v>
      </c>
      <c r="G2609" s="319" t="s">
        <v>7037</v>
      </c>
      <c r="H2609" s="319" t="s">
        <v>18694</v>
      </c>
      <c r="I2609" s="319" t="s">
        <v>6884</v>
      </c>
      <c r="J2609" s="319" t="s">
        <v>6884</v>
      </c>
      <c r="K2609" s="319" t="s">
        <v>10273</v>
      </c>
      <c r="L2609" s="319" t="s">
        <v>862</v>
      </c>
    </row>
    <row r="2610" spans="1:12" ht="67.5">
      <c r="A2610" s="318" t="s">
        <v>2697</v>
      </c>
      <c r="B2610" s="318" t="s">
        <v>18695</v>
      </c>
      <c r="C2610" s="318" t="s">
        <v>18696</v>
      </c>
      <c r="D2610" s="318" t="s">
        <v>6360</v>
      </c>
      <c r="E2610" s="318" t="s">
        <v>18697</v>
      </c>
      <c r="F2610" s="318" t="s">
        <v>18698</v>
      </c>
      <c r="G2610" s="318" t="s">
        <v>6932</v>
      </c>
      <c r="H2610" s="318" t="s">
        <v>18698</v>
      </c>
      <c r="I2610" s="318" t="s">
        <v>6884</v>
      </c>
      <c r="J2610" s="318" t="s">
        <v>6884</v>
      </c>
      <c r="K2610" s="318" t="s">
        <v>6884</v>
      </c>
      <c r="L2610" s="318" t="s">
        <v>862</v>
      </c>
    </row>
    <row r="2611" spans="1:12" ht="33.75">
      <c r="A2611" s="319" t="s">
        <v>3222</v>
      </c>
      <c r="B2611" s="319" t="s">
        <v>18699</v>
      </c>
      <c r="C2611" s="319" t="s">
        <v>18700</v>
      </c>
      <c r="D2611" s="319" t="s">
        <v>3224</v>
      </c>
      <c r="E2611" s="319" t="s">
        <v>17678</v>
      </c>
      <c r="F2611" s="319" t="s">
        <v>17679</v>
      </c>
      <c r="G2611" s="319" t="s">
        <v>8083</v>
      </c>
      <c r="H2611" s="319" t="s">
        <v>17679</v>
      </c>
      <c r="I2611" s="319" t="s">
        <v>6884</v>
      </c>
      <c r="J2611" s="319" t="s">
        <v>6884</v>
      </c>
      <c r="K2611" s="319" t="s">
        <v>6884</v>
      </c>
      <c r="L2611" s="319" t="s">
        <v>862</v>
      </c>
    </row>
    <row r="2612" spans="1:12" ht="33.75">
      <c r="A2612" s="318" t="s">
        <v>6884</v>
      </c>
      <c r="B2612" s="318" t="s">
        <v>18701</v>
      </c>
      <c r="C2612" s="318" t="s">
        <v>18702</v>
      </c>
      <c r="D2612" s="318" t="s">
        <v>6884</v>
      </c>
      <c r="E2612" s="318" t="s">
        <v>17678</v>
      </c>
      <c r="F2612" s="318" t="s">
        <v>17679</v>
      </c>
      <c r="G2612" s="318" t="s">
        <v>8083</v>
      </c>
      <c r="H2612" s="318" t="s">
        <v>17679</v>
      </c>
      <c r="I2612" s="318" t="s">
        <v>6884</v>
      </c>
      <c r="J2612" s="318" t="s">
        <v>6884</v>
      </c>
      <c r="K2612" s="318" t="s">
        <v>6940</v>
      </c>
      <c r="L2612" s="318" t="s">
        <v>862</v>
      </c>
    </row>
    <row r="2613" spans="1:12" ht="67.5">
      <c r="A2613" s="319" t="s">
        <v>18706</v>
      </c>
      <c r="B2613" s="319" t="s">
        <v>18703</v>
      </c>
      <c r="C2613" s="319" t="s">
        <v>18704</v>
      </c>
      <c r="D2613" s="319" t="s">
        <v>18705</v>
      </c>
      <c r="E2613" s="319" t="s">
        <v>18707</v>
      </c>
      <c r="F2613" s="319" t="s">
        <v>18708</v>
      </c>
      <c r="G2613" s="319" t="s">
        <v>6932</v>
      </c>
      <c r="H2613" s="319" t="s">
        <v>18709</v>
      </c>
      <c r="I2613" s="319" t="s">
        <v>6884</v>
      </c>
      <c r="J2613" s="319" t="s">
        <v>6884</v>
      </c>
      <c r="K2613" s="319" t="s">
        <v>6884</v>
      </c>
      <c r="L2613" s="319" t="s">
        <v>862</v>
      </c>
    </row>
    <row r="2614" spans="1:12" ht="56.25">
      <c r="A2614" s="318" t="s">
        <v>18713</v>
      </c>
      <c r="B2614" s="318" t="s">
        <v>18710</v>
      </c>
      <c r="C2614" s="318" t="s">
        <v>18711</v>
      </c>
      <c r="D2614" s="318" t="s">
        <v>18712</v>
      </c>
      <c r="E2614" s="318" t="s">
        <v>18714</v>
      </c>
      <c r="F2614" s="318" t="s">
        <v>18715</v>
      </c>
      <c r="G2614" s="318" t="s">
        <v>6932</v>
      </c>
      <c r="H2614" s="318" t="s">
        <v>18715</v>
      </c>
      <c r="I2614" s="318" t="s">
        <v>6884</v>
      </c>
      <c r="J2614" s="318" t="s">
        <v>6884</v>
      </c>
      <c r="K2614" s="318" t="s">
        <v>6884</v>
      </c>
      <c r="L2614" s="318" t="s">
        <v>862</v>
      </c>
    </row>
    <row r="2615" spans="1:12" ht="67.5">
      <c r="A2615" s="319" t="s">
        <v>18719</v>
      </c>
      <c r="B2615" s="319" t="s">
        <v>18716</v>
      </c>
      <c r="C2615" s="319" t="s">
        <v>18717</v>
      </c>
      <c r="D2615" s="319" t="s">
        <v>18718</v>
      </c>
      <c r="E2615" s="319" t="s">
        <v>17833</v>
      </c>
      <c r="F2615" s="319" t="s">
        <v>17834</v>
      </c>
      <c r="G2615" s="319" t="s">
        <v>6938</v>
      </c>
      <c r="H2615" s="319" t="s">
        <v>17835</v>
      </c>
      <c r="I2615" s="319" t="s">
        <v>6884</v>
      </c>
      <c r="J2615" s="319" t="s">
        <v>6884</v>
      </c>
      <c r="K2615" s="319" t="s">
        <v>6884</v>
      </c>
      <c r="L2615" s="319" t="s">
        <v>862</v>
      </c>
    </row>
    <row r="2616" spans="1:12" ht="45">
      <c r="A2616" s="318" t="s">
        <v>3225</v>
      </c>
      <c r="B2616" s="318" t="s">
        <v>18720</v>
      </c>
      <c r="C2616" s="318" t="s">
        <v>18721</v>
      </c>
      <c r="D2616" s="318" t="s">
        <v>18722</v>
      </c>
      <c r="E2616" s="318" t="s">
        <v>18723</v>
      </c>
      <c r="F2616" s="318" t="s">
        <v>18636</v>
      </c>
      <c r="G2616" s="318" t="s">
        <v>7219</v>
      </c>
      <c r="H2616" s="318" t="s">
        <v>18636</v>
      </c>
      <c r="I2616" s="318" t="s">
        <v>6884</v>
      </c>
      <c r="J2616" s="318" t="s">
        <v>6884</v>
      </c>
      <c r="K2616" s="318" t="s">
        <v>6884</v>
      </c>
      <c r="L2616" s="318" t="s">
        <v>862</v>
      </c>
    </row>
    <row r="2617" spans="1:12" ht="56.25">
      <c r="A2617" s="319" t="s">
        <v>2723</v>
      </c>
      <c r="B2617" s="319" t="s">
        <v>18724</v>
      </c>
      <c r="C2617" s="319" t="s">
        <v>18725</v>
      </c>
      <c r="D2617" s="319" t="s">
        <v>5629</v>
      </c>
      <c r="E2617" s="319" t="s">
        <v>18726</v>
      </c>
      <c r="F2617" s="319" t="s">
        <v>7299</v>
      </c>
      <c r="G2617" s="319" t="s">
        <v>7219</v>
      </c>
      <c r="H2617" s="319" t="s">
        <v>7300</v>
      </c>
      <c r="I2617" s="319" t="s">
        <v>6884</v>
      </c>
      <c r="J2617" s="319" t="s">
        <v>18637</v>
      </c>
      <c r="K2617" s="319" t="s">
        <v>6884</v>
      </c>
      <c r="L2617" s="319" t="s">
        <v>862</v>
      </c>
    </row>
    <row r="2618" spans="1:12" ht="45">
      <c r="A2618" s="318" t="s">
        <v>18729</v>
      </c>
      <c r="B2618" s="318" t="s">
        <v>18727</v>
      </c>
      <c r="C2618" s="318" t="s">
        <v>18728</v>
      </c>
      <c r="D2618" s="318" t="s">
        <v>6884</v>
      </c>
      <c r="E2618" s="318" t="s">
        <v>8430</v>
      </c>
      <c r="F2618" s="318" t="s">
        <v>8431</v>
      </c>
      <c r="G2618" s="318" t="s">
        <v>7037</v>
      </c>
      <c r="H2618" s="318" t="s">
        <v>8431</v>
      </c>
      <c r="I2618" s="318" t="s">
        <v>6884</v>
      </c>
      <c r="J2618" s="318" t="s">
        <v>6884</v>
      </c>
      <c r="K2618" s="318" t="s">
        <v>6884</v>
      </c>
      <c r="L2618" s="318" t="s">
        <v>862</v>
      </c>
    </row>
    <row r="2619" spans="1:12" ht="67.5">
      <c r="A2619" s="319" t="s">
        <v>18733</v>
      </c>
      <c r="B2619" s="319" t="s">
        <v>18730</v>
      </c>
      <c r="C2619" s="319" t="s">
        <v>18731</v>
      </c>
      <c r="D2619" s="319" t="s">
        <v>18732</v>
      </c>
      <c r="E2619" s="319" t="s">
        <v>18734</v>
      </c>
      <c r="F2619" s="319" t="s">
        <v>18735</v>
      </c>
      <c r="G2619" s="319" t="s">
        <v>8083</v>
      </c>
      <c r="H2619" s="319" t="s">
        <v>18735</v>
      </c>
      <c r="I2619" s="319" t="s">
        <v>6884</v>
      </c>
      <c r="J2619" s="319" t="s">
        <v>6884</v>
      </c>
      <c r="K2619" s="319" t="s">
        <v>6884</v>
      </c>
      <c r="L2619" s="319" t="s">
        <v>6893</v>
      </c>
    </row>
    <row r="2620" spans="1:12" ht="67.5">
      <c r="A2620" s="318" t="s">
        <v>18739</v>
      </c>
      <c r="B2620" s="318" t="s">
        <v>18736</v>
      </c>
      <c r="C2620" s="318" t="s">
        <v>18737</v>
      </c>
      <c r="D2620" s="318" t="s">
        <v>18738</v>
      </c>
      <c r="E2620" s="318" t="s">
        <v>18740</v>
      </c>
      <c r="F2620" s="318" t="s">
        <v>18741</v>
      </c>
      <c r="G2620" s="318" t="s">
        <v>7114</v>
      </c>
      <c r="H2620" s="318" t="s">
        <v>18741</v>
      </c>
      <c r="I2620" s="318" t="s">
        <v>6884</v>
      </c>
      <c r="J2620" s="318" t="s">
        <v>6884</v>
      </c>
      <c r="K2620" s="318" t="s">
        <v>6884</v>
      </c>
      <c r="L2620" s="318" t="s">
        <v>862</v>
      </c>
    </row>
    <row r="2621" spans="1:12" ht="45">
      <c r="A2621" s="319" t="s">
        <v>18745</v>
      </c>
      <c r="B2621" s="319" t="s">
        <v>18742</v>
      </c>
      <c r="C2621" s="319" t="s">
        <v>18743</v>
      </c>
      <c r="D2621" s="319" t="s">
        <v>18744</v>
      </c>
      <c r="E2621" s="319" t="s">
        <v>8991</v>
      </c>
      <c r="F2621" s="319" t="s">
        <v>7795</v>
      </c>
      <c r="G2621" s="319" t="s">
        <v>7044</v>
      </c>
      <c r="H2621" s="319" t="s">
        <v>7795</v>
      </c>
      <c r="I2621" s="319" t="s">
        <v>6884</v>
      </c>
      <c r="J2621" s="319" t="s">
        <v>6884</v>
      </c>
      <c r="K2621" s="319" t="s">
        <v>6884</v>
      </c>
      <c r="L2621" s="319" t="s">
        <v>862</v>
      </c>
    </row>
    <row r="2622" spans="1:12" ht="67.5">
      <c r="A2622" s="318" t="s">
        <v>1470</v>
      </c>
      <c r="B2622" s="318" t="s">
        <v>18746</v>
      </c>
      <c r="C2622" s="318" t="s">
        <v>18747</v>
      </c>
      <c r="D2622" s="318" t="s">
        <v>1471</v>
      </c>
      <c r="E2622" s="318" t="s">
        <v>18568</v>
      </c>
      <c r="F2622" s="318" t="s">
        <v>18569</v>
      </c>
      <c r="G2622" s="318" t="s">
        <v>7898</v>
      </c>
      <c r="H2622" s="318" t="s">
        <v>18569</v>
      </c>
      <c r="I2622" s="318" t="s">
        <v>6884</v>
      </c>
      <c r="J2622" s="318" t="s">
        <v>9216</v>
      </c>
      <c r="K2622" s="318" t="s">
        <v>6884</v>
      </c>
      <c r="L2622" s="318" t="s">
        <v>862</v>
      </c>
    </row>
    <row r="2623" spans="1:12" ht="56.25">
      <c r="A2623" s="319" t="s">
        <v>18751</v>
      </c>
      <c r="B2623" s="319" t="s">
        <v>18748</v>
      </c>
      <c r="C2623" s="319" t="s">
        <v>18749</v>
      </c>
      <c r="D2623" s="319" t="s">
        <v>18750</v>
      </c>
      <c r="E2623" s="319" t="s">
        <v>13607</v>
      </c>
      <c r="F2623" s="319" t="s">
        <v>13608</v>
      </c>
      <c r="G2623" s="319" t="s">
        <v>6979</v>
      </c>
      <c r="H2623" s="319" t="s">
        <v>13608</v>
      </c>
      <c r="I2623" s="319" t="s">
        <v>6884</v>
      </c>
      <c r="J2623" s="319" t="s">
        <v>6884</v>
      </c>
      <c r="K2623" s="319" t="s">
        <v>6884</v>
      </c>
      <c r="L2623" s="319" t="s">
        <v>862</v>
      </c>
    </row>
    <row r="2624" spans="1:12" ht="67.5">
      <c r="A2624" s="318" t="s">
        <v>1698</v>
      </c>
      <c r="B2624" s="318" t="s">
        <v>18752</v>
      </c>
      <c r="C2624" s="318" t="s">
        <v>18753</v>
      </c>
      <c r="D2624" s="318" t="s">
        <v>18754</v>
      </c>
      <c r="E2624" s="318" t="s">
        <v>18755</v>
      </c>
      <c r="F2624" s="318" t="s">
        <v>18756</v>
      </c>
      <c r="G2624" s="318" t="s">
        <v>7030</v>
      </c>
      <c r="H2624" s="318" t="s">
        <v>18756</v>
      </c>
      <c r="I2624" s="318" t="s">
        <v>6884</v>
      </c>
      <c r="J2624" s="318" t="s">
        <v>6884</v>
      </c>
      <c r="K2624" s="318" t="s">
        <v>6884</v>
      </c>
      <c r="L2624" s="318" t="s">
        <v>6986</v>
      </c>
    </row>
    <row r="2625" spans="1:12" ht="78.75">
      <c r="A2625" s="319" t="s">
        <v>1567</v>
      </c>
      <c r="B2625" s="319" t="s">
        <v>18757</v>
      </c>
      <c r="C2625" s="319" t="s">
        <v>18758</v>
      </c>
      <c r="D2625" s="319" t="s">
        <v>6245</v>
      </c>
      <c r="E2625" s="319" t="s">
        <v>18759</v>
      </c>
      <c r="F2625" s="319" t="s">
        <v>18760</v>
      </c>
      <c r="G2625" s="319" t="s">
        <v>7219</v>
      </c>
      <c r="H2625" s="319" t="s">
        <v>18760</v>
      </c>
      <c r="I2625" s="319" t="s">
        <v>6884</v>
      </c>
      <c r="J2625" s="319" t="s">
        <v>6884</v>
      </c>
      <c r="K2625" s="319" t="s">
        <v>6884</v>
      </c>
      <c r="L2625" s="319" t="s">
        <v>862</v>
      </c>
    </row>
    <row r="2626" spans="1:12" ht="90">
      <c r="A2626" s="318" t="s">
        <v>18764</v>
      </c>
      <c r="B2626" s="318" t="s">
        <v>18761</v>
      </c>
      <c r="C2626" s="318" t="s">
        <v>18762</v>
      </c>
      <c r="D2626" s="318" t="s">
        <v>18763</v>
      </c>
      <c r="E2626" s="318" t="s">
        <v>18765</v>
      </c>
      <c r="F2626" s="318" t="s">
        <v>18766</v>
      </c>
      <c r="G2626" s="318" t="s">
        <v>6924</v>
      </c>
      <c r="H2626" s="318" t="s">
        <v>18766</v>
      </c>
      <c r="I2626" s="318" t="s">
        <v>6884</v>
      </c>
      <c r="J2626" s="318" t="s">
        <v>6884</v>
      </c>
      <c r="K2626" s="318" t="s">
        <v>7240</v>
      </c>
      <c r="L2626" s="318" t="s">
        <v>862</v>
      </c>
    </row>
    <row r="2627" spans="1:12" ht="56.25">
      <c r="A2627" s="319" t="s">
        <v>18770</v>
      </c>
      <c r="B2627" s="319" t="s">
        <v>18767</v>
      </c>
      <c r="C2627" s="319" t="s">
        <v>18768</v>
      </c>
      <c r="D2627" s="319" t="s">
        <v>18769</v>
      </c>
      <c r="E2627" s="319" t="s">
        <v>18714</v>
      </c>
      <c r="F2627" s="319" t="s">
        <v>18715</v>
      </c>
      <c r="G2627" s="319" t="s">
        <v>6932</v>
      </c>
      <c r="H2627" s="319" t="s">
        <v>18715</v>
      </c>
      <c r="I2627" s="319" t="s">
        <v>6884</v>
      </c>
      <c r="J2627" s="319" t="s">
        <v>6884</v>
      </c>
      <c r="K2627" s="319" t="s">
        <v>6884</v>
      </c>
      <c r="L2627" s="319" t="s">
        <v>862</v>
      </c>
    </row>
    <row r="2628" spans="1:12" ht="67.5">
      <c r="A2628" s="318" t="s">
        <v>18774</v>
      </c>
      <c r="B2628" s="318" t="s">
        <v>18771</v>
      </c>
      <c r="C2628" s="318" t="s">
        <v>18772</v>
      </c>
      <c r="D2628" s="318" t="s">
        <v>18773</v>
      </c>
      <c r="E2628" s="318" t="s">
        <v>17502</v>
      </c>
      <c r="F2628" s="318" t="s">
        <v>17503</v>
      </c>
      <c r="G2628" s="318" t="s">
        <v>6938</v>
      </c>
      <c r="H2628" s="318" t="s">
        <v>17503</v>
      </c>
      <c r="I2628" s="318" t="s">
        <v>6884</v>
      </c>
      <c r="J2628" s="318" t="s">
        <v>7680</v>
      </c>
      <c r="K2628" s="318" t="s">
        <v>6884</v>
      </c>
      <c r="L2628" s="318" t="s">
        <v>862</v>
      </c>
    </row>
    <row r="2629" spans="1:12" ht="78.75">
      <c r="A2629" s="319" t="s">
        <v>18778</v>
      </c>
      <c r="B2629" s="319" t="s">
        <v>18775</v>
      </c>
      <c r="C2629" s="319" t="s">
        <v>18776</v>
      </c>
      <c r="D2629" s="319" t="s">
        <v>18777</v>
      </c>
      <c r="E2629" s="319" t="s">
        <v>18598</v>
      </c>
      <c r="F2629" s="319" t="s">
        <v>18599</v>
      </c>
      <c r="G2629" s="319" t="s">
        <v>6932</v>
      </c>
      <c r="H2629" s="319" t="s">
        <v>18599</v>
      </c>
      <c r="I2629" s="319" t="s">
        <v>6884</v>
      </c>
      <c r="J2629" s="319" t="s">
        <v>6884</v>
      </c>
      <c r="K2629" s="319" t="s">
        <v>7240</v>
      </c>
      <c r="L2629" s="319" t="s">
        <v>862</v>
      </c>
    </row>
    <row r="2630" spans="1:12" ht="78.75">
      <c r="A2630" s="318" t="s">
        <v>18782</v>
      </c>
      <c r="B2630" s="318" t="s">
        <v>18779</v>
      </c>
      <c r="C2630" s="318" t="s">
        <v>18780</v>
      </c>
      <c r="D2630" s="318" t="s">
        <v>18781</v>
      </c>
      <c r="E2630" s="318" t="s">
        <v>18598</v>
      </c>
      <c r="F2630" s="318" t="s">
        <v>18599</v>
      </c>
      <c r="G2630" s="318" t="s">
        <v>6932</v>
      </c>
      <c r="H2630" s="318" t="s">
        <v>18599</v>
      </c>
      <c r="I2630" s="318" t="s">
        <v>6884</v>
      </c>
      <c r="J2630" s="318" t="s">
        <v>7680</v>
      </c>
      <c r="K2630" s="318" t="s">
        <v>7240</v>
      </c>
      <c r="L2630" s="318" t="s">
        <v>862</v>
      </c>
    </row>
    <row r="2631" spans="1:12" ht="56.25">
      <c r="A2631" s="319" t="s">
        <v>1761</v>
      </c>
      <c r="B2631" s="319" t="s">
        <v>18783</v>
      </c>
      <c r="C2631" s="319" t="s">
        <v>18784</v>
      </c>
      <c r="D2631" s="319" t="s">
        <v>18785</v>
      </c>
      <c r="E2631" s="319" t="s">
        <v>18786</v>
      </c>
      <c r="F2631" s="319" t="s">
        <v>18787</v>
      </c>
      <c r="G2631" s="319" t="s">
        <v>9122</v>
      </c>
      <c r="H2631" s="319" t="s">
        <v>18787</v>
      </c>
      <c r="I2631" s="319" t="s">
        <v>6884</v>
      </c>
      <c r="J2631" s="319" t="s">
        <v>6884</v>
      </c>
      <c r="K2631" s="319" t="s">
        <v>6884</v>
      </c>
      <c r="L2631" s="319" t="s">
        <v>6893</v>
      </c>
    </row>
    <row r="2632" spans="1:12" ht="56.25">
      <c r="A2632" s="318" t="s">
        <v>1761</v>
      </c>
      <c r="B2632" s="318" t="s">
        <v>18788</v>
      </c>
      <c r="C2632" s="318" t="s">
        <v>18789</v>
      </c>
      <c r="D2632" s="318" t="s">
        <v>18785</v>
      </c>
      <c r="E2632" s="318" t="s">
        <v>18786</v>
      </c>
      <c r="F2632" s="318" t="s">
        <v>18787</v>
      </c>
      <c r="G2632" s="318" t="s">
        <v>9122</v>
      </c>
      <c r="H2632" s="318" t="s">
        <v>18787</v>
      </c>
      <c r="I2632" s="318" t="s">
        <v>6884</v>
      </c>
      <c r="J2632" s="318" t="s">
        <v>6884</v>
      </c>
      <c r="K2632" s="318" t="s">
        <v>6884</v>
      </c>
      <c r="L2632" s="318" t="s">
        <v>6926</v>
      </c>
    </row>
    <row r="2633" spans="1:12" ht="56.25">
      <c r="A2633" s="319" t="s">
        <v>1781</v>
      </c>
      <c r="B2633" s="319" t="s">
        <v>18790</v>
      </c>
      <c r="C2633" s="319" t="s">
        <v>18791</v>
      </c>
      <c r="D2633" s="319" t="s">
        <v>18792</v>
      </c>
      <c r="E2633" s="319" t="s">
        <v>18793</v>
      </c>
      <c r="F2633" s="319" t="s">
        <v>18794</v>
      </c>
      <c r="G2633" s="319" t="s">
        <v>7044</v>
      </c>
      <c r="H2633" s="319" t="s">
        <v>18794</v>
      </c>
      <c r="I2633" s="319" t="s">
        <v>6884</v>
      </c>
      <c r="J2633" s="319" t="s">
        <v>6884</v>
      </c>
      <c r="K2633" s="319" t="s">
        <v>6884</v>
      </c>
      <c r="L2633" s="319" t="s">
        <v>862</v>
      </c>
    </row>
    <row r="2634" spans="1:12" ht="56.25">
      <c r="A2634" s="318" t="s">
        <v>18798</v>
      </c>
      <c r="B2634" s="318" t="s">
        <v>18795</v>
      </c>
      <c r="C2634" s="318" t="s">
        <v>18796</v>
      </c>
      <c r="D2634" s="318" t="s">
        <v>18797</v>
      </c>
      <c r="E2634" s="318" t="s">
        <v>9601</v>
      </c>
      <c r="F2634" s="318" t="s">
        <v>18799</v>
      </c>
      <c r="G2634" s="318" t="s">
        <v>7044</v>
      </c>
      <c r="H2634" s="318" t="s">
        <v>18799</v>
      </c>
      <c r="I2634" s="318" t="s">
        <v>6884</v>
      </c>
      <c r="J2634" s="318" t="s">
        <v>6884</v>
      </c>
      <c r="K2634" s="318" t="s">
        <v>6884</v>
      </c>
      <c r="L2634" s="318" t="s">
        <v>862</v>
      </c>
    </row>
    <row r="2635" spans="1:12" ht="67.5">
      <c r="A2635" s="319" t="s">
        <v>18803</v>
      </c>
      <c r="B2635" s="319" t="s">
        <v>18800</v>
      </c>
      <c r="C2635" s="319" t="s">
        <v>18801</v>
      </c>
      <c r="D2635" s="319" t="s">
        <v>18802</v>
      </c>
      <c r="E2635" s="319" t="s">
        <v>16490</v>
      </c>
      <c r="F2635" s="319" t="s">
        <v>16491</v>
      </c>
      <c r="G2635" s="319" t="s">
        <v>7163</v>
      </c>
      <c r="H2635" s="319" t="s">
        <v>16491</v>
      </c>
      <c r="I2635" s="319" t="s">
        <v>6884</v>
      </c>
      <c r="J2635" s="319" t="s">
        <v>6884</v>
      </c>
      <c r="K2635" s="319" t="s">
        <v>6884</v>
      </c>
      <c r="L2635" s="319" t="s">
        <v>862</v>
      </c>
    </row>
    <row r="2636" spans="1:12" ht="56.25">
      <c r="A2636" s="318" t="s">
        <v>18807</v>
      </c>
      <c r="B2636" s="318" t="s">
        <v>18804</v>
      </c>
      <c r="C2636" s="318" t="s">
        <v>18805</v>
      </c>
      <c r="D2636" s="318" t="s">
        <v>18806</v>
      </c>
      <c r="E2636" s="318" t="s">
        <v>18808</v>
      </c>
      <c r="F2636" s="318" t="s">
        <v>12853</v>
      </c>
      <c r="G2636" s="318" t="s">
        <v>7898</v>
      </c>
      <c r="H2636" s="318" t="s">
        <v>12853</v>
      </c>
      <c r="I2636" s="318" t="s">
        <v>6884</v>
      </c>
      <c r="J2636" s="318" t="s">
        <v>6884</v>
      </c>
      <c r="K2636" s="318" t="s">
        <v>6884</v>
      </c>
      <c r="L2636" s="318" t="s">
        <v>862</v>
      </c>
    </row>
    <row r="2637" spans="1:12" ht="67.5">
      <c r="A2637" s="319" t="s">
        <v>18812</v>
      </c>
      <c r="B2637" s="319" t="s">
        <v>18809</v>
      </c>
      <c r="C2637" s="319" t="s">
        <v>18810</v>
      </c>
      <c r="D2637" s="319" t="s">
        <v>18811</v>
      </c>
      <c r="E2637" s="319" t="s">
        <v>18813</v>
      </c>
      <c r="F2637" s="319" t="s">
        <v>18814</v>
      </c>
      <c r="G2637" s="319" t="s">
        <v>7898</v>
      </c>
      <c r="H2637" s="319" t="s">
        <v>18814</v>
      </c>
      <c r="I2637" s="319" t="s">
        <v>6884</v>
      </c>
      <c r="J2637" s="319" t="s">
        <v>6884</v>
      </c>
      <c r="K2637" s="319" t="s">
        <v>6884</v>
      </c>
      <c r="L2637" s="319" t="s">
        <v>862</v>
      </c>
    </row>
    <row r="2638" spans="1:12" ht="67.5">
      <c r="A2638" s="318" t="s">
        <v>18818</v>
      </c>
      <c r="B2638" s="318" t="s">
        <v>18815</v>
      </c>
      <c r="C2638" s="318" t="s">
        <v>18816</v>
      </c>
      <c r="D2638" s="318" t="s">
        <v>18817</v>
      </c>
      <c r="E2638" s="318" t="s">
        <v>18819</v>
      </c>
      <c r="F2638" s="318" t="s">
        <v>18820</v>
      </c>
      <c r="G2638" s="318" t="s">
        <v>6965</v>
      </c>
      <c r="H2638" s="318" t="s">
        <v>18820</v>
      </c>
      <c r="I2638" s="318" t="s">
        <v>6884</v>
      </c>
      <c r="J2638" s="318" t="s">
        <v>6884</v>
      </c>
      <c r="K2638" s="318" t="s">
        <v>6884</v>
      </c>
      <c r="L2638" s="318" t="s">
        <v>862</v>
      </c>
    </row>
    <row r="2639" spans="1:12" ht="56.25">
      <c r="A2639" s="319" t="s">
        <v>18824</v>
      </c>
      <c r="B2639" s="319" t="s">
        <v>18821</v>
      </c>
      <c r="C2639" s="319" t="s">
        <v>18822</v>
      </c>
      <c r="D2639" s="319" t="s">
        <v>18823</v>
      </c>
      <c r="E2639" s="319" t="s">
        <v>13923</v>
      </c>
      <c r="F2639" s="319" t="s">
        <v>13924</v>
      </c>
      <c r="G2639" s="319" t="s">
        <v>7163</v>
      </c>
      <c r="H2639" s="319" t="s">
        <v>13925</v>
      </c>
      <c r="I2639" s="319" t="s">
        <v>6884</v>
      </c>
      <c r="J2639" s="319" t="s">
        <v>6884</v>
      </c>
      <c r="K2639" s="319" t="s">
        <v>6884</v>
      </c>
      <c r="L2639" s="319" t="s">
        <v>862</v>
      </c>
    </row>
    <row r="2640" spans="1:12" ht="78.75">
      <c r="A2640" s="318" t="s">
        <v>6884</v>
      </c>
      <c r="B2640" s="318" t="s">
        <v>18825</v>
      </c>
      <c r="C2640" s="318" t="s">
        <v>18826</v>
      </c>
      <c r="D2640" s="318" t="s">
        <v>6884</v>
      </c>
      <c r="E2640" s="318" t="s">
        <v>18827</v>
      </c>
      <c r="F2640" s="318" t="s">
        <v>18828</v>
      </c>
      <c r="G2640" s="318" t="s">
        <v>7163</v>
      </c>
      <c r="H2640" s="318" t="s">
        <v>18829</v>
      </c>
      <c r="I2640" s="318" t="s">
        <v>6884</v>
      </c>
      <c r="J2640" s="318" t="s">
        <v>6884</v>
      </c>
      <c r="K2640" s="318" t="s">
        <v>6884</v>
      </c>
      <c r="L2640" s="318" t="s">
        <v>862</v>
      </c>
    </row>
    <row r="2641" spans="1:12" ht="56.25">
      <c r="A2641" s="319" t="s">
        <v>18833</v>
      </c>
      <c r="B2641" s="319" t="s">
        <v>18830</v>
      </c>
      <c r="C2641" s="319" t="s">
        <v>18831</v>
      </c>
      <c r="D2641" s="319" t="s">
        <v>18832</v>
      </c>
      <c r="E2641" s="319" t="s">
        <v>8847</v>
      </c>
      <c r="F2641" s="319" t="s">
        <v>8848</v>
      </c>
      <c r="G2641" s="319" t="s">
        <v>7163</v>
      </c>
      <c r="H2641" s="319" t="s">
        <v>10316</v>
      </c>
      <c r="I2641" s="319" t="s">
        <v>6884</v>
      </c>
      <c r="J2641" s="319" t="s">
        <v>6884</v>
      </c>
      <c r="K2641" s="319" t="s">
        <v>6884</v>
      </c>
      <c r="L2641" s="319" t="s">
        <v>862</v>
      </c>
    </row>
    <row r="2642" spans="1:12" ht="67.5">
      <c r="A2642" s="318" t="s">
        <v>18837</v>
      </c>
      <c r="B2642" s="318" t="s">
        <v>18834</v>
      </c>
      <c r="C2642" s="318" t="s">
        <v>18835</v>
      </c>
      <c r="D2642" s="318" t="s">
        <v>18836</v>
      </c>
      <c r="E2642" s="318" t="s">
        <v>18838</v>
      </c>
      <c r="F2642" s="318" t="s">
        <v>18839</v>
      </c>
      <c r="G2642" s="318" t="s">
        <v>7044</v>
      </c>
      <c r="H2642" s="318" t="s">
        <v>18839</v>
      </c>
      <c r="I2642" s="318" t="s">
        <v>6884</v>
      </c>
      <c r="J2642" s="318" t="s">
        <v>6884</v>
      </c>
      <c r="K2642" s="318" t="s">
        <v>6884</v>
      </c>
      <c r="L2642" s="318" t="s">
        <v>862</v>
      </c>
    </row>
    <row r="2643" spans="1:12" ht="67.5">
      <c r="A2643" s="319" t="s">
        <v>2711</v>
      </c>
      <c r="B2643" s="319" t="s">
        <v>18840</v>
      </c>
      <c r="C2643" s="319" t="s">
        <v>18841</v>
      </c>
      <c r="D2643" s="319" t="s">
        <v>5592</v>
      </c>
      <c r="E2643" s="319" t="s">
        <v>18842</v>
      </c>
      <c r="F2643" s="319" t="s">
        <v>18843</v>
      </c>
      <c r="G2643" s="319" t="s">
        <v>7219</v>
      </c>
      <c r="H2643" s="319" t="s">
        <v>18844</v>
      </c>
      <c r="I2643" s="319" t="s">
        <v>6884</v>
      </c>
      <c r="J2643" s="319" t="s">
        <v>6884</v>
      </c>
      <c r="K2643" s="319" t="s">
        <v>6884</v>
      </c>
      <c r="L2643" s="319" t="s">
        <v>862</v>
      </c>
    </row>
    <row r="2644" spans="1:12" ht="67.5">
      <c r="A2644" s="318" t="s">
        <v>6884</v>
      </c>
      <c r="B2644" s="318" t="s">
        <v>18845</v>
      </c>
      <c r="C2644" s="318" t="s">
        <v>18846</v>
      </c>
      <c r="D2644" s="318" t="s">
        <v>6884</v>
      </c>
      <c r="E2644" s="318" t="s">
        <v>18842</v>
      </c>
      <c r="F2644" s="318" t="s">
        <v>18843</v>
      </c>
      <c r="G2644" s="318" t="s">
        <v>7219</v>
      </c>
      <c r="H2644" s="318" t="s">
        <v>18844</v>
      </c>
      <c r="I2644" s="318" t="s">
        <v>6884</v>
      </c>
      <c r="J2644" s="318" t="s">
        <v>6884</v>
      </c>
      <c r="K2644" s="318" t="s">
        <v>6940</v>
      </c>
      <c r="L2644" s="318" t="s">
        <v>862</v>
      </c>
    </row>
    <row r="2645" spans="1:12" ht="56.25">
      <c r="A2645" s="319" t="s">
        <v>18850</v>
      </c>
      <c r="B2645" s="319" t="s">
        <v>18847</v>
      </c>
      <c r="C2645" s="319" t="s">
        <v>18848</v>
      </c>
      <c r="D2645" s="319" t="s">
        <v>18849</v>
      </c>
      <c r="E2645" s="319" t="s">
        <v>18726</v>
      </c>
      <c r="F2645" s="319" t="s">
        <v>7299</v>
      </c>
      <c r="G2645" s="319" t="s">
        <v>7219</v>
      </c>
      <c r="H2645" s="319" t="s">
        <v>7300</v>
      </c>
      <c r="I2645" s="319" t="s">
        <v>6884</v>
      </c>
      <c r="J2645" s="319" t="s">
        <v>6884</v>
      </c>
      <c r="K2645" s="319" t="s">
        <v>6940</v>
      </c>
      <c r="L2645" s="319" t="s">
        <v>862</v>
      </c>
    </row>
    <row r="2646" spans="1:12" ht="56.25">
      <c r="A2646" s="318" t="s">
        <v>18854</v>
      </c>
      <c r="B2646" s="318" t="s">
        <v>18851</v>
      </c>
      <c r="C2646" s="318" t="s">
        <v>18852</v>
      </c>
      <c r="D2646" s="318" t="s">
        <v>18853</v>
      </c>
      <c r="E2646" s="318" t="s">
        <v>18635</v>
      </c>
      <c r="F2646" s="318" t="s">
        <v>18636</v>
      </c>
      <c r="G2646" s="318" t="s">
        <v>7219</v>
      </c>
      <c r="H2646" s="318" t="s">
        <v>18636</v>
      </c>
      <c r="I2646" s="318" t="s">
        <v>6884</v>
      </c>
      <c r="J2646" s="318" t="s">
        <v>6884</v>
      </c>
      <c r="K2646" s="318" t="s">
        <v>6940</v>
      </c>
      <c r="L2646" s="318" t="s">
        <v>862</v>
      </c>
    </row>
    <row r="2647" spans="1:12" ht="33.75">
      <c r="A2647" s="319" t="s">
        <v>2719</v>
      </c>
      <c r="B2647" s="319" t="s">
        <v>18855</v>
      </c>
      <c r="C2647" s="319" t="s">
        <v>18856</v>
      </c>
      <c r="D2647" s="319" t="s">
        <v>5609</v>
      </c>
      <c r="E2647" s="319" t="s">
        <v>18857</v>
      </c>
      <c r="F2647" s="319" t="s">
        <v>17679</v>
      </c>
      <c r="G2647" s="319" t="s">
        <v>8083</v>
      </c>
      <c r="H2647" s="319" t="s">
        <v>17679</v>
      </c>
      <c r="I2647" s="319" t="s">
        <v>6884</v>
      </c>
      <c r="J2647" s="319" t="s">
        <v>6884</v>
      </c>
      <c r="K2647" s="319" t="s">
        <v>6884</v>
      </c>
      <c r="L2647" s="319" t="s">
        <v>862</v>
      </c>
    </row>
    <row r="2648" spans="1:12" ht="45">
      <c r="A2648" s="318" t="s">
        <v>6884</v>
      </c>
      <c r="B2648" s="318" t="s">
        <v>18858</v>
      </c>
      <c r="C2648" s="318" t="s">
        <v>18859</v>
      </c>
      <c r="D2648" s="318" t="s">
        <v>6884</v>
      </c>
      <c r="E2648" s="318" t="s">
        <v>18857</v>
      </c>
      <c r="F2648" s="318" t="s">
        <v>17679</v>
      </c>
      <c r="G2648" s="318" t="s">
        <v>8083</v>
      </c>
      <c r="H2648" s="318" t="s">
        <v>17679</v>
      </c>
      <c r="I2648" s="318" t="s">
        <v>6884</v>
      </c>
      <c r="J2648" s="318" t="s">
        <v>6884</v>
      </c>
      <c r="K2648" s="318" t="s">
        <v>6940</v>
      </c>
      <c r="L2648" s="318" t="s">
        <v>862</v>
      </c>
    </row>
    <row r="2649" spans="1:12" ht="78.75">
      <c r="A2649" s="319" t="s">
        <v>18863</v>
      </c>
      <c r="B2649" s="319" t="s">
        <v>18860</v>
      </c>
      <c r="C2649" s="319" t="s">
        <v>18861</v>
      </c>
      <c r="D2649" s="319" t="s">
        <v>18862</v>
      </c>
      <c r="E2649" s="319" t="s">
        <v>18864</v>
      </c>
      <c r="F2649" s="319" t="s">
        <v>18865</v>
      </c>
      <c r="G2649" s="319" t="s">
        <v>7898</v>
      </c>
      <c r="H2649" s="319" t="s">
        <v>18865</v>
      </c>
      <c r="I2649" s="319" t="s">
        <v>6884</v>
      </c>
      <c r="J2649" s="319" t="s">
        <v>6884</v>
      </c>
      <c r="K2649" s="319" t="s">
        <v>6884</v>
      </c>
      <c r="L2649" s="319" t="s">
        <v>862</v>
      </c>
    </row>
    <row r="2650" spans="1:12" ht="56.25">
      <c r="A2650" s="318" t="s">
        <v>18869</v>
      </c>
      <c r="B2650" s="318" t="s">
        <v>18866</v>
      </c>
      <c r="C2650" s="318" t="s">
        <v>18867</v>
      </c>
      <c r="D2650" s="318" t="s">
        <v>18868</v>
      </c>
      <c r="E2650" s="318" t="s">
        <v>18870</v>
      </c>
      <c r="F2650" s="318" t="s">
        <v>18871</v>
      </c>
      <c r="G2650" s="318" t="s">
        <v>7898</v>
      </c>
      <c r="H2650" s="318" t="s">
        <v>18871</v>
      </c>
      <c r="I2650" s="318" t="s">
        <v>6884</v>
      </c>
      <c r="J2650" s="318" t="s">
        <v>6884</v>
      </c>
      <c r="K2650" s="318" t="s">
        <v>6884</v>
      </c>
      <c r="L2650" s="318" t="s">
        <v>862</v>
      </c>
    </row>
    <row r="2651" spans="1:12" ht="56.25">
      <c r="A2651" s="319" t="s">
        <v>18875</v>
      </c>
      <c r="B2651" s="319" t="s">
        <v>18872</v>
      </c>
      <c r="C2651" s="319" t="s">
        <v>18873</v>
      </c>
      <c r="D2651" s="319" t="s">
        <v>18874</v>
      </c>
      <c r="E2651" s="319" t="s">
        <v>18876</v>
      </c>
      <c r="F2651" s="319" t="s">
        <v>18877</v>
      </c>
      <c r="G2651" s="319" t="s">
        <v>7898</v>
      </c>
      <c r="H2651" s="319" t="s">
        <v>18877</v>
      </c>
      <c r="I2651" s="319" t="s">
        <v>6884</v>
      </c>
      <c r="J2651" s="319" t="s">
        <v>6884</v>
      </c>
      <c r="K2651" s="319" t="s">
        <v>6884</v>
      </c>
      <c r="L2651" s="319" t="s">
        <v>6893</v>
      </c>
    </row>
    <row r="2652" spans="1:12" ht="67.5">
      <c r="A2652" s="318" t="s">
        <v>18881</v>
      </c>
      <c r="B2652" s="318" t="s">
        <v>18878</v>
      </c>
      <c r="C2652" s="318" t="s">
        <v>18879</v>
      </c>
      <c r="D2652" s="318" t="s">
        <v>18880</v>
      </c>
      <c r="E2652" s="318" t="s">
        <v>18882</v>
      </c>
      <c r="F2652" s="318" t="s">
        <v>18883</v>
      </c>
      <c r="G2652" s="318" t="s">
        <v>6938</v>
      </c>
      <c r="H2652" s="318" t="s">
        <v>18883</v>
      </c>
      <c r="I2652" s="318" t="s">
        <v>6884</v>
      </c>
      <c r="J2652" s="318" t="s">
        <v>7318</v>
      </c>
      <c r="K2652" s="318" t="s">
        <v>6884</v>
      </c>
      <c r="L2652" s="318" t="s">
        <v>862</v>
      </c>
    </row>
    <row r="2653" spans="1:12" ht="56.25">
      <c r="A2653" s="319" t="s">
        <v>5997</v>
      </c>
      <c r="B2653" s="319" t="s">
        <v>18884</v>
      </c>
      <c r="C2653" s="319" t="s">
        <v>18885</v>
      </c>
      <c r="D2653" s="319" t="s">
        <v>6241</v>
      </c>
      <c r="E2653" s="319" t="s">
        <v>7298</v>
      </c>
      <c r="F2653" s="319" t="s">
        <v>7299</v>
      </c>
      <c r="G2653" s="319" t="s">
        <v>7219</v>
      </c>
      <c r="H2653" s="319" t="s">
        <v>7300</v>
      </c>
      <c r="I2653" s="319" t="s">
        <v>6884</v>
      </c>
      <c r="J2653" s="319" t="s">
        <v>6884</v>
      </c>
      <c r="K2653" s="319" t="s">
        <v>6884</v>
      </c>
      <c r="L2653" s="319" t="s">
        <v>862</v>
      </c>
    </row>
    <row r="2654" spans="1:12" ht="67.5">
      <c r="A2654" s="318" t="s">
        <v>6884</v>
      </c>
      <c r="B2654" s="318" t="s">
        <v>18886</v>
      </c>
      <c r="C2654" s="318" t="s">
        <v>18887</v>
      </c>
      <c r="D2654" s="318" t="s">
        <v>6884</v>
      </c>
      <c r="E2654" s="318" t="s">
        <v>7298</v>
      </c>
      <c r="F2654" s="318" t="s">
        <v>7299</v>
      </c>
      <c r="G2654" s="318" t="s">
        <v>7219</v>
      </c>
      <c r="H2654" s="318" t="s">
        <v>7300</v>
      </c>
      <c r="I2654" s="318" t="s">
        <v>6884</v>
      </c>
      <c r="J2654" s="318" t="s">
        <v>6884</v>
      </c>
      <c r="K2654" s="318" t="s">
        <v>6940</v>
      </c>
      <c r="L2654" s="318" t="s">
        <v>862</v>
      </c>
    </row>
    <row r="2655" spans="1:12" ht="45">
      <c r="A2655" s="319" t="s">
        <v>18891</v>
      </c>
      <c r="B2655" s="319" t="s">
        <v>18888</v>
      </c>
      <c r="C2655" s="319" t="s">
        <v>18889</v>
      </c>
      <c r="D2655" s="319" t="s">
        <v>18890</v>
      </c>
      <c r="E2655" s="319" t="s">
        <v>7842</v>
      </c>
      <c r="F2655" s="319" t="s">
        <v>7843</v>
      </c>
      <c r="G2655" s="319" t="s">
        <v>6965</v>
      </c>
      <c r="H2655" s="319" t="s">
        <v>7843</v>
      </c>
      <c r="I2655" s="319" t="s">
        <v>6884</v>
      </c>
      <c r="J2655" s="319" t="s">
        <v>6884</v>
      </c>
      <c r="K2655" s="319" t="s">
        <v>6884</v>
      </c>
      <c r="L2655" s="319" t="s">
        <v>862</v>
      </c>
    </row>
    <row r="2656" spans="1:12" ht="146.25">
      <c r="A2656" s="318" t="s">
        <v>18895</v>
      </c>
      <c r="B2656" s="318" t="s">
        <v>18892</v>
      </c>
      <c r="C2656" s="318" t="s">
        <v>18893</v>
      </c>
      <c r="D2656" s="318" t="s">
        <v>18894</v>
      </c>
      <c r="E2656" s="318" t="s">
        <v>18723</v>
      </c>
      <c r="F2656" s="318" t="s">
        <v>18636</v>
      </c>
      <c r="G2656" s="318" t="s">
        <v>7219</v>
      </c>
      <c r="H2656" s="318" t="s">
        <v>18636</v>
      </c>
      <c r="I2656" s="318" t="s">
        <v>6884</v>
      </c>
      <c r="J2656" s="318" t="s">
        <v>6884</v>
      </c>
      <c r="K2656" s="318" t="s">
        <v>6940</v>
      </c>
      <c r="L2656" s="318" t="s">
        <v>862</v>
      </c>
    </row>
    <row r="2657" spans="1:12" ht="56.25">
      <c r="A2657" s="319" t="s">
        <v>18899</v>
      </c>
      <c r="B2657" s="319" t="s">
        <v>18896</v>
      </c>
      <c r="C2657" s="319" t="s">
        <v>18897</v>
      </c>
      <c r="D2657" s="319" t="s">
        <v>18898</v>
      </c>
      <c r="E2657" s="319" t="s">
        <v>18900</v>
      </c>
      <c r="F2657" s="319" t="s">
        <v>18901</v>
      </c>
      <c r="G2657" s="319" t="s">
        <v>7106</v>
      </c>
      <c r="H2657" s="319" t="s">
        <v>18901</v>
      </c>
      <c r="I2657" s="319" t="s">
        <v>6884</v>
      </c>
      <c r="J2657" s="319" t="s">
        <v>6884</v>
      </c>
      <c r="K2657" s="319" t="s">
        <v>6884</v>
      </c>
      <c r="L2657" s="319" t="s">
        <v>862</v>
      </c>
    </row>
    <row r="2658" spans="1:12" ht="67.5">
      <c r="A2658" s="318" t="s">
        <v>18905</v>
      </c>
      <c r="B2658" s="318" t="s">
        <v>18902</v>
      </c>
      <c r="C2658" s="318" t="s">
        <v>18903</v>
      </c>
      <c r="D2658" s="318" t="s">
        <v>18904</v>
      </c>
      <c r="E2658" s="318" t="s">
        <v>18906</v>
      </c>
      <c r="F2658" s="318" t="s">
        <v>18907</v>
      </c>
      <c r="G2658" s="318" t="s">
        <v>7219</v>
      </c>
      <c r="H2658" s="318" t="s">
        <v>18908</v>
      </c>
      <c r="I2658" s="318" t="s">
        <v>6884</v>
      </c>
      <c r="J2658" s="318" t="s">
        <v>18909</v>
      </c>
      <c r="K2658" s="318" t="s">
        <v>6884</v>
      </c>
      <c r="L2658" s="318" t="s">
        <v>6893</v>
      </c>
    </row>
    <row r="2659" spans="1:12" ht="22.5">
      <c r="A2659" s="319" t="s">
        <v>18913</v>
      </c>
      <c r="B2659" s="319" t="s">
        <v>18910</v>
      </c>
      <c r="C2659" s="319" t="s">
        <v>18911</v>
      </c>
      <c r="D2659" s="319" t="s">
        <v>18912</v>
      </c>
      <c r="E2659" s="319" t="s">
        <v>7258</v>
      </c>
      <c r="F2659" s="319" t="s">
        <v>7259</v>
      </c>
      <c r="G2659" s="319" t="s">
        <v>7037</v>
      </c>
      <c r="H2659" s="319" t="s">
        <v>7259</v>
      </c>
      <c r="I2659" s="319" t="s">
        <v>6884</v>
      </c>
      <c r="J2659" s="319" t="s">
        <v>6884</v>
      </c>
      <c r="K2659" s="319" t="s">
        <v>6884</v>
      </c>
      <c r="L2659" s="319" t="s">
        <v>862</v>
      </c>
    </row>
    <row r="2660" spans="1:12" ht="67.5">
      <c r="A2660" s="318" t="s">
        <v>6099</v>
      </c>
      <c r="B2660" s="318" t="s">
        <v>18914</v>
      </c>
      <c r="C2660" s="318" t="s">
        <v>6219</v>
      </c>
      <c r="D2660" s="318" t="s">
        <v>6355</v>
      </c>
      <c r="E2660" s="318" t="s">
        <v>18842</v>
      </c>
      <c r="F2660" s="318" t="s">
        <v>9825</v>
      </c>
      <c r="G2660" s="318" t="s">
        <v>7219</v>
      </c>
      <c r="H2660" s="318" t="s">
        <v>9826</v>
      </c>
      <c r="I2660" s="318" t="s">
        <v>6884</v>
      </c>
      <c r="J2660" s="318" t="s">
        <v>6884</v>
      </c>
      <c r="K2660" s="318" t="s">
        <v>6884</v>
      </c>
      <c r="L2660" s="318" t="s">
        <v>862</v>
      </c>
    </row>
    <row r="2661" spans="1:12" ht="67.5">
      <c r="A2661" s="319" t="s">
        <v>4341</v>
      </c>
      <c r="B2661" s="319" t="s">
        <v>18915</v>
      </c>
      <c r="C2661" s="319" t="s">
        <v>18916</v>
      </c>
      <c r="D2661" s="319" t="s">
        <v>4343</v>
      </c>
      <c r="E2661" s="319" t="s">
        <v>7305</v>
      </c>
      <c r="F2661" s="319" t="s">
        <v>7306</v>
      </c>
      <c r="G2661" s="319" t="s">
        <v>7106</v>
      </c>
      <c r="H2661" s="319" t="s">
        <v>7307</v>
      </c>
      <c r="I2661" s="319" t="s">
        <v>6884</v>
      </c>
      <c r="J2661" s="319" t="s">
        <v>7108</v>
      </c>
      <c r="K2661" s="319" t="s">
        <v>6884</v>
      </c>
      <c r="L2661" s="319" t="s">
        <v>862</v>
      </c>
    </row>
    <row r="2662" spans="1:12" ht="101.25">
      <c r="A2662" s="318" t="s">
        <v>3159</v>
      </c>
      <c r="B2662" s="318" t="s">
        <v>18917</v>
      </c>
      <c r="C2662" s="318" t="s">
        <v>18918</v>
      </c>
      <c r="D2662" s="318" t="s">
        <v>6884</v>
      </c>
      <c r="E2662" s="318" t="s">
        <v>18919</v>
      </c>
      <c r="F2662" s="318" t="s">
        <v>18920</v>
      </c>
      <c r="G2662" s="318" t="s">
        <v>8914</v>
      </c>
      <c r="H2662" s="318" t="s">
        <v>18921</v>
      </c>
      <c r="I2662" s="318" t="s">
        <v>6884</v>
      </c>
      <c r="J2662" s="318" t="s">
        <v>6884</v>
      </c>
      <c r="K2662" s="318" t="s">
        <v>6884</v>
      </c>
      <c r="L2662" s="318" t="s">
        <v>862</v>
      </c>
    </row>
    <row r="2663" spans="1:12" ht="45">
      <c r="A2663" s="319" t="s">
        <v>3345</v>
      </c>
      <c r="B2663" s="319" t="s">
        <v>18922</v>
      </c>
      <c r="C2663" s="319" t="s">
        <v>18923</v>
      </c>
      <c r="D2663" s="319" t="s">
        <v>3347</v>
      </c>
      <c r="E2663" s="319" t="s">
        <v>7331</v>
      </c>
      <c r="F2663" s="319" t="s">
        <v>7332</v>
      </c>
      <c r="G2663" s="319" t="s">
        <v>7333</v>
      </c>
      <c r="H2663" s="319" t="s">
        <v>7334</v>
      </c>
      <c r="I2663" s="319" t="s">
        <v>6884</v>
      </c>
      <c r="J2663" s="319" t="s">
        <v>6884</v>
      </c>
      <c r="K2663" s="319" t="s">
        <v>6884</v>
      </c>
      <c r="L2663" s="319" t="s">
        <v>862</v>
      </c>
    </row>
    <row r="2664" spans="1:12" ht="45">
      <c r="A2664" s="318" t="s">
        <v>18927</v>
      </c>
      <c r="B2664" s="318" t="s">
        <v>18924</v>
      </c>
      <c r="C2664" s="318" t="s">
        <v>18925</v>
      </c>
      <c r="D2664" s="318" t="s">
        <v>18926</v>
      </c>
      <c r="E2664" s="318" t="s">
        <v>7331</v>
      </c>
      <c r="F2664" s="318" t="s">
        <v>7332</v>
      </c>
      <c r="G2664" s="318" t="s">
        <v>7333</v>
      </c>
      <c r="H2664" s="318" t="s">
        <v>7334</v>
      </c>
      <c r="I2664" s="318" t="s">
        <v>6884</v>
      </c>
      <c r="J2664" s="318" t="s">
        <v>6884</v>
      </c>
      <c r="K2664" s="318" t="s">
        <v>6884</v>
      </c>
      <c r="L2664" s="318" t="s">
        <v>862</v>
      </c>
    </row>
    <row r="2665" spans="1:12" ht="33.75">
      <c r="A2665" s="319" t="s">
        <v>18931</v>
      </c>
      <c r="B2665" s="319" t="s">
        <v>18928</v>
      </c>
      <c r="C2665" s="319" t="s">
        <v>18929</v>
      </c>
      <c r="D2665" s="319" t="s">
        <v>18930</v>
      </c>
      <c r="E2665" s="319" t="s">
        <v>7445</v>
      </c>
      <c r="F2665" s="319" t="s">
        <v>7446</v>
      </c>
      <c r="G2665" s="319" t="s">
        <v>6990</v>
      </c>
      <c r="H2665" s="319" t="s">
        <v>7446</v>
      </c>
      <c r="I2665" s="319" t="s">
        <v>6884</v>
      </c>
      <c r="J2665" s="319" t="s">
        <v>6884</v>
      </c>
      <c r="K2665" s="319" t="s">
        <v>6884</v>
      </c>
      <c r="L2665" s="319" t="s">
        <v>862</v>
      </c>
    </row>
    <row r="2666" spans="1:12" ht="67.5">
      <c r="A2666" s="318" t="s">
        <v>2744</v>
      </c>
      <c r="B2666" s="318" t="s">
        <v>18932</v>
      </c>
      <c r="C2666" s="318" t="s">
        <v>18933</v>
      </c>
      <c r="D2666" s="318" t="s">
        <v>6367</v>
      </c>
      <c r="E2666" s="318" t="s">
        <v>18934</v>
      </c>
      <c r="F2666" s="318" t="s">
        <v>18935</v>
      </c>
      <c r="G2666" s="318" t="s">
        <v>6938</v>
      </c>
      <c r="H2666" s="318" t="s">
        <v>18935</v>
      </c>
      <c r="I2666" s="318" t="s">
        <v>6884</v>
      </c>
      <c r="J2666" s="318" t="s">
        <v>6884</v>
      </c>
      <c r="K2666" s="318" t="s">
        <v>6884</v>
      </c>
      <c r="L2666" s="318" t="s">
        <v>862</v>
      </c>
    </row>
    <row r="2667" spans="1:12" ht="45">
      <c r="A2667" s="319" t="s">
        <v>18939</v>
      </c>
      <c r="B2667" s="319" t="s">
        <v>18936</v>
      </c>
      <c r="C2667" s="319" t="s">
        <v>18937</v>
      </c>
      <c r="D2667" s="319" t="s">
        <v>18938</v>
      </c>
      <c r="E2667" s="319" t="s">
        <v>7751</v>
      </c>
      <c r="F2667" s="319" t="s">
        <v>7752</v>
      </c>
      <c r="G2667" s="319" t="s">
        <v>7037</v>
      </c>
      <c r="H2667" s="319" t="s">
        <v>7752</v>
      </c>
      <c r="I2667" s="319" t="s">
        <v>6884</v>
      </c>
      <c r="J2667" s="319" t="s">
        <v>6884</v>
      </c>
      <c r="K2667" s="319" t="s">
        <v>6884</v>
      </c>
      <c r="L2667" s="319" t="s">
        <v>862</v>
      </c>
    </row>
    <row r="2668" spans="1:12" ht="45">
      <c r="A2668" s="318" t="s">
        <v>18943</v>
      </c>
      <c r="B2668" s="318" t="s">
        <v>18940</v>
      </c>
      <c r="C2668" s="318" t="s">
        <v>18941</v>
      </c>
      <c r="D2668" s="318" t="s">
        <v>18942</v>
      </c>
      <c r="E2668" s="318" t="s">
        <v>7354</v>
      </c>
      <c r="F2668" s="318" t="s">
        <v>7355</v>
      </c>
      <c r="G2668" s="318" t="s">
        <v>7003</v>
      </c>
      <c r="H2668" s="318" t="s">
        <v>7356</v>
      </c>
      <c r="I2668" s="318" t="s">
        <v>6884</v>
      </c>
      <c r="J2668" s="318" t="s">
        <v>6884</v>
      </c>
      <c r="K2668" s="318" t="s">
        <v>6884</v>
      </c>
      <c r="L2668" s="318" t="s">
        <v>862</v>
      </c>
    </row>
    <row r="2669" spans="1:12" ht="90">
      <c r="A2669" s="319" t="s">
        <v>18947</v>
      </c>
      <c r="B2669" s="319" t="s">
        <v>18944</v>
      </c>
      <c r="C2669" s="319" t="s">
        <v>18945</v>
      </c>
      <c r="D2669" s="319" t="s">
        <v>18946</v>
      </c>
      <c r="E2669" s="319" t="s">
        <v>18948</v>
      </c>
      <c r="F2669" s="319" t="s">
        <v>18949</v>
      </c>
      <c r="G2669" s="319" t="s">
        <v>6984</v>
      </c>
      <c r="H2669" s="319" t="s">
        <v>18950</v>
      </c>
      <c r="I2669" s="319" t="s">
        <v>6884</v>
      </c>
      <c r="J2669" s="319" t="s">
        <v>6884</v>
      </c>
      <c r="K2669" s="319" t="s">
        <v>6884</v>
      </c>
      <c r="L2669" s="319" t="s">
        <v>6893</v>
      </c>
    </row>
    <row r="2670" spans="1:12" ht="56.25">
      <c r="A2670" s="318" t="s">
        <v>18954</v>
      </c>
      <c r="B2670" s="318" t="s">
        <v>18951</v>
      </c>
      <c r="C2670" s="318" t="s">
        <v>18952</v>
      </c>
      <c r="D2670" s="318" t="s">
        <v>18953</v>
      </c>
      <c r="E2670" s="318" t="s">
        <v>8847</v>
      </c>
      <c r="F2670" s="318" t="s">
        <v>8848</v>
      </c>
      <c r="G2670" s="318" t="s">
        <v>7163</v>
      </c>
      <c r="H2670" s="318" t="s">
        <v>8849</v>
      </c>
      <c r="I2670" s="318" t="s">
        <v>6884</v>
      </c>
      <c r="J2670" s="318" t="s">
        <v>6884</v>
      </c>
      <c r="K2670" s="318" t="s">
        <v>6884</v>
      </c>
      <c r="L2670" s="318" t="s">
        <v>862</v>
      </c>
    </row>
    <row r="2671" spans="1:12" ht="56.25">
      <c r="A2671" s="319" t="s">
        <v>18958</v>
      </c>
      <c r="B2671" s="319" t="s">
        <v>18955</v>
      </c>
      <c r="C2671" s="319" t="s">
        <v>18956</v>
      </c>
      <c r="D2671" s="319" t="s">
        <v>18957</v>
      </c>
      <c r="E2671" s="319" t="s">
        <v>18959</v>
      </c>
      <c r="F2671" s="319" t="s">
        <v>18960</v>
      </c>
      <c r="G2671" s="319" t="s">
        <v>7106</v>
      </c>
      <c r="H2671" s="319" t="s">
        <v>18960</v>
      </c>
      <c r="I2671" s="319" t="s">
        <v>6884</v>
      </c>
      <c r="J2671" s="319" t="s">
        <v>6884</v>
      </c>
      <c r="K2671" s="319" t="s">
        <v>6884</v>
      </c>
      <c r="L2671" s="319" t="s">
        <v>862</v>
      </c>
    </row>
    <row r="2672" spans="1:12" ht="56.25">
      <c r="A2672" s="318" t="s">
        <v>6884</v>
      </c>
      <c r="B2672" s="318" t="s">
        <v>18961</v>
      </c>
      <c r="C2672" s="318" t="s">
        <v>18962</v>
      </c>
      <c r="D2672" s="318" t="s">
        <v>6884</v>
      </c>
      <c r="E2672" s="318" t="s">
        <v>18959</v>
      </c>
      <c r="F2672" s="318" t="s">
        <v>18960</v>
      </c>
      <c r="G2672" s="318" t="s">
        <v>7106</v>
      </c>
      <c r="H2672" s="318" t="s">
        <v>18960</v>
      </c>
      <c r="I2672" s="318" t="s">
        <v>6884</v>
      </c>
      <c r="J2672" s="318" t="s">
        <v>6884</v>
      </c>
      <c r="K2672" s="318" t="s">
        <v>6940</v>
      </c>
      <c r="L2672" s="318" t="s">
        <v>862</v>
      </c>
    </row>
    <row r="2673" spans="1:12" ht="45">
      <c r="A2673" s="319" t="s">
        <v>18966</v>
      </c>
      <c r="B2673" s="319" t="s">
        <v>18963</v>
      </c>
      <c r="C2673" s="319" t="s">
        <v>18964</v>
      </c>
      <c r="D2673" s="319" t="s">
        <v>18965</v>
      </c>
      <c r="E2673" s="319" t="s">
        <v>18723</v>
      </c>
      <c r="F2673" s="319" t="s">
        <v>18636</v>
      </c>
      <c r="G2673" s="319" t="s">
        <v>7219</v>
      </c>
      <c r="H2673" s="319" t="s">
        <v>18636</v>
      </c>
      <c r="I2673" s="319" t="s">
        <v>6884</v>
      </c>
      <c r="J2673" s="319" t="s">
        <v>18967</v>
      </c>
      <c r="K2673" s="319" t="s">
        <v>6884</v>
      </c>
      <c r="L2673" s="319" t="s">
        <v>6893</v>
      </c>
    </row>
    <row r="2674" spans="1:12" ht="101.25">
      <c r="A2674" s="318" t="s">
        <v>6108</v>
      </c>
      <c r="B2674" s="318" t="s">
        <v>18968</v>
      </c>
      <c r="C2674" s="318" t="s">
        <v>18969</v>
      </c>
      <c r="D2674" s="318" t="s">
        <v>6368</v>
      </c>
      <c r="E2674" s="318" t="s">
        <v>18970</v>
      </c>
      <c r="F2674" s="318" t="s">
        <v>18971</v>
      </c>
      <c r="G2674" s="318" t="s">
        <v>6938</v>
      </c>
      <c r="H2674" s="318" t="s">
        <v>18971</v>
      </c>
      <c r="I2674" s="318" t="s">
        <v>6884</v>
      </c>
      <c r="J2674" s="318" t="s">
        <v>6884</v>
      </c>
      <c r="K2674" s="318" t="s">
        <v>6884</v>
      </c>
      <c r="L2674" s="318" t="s">
        <v>6893</v>
      </c>
    </row>
    <row r="2675" spans="1:12" ht="56.25">
      <c r="A2675" s="319" t="s">
        <v>1472</v>
      </c>
      <c r="B2675" s="319" t="s">
        <v>18972</v>
      </c>
      <c r="C2675" s="319" t="s">
        <v>18973</v>
      </c>
      <c r="D2675" s="319" t="s">
        <v>1473</v>
      </c>
      <c r="E2675" s="319" t="s">
        <v>18974</v>
      </c>
      <c r="F2675" s="319" t="s">
        <v>18975</v>
      </c>
      <c r="G2675" s="319" t="s">
        <v>7898</v>
      </c>
      <c r="H2675" s="319" t="s">
        <v>18975</v>
      </c>
      <c r="I2675" s="319" t="s">
        <v>6884</v>
      </c>
      <c r="J2675" s="319" t="s">
        <v>6884</v>
      </c>
      <c r="K2675" s="319" t="s">
        <v>6884</v>
      </c>
      <c r="L2675" s="319" t="s">
        <v>862</v>
      </c>
    </row>
    <row r="2676" spans="1:12" ht="33.75">
      <c r="A2676" s="318" t="s">
        <v>18979</v>
      </c>
      <c r="B2676" s="318" t="s">
        <v>18976</v>
      </c>
      <c r="C2676" s="318" t="s">
        <v>18977</v>
      </c>
      <c r="D2676" s="318" t="s">
        <v>18978</v>
      </c>
      <c r="E2676" s="318" t="s">
        <v>18980</v>
      </c>
      <c r="F2676" s="318" t="s">
        <v>15998</v>
      </c>
      <c r="G2676" s="318" t="s">
        <v>6979</v>
      </c>
      <c r="H2676" s="318" t="s">
        <v>15998</v>
      </c>
      <c r="I2676" s="318" t="s">
        <v>6884</v>
      </c>
      <c r="J2676" s="318" t="s">
        <v>6884</v>
      </c>
      <c r="K2676" s="318" t="s">
        <v>6884</v>
      </c>
      <c r="L2676" s="318" t="s">
        <v>6893</v>
      </c>
    </row>
    <row r="2677" spans="1:12" ht="56.25">
      <c r="A2677" s="319" t="s">
        <v>18984</v>
      </c>
      <c r="B2677" s="319" t="s">
        <v>18981</v>
      </c>
      <c r="C2677" s="319" t="s">
        <v>18982</v>
      </c>
      <c r="D2677" s="319" t="s">
        <v>18983</v>
      </c>
      <c r="E2677" s="319" t="s">
        <v>18985</v>
      </c>
      <c r="F2677" s="319" t="s">
        <v>18986</v>
      </c>
      <c r="G2677" s="319" t="s">
        <v>6965</v>
      </c>
      <c r="H2677" s="319" t="s">
        <v>18986</v>
      </c>
      <c r="I2677" s="319" t="s">
        <v>6884</v>
      </c>
      <c r="J2677" s="319" t="s">
        <v>6884</v>
      </c>
      <c r="K2677" s="319" t="s">
        <v>6884</v>
      </c>
      <c r="L2677" s="319" t="s">
        <v>862</v>
      </c>
    </row>
    <row r="2678" spans="1:12" ht="56.25">
      <c r="A2678" s="318" t="s">
        <v>18990</v>
      </c>
      <c r="B2678" s="318" t="s">
        <v>18987</v>
      </c>
      <c r="C2678" s="318" t="s">
        <v>18988</v>
      </c>
      <c r="D2678" s="318" t="s">
        <v>18989</v>
      </c>
      <c r="E2678" s="318" t="s">
        <v>18876</v>
      </c>
      <c r="F2678" s="318" t="s">
        <v>18877</v>
      </c>
      <c r="G2678" s="318" t="s">
        <v>7898</v>
      </c>
      <c r="H2678" s="318" t="s">
        <v>18877</v>
      </c>
      <c r="I2678" s="318" t="s">
        <v>6884</v>
      </c>
      <c r="J2678" s="318" t="s">
        <v>6884</v>
      </c>
      <c r="K2678" s="318" t="s">
        <v>6884</v>
      </c>
      <c r="L2678" s="318" t="s">
        <v>862</v>
      </c>
    </row>
    <row r="2679" spans="1:12" ht="56.25">
      <c r="A2679" s="319" t="s">
        <v>1478</v>
      </c>
      <c r="B2679" s="319" t="s">
        <v>18991</v>
      </c>
      <c r="C2679" s="319" t="s">
        <v>18992</v>
      </c>
      <c r="D2679" s="319" t="s">
        <v>1479</v>
      </c>
      <c r="E2679" s="319" t="s">
        <v>18993</v>
      </c>
      <c r="F2679" s="319" t="s">
        <v>18994</v>
      </c>
      <c r="G2679" s="319" t="s">
        <v>7044</v>
      </c>
      <c r="H2679" s="319" t="s">
        <v>18994</v>
      </c>
      <c r="I2679" s="319" t="s">
        <v>6884</v>
      </c>
      <c r="J2679" s="319" t="s">
        <v>6884</v>
      </c>
      <c r="K2679" s="319" t="s">
        <v>6884</v>
      </c>
      <c r="L2679" s="319" t="s">
        <v>862</v>
      </c>
    </row>
    <row r="2680" spans="1:12" ht="67.5">
      <c r="A2680" s="318" t="s">
        <v>18998</v>
      </c>
      <c r="B2680" s="318" t="s">
        <v>18995</v>
      </c>
      <c r="C2680" s="318" t="s">
        <v>18996</v>
      </c>
      <c r="D2680" s="318" t="s">
        <v>18997</v>
      </c>
      <c r="E2680" s="318" t="s">
        <v>18838</v>
      </c>
      <c r="F2680" s="318" t="s">
        <v>18839</v>
      </c>
      <c r="G2680" s="318" t="s">
        <v>7044</v>
      </c>
      <c r="H2680" s="318" t="s">
        <v>18839</v>
      </c>
      <c r="I2680" s="318" t="s">
        <v>6884</v>
      </c>
      <c r="J2680" s="318" t="s">
        <v>6884</v>
      </c>
      <c r="K2680" s="318" t="s">
        <v>6884</v>
      </c>
      <c r="L2680" s="318" t="s">
        <v>862</v>
      </c>
    </row>
    <row r="2681" spans="1:12" ht="22.5">
      <c r="A2681" s="319" t="s">
        <v>19002</v>
      </c>
      <c r="B2681" s="319" t="s">
        <v>18999</v>
      </c>
      <c r="C2681" s="319" t="s">
        <v>19000</v>
      </c>
      <c r="D2681" s="319" t="s">
        <v>19001</v>
      </c>
      <c r="E2681" s="319" t="s">
        <v>7258</v>
      </c>
      <c r="F2681" s="319" t="s">
        <v>7259</v>
      </c>
      <c r="G2681" s="319" t="s">
        <v>6884</v>
      </c>
      <c r="H2681" s="319" t="s">
        <v>7259</v>
      </c>
      <c r="I2681" s="319" t="s">
        <v>6884</v>
      </c>
      <c r="J2681" s="319" t="s">
        <v>6884</v>
      </c>
      <c r="K2681" s="319" t="s">
        <v>6884</v>
      </c>
      <c r="L2681" s="319" t="s">
        <v>862</v>
      </c>
    </row>
    <row r="2682" spans="1:12" ht="67.5">
      <c r="A2682" s="318" t="s">
        <v>19006</v>
      </c>
      <c r="B2682" s="318" t="s">
        <v>19003</v>
      </c>
      <c r="C2682" s="318" t="s">
        <v>19004</v>
      </c>
      <c r="D2682" s="318" t="s">
        <v>19005</v>
      </c>
      <c r="E2682" s="318" t="s">
        <v>8991</v>
      </c>
      <c r="F2682" s="318" t="s">
        <v>7795</v>
      </c>
      <c r="G2682" s="318" t="s">
        <v>7044</v>
      </c>
      <c r="H2682" s="318" t="s">
        <v>7795</v>
      </c>
      <c r="I2682" s="318" t="s">
        <v>6884</v>
      </c>
      <c r="J2682" s="318" t="s">
        <v>6884</v>
      </c>
      <c r="K2682" s="318" t="s">
        <v>6884</v>
      </c>
      <c r="L2682" s="318" t="s">
        <v>862</v>
      </c>
    </row>
    <row r="2683" spans="1:12" ht="33.75">
      <c r="A2683" s="319" t="s">
        <v>19010</v>
      </c>
      <c r="B2683" s="319" t="s">
        <v>19007</v>
      </c>
      <c r="C2683" s="319" t="s">
        <v>19008</v>
      </c>
      <c r="D2683" s="319" t="s">
        <v>19009</v>
      </c>
      <c r="E2683" s="319" t="s">
        <v>19011</v>
      </c>
      <c r="F2683" s="319" t="s">
        <v>8925</v>
      </c>
      <c r="G2683" s="319" t="s">
        <v>7044</v>
      </c>
      <c r="H2683" s="319" t="s">
        <v>8925</v>
      </c>
      <c r="I2683" s="319" t="s">
        <v>6884</v>
      </c>
      <c r="J2683" s="319" t="s">
        <v>6884</v>
      </c>
      <c r="K2683" s="319" t="s">
        <v>6884</v>
      </c>
      <c r="L2683" s="319" t="s">
        <v>862</v>
      </c>
    </row>
    <row r="2684" spans="1:12" ht="45">
      <c r="A2684" s="318" t="s">
        <v>19015</v>
      </c>
      <c r="B2684" s="318" t="s">
        <v>19012</v>
      </c>
      <c r="C2684" s="318" t="s">
        <v>19013</v>
      </c>
      <c r="D2684" s="318" t="s">
        <v>19014</v>
      </c>
      <c r="E2684" s="318" t="s">
        <v>19016</v>
      </c>
      <c r="F2684" s="318" t="s">
        <v>19017</v>
      </c>
      <c r="G2684" s="318" t="s">
        <v>6965</v>
      </c>
      <c r="H2684" s="318" t="s">
        <v>19017</v>
      </c>
      <c r="I2684" s="318" t="s">
        <v>6884</v>
      </c>
      <c r="J2684" s="318" t="s">
        <v>6884</v>
      </c>
      <c r="K2684" s="318" t="s">
        <v>6884</v>
      </c>
      <c r="L2684" s="318" t="s">
        <v>862</v>
      </c>
    </row>
    <row r="2685" spans="1:12" ht="67.5">
      <c r="A2685" s="319" t="s">
        <v>19021</v>
      </c>
      <c r="B2685" s="319" t="s">
        <v>19018</v>
      </c>
      <c r="C2685" s="319" t="s">
        <v>19019</v>
      </c>
      <c r="D2685" s="319" t="s">
        <v>19020</v>
      </c>
      <c r="E2685" s="319" t="s">
        <v>19022</v>
      </c>
      <c r="F2685" s="319" t="s">
        <v>19023</v>
      </c>
      <c r="G2685" s="319" t="s">
        <v>8914</v>
      </c>
      <c r="H2685" s="319" t="s">
        <v>19023</v>
      </c>
      <c r="I2685" s="319" t="s">
        <v>6884</v>
      </c>
      <c r="J2685" s="319" t="s">
        <v>6884</v>
      </c>
      <c r="K2685" s="319" t="s">
        <v>6884</v>
      </c>
      <c r="L2685" s="319" t="s">
        <v>862</v>
      </c>
    </row>
    <row r="2686" spans="1:12" ht="67.5">
      <c r="A2686" s="318" t="s">
        <v>19027</v>
      </c>
      <c r="B2686" s="318" t="s">
        <v>19024</v>
      </c>
      <c r="C2686" s="318" t="s">
        <v>19025</v>
      </c>
      <c r="D2686" s="318" t="s">
        <v>19026</v>
      </c>
      <c r="E2686" s="318" t="s">
        <v>19028</v>
      </c>
      <c r="F2686" s="318" t="s">
        <v>19029</v>
      </c>
      <c r="G2686" s="318" t="s">
        <v>7106</v>
      </c>
      <c r="H2686" s="318" t="s">
        <v>19029</v>
      </c>
      <c r="I2686" s="318" t="s">
        <v>6884</v>
      </c>
      <c r="J2686" s="318" t="s">
        <v>6884</v>
      </c>
      <c r="K2686" s="318" t="s">
        <v>6884</v>
      </c>
      <c r="L2686" s="318" t="s">
        <v>862</v>
      </c>
    </row>
    <row r="2687" spans="1:12" ht="67.5">
      <c r="A2687" s="319" t="s">
        <v>19033</v>
      </c>
      <c r="B2687" s="319" t="s">
        <v>19030</v>
      </c>
      <c r="C2687" s="319" t="s">
        <v>19031</v>
      </c>
      <c r="D2687" s="319" t="s">
        <v>19032</v>
      </c>
      <c r="E2687" s="319" t="s">
        <v>19034</v>
      </c>
      <c r="F2687" s="319" t="s">
        <v>19035</v>
      </c>
      <c r="G2687" s="319" t="s">
        <v>6938</v>
      </c>
      <c r="H2687" s="319" t="s">
        <v>19036</v>
      </c>
      <c r="I2687" s="319" t="s">
        <v>6884</v>
      </c>
      <c r="J2687" s="319" t="s">
        <v>6884</v>
      </c>
      <c r="K2687" s="319" t="s">
        <v>6884</v>
      </c>
      <c r="L2687" s="319" t="s">
        <v>862</v>
      </c>
    </row>
    <row r="2688" spans="1:12" ht="56.25">
      <c r="A2688" s="318" t="s">
        <v>19040</v>
      </c>
      <c r="B2688" s="318" t="s">
        <v>19037</v>
      </c>
      <c r="C2688" s="318" t="s">
        <v>19038</v>
      </c>
      <c r="D2688" s="318" t="s">
        <v>19039</v>
      </c>
      <c r="E2688" s="318" t="s">
        <v>7210</v>
      </c>
      <c r="F2688" s="318" t="s">
        <v>7211</v>
      </c>
      <c r="G2688" s="318" t="s">
        <v>7003</v>
      </c>
      <c r="H2688" s="318" t="s">
        <v>7212</v>
      </c>
      <c r="I2688" s="318" t="s">
        <v>6884</v>
      </c>
      <c r="J2688" s="318" t="s">
        <v>6884</v>
      </c>
      <c r="K2688" s="318" t="s">
        <v>6884</v>
      </c>
      <c r="L2688" s="318" t="s">
        <v>862</v>
      </c>
    </row>
    <row r="2689" spans="1:12" ht="78.75">
      <c r="A2689" s="319" t="s">
        <v>6884</v>
      </c>
      <c r="B2689" s="319" t="s">
        <v>19041</v>
      </c>
      <c r="C2689" s="319" t="s">
        <v>19042</v>
      </c>
      <c r="D2689" s="319" t="s">
        <v>19043</v>
      </c>
      <c r="E2689" s="319" t="s">
        <v>19044</v>
      </c>
      <c r="F2689" s="319" t="s">
        <v>19045</v>
      </c>
      <c r="G2689" s="319" t="s">
        <v>6979</v>
      </c>
      <c r="H2689" s="319" t="s">
        <v>19045</v>
      </c>
      <c r="I2689" s="319" t="s">
        <v>6884</v>
      </c>
      <c r="J2689" s="319" t="s">
        <v>6884</v>
      </c>
      <c r="K2689" s="319" t="s">
        <v>6884</v>
      </c>
      <c r="L2689" s="319" t="s">
        <v>862</v>
      </c>
    </row>
    <row r="2690" spans="1:12" ht="33.75">
      <c r="A2690" s="318" t="s">
        <v>19049</v>
      </c>
      <c r="B2690" s="318" t="s">
        <v>19046</v>
      </c>
      <c r="C2690" s="318" t="s">
        <v>19047</v>
      </c>
      <c r="D2690" s="318" t="s">
        <v>19048</v>
      </c>
      <c r="E2690" s="318" t="s">
        <v>11207</v>
      </c>
      <c r="F2690" s="318" t="s">
        <v>11208</v>
      </c>
      <c r="G2690" s="318" t="s">
        <v>7037</v>
      </c>
      <c r="H2690" s="318" t="s">
        <v>11208</v>
      </c>
      <c r="I2690" s="318" t="s">
        <v>6884</v>
      </c>
      <c r="J2690" s="318" t="s">
        <v>6884</v>
      </c>
      <c r="K2690" s="318" t="s">
        <v>6884</v>
      </c>
      <c r="L2690" s="318" t="s">
        <v>862</v>
      </c>
    </row>
    <row r="2691" spans="1:12" ht="67.5">
      <c r="A2691" s="319" t="s">
        <v>19053</v>
      </c>
      <c r="B2691" s="319" t="s">
        <v>19050</v>
      </c>
      <c r="C2691" s="319" t="s">
        <v>19051</v>
      </c>
      <c r="D2691" s="319" t="s">
        <v>19052</v>
      </c>
      <c r="E2691" s="319" t="s">
        <v>19054</v>
      </c>
      <c r="F2691" s="319" t="s">
        <v>19055</v>
      </c>
      <c r="G2691" s="319" t="s">
        <v>8914</v>
      </c>
      <c r="H2691" s="319" t="s">
        <v>19056</v>
      </c>
      <c r="I2691" s="319" t="s">
        <v>6884</v>
      </c>
      <c r="J2691" s="319" t="s">
        <v>6884</v>
      </c>
      <c r="K2691" s="319" t="s">
        <v>6884</v>
      </c>
      <c r="L2691" s="319" t="s">
        <v>862</v>
      </c>
    </row>
    <row r="2692" spans="1:12" ht="45">
      <c r="A2692" s="318" t="s">
        <v>19060</v>
      </c>
      <c r="B2692" s="318" t="s">
        <v>19057</v>
      </c>
      <c r="C2692" s="318" t="s">
        <v>19058</v>
      </c>
      <c r="D2692" s="318" t="s">
        <v>19059</v>
      </c>
      <c r="E2692" s="318" t="s">
        <v>12914</v>
      </c>
      <c r="F2692" s="318" t="s">
        <v>12915</v>
      </c>
      <c r="G2692" s="318" t="s">
        <v>7163</v>
      </c>
      <c r="H2692" s="318" t="s">
        <v>12915</v>
      </c>
      <c r="I2692" s="318" t="s">
        <v>6884</v>
      </c>
      <c r="J2692" s="318" t="s">
        <v>6884</v>
      </c>
      <c r="K2692" s="318" t="s">
        <v>6884</v>
      </c>
      <c r="L2692" s="318" t="s">
        <v>862</v>
      </c>
    </row>
    <row r="2693" spans="1:12" ht="123.75">
      <c r="A2693" s="319" t="s">
        <v>6884</v>
      </c>
      <c r="B2693" s="319" t="s">
        <v>19061</v>
      </c>
      <c r="C2693" s="319" t="s">
        <v>19062</v>
      </c>
      <c r="D2693" s="319" t="s">
        <v>19063</v>
      </c>
      <c r="E2693" s="319" t="s">
        <v>8966</v>
      </c>
      <c r="F2693" s="319" t="s">
        <v>8967</v>
      </c>
      <c r="G2693" s="319" t="s">
        <v>7627</v>
      </c>
      <c r="H2693" s="319" t="s">
        <v>8968</v>
      </c>
      <c r="I2693" s="319" t="s">
        <v>6884</v>
      </c>
      <c r="J2693" s="319" t="s">
        <v>6884</v>
      </c>
      <c r="K2693" s="319" t="s">
        <v>6884</v>
      </c>
      <c r="L2693" s="319" t="s">
        <v>862</v>
      </c>
    </row>
    <row r="2694" spans="1:12" ht="56.25">
      <c r="A2694" s="318" t="s">
        <v>6884</v>
      </c>
      <c r="B2694" s="318" t="s">
        <v>19064</v>
      </c>
      <c r="C2694" s="318" t="s">
        <v>19065</v>
      </c>
      <c r="D2694" s="318" t="s">
        <v>19066</v>
      </c>
      <c r="E2694" s="318" t="s">
        <v>8167</v>
      </c>
      <c r="F2694" s="318" t="s">
        <v>8168</v>
      </c>
      <c r="G2694" s="318" t="s">
        <v>7627</v>
      </c>
      <c r="H2694" s="318" t="s">
        <v>8169</v>
      </c>
      <c r="I2694" s="318" t="s">
        <v>6884</v>
      </c>
      <c r="J2694" s="318" t="s">
        <v>6884</v>
      </c>
      <c r="K2694" s="318" t="s">
        <v>6884</v>
      </c>
      <c r="L2694" s="318" t="s">
        <v>862</v>
      </c>
    </row>
    <row r="2695" spans="1:12" ht="56.25">
      <c r="A2695" s="319" t="s">
        <v>19070</v>
      </c>
      <c r="B2695" s="319" t="s">
        <v>19067</v>
      </c>
      <c r="C2695" s="319" t="s">
        <v>19068</v>
      </c>
      <c r="D2695" s="319" t="s">
        <v>19069</v>
      </c>
      <c r="E2695" s="319" t="s">
        <v>19071</v>
      </c>
      <c r="F2695" s="319" t="s">
        <v>17672</v>
      </c>
      <c r="G2695" s="319" t="s">
        <v>7106</v>
      </c>
      <c r="H2695" s="319" t="s">
        <v>19072</v>
      </c>
      <c r="I2695" s="319" t="s">
        <v>6884</v>
      </c>
      <c r="J2695" s="319" t="s">
        <v>14231</v>
      </c>
      <c r="K2695" s="319" t="s">
        <v>6884</v>
      </c>
      <c r="L2695" s="319" t="s">
        <v>8264</v>
      </c>
    </row>
    <row r="2696" spans="1:12" ht="78.75">
      <c r="A2696" s="318" t="s">
        <v>19076</v>
      </c>
      <c r="B2696" s="318" t="s">
        <v>19073</v>
      </c>
      <c r="C2696" s="318" t="s">
        <v>19074</v>
      </c>
      <c r="D2696" s="318" t="s">
        <v>19075</v>
      </c>
      <c r="E2696" s="318" t="s">
        <v>18827</v>
      </c>
      <c r="F2696" s="318" t="s">
        <v>18828</v>
      </c>
      <c r="G2696" s="318" t="s">
        <v>7163</v>
      </c>
      <c r="H2696" s="318" t="s">
        <v>18829</v>
      </c>
      <c r="I2696" s="318" t="s">
        <v>6884</v>
      </c>
      <c r="J2696" s="318" t="s">
        <v>6884</v>
      </c>
      <c r="K2696" s="318" t="s">
        <v>6884</v>
      </c>
      <c r="L2696" s="318" t="s">
        <v>862</v>
      </c>
    </row>
    <row r="2697" spans="1:12" ht="135">
      <c r="A2697" s="319" t="s">
        <v>19080</v>
      </c>
      <c r="B2697" s="319" t="s">
        <v>19077</v>
      </c>
      <c r="C2697" s="319" t="s">
        <v>19078</v>
      </c>
      <c r="D2697" s="319" t="s">
        <v>19079</v>
      </c>
      <c r="E2697" s="319" t="s">
        <v>19081</v>
      </c>
      <c r="F2697" s="319" t="s">
        <v>19082</v>
      </c>
      <c r="G2697" s="319" t="s">
        <v>12896</v>
      </c>
      <c r="H2697" s="319" t="s">
        <v>19083</v>
      </c>
      <c r="I2697" s="319" t="s">
        <v>6884</v>
      </c>
      <c r="J2697" s="319" t="s">
        <v>6884</v>
      </c>
      <c r="K2697" s="319" t="s">
        <v>7122</v>
      </c>
      <c r="L2697" s="319" t="s">
        <v>6893</v>
      </c>
    </row>
    <row r="2698" spans="1:12" ht="123.75">
      <c r="A2698" s="318" t="s">
        <v>19080</v>
      </c>
      <c r="B2698" s="318" t="s">
        <v>19084</v>
      </c>
      <c r="C2698" s="318" t="s">
        <v>19085</v>
      </c>
      <c r="D2698" s="318" t="s">
        <v>19079</v>
      </c>
      <c r="E2698" s="318" t="s">
        <v>19086</v>
      </c>
      <c r="F2698" s="318" t="s">
        <v>19087</v>
      </c>
      <c r="G2698" s="318" t="s">
        <v>6984</v>
      </c>
      <c r="H2698" s="318" t="s">
        <v>19088</v>
      </c>
      <c r="I2698" s="318" t="s">
        <v>6884</v>
      </c>
      <c r="J2698" s="318" t="s">
        <v>6884</v>
      </c>
      <c r="K2698" s="318" t="s">
        <v>7122</v>
      </c>
      <c r="L2698" s="318" t="s">
        <v>6926</v>
      </c>
    </row>
    <row r="2699" spans="1:12" ht="112.5">
      <c r="A2699" s="319" t="s">
        <v>19092</v>
      </c>
      <c r="B2699" s="319" t="s">
        <v>19089</v>
      </c>
      <c r="C2699" s="319" t="s">
        <v>19090</v>
      </c>
      <c r="D2699" s="319" t="s">
        <v>19091</v>
      </c>
      <c r="E2699" s="319" t="s">
        <v>19093</v>
      </c>
      <c r="F2699" s="319" t="s">
        <v>19094</v>
      </c>
      <c r="G2699" s="319" t="s">
        <v>19095</v>
      </c>
      <c r="H2699" s="319" t="s">
        <v>19096</v>
      </c>
      <c r="I2699" s="319" t="s">
        <v>6884</v>
      </c>
      <c r="J2699" s="319" t="s">
        <v>6884</v>
      </c>
      <c r="K2699" s="319" t="s">
        <v>6884</v>
      </c>
      <c r="L2699" s="319" t="s">
        <v>6893</v>
      </c>
    </row>
    <row r="2700" spans="1:12" ht="33.75">
      <c r="A2700" s="318" t="s">
        <v>19100</v>
      </c>
      <c r="B2700" s="318" t="s">
        <v>19097</v>
      </c>
      <c r="C2700" s="318" t="s">
        <v>19098</v>
      </c>
      <c r="D2700" s="318" t="s">
        <v>19099</v>
      </c>
      <c r="E2700" s="318" t="s">
        <v>8458</v>
      </c>
      <c r="F2700" s="318" t="s">
        <v>8459</v>
      </c>
      <c r="G2700" s="318" t="s">
        <v>7139</v>
      </c>
      <c r="H2700" s="318" t="s">
        <v>8459</v>
      </c>
      <c r="I2700" s="318" t="s">
        <v>6884</v>
      </c>
      <c r="J2700" s="318" t="s">
        <v>6884</v>
      </c>
      <c r="K2700" s="318" t="s">
        <v>6884</v>
      </c>
      <c r="L2700" s="318" t="s">
        <v>862</v>
      </c>
    </row>
    <row r="2701" spans="1:12" ht="67.5">
      <c r="A2701" s="319" t="s">
        <v>19104</v>
      </c>
      <c r="B2701" s="319" t="s">
        <v>19101</v>
      </c>
      <c r="C2701" s="319" t="s">
        <v>19102</v>
      </c>
      <c r="D2701" s="319" t="s">
        <v>19103</v>
      </c>
      <c r="E2701" s="319" t="s">
        <v>18669</v>
      </c>
      <c r="F2701" s="319" t="s">
        <v>18670</v>
      </c>
      <c r="G2701" s="319" t="s">
        <v>7120</v>
      </c>
      <c r="H2701" s="319" t="s">
        <v>18670</v>
      </c>
      <c r="I2701" s="319" t="s">
        <v>6884</v>
      </c>
      <c r="J2701" s="319" t="s">
        <v>6884</v>
      </c>
      <c r="K2701" s="319" t="s">
        <v>6884</v>
      </c>
      <c r="L2701" s="319" t="s">
        <v>862</v>
      </c>
    </row>
    <row r="2702" spans="1:12" ht="78.75">
      <c r="A2702" s="318" t="s">
        <v>19108</v>
      </c>
      <c r="B2702" s="318" t="s">
        <v>19105</v>
      </c>
      <c r="C2702" s="318" t="s">
        <v>19106</v>
      </c>
      <c r="D2702" s="318" t="s">
        <v>19107</v>
      </c>
      <c r="E2702" s="318" t="s">
        <v>19109</v>
      </c>
      <c r="F2702" s="318" t="s">
        <v>19110</v>
      </c>
      <c r="G2702" s="318" t="s">
        <v>6938</v>
      </c>
      <c r="H2702" s="318" t="s">
        <v>19110</v>
      </c>
      <c r="I2702" s="318" t="s">
        <v>6884</v>
      </c>
      <c r="J2702" s="318" t="s">
        <v>6884</v>
      </c>
      <c r="K2702" s="318" t="s">
        <v>6884</v>
      </c>
      <c r="L2702" s="318" t="s">
        <v>862</v>
      </c>
    </row>
    <row r="2703" spans="1:12" ht="45">
      <c r="A2703" s="319" t="s">
        <v>19114</v>
      </c>
      <c r="B2703" s="319" t="s">
        <v>19111</v>
      </c>
      <c r="C2703" s="319" t="s">
        <v>19112</v>
      </c>
      <c r="D2703" s="319" t="s">
        <v>19113</v>
      </c>
      <c r="E2703" s="319" t="s">
        <v>8318</v>
      </c>
      <c r="F2703" s="319" t="s">
        <v>10678</v>
      </c>
      <c r="G2703" s="319" t="s">
        <v>7003</v>
      </c>
      <c r="H2703" s="319" t="s">
        <v>10678</v>
      </c>
      <c r="I2703" s="319" t="s">
        <v>6884</v>
      </c>
      <c r="J2703" s="319" t="s">
        <v>6884</v>
      </c>
      <c r="K2703" s="319" t="s">
        <v>6884</v>
      </c>
      <c r="L2703" s="319" t="s">
        <v>862</v>
      </c>
    </row>
    <row r="2704" spans="1:12" ht="67.5">
      <c r="A2704" s="318" t="s">
        <v>19118</v>
      </c>
      <c r="B2704" s="318" t="s">
        <v>19115</v>
      </c>
      <c r="C2704" s="318" t="s">
        <v>19116</v>
      </c>
      <c r="D2704" s="318" t="s">
        <v>19117</v>
      </c>
      <c r="E2704" s="318" t="s">
        <v>19119</v>
      </c>
      <c r="F2704" s="318" t="s">
        <v>19120</v>
      </c>
      <c r="G2704" s="318" t="s">
        <v>7106</v>
      </c>
      <c r="H2704" s="318" t="s">
        <v>19121</v>
      </c>
      <c r="I2704" s="318" t="s">
        <v>6884</v>
      </c>
      <c r="J2704" s="318" t="s">
        <v>6884</v>
      </c>
      <c r="K2704" s="318" t="s">
        <v>6884</v>
      </c>
      <c r="L2704" s="318" t="s">
        <v>862</v>
      </c>
    </row>
    <row r="2705" spans="1:12" ht="56.25">
      <c r="A2705" s="319" t="s">
        <v>19125</v>
      </c>
      <c r="B2705" s="319" t="s">
        <v>19122</v>
      </c>
      <c r="C2705" s="319" t="s">
        <v>19123</v>
      </c>
      <c r="D2705" s="319" t="s">
        <v>19124</v>
      </c>
      <c r="E2705" s="319" t="s">
        <v>18876</v>
      </c>
      <c r="F2705" s="319" t="s">
        <v>18877</v>
      </c>
      <c r="G2705" s="319" t="s">
        <v>7898</v>
      </c>
      <c r="H2705" s="319" t="s">
        <v>18877</v>
      </c>
      <c r="I2705" s="319" t="s">
        <v>6884</v>
      </c>
      <c r="J2705" s="319" t="s">
        <v>7628</v>
      </c>
      <c r="K2705" s="319" t="s">
        <v>6884</v>
      </c>
      <c r="L2705" s="319" t="s">
        <v>862</v>
      </c>
    </row>
    <row r="2706" spans="1:12" ht="123.75">
      <c r="A2706" s="318" t="s">
        <v>19129</v>
      </c>
      <c r="B2706" s="318" t="s">
        <v>19126</v>
      </c>
      <c r="C2706" s="318" t="s">
        <v>19127</v>
      </c>
      <c r="D2706" s="318" t="s">
        <v>19128</v>
      </c>
      <c r="E2706" s="318" t="s">
        <v>19130</v>
      </c>
      <c r="F2706" s="318" t="s">
        <v>19131</v>
      </c>
      <c r="G2706" s="318" t="s">
        <v>7106</v>
      </c>
      <c r="H2706" s="318" t="s">
        <v>19132</v>
      </c>
      <c r="I2706" s="318" t="s">
        <v>6884</v>
      </c>
      <c r="J2706" s="318" t="s">
        <v>6884</v>
      </c>
      <c r="K2706" s="318" t="s">
        <v>7240</v>
      </c>
      <c r="L2706" s="318" t="s">
        <v>862</v>
      </c>
    </row>
    <row r="2707" spans="1:12" ht="33.75">
      <c r="A2707" s="319" t="s">
        <v>5173</v>
      </c>
      <c r="B2707" s="319" t="s">
        <v>19133</v>
      </c>
      <c r="C2707" s="319" t="s">
        <v>19134</v>
      </c>
      <c r="D2707" s="319" t="s">
        <v>5175</v>
      </c>
      <c r="E2707" s="319" t="s">
        <v>19011</v>
      </c>
      <c r="F2707" s="319" t="s">
        <v>8925</v>
      </c>
      <c r="G2707" s="319" t="s">
        <v>7044</v>
      </c>
      <c r="H2707" s="319" t="s">
        <v>8925</v>
      </c>
      <c r="I2707" s="319" t="s">
        <v>6884</v>
      </c>
      <c r="J2707" s="319" t="s">
        <v>6884</v>
      </c>
      <c r="K2707" s="319" t="s">
        <v>6884</v>
      </c>
      <c r="L2707" s="319" t="s">
        <v>862</v>
      </c>
    </row>
    <row r="2708" spans="1:12" ht="45">
      <c r="A2708" s="318" t="s">
        <v>19138</v>
      </c>
      <c r="B2708" s="318" t="s">
        <v>19135</v>
      </c>
      <c r="C2708" s="318" t="s">
        <v>19136</v>
      </c>
      <c r="D2708" s="318" t="s">
        <v>19137</v>
      </c>
      <c r="E2708" s="318" t="s">
        <v>8187</v>
      </c>
      <c r="F2708" s="318" t="s">
        <v>8188</v>
      </c>
      <c r="G2708" s="318" t="s">
        <v>7037</v>
      </c>
      <c r="H2708" s="318" t="s">
        <v>8188</v>
      </c>
      <c r="I2708" s="318" t="s">
        <v>6884</v>
      </c>
      <c r="J2708" s="318" t="s">
        <v>6884</v>
      </c>
      <c r="K2708" s="318" t="s">
        <v>6884</v>
      </c>
      <c r="L2708" s="318" t="s">
        <v>862</v>
      </c>
    </row>
    <row r="2709" spans="1:12" ht="90">
      <c r="A2709" s="319" t="s">
        <v>19142</v>
      </c>
      <c r="B2709" s="319" t="s">
        <v>19139</v>
      </c>
      <c r="C2709" s="319" t="s">
        <v>19140</v>
      </c>
      <c r="D2709" s="319" t="s">
        <v>19141</v>
      </c>
      <c r="E2709" s="319" t="s">
        <v>18029</v>
      </c>
      <c r="F2709" s="319" t="s">
        <v>18030</v>
      </c>
      <c r="G2709" s="319" t="s">
        <v>6938</v>
      </c>
      <c r="H2709" s="319" t="s">
        <v>18031</v>
      </c>
      <c r="I2709" s="319" t="s">
        <v>6884</v>
      </c>
      <c r="J2709" s="319" t="s">
        <v>6884</v>
      </c>
      <c r="K2709" s="319" t="s">
        <v>6884</v>
      </c>
      <c r="L2709" s="319" t="s">
        <v>862</v>
      </c>
    </row>
    <row r="2710" spans="1:12" ht="123.75">
      <c r="A2710" s="318" t="s">
        <v>19146</v>
      </c>
      <c r="B2710" s="318" t="s">
        <v>19143</v>
      </c>
      <c r="C2710" s="318" t="s">
        <v>19144</v>
      </c>
      <c r="D2710" s="318" t="s">
        <v>19145</v>
      </c>
      <c r="E2710" s="318" t="s">
        <v>7210</v>
      </c>
      <c r="F2710" s="318" t="s">
        <v>7211</v>
      </c>
      <c r="G2710" s="318" t="s">
        <v>7003</v>
      </c>
      <c r="H2710" s="318" t="s">
        <v>7212</v>
      </c>
      <c r="I2710" s="318" t="s">
        <v>6884</v>
      </c>
      <c r="J2710" s="318" t="s">
        <v>6884</v>
      </c>
      <c r="K2710" s="318" t="s">
        <v>6884</v>
      </c>
      <c r="L2710" s="318" t="s">
        <v>862</v>
      </c>
    </row>
    <row r="2711" spans="1:12" ht="67.5">
      <c r="A2711" s="319" t="s">
        <v>19150</v>
      </c>
      <c r="B2711" s="319" t="s">
        <v>19147</v>
      </c>
      <c r="C2711" s="319" t="s">
        <v>19148</v>
      </c>
      <c r="D2711" s="319" t="s">
        <v>19149</v>
      </c>
      <c r="E2711" s="319" t="s">
        <v>19151</v>
      </c>
      <c r="F2711" s="319" t="s">
        <v>19152</v>
      </c>
      <c r="G2711" s="319" t="s">
        <v>7106</v>
      </c>
      <c r="H2711" s="319" t="s">
        <v>19153</v>
      </c>
      <c r="I2711" s="319" t="s">
        <v>6884</v>
      </c>
      <c r="J2711" s="319" t="s">
        <v>6884</v>
      </c>
      <c r="K2711" s="319" t="s">
        <v>6884</v>
      </c>
      <c r="L2711" s="319" t="s">
        <v>862</v>
      </c>
    </row>
    <row r="2712" spans="1:12" ht="56.25">
      <c r="A2712" s="318" t="s">
        <v>1246</v>
      </c>
      <c r="B2712" s="318" t="s">
        <v>19154</v>
      </c>
      <c r="C2712" s="318" t="s">
        <v>19155</v>
      </c>
      <c r="D2712" s="318" t="s">
        <v>1247</v>
      </c>
      <c r="E2712" s="318" t="s">
        <v>7210</v>
      </c>
      <c r="F2712" s="318" t="s">
        <v>7211</v>
      </c>
      <c r="G2712" s="318" t="s">
        <v>7003</v>
      </c>
      <c r="H2712" s="318" t="s">
        <v>7212</v>
      </c>
      <c r="I2712" s="318" t="s">
        <v>6884</v>
      </c>
      <c r="J2712" s="318" t="s">
        <v>19156</v>
      </c>
      <c r="K2712" s="318" t="s">
        <v>6884</v>
      </c>
      <c r="L2712" s="318" t="s">
        <v>862</v>
      </c>
    </row>
    <row r="2713" spans="1:12" ht="90">
      <c r="A2713" s="319" t="s">
        <v>1591</v>
      </c>
      <c r="B2713" s="319" t="s">
        <v>19157</v>
      </c>
      <c r="C2713" s="319" t="s">
        <v>19158</v>
      </c>
      <c r="D2713" s="319" t="s">
        <v>19159</v>
      </c>
      <c r="E2713" s="319" t="s">
        <v>7701</v>
      </c>
      <c r="F2713" s="319" t="s">
        <v>7702</v>
      </c>
      <c r="G2713" s="319" t="s">
        <v>6938</v>
      </c>
      <c r="H2713" s="319" t="s">
        <v>7703</v>
      </c>
      <c r="I2713" s="319" t="s">
        <v>6884</v>
      </c>
      <c r="J2713" s="319" t="s">
        <v>6884</v>
      </c>
      <c r="K2713" s="319" t="s">
        <v>6884</v>
      </c>
      <c r="L2713" s="319" t="s">
        <v>862</v>
      </c>
    </row>
    <row r="2714" spans="1:12" ht="56.25">
      <c r="A2714" s="318" t="s">
        <v>19163</v>
      </c>
      <c r="B2714" s="318" t="s">
        <v>19160</v>
      </c>
      <c r="C2714" s="318" t="s">
        <v>19161</v>
      </c>
      <c r="D2714" s="318" t="s">
        <v>19162</v>
      </c>
      <c r="E2714" s="318" t="s">
        <v>7412</v>
      </c>
      <c r="F2714" s="318" t="s">
        <v>7413</v>
      </c>
      <c r="G2714" s="318" t="s">
        <v>7037</v>
      </c>
      <c r="H2714" s="318" t="s">
        <v>7413</v>
      </c>
      <c r="I2714" s="318" t="s">
        <v>6884</v>
      </c>
      <c r="J2714" s="318" t="s">
        <v>6884</v>
      </c>
      <c r="K2714" s="318" t="s">
        <v>6884</v>
      </c>
      <c r="L2714" s="318" t="s">
        <v>862</v>
      </c>
    </row>
    <row r="2715" spans="1:12" ht="45">
      <c r="A2715" s="319" t="s">
        <v>19167</v>
      </c>
      <c r="B2715" s="319" t="s">
        <v>19164</v>
      </c>
      <c r="C2715" s="319" t="s">
        <v>19165</v>
      </c>
      <c r="D2715" s="319" t="s">
        <v>19166</v>
      </c>
      <c r="E2715" s="319" t="s">
        <v>7598</v>
      </c>
      <c r="F2715" s="319" t="s">
        <v>7599</v>
      </c>
      <c r="G2715" s="319" t="s">
        <v>7600</v>
      </c>
      <c r="H2715" s="319" t="s">
        <v>7599</v>
      </c>
      <c r="I2715" s="319" t="s">
        <v>6884</v>
      </c>
      <c r="J2715" s="319" t="s">
        <v>6884</v>
      </c>
      <c r="K2715" s="319" t="s">
        <v>6884</v>
      </c>
      <c r="L2715" s="319" t="s">
        <v>862</v>
      </c>
    </row>
    <row r="2716" spans="1:12" ht="56.25">
      <c r="A2716" s="318" t="s">
        <v>19171</v>
      </c>
      <c r="B2716" s="318" t="s">
        <v>19168</v>
      </c>
      <c r="C2716" s="318" t="s">
        <v>19169</v>
      </c>
      <c r="D2716" s="318" t="s">
        <v>19170</v>
      </c>
      <c r="E2716" s="318" t="s">
        <v>19172</v>
      </c>
      <c r="F2716" s="318" t="s">
        <v>19173</v>
      </c>
      <c r="G2716" s="318" t="s">
        <v>7163</v>
      </c>
      <c r="H2716" s="318" t="s">
        <v>19173</v>
      </c>
      <c r="I2716" s="318" t="s">
        <v>6884</v>
      </c>
      <c r="J2716" s="318" t="s">
        <v>6884</v>
      </c>
      <c r="K2716" s="318" t="s">
        <v>6884</v>
      </c>
      <c r="L2716" s="318" t="s">
        <v>862</v>
      </c>
    </row>
    <row r="2717" spans="1:12" ht="56.25">
      <c r="A2717" s="319" t="s">
        <v>19177</v>
      </c>
      <c r="B2717" s="319" t="s">
        <v>19174</v>
      </c>
      <c r="C2717" s="319" t="s">
        <v>19175</v>
      </c>
      <c r="D2717" s="319" t="s">
        <v>19176</v>
      </c>
      <c r="E2717" s="319" t="s">
        <v>7203</v>
      </c>
      <c r="F2717" s="319" t="s">
        <v>7204</v>
      </c>
      <c r="G2717" s="319" t="s">
        <v>7106</v>
      </c>
      <c r="H2717" s="319" t="s">
        <v>7205</v>
      </c>
      <c r="I2717" s="319" t="s">
        <v>6884</v>
      </c>
      <c r="J2717" s="319" t="s">
        <v>6884</v>
      </c>
      <c r="K2717" s="319" t="s">
        <v>6884</v>
      </c>
      <c r="L2717" s="319" t="s">
        <v>862</v>
      </c>
    </row>
    <row r="2718" spans="1:12" ht="45">
      <c r="A2718" s="318" t="s">
        <v>19181</v>
      </c>
      <c r="B2718" s="318" t="s">
        <v>19178</v>
      </c>
      <c r="C2718" s="318" t="s">
        <v>19179</v>
      </c>
      <c r="D2718" s="318" t="s">
        <v>19180</v>
      </c>
      <c r="E2718" s="318" t="s">
        <v>19182</v>
      </c>
      <c r="F2718" s="318" t="s">
        <v>19183</v>
      </c>
      <c r="G2718" s="318" t="s">
        <v>7586</v>
      </c>
      <c r="H2718" s="318" t="s">
        <v>19183</v>
      </c>
      <c r="I2718" s="318" t="s">
        <v>6884</v>
      </c>
      <c r="J2718" s="318" t="s">
        <v>6884</v>
      </c>
      <c r="K2718" s="318" t="s">
        <v>6884</v>
      </c>
      <c r="L2718" s="318" t="s">
        <v>862</v>
      </c>
    </row>
    <row r="2719" spans="1:12" ht="67.5">
      <c r="A2719" s="319" t="s">
        <v>19187</v>
      </c>
      <c r="B2719" s="319" t="s">
        <v>19184</v>
      </c>
      <c r="C2719" s="319" t="s">
        <v>19185</v>
      </c>
      <c r="D2719" s="319" t="s">
        <v>19186</v>
      </c>
      <c r="E2719" s="319" t="s">
        <v>19188</v>
      </c>
      <c r="F2719" s="319" t="s">
        <v>19189</v>
      </c>
      <c r="G2719" s="319" t="s">
        <v>7120</v>
      </c>
      <c r="H2719" s="319" t="s">
        <v>19190</v>
      </c>
      <c r="I2719" s="319" t="s">
        <v>6884</v>
      </c>
      <c r="J2719" s="319" t="s">
        <v>6884</v>
      </c>
      <c r="K2719" s="319" t="s">
        <v>6884</v>
      </c>
      <c r="L2719" s="319" t="s">
        <v>862</v>
      </c>
    </row>
    <row r="2720" spans="1:12" ht="67.5">
      <c r="A2720" s="318" t="s">
        <v>19193</v>
      </c>
      <c r="B2720" s="318" t="s">
        <v>19191</v>
      </c>
      <c r="C2720" s="318" t="s">
        <v>19192</v>
      </c>
      <c r="D2720" s="318" t="s">
        <v>6884</v>
      </c>
      <c r="E2720" s="318" t="s">
        <v>19194</v>
      </c>
      <c r="F2720" s="318" t="s">
        <v>19195</v>
      </c>
      <c r="G2720" s="318" t="s">
        <v>7003</v>
      </c>
      <c r="H2720" s="318" t="s">
        <v>19196</v>
      </c>
      <c r="I2720" s="318" t="s">
        <v>6884</v>
      </c>
      <c r="J2720" s="318" t="s">
        <v>6884</v>
      </c>
      <c r="K2720" s="318" t="s">
        <v>6884</v>
      </c>
      <c r="L2720" s="318" t="s">
        <v>862</v>
      </c>
    </row>
    <row r="2721" spans="1:12" ht="112.5">
      <c r="A2721" s="319" t="s">
        <v>19200</v>
      </c>
      <c r="B2721" s="319" t="s">
        <v>19197</v>
      </c>
      <c r="C2721" s="319" t="s">
        <v>19198</v>
      </c>
      <c r="D2721" s="319" t="s">
        <v>19199</v>
      </c>
      <c r="E2721" s="319" t="s">
        <v>19201</v>
      </c>
      <c r="F2721" s="319" t="s">
        <v>19202</v>
      </c>
      <c r="G2721" s="319" t="s">
        <v>6938</v>
      </c>
      <c r="H2721" s="319" t="s">
        <v>19203</v>
      </c>
      <c r="I2721" s="319" t="s">
        <v>6884</v>
      </c>
      <c r="J2721" s="319" t="s">
        <v>6884</v>
      </c>
      <c r="K2721" s="319" t="s">
        <v>6884</v>
      </c>
      <c r="L2721" s="319" t="s">
        <v>862</v>
      </c>
    </row>
    <row r="2722" spans="1:12" ht="112.5">
      <c r="A2722" s="318" t="s">
        <v>19207</v>
      </c>
      <c r="B2722" s="318" t="s">
        <v>19204</v>
      </c>
      <c r="C2722" s="318" t="s">
        <v>19205</v>
      </c>
      <c r="D2722" s="318" t="s">
        <v>19206</v>
      </c>
      <c r="E2722" s="318" t="s">
        <v>19201</v>
      </c>
      <c r="F2722" s="318" t="s">
        <v>19202</v>
      </c>
      <c r="G2722" s="318" t="s">
        <v>6938</v>
      </c>
      <c r="H2722" s="318" t="s">
        <v>19203</v>
      </c>
      <c r="I2722" s="318" t="s">
        <v>6884</v>
      </c>
      <c r="J2722" s="318" t="s">
        <v>6884</v>
      </c>
      <c r="K2722" s="318" t="s">
        <v>6884</v>
      </c>
      <c r="L2722" s="318" t="s">
        <v>862</v>
      </c>
    </row>
    <row r="2723" spans="1:12" ht="101.25">
      <c r="A2723" s="319" t="s">
        <v>19211</v>
      </c>
      <c r="B2723" s="319" t="s">
        <v>19208</v>
      </c>
      <c r="C2723" s="319" t="s">
        <v>19209</v>
      </c>
      <c r="D2723" s="319" t="s">
        <v>19210</v>
      </c>
      <c r="E2723" s="319" t="s">
        <v>19212</v>
      </c>
      <c r="F2723" s="319" t="s">
        <v>19213</v>
      </c>
      <c r="G2723" s="319" t="s">
        <v>6938</v>
      </c>
      <c r="H2723" s="319" t="s">
        <v>19214</v>
      </c>
      <c r="I2723" s="319" t="s">
        <v>6884</v>
      </c>
      <c r="J2723" s="319" t="s">
        <v>6884</v>
      </c>
      <c r="K2723" s="319" t="s">
        <v>6884</v>
      </c>
      <c r="L2723" s="319" t="s">
        <v>862</v>
      </c>
    </row>
    <row r="2724" spans="1:12" ht="101.25">
      <c r="A2724" s="318" t="s">
        <v>19218</v>
      </c>
      <c r="B2724" s="318" t="s">
        <v>19215</v>
      </c>
      <c r="C2724" s="318" t="s">
        <v>19216</v>
      </c>
      <c r="D2724" s="318" t="s">
        <v>19217</v>
      </c>
      <c r="E2724" s="318" t="s">
        <v>19212</v>
      </c>
      <c r="F2724" s="318" t="s">
        <v>19213</v>
      </c>
      <c r="G2724" s="318" t="s">
        <v>6938</v>
      </c>
      <c r="H2724" s="318" t="s">
        <v>19214</v>
      </c>
      <c r="I2724" s="318" t="s">
        <v>6884</v>
      </c>
      <c r="J2724" s="318" t="s">
        <v>6884</v>
      </c>
      <c r="K2724" s="318" t="s">
        <v>6884</v>
      </c>
      <c r="L2724" s="318" t="s">
        <v>862</v>
      </c>
    </row>
    <row r="2725" spans="1:12" ht="78.75">
      <c r="A2725" s="319" t="s">
        <v>1437</v>
      </c>
      <c r="B2725" s="319" t="s">
        <v>19219</v>
      </c>
      <c r="C2725" s="319" t="s">
        <v>19220</v>
      </c>
      <c r="D2725" s="319" t="s">
        <v>1438</v>
      </c>
      <c r="E2725" s="319" t="s">
        <v>19221</v>
      </c>
      <c r="F2725" s="319" t="s">
        <v>19222</v>
      </c>
      <c r="G2725" s="319" t="s">
        <v>7106</v>
      </c>
      <c r="H2725" s="319" t="s">
        <v>19223</v>
      </c>
      <c r="I2725" s="319" t="s">
        <v>6884</v>
      </c>
      <c r="J2725" s="319" t="s">
        <v>6884</v>
      </c>
      <c r="K2725" s="319" t="s">
        <v>6884</v>
      </c>
      <c r="L2725" s="319" t="s">
        <v>862</v>
      </c>
    </row>
    <row r="2726" spans="1:12" ht="90">
      <c r="A2726" s="318" t="s">
        <v>19226</v>
      </c>
      <c r="B2726" s="318" t="s">
        <v>19224</v>
      </c>
      <c r="C2726" s="318" t="s">
        <v>19225</v>
      </c>
      <c r="D2726" s="318" t="s">
        <v>6884</v>
      </c>
      <c r="E2726" s="318" t="s">
        <v>19227</v>
      </c>
      <c r="F2726" s="318" t="s">
        <v>19228</v>
      </c>
      <c r="G2726" s="318" t="s">
        <v>7003</v>
      </c>
      <c r="H2726" s="318" t="s">
        <v>19229</v>
      </c>
      <c r="I2726" s="318" t="s">
        <v>6884</v>
      </c>
      <c r="J2726" s="318" t="s">
        <v>6884</v>
      </c>
      <c r="K2726" s="318" t="s">
        <v>6884</v>
      </c>
      <c r="L2726" s="318" t="s">
        <v>862</v>
      </c>
    </row>
    <row r="2727" spans="1:12" ht="112.5">
      <c r="A2727" s="319" t="s">
        <v>1090</v>
      </c>
      <c r="B2727" s="319" t="s">
        <v>19230</v>
      </c>
      <c r="C2727" s="319" t="s">
        <v>19231</v>
      </c>
      <c r="D2727" s="319" t="s">
        <v>1090</v>
      </c>
      <c r="E2727" s="319" t="s">
        <v>19232</v>
      </c>
      <c r="F2727" s="319" t="s">
        <v>19233</v>
      </c>
      <c r="G2727" s="319" t="s">
        <v>6938</v>
      </c>
      <c r="H2727" s="319" t="s">
        <v>19233</v>
      </c>
      <c r="I2727" s="319" t="s">
        <v>6884</v>
      </c>
      <c r="J2727" s="319" t="s">
        <v>6884</v>
      </c>
      <c r="K2727" s="319" t="s">
        <v>6884</v>
      </c>
      <c r="L2727" s="319" t="s">
        <v>6893</v>
      </c>
    </row>
    <row r="2728" spans="1:12" ht="78.75">
      <c r="A2728" s="318" t="s">
        <v>19237</v>
      </c>
      <c r="B2728" s="318" t="s">
        <v>19234</v>
      </c>
      <c r="C2728" s="318" t="s">
        <v>19235</v>
      </c>
      <c r="D2728" s="318" t="s">
        <v>19236</v>
      </c>
      <c r="E2728" s="318" t="s">
        <v>19238</v>
      </c>
      <c r="F2728" s="318" t="s">
        <v>19239</v>
      </c>
      <c r="G2728" s="318" t="s">
        <v>11760</v>
      </c>
      <c r="H2728" s="318" t="s">
        <v>19239</v>
      </c>
      <c r="I2728" s="318" t="s">
        <v>6884</v>
      </c>
      <c r="J2728" s="318" t="s">
        <v>6884</v>
      </c>
      <c r="K2728" s="318" t="s">
        <v>6884</v>
      </c>
      <c r="L2728" s="318" t="s">
        <v>862</v>
      </c>
    </row>
    <row r="2729" spans="1:12" ht="67.5">
      <c r="A2729" s="319" t="s">
        <v>19243</v>
      </c>
      <c r="B2729" s="319" t="s">
        <v>19240</v>
      </c>
      <c r="C2729" s="319" t="s">
        <v>19241</v>
      </c>
      <c r="D2729" s="319" t="s">
        <v>19242</v>
      </c>
      <c r="E2729" s="319" t="s">
        <v>12521</v>
      </c>
      <c r="F2729" s="319" t="s">
        <v>12522</v>
      </c>
      <c r="G2729" s="319" t="s">
        <v>7037</v>
      </c>
      <c r="H2729" s="319" t="s">
        <v>12522</v>
      </c>
      <c r="I2729" s="319" t="s">
        <v>6884</v>
      </c>
      <c r="J2729" s="319" t="s">
        <v>6884</v>
      </c>
      <c r="K2729" s="319" t="s">
        <v>6884</v>
      </c>
      <c r="L2729" s="319" t="s">
        <v>862</v>
      </c>
    </row>
    <row r="2730" spans="1:12" ht="78.75">
      <c r="A2730" s="318" t="s">
        <v>19247</v>
      </c>
      <c r="B2730" s="318" t="s">
        <v>19244</v>
      </c>
      <c r="C2730" s="318" t="s">
        <v>19245</v>
      </c>
      <c r="D2730" s="318" t="s">
        <v>19246</v>
      </c>
      <c r="E2730" s="318" t="s">
        <v>7048</v>
      </c>
      <c r="F2730" s="318" t="s">
        <v>7049</v>
      </c>
      <c r="G2730" s="318" t="s">
        <v>6884</v>
      </c>
      <c r="H2730" s="318" t="s">
        <v>7049</v>
      </c>
      <c r="I2730" s="318" t="s">
        <v>6884</v>
      </c>
      <c r="J2730" s="318" t="s">
        <v>6884</v>
      </c>
      <c r="K2730" s="318" t="s">
        <v>6884</v>
      </c>
      <c r="L2730" s="318" t="s">
        <v>862</v>
      </c>
    </row>
    <row r="2731" spans="1:12" ht="67.5">
      <c r="A2731" s="319" t="s">
        <v>19251</v>
      </c>
      <c r="B2731" s="319" t="s">
        <v>19248</v>
      </c>
      <c r="C2731" s="319" t="s">
        <v>19249</v>
      </c>
      <c r="D2731" s="319" t="s">
        <v>19250</v>
      </c>
      <c r="E2731" s="319" t="s">
        <v>7048</v>
      </c>
      <c r="F2731" s="319" t="s">
        <v>7049</v>
      </c>
      <c r="G2731" s="319" t="s">
        <v>6884</v>
      </c>
      <c r="H2731" s="319" t="s">
        <v>7049</v>
      </c>
      <c r="I2731" s="319" t="s">
        <v>6884</v>
      </c>
      <c r="J2731" s="319" t="s">
        <v>6884</v>
      </c>
      <c r="K2731" s="319" t="s">
        <v>6884</v>
      </c>
      <c r="L2731" s="319" t="s">
        <v>862</v>
      </c>
    </row>
    <row r="2732" spans="1:12" ht="56.25">
      <c r="A2732" s="318" t="s">
        <v>6884</v>
      </c>
      <c r="B2732" s="318" t="s">
        <v>19252</v>
      </c>
      <c r="C2732" s="318" t="s">
        <v>19253</v>
      </c>
      <c r="D2732" s="318" t="s">
        <v>19254</v>
      </c>
      <c r="E2732" s="318" t="s">
        <v>8966</v>
      </c>
      <c r="F2732" s="318" t="s">
        <v>8967</v>
      </c>
      <c r="G2732" s="318" t="s">
        <v>7627</v>
      </c>
      <c r="H2732" s="318" t="s">
        <v>8968</v>
      </c>
      <c r="I2732" s="318" t="s">
        <v>6884</v>
      </c>
      <c r="J2732" s="318" t="s">
        <v>6884</v>
      </c>
      <c r="K2732" s="318" t="s">
        <v>6884</v>
      </c>
      <c r="L2732" s="318" t="s">
        <v>862</v>
      </c>
    </row>
    <row r="2733" spans="1:12" ht="67.5">
      <c r="A2733" s="319" t="s">
        <v>6884</v>
      </c>
      <c r="B2733" s="319" t="s">
        <v>19255</v>
      </c>
      <c r="C2733" s="319" t="s">
        <v>19256</v>
      </c>
      <c r="D2733" s="319" t="s">
        <v>19257</v>
      </c>
      <c r="E2733" s="319" t="s">
        <v>19258</v>
      </c>
      <c r="F2733" s="319" t="s">
        <v>19259</v>
      </c>
      <c r="G2733" s="319" t="s">
        <v>7780</v>
      </c>
      <c r="H2733" s="319" t="s">
        <v>19259</v>
      </c>
      <c r="I2733" s="319" t="s">
        <v>6884</v>
      </c>
      <c r="J2733" s="319" t="s">
        <v>6884</v>
      </c>
      <c r="K2733" s="319" t="s">
        <v>6884</v>
      </c>
      <c r="L2733" s="319" t="s">
        <v>862</v>
      </c>
    </row>
    <row r="2734" spans="1:12" ht="90">
      <c r="A2734" s="318" t="s">
        <v>6884</v>
      </c>
      <c r="B2734" s="318" t="s">
        <v>19260</v>
      </c>
      <c r="C2734" s="318" t="s">
        <v>19261</v>
      </c>
      <c r="D2734" s="318" t="s">
        <v>19262</v>
      </c>
      <c r="E2734" s="318" t="s">
        <v>7048</v>
      </c>
      <c r="F2734" s="318" t="s">
        <v>7049</v>
      </c>
      <c r="G2734" s="318" t="s">
        <v>6884</v>
      </c>
      <c r="H2734" s="318" t="s">
        <v>7049</v>
      </c>
      <c r="I2734" s="318" t="s">
        <v>6884</v>
      </c>
      <c r="J2734" s="318" t="s">
        <v>6884</v>
      </c>
      <c r="K2734" s="318" t="s">
        <v>6884</v>
      </c>
      <c r="L2734" s="318" t="s">
        <v>862</v>
      </c>
    </row>
    <row r="2735" spans="1:12" ht="146.25">
      <c r="A2735" s="319" t="s">
        <v>6884</v>
      </c>
      <c r="B2735" s="319" t="s">
        <v>19263</v>
      </c>
      <c r="C2735" s="319" t="s">
        <v>19264</v>
      </c>
      <c r="D2735" s="319" t="s">
        <v>19265</v>
      </c>
      <c r="E2735" s="319" t="s">
        <v>8847</v>
      </c>
      <c r="F2735" s="319" t="s">
        <v>8848</v>
      </c>
      <c r="G2735" s="319" t="s">
        <v>7163</v>
      </c>
      <c r="H2735" s="319" t="s">
        <v>10316</v>
      </c>
      <c r="I2735" s="319" t="s">
        <v>6884</v>
      </c>
      <c r="J2735" s="319" t="s">
        <v>6884</v>
      </c>
      <c r="K2735" s="319" t="s">
        <v>6884</v>
      </c>
      <c r="L2735" s="319" t="s">
        <v>862</v>
      </c>
    </row>
    <row r="2736" spans="1:12" ht="90">
      <c r="A2736" s="318" t="s">
        <v>19269</v>
      </c>
      <c r="B2736" s="318" t="s">
        <v>19266</v>
      </c>
      <c r="C2736" s="318" t="s">
        <v>19267</v>
      </c>
      <c r="D2736" s="318" t="s">
        <v>19268</v>
      </c>
      <c r="E2736" s="318" t="s">
        <v>19270</v>
      </c>
      <c r="F2736" s="318" t="s">
        <v>19271</v>
      </c>
      <c r="G2736" s="318" t="s">
        <v>6938</v>
      </c>
      <c r="H2736" s="318" t="s">
        <v>19271</v>
      </c>
      <c r="I2736" s="318" t="s">
        <v>6884</v>
      </c>
      <c r="J2736" s="318" t="s">
        <v>6884</v>
      </c>
      <c r="K2736" s="318" t="s">
        <v>6884</v>
      </c>
      <c r="L2736" s="318" t="s">
        <v>862</v>
      </c>
    </row>
    <row r="2737" spans="1:12" ht="90">
      <c r="A2737" s="319" t="s">
        <v>19275</v>
      </c>
      <c r="B2737" s="319" t="s">
        <v>19272</v>
      </c>
      <c r="C2737" s="319" t="s">
        <v>19273</v>
      </c>
      <c r="D2737" s="319" t="s">
        <v>19274</v>
      </c>
      <c r="E2737" s="319" t="s">
        <v>19276</v>
      </c>
      <c r="F2737" s="319" t="s">
        <v>19277</v>
      </c>
      <c r="G2737" s="319" t="s">
        <v>7106</v>
      </c>
      <c r="H2737" s="319" t="s">
        <v>19277</v>
      </c>
      <c r="I2737" s="319" t="s">
        <v>6884</v>
      </c>
      <c r="J2737" s="319" t="s">
        <v>6884</v>
      </c>
      <c r="K2737" s="319" t="s">
        <v>6884</v>
      </c>
      <c r="L2737" s="319" t="s">
        <v>862</v>
      </c>
    </row>
    <row r="2738" spans="1:12" ht="45">
      <c r="A2738" s="318" t="s">
        <v>19281</v>
      </c>
      <c r="B2738" s="318" t="s">
        <v>19278</v>
      </c>
      <c r="C2738" s="318" t="s">
        <v>19279</v>
      </c>
      <c r="D2738" s="318" t="s">
        <v>19280</v>
      </c>
      <c r="E2738" s="318" t="s">
        <v>8966</v>
      </c>
      <c r="F2738" s="318" t="s">
        <v>8967</v>
      </c>
      <c r="G2738" s="318" t="s">
        <v>7627</v>
      </c>
      <c r="H2738" s="318" t="s">
        <v>8968</v>
      </c>
      <c r="I2738" s="318" t="s">
        <v>6884</v>
      </c>
      <c r="J2738" s="318" t="s">
        <v>6884</v>
      </c>
      <c r="K2738" s="318" t="s">
        <v>6884</v>
      </c>
      <c r="L2738" s="318" t="s">
        <v>862</v>
      </c>
    </row>
    <row r="2739" spans="1:12" ht="67.5">
      <c r="A2739" s="319" t="s">
        <v>19284</v>
      </c>
      <c r="B2739" s="319" t="s">
        <v>19282</v>
      </c>
      <c r="C2739" s="319" t="s">
        <v>19283</v>
      </c>
      <c r="D2739" s="319" t="s">
        <v>6884</v>
      </c>
      <c r="E2739" s="319" t="s">
        <v>9453</v>
      </c>
      <c r="F2739" s="319" t="s">
        <v>9454</v>
      </c>
      <c r="G2739" s="319" t="s">
        <v>7044</v>
      </c>
      <c r="H2739" s="319" t="s">
        <v>9454</v>
      </c>
      <c r="I2739" s="319" t="s">
        <v>6884</v>
      </c>
      <c r="J2739" s="319" t="s">
        <v>6884</v>
      </c>
      <c r="K2739" s="319" t="s">
        <v>6884</v>
      </c>
      <c r="L2739" s="319" t="s">
        <v>862</v>
      </c>
    </row>
    <row r="2740" spans="1:12" ht="78.75">
      <c r="A2740" s="318" t="s">
        <v>19288</v>
      </c>
      <c r="B2740" s="318" t="s">
        <v>19285</v>
      </c>
      <c r="C2740" s="318" t="s">
        <v>19286</v>
      </c>
      <c r="D2740" s="318" t="s">
        <v>19287</v>
      </c>
      <c r="E2740" s="318" t="s">
        <v>19289</v>
      </c>
      <c r="F2740" s="318" t="s">
        <v>19290</v>
      </c>
      <c r="G2740" s="318" t="s">
        <v>7011</v>
      </c>
      <c r="H2740" s="318" t="s">
        <v>19290</v>
      </c>
      <c r="I2740" s="318" t="s">
        <v>6884</v>
      </c>
      <c r="J2740" s="318" t="s">
        <v>6884</v>
      </c>
      <c r="K2740" s="318" t="s">
        <v>6884</v>
      </c>
      <c r="L2740" s="318" t="s">
        <v>862</v>
      </c>
    </row>
    <row r="2741" spans="1:12" ht="45">
      <c r="A2741" s="319" t="s">
        <v>19294</v>
      </c>
      <c r="B2741" s="319" t="s">
        <v>19291</v>
      </c>
      <c r="C2741" s="319" t="s">
        <v>19292</v>
      </c>
      <c r="D2741" s="319" t="s">
        <v>19293</v>
      </c>
      <c r="E2741" s="319" t="s">
        <v>7598</v>
      </c>
      <c r="F2741" s="319" t="s">
        <v>7599</v>
      </c>
      <c r="G2741" s="319" t="s">
        <v>7600</v>
      </c>
      <c r="H2741" s="319" t="s">
        <v>7599</v>
      </c>
      <c r="I2741" s="319" t="s">
        <v>6884</v>
      </c>
      <c r="J2741" s="319" t="s">
        <v>6884</v>
      </c>
      <c r="K2741" s="319" t="s">
        <v>6884</v>
      </c>
      <c r="L2741" s="319" t="s">
        <v>862</v>
      </c>
    </row>
    <row r="2742" spans="1:12" ht="123.75">
      <c r="A2742" s="318" t="s">
        <v>19298</v>
      </c>
      <c r="B2742" s="318" t="s">
        <v>19295</v>
      </c>
      <c r="C2742" s="318" t="s">
        <v>19296</v>
      </c>
      <c r="D2742" s="318" t="s">
        <v>19297</v>
      </c>
      <c r="E2742" s="318" t="s">
        <v>9044</v>
      </c>
      <c r="F2742" s="318" t="s">
        <v>9045</v>
      </c>
      <c r="G2742" s="318" t="s">
        <v>7044</v>
      </c>
      <c r="H2742" s="318" t="s">
        <v>9045</v>
      </c>
      <c r="I2742" s="318" t="s">
        <v>6884</v>
      </c>
      <c r="J2742" s="318" t="s">
        <v>6884</v>
      </c>
      <c r="K2742" s="318" t="s">
        <v>6884</v>
      </c>
      <c r="L2742" s="318" t="s">
        <v>862</v>
      </c>
    </row>
    <row r="2743" spans="1:12" ht="67.5">
      <c r="A2743" s="319" t="s">
        <v>6884</v>
      </c>
      <c r="B2743" s="319" t="s">
        <v>19299</v>
      </c>
      <c r="C2743" s="319" t="s">
        <v>19300</v>
      </c>
      <c r="D2743" s="319" t="s">
        <v>19301</v>
      </c>
      <c r="E2743" s="319" t="s">
        <v>19258</v>
      </c>
      <c r="F2743" s="319" t="s">
        <v>19259</v>
      </c>
      <c r="G2743" s="319" t="s">
        <v>7780</v>
      </c>
      <c r="H2743" s="319" t="s">
        <v>19259</v>
      </c>
      <c r="I2743" s="319" t="s">
        <v>6884</v>
      </c>
      <c r="J2743" s="319" t="s">
        <v>6884</v>
      </c>
      <c r="K2743" s="319" t="s">
        <v>6884</v>
      </c>
      <c r="L2743" s="319" t="s">
        <v>862</v>
      </c>
    </row>
    <row r="2744" spans="1:12" ht="45">
      <c r="A2744" s="318" t="s">
        <v>19305</v>
      </c>
      <c r="B2744" s="318" t="s">
        <v>19302</v>
      </c>
      <c r="C2744" s="318" t="s">
        <v>19303</v>
      </c>
      <c r="D2744" s="318" t="s">
        <v>19304</v>
      </c>
      <c r="E2744" s="318" t="s">
        <v>8318</v>
      </c>
      <c r="F2744" s="318" t="s">
        <v>8319</v>
      </c>
      <c r="G2744" s="318" t="s">
        <v>7003</v>
      </c>
      <c r="H2744" s="318" t="s">
        <v>8319</v>
      </c>
      <c r="I2744" s="318" t="s">
        <v>6884</v>
      </c>
      <c r="J2744" s="318" t="s">
        <v>6884</v>
      </c>
      <c r="K2744" s="318" t="s">
        <v>6884</v>
      </c>
      <c r="L2744" s="318" t="s">
        <v>862</v>
      </c>
    </row>
    <row r="2745" spans="1:12" ht="90">
      <c r="A2745" s="319" t="s">
        <v>19309</v>
      </c>
      <c r="B2745" s="319" t="s">
        <v>19306</v>
      </c>
      <c r="C2745" s="319" t="s">
        <v>19307</v>
      </c>
      <c r="D2745" s="319" t="s">
        <v>19308</v>
      </c>
      <c r="E2745" s="319" t="s">
        <v>19310</v>
      </c>
      <c r="F2745" s="319" t="s">
        <v>19311</v>
      </c>
      <c r="G2745" s="319" t="s">
        <v>14174</v>
      </c>
      <c r="H2745" s="319" t="s">
        <v>19312</v>
      </c>
      <c r="I2745" s="319" t="s">
        <v>6884</v>
      </c>
      <c r="J2745" s="319" t="s">
        <v>6884</v>
      </c>
      <c r="K2745" s="319" t="s">
        <v>6884</v>
      </c>
      <c r="L2745" s="319" t="s">
        <v>6926</v>
      </c>
    </row>
    <row r="2746" spans="1:12" ht="56.25">
      <c r="A2746" s="318" t="s">
        <v>6884</v>
      </c>
      <c r="B2746" s="318" t="s">
        <v>19313</v>
      </c>
      <c r="C2746" s="318" t="s">
        <v>19314</v>
      </c>
      <c r="D2746" s="318" t="s">
        <v>19315</v>
      </c>
      <c r="E2746" s="318" t="s">
        <v>7210</v>
      </c>
      <c r="F2746" s="318" t="s">
        <v>7211</v>
      </c>
      <c r="G2746" s="318" t="s">
        <v>7003</v>
      </c>
      <c r="H2746" s="318" t="s">
        <v>7212</v>
      </c>
      <c r="I2746" s="318" t="s">
        <v>6884</v>
      </c>
      <c r="J2746" s="318" t="s">
        <v>6884</v>
      </c>
      <c r="K2746" s="318" t="s">
        <v>6884</v>
      </c>
      <c r="L2746" s="318" t="s">
        <v>862</v>
      </c>
    </row>
    <row r="2747" spans="1:12" ht="56.25">
      <c r="A2747" s="319" t="s">
        <v>19319</v>
      </c>
      <c r="B2747" s="319" t="s">
        <v>19316</v>
      </c>
      <c r="C2747" s="319" t="s">
        <v>19317</v>
      </c>
      <c r="D2747" s="319" t="s">
        <v>19318</v>
      </c>
      <c r="E2747" s="319" t="s">
        <v>19320</v>
      </c>
      <c r="F2747" s="319" t="s">
        <v>19321</v>
      </c>
      <c r="G2747" s="319" t="s">
        <v>7333</v>
      </c>
      <c r="H2747" s="319" t="s">
        <v>19321</v>
      </c>
      <c r="I2747" s="319" t="s">
        <v>6884</v>
      </c>
      <c r="J2747" s="319" t="s">
        <v>6884</v>
      </c>
      <c r="K2747" s="319" t="s">
        <v>6884</v>
      </c>
      <c r="L2747" s="319" t="s">
        <v>862</v>
      </c>
    </row>
    <row r="2748" spans="1:12" ht="56.25">
      <c r="A2748" s="318" t="s">
        <v>19325</v>
      </c>
      <c r="B2748" s="318" t="s">
        <v>19322</v>
      </c>
      <c r="C2748" s="318" t="s">
        <v>19323</v>
      </c>
      <c r="D2748" s="318" t="s">
        <v>19324</v>
      </c>
      <c r="E2748" s="318" t="s">
        <v>19326</v>
      </c>
      <c r="F2748" s="318" t="s">
        <v>19327</v>
      </c>
      <c r="G2748" s="318" t="s">
        <v>7011</v>
      </c>
      <c r="H2748" s="318" t="s">
        <v>19327</v>
      </c>
      <c r="I2748" s="318" t="s">
        <v>6884</v>
      </c>
      <c r="J2748" s="318" t="s">
        <v>6884</v>
      </c>
      <c r="K2748" s="318" t="s">
        <v>6884</v>
      </c>
      <c r="L2748" s="318" t="s">
        <v>862</v>
      </c>
    </row>
    <row r="2749" spans="1:12" ht="45">
      <c r="A2749" s="319" t="s">
        <v>19331</v>
      </c>
      <c r="B2749" s="319" t="s">
        <v>19328</v>
      </c>
      <c r="C2749" s="319" t="s">
        <v>19329</v>
      </c>
      <c r="D2749" s="319" t="s">
        <v>19330</v>
      </c>
      <c r="E2749" s="319" t="s">
        <v>9494</v>
      </c>
      <c r="F2749" s="319" t="s">
        <v>9495</v>
      </c>
      <c r="G2749" s="319" t="s">
        <v>7163</v>
      </c>
      <c r="H2749" s="319" t="s">
        <v>9495</v>
      </c>
      <c r="I2749" s="319" t="s">
        <v>6884</v>
      </c>
      <c r="J2749" s="319" t="s">
        <v>6884</v>
      </c>
      <c r="K2749" s="319" t="s">
        <v>6884</v>
      </c>
      <c r="L2749" s="319" t="s">
        <v>862</v>
      </c>
    </row>
    <row r="2750" spans="1:12" ht="56.25">
      <c r="A2750" s="318" t="s">
        <v>19335</v>
      </c>
      <c r="B2750" s="318" t="s">
        <v>19332</v>
      </c>
      <c r="C2750" s="318" t="s">
        <v>19333</v>
      </c>
      <c r="D2750" s="318" t="s">
        <v>19334</v>
      </c>
      <c r="E2750" s="318" t="s">
        <v>9601</v>
      </c>
      <c r="F2750" s="318" t="s">
        <v>9602</v>
      </c>
      <c r="G2750" s="318" t="s">
        <v>7044</v>
      </c>
      <c r="H2750" s="318" t="s">
        <v>9602</v>
      </c>
      <c r="I2750" s="318" t="s">
        <v>6884</v>
      </c>
      <c r="J2750" s="318" t="s">
        <v>6884</v>
      </c>
      <c r="K2750" s="318" t="s">
        <v>6884</v>
      </c>
      <c r="L2750" s="318" t="s">
        <v>862</v>
      </c>
    </row>
    <row r="2751" spans="1:12" ht="33.75">
      <c r="A2751" s="319" t="s">
        <v>19339</v>
      </c>
      <c r="B2751" s="319" t="s">
        <v>19336</v>
      </c>
      <c r="C2751" s="319" t="s">
        <v>19337</v>
      </c>
      <c r="D2751" s="319" t="s">
        <v>19338</v>
      </c>
      <c r="E2751" s="319" t="s">
        <v>8187</v>
      </c>
      <c r="F2751" s="319" t="s">
        <v>8188</v>
      </c>
      <c r="G2751" s="319" t="s">
        <v>7037</v>
      </c>
      <c r="H2751" s="319" t="s">
        <v>8188</v>
      </c>
      <c r="I2751" s="319" t="s">
        <v>6884</v>
      </c>
      <c r="J2751" s="319" t="s">
        <v>6884</v>
      </c>
      <c r="K2751" s="319" t="s">
        <v>6884</v>
      </c>
      <c r="L2751" s="319" t="s">
        <v>862</v>
      </c>
    </row>
    <row r="2752" spans="1:12" ht="56.25">
      <c r="A2752" s="318" t="s">
        <v>19343</v>
      </c>
      <c r="B2752" s="318" t="s">
        <v>19340</v>
      </c>
      <c r="C2752" s="318" t="s">
        <v>19341</v>
      </c>
      <c r="D2752" s="318" t="s">
        <v>19342</v>
      </c>
      <c r="E2752" s="318" t="s">
        <v>7274</v>
      </c>
      <c r="F2752" s="318" t="s">
        <v>7275</v>
      </c>
      <c r="G2752" s="318" t="s">
        <v>7276</v>
      </c>
      <c r="H2752" s="318" t="s">
        <v>7277</v>
      </c>
      <c r="I2752" s="318" t="s">
        <v>6884</v>
      </c>
      <c r="J2752" s="318" t="s">
        <v>6884</v>
      </c>
      <c r="K2752" s="318" t="s">
        <v>6884</v>
      </c>
      <c r="L2752" s="318" t="s">
        <v>862</v>
      </c>
    </row>
    <row r="2753" spans="1:12" ht="45">
      <c r="A2753" s="319" t="s">
        <v>19347</v>
      </c>
      <c r="B2753" s="319" t="s">
        <v>19344</v>
      </c>
      <c r="C2753" s="319" t="s">
        <v>19345</v>
      </c>
      <c r="D2753" s="319" t="s">
        <v>19346</v>
      </c>
      <c r="E2753" s="319" t="s">
        <v>17334</v>
      </c>
      <c r="F2753" s="319" t="s">
        <v>17335</v>
      </c>
      <c r="G2753" s="319" t="s">
        <v>7333</v>
      </c>
      <c r="H2753" s="319" t="s">
        <v>17335</v>
      </c>
      <c r="I2753" s="319" t="s">
        <v>6884</v>
      </c>
      <c r="J2753" s="319" t="s">
        <v>6884</v>
      </c>
      <c r="K2753" s="319" t="s">
        <v>6884</v>
      </c>
      <c r="L2753" s="319" t="s">
        <v>862</v>
      </c>
    </row>
    <row r="2754" spans="1:12" ht="56.25">
      <c r="A2754" s="318" t="s">
        <v>19351</v>
      </c>
      <c r="B2754" s="318" t="s">
        <v>19348</v>
      </c>
      <c r="C2754" s="318" t="s">
        <v>19349</v>
      </c>
      <c r="D2754" s="318" t="s">
        <v>19350</v>
      </c>
      <c r="E2754" s="318" t="s">
        <v>19352</v>
      </c>
      <c r="F2754" s="318" t="s">
        <v>19353</v>
      </c>
      <c r="G2754" s="318" t="s">
        <v>7044</v>
      </c>
      <c r="H2754" s="318" t="s">
        <v>19353</v>
      </c>
      <c r="I2754" s="318" t="s">
        <v>6884</v>
      </c>
      <c r="J2754" s="318" t="s">
        <v>6884</v>
      </c>
      <c r="K2754" s="318" t="s">
        <v>6884</v>
      </c>
      <c r="L2754" s="318" t="s">
        <v>862</v>
      </c>
    </row>
    <row r="2755" spans="1:12" ht="33.75">
      <c r="A2755" s="319" t="s">
        <v>19357</v>
      </c>
      <c r="B2755" s="319" t="s">
        <v>19354</v>
      </c>
      <c r="C2755" s="319" t="s">
        <v>19355</v>
      </c>
      <c r="D2755" s="319" t="s">
        <v>19356</v>
      </c>
      <c r="E2755" s="319" t="s">
        <v>8218</v>
      </c>
      <c r="F2755" s="319" t="s">
        <v>8219</v>
      </c>
      <c r="G2755" s="319" t="s">
        <v>7037</v>
      </c>
      <c r="H2755" s="319" t="s">
        <v>8219</v>
      </c>
      <c r="I2755" s="319" t="s">
        <v>6884</v>
      </c>
      <c r="J2755" s="319" t="s">
        <v>6884</v>
      </c>
      <c r="K2755" s="319" t="s">
        <v>6884</v>
      </c>
      <c r="L2755" s="319" t="s">
        <v>862</v>
      </c>
    </row>
    <row r="2756" spans="1:12" ht="45">
      <c r="A2756" s="318" t="s">
        <v>19361</v>
      </c>
      <c r="B2756" s="318" t="s">
        <v>19358</v>
      </c>
      <c r="C2756" s="318" t="s">
        <v>19359</v>
      </c>
      <c r="D2756" s="318" t="s">
        <v>19360</v>
      </c>
      <c r="E2756" s="318" t="s">
        <v>12914</v>
      </c>
      <c r="F2756" s="318" t="s">
        <v>12915</v>
      </c>
      <c r="G2756" s="318" t="s">
        <v>7163</v>
      </c>
      <c r="H2756" s="318" t="s">
        <v>12915</v>
      </c>
      <c r="I2756" s="318" t="s">
        <v>6884</v>
      </c>
      <c r="J2756" s="318" t="s">
        <v>6884</v>
      </c>
      <c r="K2756" s="318" t="s">
        <v>6884</v>
      </c>
      <c r="L2756" s="318" t="s">
        <v>862</v>
      </c>
    </row>
    <row r="2757" spans="1:12" ht="33.75">
      <c r="A2757" s="319" t="s">
        <v>19365</v>
      </c>
      <c r="B2757" s="319" t="s">
        <v>19362</v>
      </c>
      <c r="C2757" s="319" t="s">
        <v>19363</v>
      </c>
      <c r="D2757" s="319" t="s">
        <v>19364</v>
      </c>
      <c r="E2757" s="319" t="s">
        <v>9477</v>
      </c>
      <c r="F2757" s="319" t="s">
        <v>9478</v>
      </c>
      <c r="G2757" s="319" t="s">
        <v>7003</v>
      </c>
      <c r="H2757" s="319" t="s">
        <v>9478</v>
      </c>
      <c r="I2757" s="319" t="s">
        <v>6884</v>
      </c>
      <c r="J2757" s="319" t="s">
        <v>6884</v>
      </c>
      <c r="K2757" s="319" t="s">
        <v>6884</v>
      </c>
      <c r="L2757" s="319" t="s">
        <v>862</v>
      </c>
    </row>
    <row r="2758" spans="1:12" ht="33.75">
      <c r="A2758" s="318" t="s">
        <v>19369</v>
      </c>
      <c r="B2758" s="318" t="s">
        <v>19366</v>
      </c>
      <c r="C2758" s="318" t="s">
        <v>19367</v>
      </c>
      <c r="D2758" s="318" t="s">
        <v>19368</v>
      </c>
      <c r="E2758" s="318" t="s">
        <v>9848</v>
      </c>
      <c r="F2758" s="318" t="s">
        <v>9849</v>
      </c>
      <c r="G2758" s="318" t="s">
        <v>8100</v>
      </c>
      <c r="H2758" s="318" t="s">
        <v>9849</v>
      </c>
      <c r="I2758" s="318" t="s">
        <v>6884</v>
      </c>
      <c r="J2758" s="318" t="s">
        <v>6884</v>
      </c>
      <c r="K2758" s="318" t="s">
        <v>6884</v>
      </c>
      <c r="L2758" s="318" t="s">
        <v>862</v>
      </c>
    </row>
    <row r="2759" spans="1:12" ht="33.75">
      <c r="A2759" s="319" t="s">
        <v>19373</v>
      </c>
      <c r="B2759" s="319" t="s">
        <v>19370</v>
      </c>
      <c r="C2759" s="319" t="s">
        <v>19371</v>
      </c>
      <c r="D2759" s="319" t="s">
        <v>19372</v>
      </c>
      <c r="E2759" s="319" t="s">
        <v>9848</v>
      </c>
      <c r="F2759" s="319" t="s">
        <v>9849</v>
      </c>
      <c r="G2759" s="319" t="s">
        <v>8100</v>
      </c>
      <c r="H2759" s="319" t="s">
        <v>9849</v>
      </c>
      <c r="I2759" s="319" t="s">
        <v>6884</v>
      </c>
      <c r="J2759" s="319" t="s">
        <v>6884</v>
      </c>
      <c r="K2759" s="319" t="s">
        <v>6884</v>
      </c>
      <c r="L2759" s="319" t="s">
        <v>862</v>
      </c>
    </row>
    <row r="2760" spans="1:12" ht="56.25">
      <c r="A2760" s="318" t="s">
        <v>19377</v>
      </c>
      <c r="B2760" s="318" t="s">
        <v>19374</v>
      </c>
      <c r="C2760" s="318" t="s">
        <v>19375</v>
      </c>
      <c r="D2760" s="318" t="s">
        <v>19376</v>
      </c>
      <c r="E2760" s="318" t="s">
        <v>8930</v>
      </c>
      <c r="F2760" s="318" t="s">
        <v>8931</v>
      </c>
      <c r="G2760" s="318" t="s">
        <v>6884</v>
      </c>
      <c r="H2760" s="318" t="s">
        <v>8931</v>
      </c>
      <c r="I2760" s="318" t="s">
        <v>6884</v>
      </c>
      <c r="J2760" s="318" t="s">
        <v>6884</v>
      </c>
      <c r="K2760" s="318" t="s">
        <v>6884</v>
      </c>
      <c r="L2760" s="318" t="s">
        <v>862</v>
      </c>
    </row>
    <row r="2761" spans="1:12" ht="78.75">
      <c r="A2761" s="319" t="s">
        <v>19381</v>
      </c>
      <c r="B2761" s="319" t="s">
        <v>19378</v>
      </c>
      <c r="C2761" s="319" t="s">
        <v>19379</v>
      </c>
      <c r="D2761" s="319" t="s">
        <v>19380</v>
      </c>
      <c r="E2761" s="319" t="s">
        <v>8966</v>
      </c>
      <c r="F2761" s="319" t="s">
        <v>8967</v>
      </c>
      <c r="G2761" s="319" t="s">
        <v>7627</v>
      </c>
      <c r="H2761" s="319" t="s">
        <v>8968</v>
      </c>
      <c r="I2761" s="319" t="s">
        <v>6884</v>
      </c>
      <c r="J2761" s="319" t="s">
        <v>6884</v>
      </c>
      <c r="K2761" s="319" t="s">
        <v>6884</v>
      </c>
      <c r="L2761" s="319" t="s">
        <v>862</v>
      </c>
    </row>
    <row r="2762" spans="1:12" ht="67.5">
      <c r="A2762" s="318" t="s">
        <v>19385</v>
      </c>
      <c r="B2762" s="318" t="s">
        <v>19382</v>
      </c>
      <c r="C2762" s="318" t="s">
        <v>19383</v>
      </c>
      <c r="D2762" s="318" t="s">
        <v>19384</v>
      </c>
      <c r="E2762" s="318" t="s">
        <v>17026</v>
      </c>
      <c r="F2762" s="318" t="s">
        <v>17027</v>
      </c>
      <c r="G2762" s="318" t="s">
        <v>7780</v>
      </c>
      <c r="H2762" s="318" t="s">
        <v>17028</v>
      </c>
      <c r="I2762" s="318" t="s">
        <v>6884</v>
      </c>
      <c r="J2762" s="318" t="s">
        <v>6884</v>
      </c>
      <c r="K2762" s="318" t="s">
        <v>6884</v>
      </c>
      <c r="L2762" s="318" t="s">
        <v>862</v>
      </c>
    </row>
    <row r="2763" spans="1:12" ht="78.75">
      <c r="A2763" s="319" t="s">
        <v>19389</v>
      </c>
      <c r="B2763" s="319" t="s">
        <v>19386</v>
      </c>
      <c r="C2763" s="319" t="s">
        <v>19387</v>
      </c>
      <c r="D2763" s="319" t="s">
        <v>19388</v>
      </c>
      <c r="E2763" s="319" t="s">
        <v>19390</v>
      </c>
      <c r="F2763" s="319" t="s">
        <v>19391</v>
      </c>
      <c r="G2763" s="319" t="s">
        <v>7780</v>
      </c>
      <c r="H2763" s="319" t="s">
        <v>19391</v>
      </c>
      <c r="I2763" s="319" t="s">
        <v>6884</v>
      </c>
      <c r="J2763" s="319" t="s">
        <v>6884</v>
      </c>
      <c r="K2763" s="319" t="s">
        <v>6884</v>
      </c>
      <c r="L2763" s="319" t="s">
        <v>862</v>
      </c>
    </row>
    <row r="2764" spans="1:12" ht="33.75">
      <c r="A2764" s="318" t="s">
        <v>19395</v>
      </c>
      <c r="B2764" s="318" t="s">
        <v>19392</v>
      </c>
      <c r="C2764" s="318" t="s">
        <v>19393</v>
      </c>
      <c r="D2764" s="318" t="s">
        <v>19394</v>
      </c>
      <c r="E2764" s="318" t="s">
        <v>7598</v>
      </c>
      <c r="F2764" s="318" t="s">
        <v>7599</v>
      </c>
      <c r="G2764" s="318" t="s">
        <v>7600</v>
      </c>
      <c r="H2764" s="318" t="s">
        <v>7599</v>
      </c>
      <c r="I2764" s="318" t="s">
        <v>6884</v>
      </c>
      <c r="J2764" s="318" t="s">
        <v>6884</v>
      </c>
      <c r="K2764" s="318" t="s">
        <v>6884</v>
      </c>
      <c r="L2764" s="318" t="s">
        <v>862</v>
      </c>
    </row>
    <row r="2765" spans="1:12" ht="56.25">
      <c r="A2765" s="319" t="s">
        <v>19399</v>
      </c>
      <c r="B2765" s="319" t="s">
        <v>19396</v>
      </c>
      <c r="C2765" s="319" t="s">
        <v>19397</v>
      </c>
      <c r="D2765" s="319" t="s">
        <v>19398</v>
      </c>
      <c r="E2765" s="319" t="s">
        <v>7210</v>
      </c>
      <c r="F2765" s="319" t="s">
        <v>7211</v>
      </c>
      <c r="G2765" s="319" t="s">
        <v>7003</v>
      </c>
      <c r="H2765" s="319" t="s">
        <v>7212</v>
      </c>
      <c r="I2765" s="319" t="s">
        <v>6884</v>
      </c>
      <c r="J2765" s="319" t="s">
        <v>6884</v>
      </c>
      <c r="K2765" s="319" t="s">
        <v>6884</v>
      </c>
      <c r="L2765" s="319" t="s">
        <v>862</v>
      </c>
    </row>
    <row r="2766" spans="1:12" ht="33.75">
      <c r="A2766" s="318" t="s">
        <v>19403</v>
      </c>
      <c r="B2766" s="318" t="s">
        <v>19400</v>
      </c>
      <c r="C2766" s="318" t="s">
        <v>19401</v>
      </c>
      <c r="D2766" s="318" t="s">
        <v>19402</v>
      </c>
      <c r="E2766" s="318" t="s">
        <v>9900</v>
      </c>
      <c r="F2766" s="318" t="s">
        <v>9901</v>
      </c>
      <c r="G2766" s="318" t="s">
        <v>7333</v>
      </c>
      <c r="H2766" s="318" t="s">
        <v>9901</v>
      </c>
      <c r="I2766" s="318" t="s">
        <v>6884</v>
      </c>
      <c r="J2766" s="318" t="s">
        <v>6884</v>
      </c>
      <c r="K2766" s="318" t="s">
        <v>6884</v>
      </c>
      <c r="L2766" s="318" t="s">
        <v>862</v>
      </c>
    </row>
    <row r="2767" spans="1:12" ht="33.75">
      <c r="A2767" s="319" t="s">
        <v>19407</v>
      </c>
      <c r="B2767" s="319" t="s">
        <v>19404</v>
      </c>
      <c r="C2767" s="319" t="s">
        <v>19405</v>
      </c>
      <c r="D2767" s="319" t="s">
        <v>19406</v>
      </c>
      <c r="E2767" s="319" t="s">
        <v>8218</v>
      </c>
      <c r="F2767" s="319" t="s">
        <v>8219</v>
      </c>
      <c r="G2767" s="319" t="s">
        <v>7037</v>
      </c>
      <c r="H2767" s="319" t="s">
        <v>8219</v>
      </c>
      <c r="I2767" s="319" t="s">
        <v>6884</v>
      </c>
      <c r="J2767" s="319" t="s">
        <v>6884</v>
      </c>
      <c r="K2767" s="319" t="s">
        <v>6884</v>
      </c>
      <c r="L2767" s="319" t="s">
        <v>862</v>
      </c>
    </row>
    <row r="2768" spans="1:12" ht="67.5">
      <c r="A2768" s="318" t="s">
        <v>19411</v>
      </c>
      <c r="B2768" s="318" t="s">
        <v>19408</v>
      </c>
      <c r="C2768" s="318" t="s">
        <v>19409</v>
      </c>
      <c r="D2768" s="318" t="s">
        <v>19410</v>
      </c>
      <c r="E2768" s="318" t="s">
        <v>9686</v>
      </c>
      <c r="F2768" s="318" t="s">
        <v>9687</v>
      </c>
      <c r="G2768" s="318" t="s">
        <v>7163</v>
      </c>
      <c r="H2768" s="318" t="s">
        <v>9687</v>
      </c>
      <c r="I2768" s="318" t="s">
        <v>6884</v>
      </c>
      <c r="J2768" s="318" t="s">
        <v>6884</v>
      </c>
      <c r="K2768" s="318" t="s">
        <v>6884</v>
      </c>
      <c r="L2768" s="318" t="s">
        <v>862</v>
      </c>
    </row>
    <row r="2769" spans="1:12" ht="78.75">
      <c r="A2769" s="319" t="s">
        <v>19415</v>
      </c>
      <c r="B2769" s="319" t="s">
        <v>19412</v>
      </c>
      <c r="C2769" s="319" t="s">
        <v>19413</v>
      </c>
      <c r="D2769" s="319" t="s">
        <v>19414</v>
      </c>
      <c r="E2769" s="319" t="s">
        <v>18827</v>
      </c>
      <c r="F2769" s="319" t="s">
        <v>18828</v>
      </c>
      <c r="G2769" s="319" t="s">
        <v>7163</v>
      </c>
      <c r="H2769" s="319" t="s">
        <v>18829</v>
      </c>
      <c r="I2769" s="319" t="s">
        <v>6884</v>
      </c>
      <c r="J2769" s="319" t="s">
        <v>6884</v>
      </c>
      <c r="K2769" s="319" t="s">
        <v>6884</v>
      </c>
      <c r="L2769" s="319" t="s">
        <v>862</v>
      </c>
    </row>
    <row r="2770" spans="1:12" ht="78.75">
      <c r="A2770" s="318" t="s">
        <v>19419</v>
      </c>
      <c r="B2770" s="318" t="s">
        <v>19416</v>
      </c>
      <c r="C2770" s="318" t="s">
        <v>19417</v>
      </c>
      <c r="D2770" s="318" t="s">
        <v>19418</v>
      </c>
      <c r="E2770" s="318" t="s">
        <v>10278</v>
      </c>
      <c r="F2770" s="318" t="s">
        <v>10279</v>
      </c>
      <c r="G2770" s="318" t="s">
        <v>7163</v>
      </c>
      <c r="H2770" s="318" t="s">
        <v>10280</v>
      </c>
      <c r="I2770" s="318" t="s">
        <v>6884</v>
      </c>
      <c r="J2770" s="318" t="s">
        <v>6884</v>
      </c>
      <c r="K2770" s="318" t="s">
        <v>6884</v>
      </c>
      <c r="L2770" s="318" t="s">
        <v>862</v>
      </c>
    </row>
    <row r="2771" spans="1:12" ht="67.5">
      <c r="A2771" s="319" t="s">
        <v>19423</v>
      </c>
      <c r="B2771" s="319" t="s">
        <v>19420</v>
      </c>
      <c r="C2771" s="319" t="s">
        <v>19421</v>
      </c>
      <c r="D2771" s="319" t="s">
        <v>19422</v>
      </c>
      <c r="E2771" s="319" t="s">
        <v>19424</v>
      </c>
      <c r="F2771" s="319" t="s">
        <v>19425</v>
      </c>
      <c r="G2771" s="319" t="s">
        <v>7163</v>
      </c>
      <c r="H2771" s="319" t="s">
        <v>19426</v>
      </c>
      <c r="I2771" s="319" t="s">
        <v>6884</v>
      </c>
      <c r="J2771" s="319" t="s">
        <v>6884</v>
      </c>
      <c r="K2771" s="319" t="s">
        <v>6884</v>
      </c>
      <c r="L2771" s="319" t="s">
        <v>862</v>
      </c>
    </row>
    <row r="2772" spans="1:12" ht="90">
      <c r="A2772" s="318" t="s">
        <v>19430</v>
      </c>
      <c r="B2772" s="318" t="s">
        <v>19427</v>
      </c>
      <c r="C2772" s="318" t="s">
        <v>19428</v>
      </c>
      <c r="D2772" s="318" t="s">
        <v>19429</v>
      </c>
      <c r="E2772" s="318" t="s">
        <v>19431</v>
      </c>
      <c r="F2772" s="318" t="s">
        <v>19432</v>
      </c>
      <c r="G2772" s="318" t="s">
        <v>6938</v>
      </c>
      <c r="H2772" s="318" t="s">
        <v>19433</v>
      </c>
      <c r="I2772" s="318" t="s">
        <v>6884</v>
      </c>
      <c r="J2772" s="318" t="s">
        <v>6884</v>
      </c>
      <c r="K2772" s="318" t="s">
        <v>6884</v>
      </c>
      <c r="L2772" s="318" t="s">
        <v>862</v>
      </c>
    </row>
    <row r="2773" spans="1:12" ht="67.5">
      <c r="A2773" s="319" t="s">
        <v>19437</v>
      </c>
      <c r="B2773" s="319" t="s">
        <v>19434</v>
      </c>
      <c r="C2773" s="319" t="s">
        <v>19435</v>
      </c>
      <c r="D2773" s="319" t="s">
        <v>19436</v>
      </c>
      <c r="E2773" s="319" t="s">
        <v>7696</v>
      </c>
      <c r="F2773" s="319" t="s">
        <v>7697</v>
      </c>
      <c r="G2773" s="319" t="s">
        <v>6938</v>
      </c>
      <c r="H2773" s="319" t="s">
        <v>7697</v>
      </c>
      <c r="I2773" s="319" t="s">
        <v>6884</v>
      </c>
      <c r="J2773" s="319" t="s">
        <v>6884</v>
      </c>
      <c r="K2773" s="319" t="s">
        <v>6884</v>
      </c>
      <c r="L2773" s="319" t="s">
        <v>862</v>
      </c>
    </row>
    <row r="2774" spans="1:12" ht="45">
      <c r="A2774" s="318" t="s">
        <v>19441</v>
      </c>
      <c r="B2774" s="318" t="s">
        <v>19438</v>
      </c>
      <c r="C2774" s="318" t="s">
        <v>19439</v>
      </c>
      <c r="D2774" s="318" t="s">
        <v>19440</v>
      </c>
      <c r="E2774" s="318" t="s">
        <v>18723</v>
      </c>
      <c r="F2774" s="318" t="s">
        <v>18636</v>
      </c>
      <c r="G2774" s="318" t="s">
        <v>7219</v>
      </c>
      <c r="H2774" s="318" t="s">
        <v>18636</v>
      </c>
      <c r="I2774" s="318" t="s">
        <v>6884</v>
      </c>
      <c r="J2774" s="318" t="s">
        <v>6884</v>
      </c>
      <c r="K2774" s="318" t="s">
        <v>6884</v>
      </c>
      <c r="L2774" s="318" t="s">
        <v>862</v>
      </c>
    </row>
    <row r="2775" spans="1:12" ht="90">
      <c r="A2775" s="319" t="s">
        <v>6001</v>
      </c>
      <c r="B2775" s="319" t="s">
        <v>19442</v>
      </c>
      <c r="C2775" s="319" t="s">
        <v>19443</v>
      </c>
      <c r="D2775" s="319" t="s">
        <v>6246</v>
      </c>
      <c r="E2775" s="319" t="s">
        <v>19444</v>
      </c>
      <c r="F2775" s="319" t="s">
        <v>19445</v>
      </c>
      <c r="G2775" s="319" t="s">
        <v>6938</v>
      </c>
      <c r="H2775" s="319" t="s">
        <v>19445</v>
      </c>
      <c r="I2775" s="319" t="s">
        <v>6884</v>
      </c>
      <c r="J2775" s="319" t="s">
        <v>6884</v>
      </c>
      <c r="K2775" s="319" t="s">
        <v>6884</v>
      </c>
      <c r="L2775" s="319" t="s">
        <v>862</v>
      </c>
    </row>
    <row r="2776" spans="1:12" ht="67.5">
      <c r="A2776" s="318" t="s">
        <v>19449</v>
      </c>
      <c r="B2776" s="318" t="s">
        <v>19446</v>
      </c>
      <c r="C2776" s="318" t="s">
        <v>19447</v>
      </c>
      <c r="D2776" s="318" t="s">
        <v>19448</v>
      </c>
      <c r="E2776" s="318" t="s">
        <v>19450</v>
      </c>
      <c r="F2776" s="318" t="s">
        <v>19451</v>
      </c>
      <c r="G2776" s="318" t="s">
        <v>7219</v>
      </c>
      <c r="H2776" s="318" t="s">
        <v>19451</v>
      </c>
      <c r="I2776" s="318" t="s">
        <v>6884</v>
      </c>
      <c r="J2776" s="318" t="s">
        <v>6884</v>
      </c>
      <c r="K2776" s="318" t="s">
        <v>6884</v>
      </c>
      <c r="L2776" s="318" t="s">
        <v>862</v>
      </c>
    </row>
    <row r="2777" spans="1:12" ht="45">
      <c r="A2777" s="319" t="s">
        <v>6000</v>
      </c>
      <c r="B2777" s="319" t="s">
        <v>19452</v>
      </c>
      <c r="C2777" s="319" t="s">
        <v>19453</v>
      </c>
      <c r="D2777" s="319" t="s">
        <v>6244</v>
      </c>
      <c r="E2777" s="319" t="s">
        <v>11113</v>
      </c>
      <c r="F2777" s="319" t="s">
        <v>11114</v>
      </c>
      <c r="G2777" s="319" t="s">
        <v>8195</v>
      </c>
      <c r="H2777" s="319" t="s">
        <v>11115</v>
      </c>
      <c r="I2777" s="319" t="s">
        <v>6884</v>
      </c>
      <c r="J2777" s="319" t="s">
        <v>6884</v>
      </c>
      <c r="K2777" s="319" t="s">
        <v>6884</v>
      </c>
      <c r="L2777" s="319" t="s">
        <v>862</v>
      </c>
    </row>
    <row r="2778" spans="1:12" ht="90">
      <c r="A2778" s="318" t="s">
        <v>19457</v>
      </c>
      <c r="B2778" s="318" t="s">
        <v>19454</v>
      </c>
      <c r="C2778" s="318" t="s">
        <v>19455</v>
      </c>
      <c r="D2778" s="318" t="s">
        <v>19456</v>
      </c>
      <c r="E2778" s="318" t="s">
        <v>19458</v>
      </c>
      <c r="F2778" s="318" t="s">
        <v>19459</v>
      </c>
      <c r="G2778" s="318" t="s">
        <v>8914</v>
      </c>
      <c r="H2778" s="318" t="s">
        <v>19460</v>
      </c>
      <c r="I2778" s="318" t="s">
        <v>6884</v>
      </c>
      <c r="J2778" s="318" t="s">
        <v>6884</v>
      </c>
      <c r="K2778" s="318" t="s">
        <v>6884</v>
      </c>
      <c r="L2778" s="318" t="s">
        <v>862</v>
      </c>
    </row>
    <row r="2779" spans="1:12" ht="90">
      <c r="A2779" s="319" t="s">
        <v>1090</v>
      </c>
      <c r="B2779" s="319" t="s">
        <v>19461</v>
      </c>
      <c r="C2779" s="319" t="s">
        <v>19462</v>
      </c>
      <c r="D2779" s="319" t="s">
        <v>19463</v>
      </c>
      <c r="E2779" s="319" t="s">
        <v>19464</v>
      </c>
      <c r="F2779" s="319" t="s">
        <v>19465</v>
      </c>
      <c r="G2779" s="319" t="s">
        <v>7037</v>
      </c>
      <c r="H2779" s="319" t="s">
        <v>19465</v>
      </c>
      <c r="I2779" s="319" t="s">
        <v>6884</v>
      </c>
      <c r="J2779" s="319" t="s">
        <v>6884</v>
      </c>
      <c r="K2779" s="319" t="s">
        <v>6884</v>
      </c>
      <c r="L2779" s="319" t="s">
        <v>6926</v>
      </c>
    </row>
    <row r="2780" spans="1:12" ht="78.75">
      <c r="A2780" s="318" t="s">
        <v>6069</v>
      </c>
      <c r="B2780" s="318" t="s">
        <v>19466</v>
      </c>
      <c r="C2780" s="318" t="s">
        <v>19467</v>
      </c>
      <c r="D2780" s="318" t="s">
        <v>6315</v>
      </c>
      <c r="E2780" s="318" t="s">
        <v>19468</v>
      </c>
      <c r="F2780" s="318" t="s">
        <v>19469</v>
      </c>
      <c r="G2780" s="318" t="s">
        <v>7780</v>
      </c>
      <c r="H2780" s="318" t="s">
        <v>19470</v>
      </c>
      <c r="I2780" s="318" t="s">
        <v>6884</v>
      </c>
      <c r="J2780" s="318" t="s">
        <v>6884</v>
      </c>
      <c r="K2780" s="318" t="s">
        <v>6884</v>
      </c>
      <c r="L2780" s="318" t="s">
        <v>862</v>
      </c>
    </row>
    <row r="2781" spans="1:12" ht="67.5">
      <c r="A2781" s="319" t="s">
        <v>6069</v>
      </c>
      <c r="B2781" s="319" t="s">
        <v>19471</v>
      </c>
      <c r="C2781" s="319" t="s">
        <v>19472</v>
      </c>
      <c r="D2781" s="319" t="s">
        <v>6315</v>
      </c>
      <c r="E2781" s="319" t="s">
        <v>19473</v>
      </c>
      <c r="F2781" s="319" t="s">
        <v>19474</v>
      </c>
      <c r="G2781" s="319" t="s">
        <v>7780</v>
      </c>
      <c r="H2781" s="319" t="s">
        <v>19475</v>
      </c>
      <c r="I2781" s="319" t="s">
        <v>6884</v>
      </c>
      <c r="J2781" s="319" t="s">
        <v>6884</v>
      </c>
      <c r="K2781" s="319" t="s">
        <v>6884</v>
      </c>
      <c r="L2781" s="319" t="s">
        <v>862</v>
      </c>
    </row>
    <row r="2782" spans="1:12" ht="45">
      <c r="A2782" s="318" t="s">
        <v>19478</v>
      </c>
      <c r="B2782" s="318" t="s">
        <v>19476</v>
      </c>
      <c r="C2782" s="318" t="s">
        <v>19477</v>
      </c>
      <c r="D2782" s="318" t="s">
        <v>6884</v>
      </c>
      <c r="E2782" s="318" t="s">
        <v>10631</v>
      </c>
      <c r="F2782" s="318" t="s">
        <v>10632</v>
      </c>
      <c r="G2782" s="318" t="s">
        <v>7333</v>
      </c>
      <c r="H2782" s="318" t="s">
        <v>10633</v>
      </c>
      <c r="I2782" s="318" t="s">
        <v>6884</v>
      </c>
      <c r="J2782" s="318" t="s">
        <v>6884</v>
      </c>
      <c r="K2782" s="318" t="s">
        <v>6884</v>
      </c>
      <c r="L2782" s="318" t="s">
        <v>862</v>
      </c>
    </row>
    <row r="2783" spans="1:12" ht="78.75">
      <c r="A2783" s="319" t="s">
        <v>19482</v>
      </c>
      <c r="B2783" s="319" t="s">
        <v>19479</v>
      </c>
      <c r="C2783" s="319" t="s">
        <v>19480</v>
      </c>
      <c r="D2783" s="319" t="s">
        <v>19481</v>
      </c>
      <c r="E2783" s="319" t="s">
        <v>19483</v>
      </c>
      <c r="F2783" s="319" t="s">
        <v>19484</v>
      </c>
      <c r="G2783" s="319" t="s">
        <v>7586</v>
      </c>
      <c r="H2783" s="319" t="s">
        <v>19484</v>
      </c>
      <c r="I2783" s="319" t="s">
        <v>6884</v>
      </c>
      <c r="J2783" s="319" t="s">
        <v>6884</v>
      </c>
      <c r="K2783" s="319" t="s">
        <v>6884</v>
      </c>
      <c r="L2783" s="319" t="s">
        <v>862</v>
      </c>
    </row>
    <row r="2784" spans="1:12" ht="45">
      <c r="A2784" s="318" t="s">
        <v>1090</v>
      </c>
      <c r="B2784" s="318" t="s">
        <v>19485</v>
      </c>
      <c r="C2784" s="318" t="s">
        <v>19486</v>
      </c>
      <c r="D2784" s="318" t="s">
        <v>19487</v>
      </c>
      <c r="E2784" s="318" t="s">
        <v>7466</v>
      </c>
      <c r="F2784" s="318" t="s">
        <v>7467</v>
      </c>
      <c r="G2784" s="318" t="s">
        <v>7003</v>
      </c>
      <c r="H2784" s="318" t="s">
        <v>7467</v>
      </c>
      <c r="I2784" s="318" t="s">
        <v>6884</v>
      </c>
      <c r="J2784" s="318" t="s">
        <v>6884</v>
      </c>
      <c r="K2784" s="318" t="s">
        <v>6884</v>
      </c>
      <c r="L2784" s="318" t="s">
        <v>6926</v>
      </c>
    </row>
    <row r="2785" spans="1:12" ht="33.75">
      <c r="A2785" s="319" t="s">
        <v>6017</v>
      </c>
      <c r="B2785" s="319" t="s">
        <v>19488</v>
      </c>
      <c r="C2785" s="319" t="s">
        <v>19489</v>
      </c>
      <c r="D2785" s="319" t="s">
        <v>6263</v>
      </c>
      <c r="E2785" s="319" t="s">
        <v>17678</v>
      </c>
      <c r="F2785" s="319" t="s">
        <v>17679</v>
      </c>
      <c r="G2785" s="319" t="s">
        <v>8083</v>
      </c>
      <c r="H2785" s="319" t="s">
        <v>17679</v>
      </c>
      <c r="I2785" s="319" t="s">
        <v>6884</v>
      </c>
      <c r="J2785" s="319" t="s">
        <v>6884</v>
      </c>
      <c r="K2785" s="319" t="s">
        <v>6884</v>
      </c>
      <c r="L2785" s="319" t="s">
        <v>862</v>
      </c>
    </row>
    <row r="2786" spans="1:12" ht="67.5">
      <c r="A2786" s="318" t="s">
        <v>19493</v>
      </c>
      <c r="B2786" s="318" t="s">
        <v>19490</v>
      </c>
      <c r="C2786" s="318" t="s">
        <v>19491</v>
      </c>
      <c r="D2786" s="318" t="s">
        <v>19492</v>
      </c>
      <c r="E2786" s="318" t="s">
        <v>19494</v>
      </c>
      <c r="F2786" s="318" t="s">
        <v>19495</v>
      </c>
      <c r="G2786" s="318" t="s">
        <v>6932</v>
      </c>
      <c r="H2786" s="318" t="s">
        <v>19495</v>
      </c>
      <c r="I2786" s="318" t="s">
        <v>6884</v>
      </c>
      <c r="J2786" s="318" t="s">
        <v>6884</v>
      </c>
      <c r="K2786" s="318" t="s">
        <v>6884</v>
      </c>
      <c r="L2786" s="318" t="s">
        <v>862</v>
      </c>
    </row>
    <row r="2787" spans="1:12" ht="45">
      <c r="A2787" s="319" t="s">
        <v>19499</v>
      </c>
      <c r="B2787" s="319" t="s">
        <v>19496</v>
      </c>
      <c r="C2787" s="319" t="s">
        <v>19497</v>
      </c>
      <c r="D2787" s="319" t="s">
        <v>19498</v>
      </c>
      <c r="E2787" s="319" t="s">
        <v>8036</v>
      </c>
      <c r="F2787" s="319" t="s">
        <v>8037</v>
      </c>
      <c r="G2787" s="319" t="s">
        <v>7003</v>
      </c>
      <c r="H2787" s="319" t="s">
        <v>8037</v>
      </c>
      <c r="I2787" s="319" t="s">
        <v>6884</v>
      </c>
      <c r="J2787" s="319" t="s">
        <v>6884</v>
      </c>
      <c r="K2787" s="319" t="s">
        <v>6884</v>
      </c>
      <c r="L2787" s="319" t="s">
        <v>862</v>
      </c>
    </row>
    <row r="2788" spans="1:12" ht="78.75">
      <c r="A2788" s="318" t="s">
        <v>19503</v>
      </c>
      <c r="B2788" s="318" t="s">
        <v>19500</v>
      </c>
      <c r="C2788" s="318" t="s">
        <v>19501</v>
      </c>
      <c r="D2788" s="318" t="s">
        <v>19502</v>
      </c>
      <c r="E2788" s="318" t="s">
        <v>12137</v>
      </c>
      <c r="F2788" s="318" t="s">
        <v>19504</v>
      </c>
      <c r="G2788" s="318" t="s">
        <v>7003</v>
      </c>
      <c r="H2788" s="318" t="s">
        <v>19505</v>
      </c>
      <c r="I2788" s="318" t="s">
        <v>6884</v>
      </c>
      <c r="J2788" s="318" t="s">
        <v>6884</v>
      </c>
      <c r="K2788" s="318" t="s">
        <v>6884</v>
      </c>
      <c r="L2788" s="318" t="s">
        <v>862</v>
      </c>
    </row>
    <row r="2789" spans="1:12" ht="56.25">
      <c r="A2789" s="319" t="s">
        <v>19509</v>
      </c>
      <c r="B2789" s="319" t="s">
        <v>19506</v>
      </c>
      <c r="C2789" s="319" t="s">
        <v>19507</v>
      </c>
      <c r="D2789" s="319" t="s">
        <v>19508</v>
      </c>
      <c r="E2789" s="319" t="s">
        <v>10549</v>
      </c>
      <c r="F2789" s="319" t="s">
        <v>10550</v>
      </c>
      <c r="G2789" s="319" t="s">
        <v>7474</v>
      </c>
      <c r="H2789" s="319" t="s">
        <v>10550</v>
      </c>
      <c r="I2789" s="319" t="s">
        <v>6884</v>
      </c>
      <c r="J2789" s="319" t="s">
        <v>6884</v>
      </c>
      <c r="K2789" s="319" t="s">
        <v>6884</v>
      </c>
      <c r="L2789" s="319" t="s">
        <v>862</v>
      </c>
    </row>
    <row r="2790" spans="1:12" ht="33.75">
      <c r="A2790" s="318" t="s">
        <v>19513</v>
      </c>
      <c r="B2790" s="318" t="s">
        <v>19510</v>
      </c>
      <c r="C2790" s="318" t="s">
        <v>19511</v>
      </c>
      <c r="D2790" s="318" t="s">
        <v>19512</v>
      </c>
      <c r="E2790" s="318" t="s">
        <v>7048</v>
      </c>
      <c r="F2790" s="318" t="s">
        <v>7049</v>
      </c>
      <c r="G2790" s="318" t="s">
        <v>6884</v>
      </c>
      <c r="H2790" s="318" t="s">
        <v>7049</v>
      </c>
      <c r="I2790" s="318" t="s">
        <v>6884</v>
      </c>
      <c r="J2790" s="318" t="s">
        <v>6884</v>
      </c>
      <c r="K2790" s="318" t="s">
        <v>6884</v>
      </c>
      <c r="L2790" s="318" t="s">
        <v>862</v>
      </c>
    </row>
    <row r="2791" spans="1:12" ht="33.75">
      <c r="A2791" s="319" t="s">
        <v>19517</v>
      </c>
      <c r="B2791" s="319" t="s">
        <v>19514</v>
      </c>
      <c r="C2791" s="319" t="s">
        <v>19515</v>
      </c>
      <c r="D2791" s="319" t="s">
        <v>19516</v>
      </c>
      <c r="E2791" s="319" t="s">
        <v>8065</v>
      </c>
      <c r="F2791" s="319" t="s">
        <v>8066</v>
      </c>
      <c r="G2791" s="319" t="s">
        <v>7003</v>
      </c>
      <c r="H2791" s="319" t="s">
        <v>8066</v>
      </c>
      <c r="I2791" s="319" t="s">
        <v>6884</v>
      </c>
      <c r="J2791" s="319" t="s">
        <v>6884</v>
      </c>
      <c r="K2791" s="319" t="s">
        <v>6884</v>
      </c>
      <c r="L2791" s="319" t="s">
        <v>862</v>
      </c>
    </row>
    <row r="2792" spans="1:12" ht="33.75">
      <c r="A2792" s="318" t="s">
        <v>19521</v>
      </c>
      <c r="B2792" s="318" t="s">
        <v>19518</v>
      </c>
      <c r="C2792" s="318" t="s">
        <v>19519</v>
      </c>
      <c r="D2792" s="318" t="s">
        <v>19520</v>
      </c>
      <c r="E2792" s="318" t="s">
        <v>8187</v>
      </c>
      <c r="F2792" s="318" t="s">
        <v>8188</v>
      </c>
      <c r="G2792" s="318" t="s">
        <v>7037</v>
      </c>
      <c r="H2792" s="318" t="s">
        <v>8188</v>
      </c>
      <c r="I2792" s="318" t="s">
        <v>6884</v>
      </c>
      <c r="J2792" s="318" t="s">
        <v>6884</v>
      </c>
      <c r="K2792" s="318" t="s">
        <v>6884</v>
      </c>
      <c r="L2792" s="318" t="s">
        <v>6926</v>
      </c>
    </row>
    <row r="2793" spans="1:12" ht="56.25">
      <c r="A2793" s="319" t="s">
        <v>19525</v>
      </c>
      <c r="B2793" s="319" t="s">
        <v>19522</v>
      </c>
      <c r="C2793" s="319" t="s">
        <v>19523</v>
      </c>
      <c r="D2793" s="319" t="s">
        <v>19524</v>
      </c>
      <c r="E2793" s="319" t="s">
        <v>19526</v>
      </c>
      <c r="F2793" s="319" t="s">
        <v>19527</v>
      </c>
      <c r="G2793" s="319" t="s">
        <v>7898</v>
      </c>
      <c r="H2793" s="319" t="s">
        <v>19528</v>
      </c>
      <c r="I2793" s="319" t="s">
        <v>6884</v>
      </c>
      <c r="J2793" s="319" t="s">
        <v>6884</v>
      </c>
      <c r="K2793" s="319" t="s">
        <v>6884</v>
      </c>
      <c r="L2793" s="319" t="s">
        <v>862</v>
      </c>
    </row>
    <row r="2794" spans="1:12" ht="56.25">
      <c r="A2794" s="318" t="s">
        <v>1090</v>
      </c>
      <c r="B2794" s="318" t="s">
        <v>19529</v>
      </c>
      <c r="C2794" s="318" t="s">
        <v>19530</v>
      </c>
      <c r="D2794" s="318" t="s">
        <v>19531</v>
      </c>
      <c r="E2794" s="318" t="s">
        <v>8930</v>
      </c>
      <c r="F2794" s="318" t="s">
        <v>8931</v>
      </c>
      <c r="G2794" s="318" t="s">
        <v>7050</v>
      </c>
      <c r="H2794" s="318" t="s">
        <v>8931</v>
      </c>
      <c r="I2794" s="318" t="s">
        <v>6884</v>
      </c>
      <c r="J2794" s="318" t="s">
        <v>6884</v>
      </c>
      <c r="K2794" s="318" t="s">
        <v>6884</v>
      </c>
      <c r="L2794" s="318" t="s">
        <v>6926</v>
      </c>
    </row>
    <row r="2795" spans="1:12" ht="45">
      <c r="A2795" s="319" t="s">
        <v>19535</v>
      </c>
      <c r="B2795" s="319" t="s">
        <v>19532</v>
      </c>
      <c r="C2795" s="319" t="s">
        <v>19533</v>
      </c>
      <c r="D2795" s="319" t="s">
        <v>19534</v>
      </c>
      <c r="E2795" s="319" t="s">
        <v>12521</v>
      </c>
      <c r="F2795" s="319" t="s">
        <v>12522</v>
      </c>
      <c r="G2795" s="319" t="s">
        <v>7037</v>
      </c>
      <c r="H2795" s="319" t="s">
        <v>12522</v>
      </c>
      <c r="I2795" s="319" t="s">
        <v>6884</v>
      </c>
      <c r="J2795" s="319" t="s">
        <v>6884</v>
      </c>
      <c r="K2795" s="319" t="s">
        <v>6884</v>
      </c>
      <c r="L2795" s="319" t="s">
        <v>6926</v>
      </c>
    </row>
    <row r="2796" spans="1:12" ht="90">
      <c r="A2796" s="318" t="s">
        <v>19539</v>
      </c>
      <c r="B2796" s="318" t="s">
        <v>19536</v>
      </c>
      <c r="C2796" s="318" t="s">
        <v>19537</v>
      </c>
      <c r="D2796" s="318" t="s">
        <v>19538</v>
      </c>
      <c r="E2796" s="318" t="s">
        <v>19540</v>
      </c>
      <c r="F2796" s="318" t="s">
        <v>19541</v>
      </c>
      <c r="G2796" s="318" t="s">
        <v>6984</v>
      </c>
      <c r="H2796" s="318" t="s">
        <v>19542</v>
      </c>
      <c r="I2796" s="318" t="s">
        <v>6884</v>
      </c>
      <c r="J2796" s="318" t="s">
        <v>6884</v>
      </c>
      <c r="K2796" s="318" t="s">
        <v>6884</v>
      </c>
      <c r="L2796" s="318" t="s">
        <v>6926</v>
      </c>
    </row>
    <row r="2797" spans="1:12" ht="78.75">
      <c r="A2797" s="319" t="s">
        <v>19546</v>
      </c>
      <c r="B2797" s="319" t="s">
        <v>19543</v>
      </c>
      <c r="C2797" s="319" t="s">
        <v>19544</v>
      </c>
      <c r="D2797" s="319" t="s">
        <v>19545</v>
      </c>
      <c r="E2797" s="319" t="s">
        <v>19547</v>
      </c>
      <c r="F2797" s="319" t="s">
        <v>19548</v>
      </c>
      <c r="G2797" s="319" t="s">
        <v>6984</v>
      </c>
      <c r="H2797" s="319" t="s">
        <v>19549</v>
      </c>
      <c r="I2797" s="319" t="s">
        <v>6884</v>
      </c>
      <c r="J2797" s="319" t="s">
        <v>6884</v>
      </c>
      <c r="K2797" s="319" t="s">
        <v>6884</v>
      </c>
      <c r="L2797" s="319" t="s">
        <v>6926</v>
      </c>
    </row>
    <row r="2798" spans="1:12" ht="45">
      <c r="A2798" s="318" t="s">
        <v>19553</v>
      </c>
      <c r="B2798" s="318" t="s">
        <v>19550</v>
      </c>
      <c r="C2798" s="318" t="s">
        <v>19551</v>
      </c>
      <c r="D2798" s="318" t="s">
        <v>19552</v>
      </c>
      <c r="E2798" s="318" t="s">
        <v>9076</v>
      </c>
      <c r="F2798" s="318" t="s">
        <v>9077</v>
      </c>
      <c r="G2798" s="318" t="s">
        <v>7037</v>
      </c>
      <c r="H2798" s="318" t="s">
        <v>9077</v>
      </c>
      <c r="I2798" s="318" t="s">
        <v>6884</v>
      </c>
      <c r="J2798" s="318" t="s">
        <v>6884</v>
      </c>
      <c r="K2798" s="318" t="s">
        <v>6884</v>
      </c>
      <c r="L2798" s="318" t="s">
        <v>6926</v>
      </c>
    </row>
    <row r="2799" spans="1:12" ht="67.5">
      <c r="A2799" s="319" t="s">
        <v>19557</v>
      </c>
      <c r="B2799" s="319" t="s">
        <v>19554</v>
      </c>
      <c r="C2799" s="319" t="s">
        <v>19555</v>
      </c>
      <c r="D2799" s="319" t="s">
        <v>19556</v>
      </c>
      <c r="E2799" s="319" t="s">
        <v>7001</v>
      </c>
      <c r="F2799" s="319" t="s">
        <v>7002</v>
      </c>
      <c r="G2799" s="319" t="s">
        <v>7003</v>
      </c>
      <c r="H2799" s="319" t="s">
        <v>7004</v>
      </c>
      <c r="I2799" s="319" t="s">
        <v>6884</v>
      </c>
      <c r="J2799" s="319" t="s">
        <v>6884</v>
      </c>
      <c r="K2799" s="319" t="s">
        <v>6884</v>
      </c>
      <c r="L2799" s="319" t="s">
        <v>6926</v>
      </c>
    </row>
    <row r="2800" spans="1:12" ht="67.5">
      <c r="A2800" s="318" t="s">
        <v>19561</v>
      </c>
      <c r="B2800" s="318" t="s">
        <v>19558</v>
      </c>
      <c r="C2800" s="318" t="s">
        <v>19559</v>
      </c>
      <c r="D2800" s="318" t="s">
        <v>19560</v>
      </c>
      <c r="E2800" s="318" t="s">
        <v>19562</v>
      </c>
      <c r="F2800" s="318" t="s">
        <v>19563</v>
      </c>
      <c r="G2800" s="318" t="s">
        <v>7163</v>
      </c>
      <c r="H2800" s="318" t="s">
        <v>19564</v>
      </c>
      <c r="I2800" s="318" t="s">
        <v>6884</v>
      </c>
      <c r="J2800" s="318" t="s">
        <v>6884</v>
      </c>
      <c r="K2800" s="318" t="s">
        <v>6884</v>
      </c>
      <c r="L2800" s="318" t="s">
        <v>6926</v>
      </c>
    </row>
    <row r="2801" spans="1:12" ht="56.25">
      <c r="A2801" s="319" t="s">
        <v>19568</v>
      </c>
      <c r="B2801" s="319" t="s">
        <v>19565</v>
      </c>
      <c r="C2801" s="319" t="s">
        <v>19566</v>
      </c>
      <c r="D2801" s="319" t="s">
        <v>19567</v>
      </c>
      <c r="E2801" s="319" t="s">
        <v>19569</v>
      </c>
      <c r="F2801" s="319" t="s">
        <v>19570</v>
      </c>
      <c r="G2801" s="319" t="s">
        <v>7044</v>
      </c>
      <c r="H2801" s="319" t="s">
        <v>19570</v>
      </c>
      <c r="I2801" s="319" t="s">
        <v>6884</v>
      </c>
      <c r="J2801" s="319" t="s">
        <v>6884</v>
      </c>
      <c r="K2801" s="319" t="s">
        <v>6884</v>
      </c>
      <c r="L2801" s="319" t="s">
        <v>6926</v>
      </c>
    </row>
    <row r="2802" spans="1:12" ht="56.25">
      <c r="A2802" s="318" t="s">
        <v>19574</v>
      </c>
      <c r="B2802" s="318" t="s">
        <v>19571</v>
      </c>
      <c r="C2802" s="318" t="s">
        <v>19572</v>
      </c>
      <c r="D2802" s="318" t="s">
        <v>19573</v>
      </c>
      <c r="E2802" s="318" t="s">
        <v>10278</v>
      </c>
      <c r="F2802" s="318" t="s">
        <v>10279</v>
      </c>
      <c r="G2802" s="318" t="s">
        <v>7163</v>
      </c>
      <c r="H2802" s="318" t="s">
        <v>10280</v>
      </c>
      <c r="I2802" s="318" t="s">
        <v>6884</v>
      </c>
      <c r="J2802" s="318" t="s">
        <v>6884</v>
      </c>
      <c r="K2802" s="318" t="s">
        <v>6884</v>
      </c>
      <c r="L2802" s="318" t="s">
        <v>6926</v>
      </c>
    </row>
    <row r="2803" spans="1:12" ht="213.75">
      <c r="A2803" s="319" t="s">
        <v>1090</v>
      </c>
      <c r="B2803" s="319" t="s">
        <v>19575</v>
      </c>
      <c r="C2803" s="319" t="s">
        <v>19576</v>
      </c>
      <c r="D2803" s="319" t="s">
        <v>19577</v>
      </c>
      <c r="E2803" s="319" t="s">
        <v>19578</v>
      </c>
      <c r="F2803" s="319" t="s">
        <v>19579</v>
      </c>
      <c r="G2803" s="319" t="s">
        <v>7030</v>
      </c>
      <c r="H2803" s="319" t="s">
        <v>19579</v>
      </c>
      <c r="I2803" s="319" t="s">
        <v>6884</v>
      </c>
      <c r="J2803" s="319" t="s">
        <v>6884</v>
      </c>
      <c r="K2803" s="319" t="s">
        <v>6884</v>
      </c>
      <c r="L2803" s="319" t="s">
        <v>6926</v>
      </c>
    </row>
    <row r="2804" spans="1:12" ht="45">
      <c r="A2804" s="318" t="s">
        <v>19582</v>
      </c>
      <c r="B2804" s="318" t="s">
        <v>19580</v>
      </c>
      <c r="C2804" s="318" t="s">
        <v>19581</v>
      </c>
      <c r="D2804" s="318" t="s">
        <v>1090</v>
      </c>
      <c r="E2804" s="318" t="s">
        <v>7331</v>
      </c>
      <c r="F2804" s="318" t="s">
        <v>7332</v>
      </c>
      <c r="G2804" s="318" t="s">
        <v>7333</v>
      </c>
      <c r="H2804" s="318" t="s">
        <v>7334</v>
      </c>
      <c r="I2804" s="318" t="s">
        <v>6884</v>
      </c>
      <c r="J2804" s="318" t="s">
        <v>6884</v>
      </c>
      <c r="K2804" s="318" t="s">
        <v>6884</v>
      </c>
      <c r="L2804" s="318" t="s">
        <v>6926</v>
      </c>
    </row>
    <row r="2805" spans="1:12" ht="56.25">
      <c r="A2805" s="319" t="s">
        <v>1090</v>
      </c>
      <c r="B2805" s="319" t="s">
        <v>19583</v>
      </c>
      <c r="C2805" s="319" t="s">
        <v>19584</v>
      </c>
      <c r="D2805" s="319" t="s">
        <v>19585</v>
      </c>
      <c r="E2805" s="319" t="s">
        <v>19586</v>
      </c>
      <c r="F2805" s="319" t="s">
        <v>13924</v>
      </c>
      <c r="G2805" s="319" t="s">
        <v>7163</v>
      </c>
      <c r="H2805" s="319" t="s">
        <v>13925</v>
      </c>
      <c r="I2805" s="319" t="s">
        <v>6884</v>
      </c>
      <c r="J2805" s="319" t="s">
        <v>6884</v>
      </c>
      <c r="K2805" s="319" t="s">
        <v>6884</v>
      </c>
      <c r="L2805" s="319" t="s">
        <v>6926</v>
      </c>
    </row>
    <row r="2806" spans="1:12" ht="78.75">
      <c r="A2806" s="318" t="s">
        <v>19590</v>
      </c>
      <c r="B2806" s="318" t="s">
        <v>19587</v>
      </c>
      <c r="C2806" s="318" t="s">
        <v>19588</v>
      </c>
      <c r="D2806" s="318" t="s">
        <v>19589</v>
      </c>
      <c r="E2806" s="318" t="s">
        <v>8966</v>
      </c>
      <c r="F2806" s="318" t="s">
        <v>8967</v>
      </c>
      <c r="G2806" s="318" t="s">
        <v>7627</v>
      </c>
      <c r="H2806" s="318" t="s">
        <v>8968</v>
      </c>
      <c r="I2806" s="318" t="s">
        <v>6884</v>
      </c>
      <c r="J2806" s="318" t="s">
        <v>6884</v>
      </c>
      <c r="K2806" s="318" t="s">
        <v>6884</v>
      </c>
      <c r="L2806" s="318" t="s">
        <v>6926</v>
      </c>
    </row>
    <row r="2807" spans="1:12" ht="135">
      <c r="A2807" s="319" t="s">
        <v>19594</v>
      </c>
      <c r="B2807" s="319" t="s">
        <v>19591</v>
      </c>
      <c r="C2807" s="319" t="s">
        <v>19592</v>
      </c>
      <c r="D2807" s="319" t="s">
        <v>19593</v>
      </c>
      <c r="E2807" s="319" t="s">
        <v>8930</v>
      </c>
      <c r="F2807" s="319" t="s">
        <v>8931</v>
      </c>
      <c r="G2807" s="319" t="s">
        <v>7050</v>
      </c>
      <c r="H2807" s="319" t="s">
        <v>8931</v>
      </c>
      <c r="I2807" s="319" t="s">
        <v>6884</v>
      </c>
      <c r="J2807" s="319" t="s">
        <v>6884</v>
      </c>
      <c r="K2807" s="319" t="s">
        <v>6884</v>
      </c>
      <c r="L2807" s="319" t="s">
        <v>6926</v>
      </c>
    </row>
    <row r="2808" spans="1:12" ht="146.25">
      <c r="A2808" s="318" t="s">
        <v>19598</v>
      </c>
      <c r="B2808" s="318" t="s">
        <v>19595</v>
      </c>
      <c r="C2808" s="318" t="s">
        <v>19596</v>
      </c>
      <c r="D2808" s="318" t="s">
        <v>19597</v>
      </c>
      <c r="E2808" s="318" t="s">
        <v>19599</v>
      </c>
      <c r="F2808" s="318" t="s">
        <v>19600</v>
      </c>
      <c r="G2808" s="318" t="s">
        <v>10892</v>
      </c>
      <c r="H2808" s="318" t="s">
        <v>19601</v>
      </c>
      <c r="I2808" s="318" t="s">
        <v>6884</v>
      </c>
      <c r="J2808" s="318" t="s">
        <v>6884</v>
      </c>
      <c r="K2808" s="318" t="s">
        <v>7101</v>
      </c>
      <c r="L2808" s="318" t="s">
        <v>6993</v>
      </c>
    </row>
    <row r="2809" spans="1:12" ht="45">
      <c r="A2809" s="319" t="s">
        <v>19605</v>
      </c>
      <c r="B2809" s="319" t="s">
        <v>19602</v>
      </c>
      <c r="C2809" s="319" t="s">
        <v>19603</v>
      </c>
      <c r="D2809" s="319" t="s">
        <v>19604</v>
      </c>
      <c r="E2809" s="319" t="s">
        <v>19606</v>
      </c>
      <c r="F2809" s="319" t="s">
        <v>19607</v>
      </c>
      <c r="G2809" s="319" t="s">
        <v>8100</v>
      </c>
      <c r="H2809" s="319" t="s">
        <v>19607</v>
      </c>
      <c r="I2809" s="319" t="s">
        <v>6884</v>
      </c>
      <c r="J2809" s="319" t="s">
        <v>6884</v>
      </c>
      <c r="K2809" s="319" t="s">
        <v>7122</v>
      </c>
      <c r="L2809" s="319" t="s">
        <v>6926</v>
      </c>
    </row>
    <row r="2810" spans="1:12" ht="33.75">
      <c r="A2810" s="318" t="s">
        <v>5593</v>
      </c>
      <c r="B2810" s="318" t="s">
        <v>19608</v>
      </c>
      <c r="C2810" s="318" t="s">
        <v>19609</v>
      </c>
      <c r="D2810" s="318" t="s">
        <v>5595</v>
      </c>
      <c r="E2810" s="318" t="s">
        <v>19610</v>
      </c>
      <c r="F2810" s="318" t="s">
        <v>19611</v>
      </c>
      <c r="G2810" s="318" t="s">
        <v>6990</v>
      </c>
      <c r="H2810" s="318" t="s">
        <v>19611</v>
      </c>
      <c r="I2810" s="318" t="s">
        <v>6884</v>
      </c>
      <c r="J2810" s="318" t="s">
        <v>6884</v>
      </c>
      <c r="K2810" s="318" t="s">
        <v>6884</v>
      </c>
      <c r="L2810" s="318" t="s">
        <v>6926</v>
      </c>
    </row>
    <row r="2811" spans="1:12" ht="45">
      <c r="A2811" s="319" t="s">
        <v>19614</v>
      </c>
      <c r="B2811" s="319" t="s">
        <v>19612</v>
      </c>
      <c r="C2811" s="319" t="s">
        <v>19613</v>
      </c>
      <c r="D2811" s="319" t="s">
        <v>1090</v>
      </c>
      <c r="E2811" s="319" t="s">
        <v>7598</v>
      </c>
      <c r="F2811" s="319" t="s">
        <v>7599</v>
      </c>
      <c r="G2811" s="319" t="s">
        <v>7600</v>
      </c>
      <c r="H2811" s="319" t="s">
        <v>7599</v>
      </c>
      <c r="I2811" s="319" t="s">
        <v>6884</v>
      </c>
      <c r="J2811" s="319" t="s">
        <v>6884</v>
      </c>
      <c r="K2811" s="319" t="s">
        <v>6884</v>
      </c>
      <c r="L2811" s="319" t="s">
        <v>6926</v>
      </c>
    </row>
    <row r="2812" spans="1:12" ht="78.75">
      <c r="A2812" s="318" t="s">
        <v>19618</v>
      </c>
      <c r="B2812" s="318" t="s">
        <v>19615</v>
      </c>
      <c r="C2812" s="318" t="s">
        <v>19616</v>
      </c>
      <c r="D2812" s="318" t="s">
        <v>19617</v>
      </c>
      <c r="E2812" s="318" t="s">
        <v>19619</v>
      </c>
      <c r="F2812" s="318" t="s">
        <v>19620</v>
      </c>
      <c r="G2812" s="318" t="s">
        <v>6990</v>
      </c>
      <c r="H2812" s="318" t="s">
        <v>19621</v>
      </c>
      <c r="I2812" s="318" t="s">
        <v>6884</v>
      </c>
      <c r="J2812" s="318" t="s">
        <v>6884</v>
      </c>
      <c r="K2812" s="318" t="s">
        <v>6884</v>
      </c>
      <c r="L2812" s="318" t="s">
        <v>6926</v>
      </c>
    </row>
    <row r="2813" spans="1:12" ht="45">
      <c r="A2813" s="319" t="s">
        <v>19624</v>
      </c>
      <c r="B2813" s="319" t="s">
        <v>19622</v>
      </c>
      <c r="C2813" s="319" t="s">
        <v>19623</v>
      </c>
      <c r="D2813" s="319" t="s">
        <v>1090</v>
      </c>
      <c r="E2813" s="319" t="s">
        <v>7001</v>
      </c>
      <c r="F2813" s="319" t="s">
        <v>7002</v>
      </c>
      <c r="G2813" s="319" t="s">
        <v>7003</v>
      </c>
      <c r="H2813" s="319" t="s">
        <v>7004</v>
      </c>
      <c r="I2813" s="319" t="s">
        <v>6884</v>
      </c>
      <c r="J2813" s="319" t="s">
        <v>7108</v>
      </c>
      <c r="K2813" s="319" t="s">
        <v>6884</v>
      </c>
      <c r="L2813" s="319" t="s">
        <v>6926</v>
      </c>
    </row>
    <row r="2814" spans="1:12" ht="78.75">
      <c r="A2814" s="318" t="s">
        <v>19628</v>
      </c>
      <c r="B2814" s="318" t="s">
        <v>19625</v>
      </c>
      <c r="C2814" s="318" t="s">
        <v>19626</v>
      </c>
      <c r="D2814" s="318" t="s">
        <v>19627</v>
      </c>
      <c r="E2814" s="318" t="s">
        <v>8966</v>
      </c>
      <c r="F2814" s="318" t="s">
        <v>8967</v>
      </c>
      <c r="G2814" s="318" t="s">
        <v>7627</v>
      </c>
      <c r="H2814" s="318" t="s">
        <v>8968</v>
      </c>
      <c r="I2814" s="318" t="s">
        <v>6884</v>
      </c>
      <c r="J2814" s="318" t="s">
        <v>7108</v>
      </c>
      <c r="K2814" s="318" t="s">
        <v>6884</v>
      </c>
      <c r="L2814" s="318" t="s">
        <v>6926</v>
      </c>
    </row>
    <row r="2815" spans="1:12" ht="78.75">
      <c r="A2815" s="319" t="s">
        <v>19632</v>
      </c>
      <c r="B2815" s="319" t="s">
        <v>19629</v>
      </c>
      <c r="C2815" s="319" t="s">
        <v>19630</v>
      </c>
      <c r="D2815" s="319" t="s">
        <v>19631</v>
      </c>
      <c r="E2815" s="319" t="s">
        <v>7491</v>
      </c>
      <c r="F2815" s="319" t="s">
        <v>19633</v>
      </c>
      <c r="G2815" s="319" t="s">
        <v>7106</v>
      </c>
      <c r="H2815" s="319" t="s">
        <v>19634</v>
      </c>
      <c r="I2815" s="319" t="s">
        <v>6884</v>
      </c>
      <c r="J2815" s="319" t="s">
        <v>6884</v>
      </c>
      <c r="K2815" s="319" t="s">
        <v>6884</v>
      </c>
      <c r="L2815" s="319" t="s">
        <v>6926</v>
      </c>
    </row>
    <row r="2816" spans="1:12" ht="90">
      <c r="A2816" s="318" t="s">
        <v>19638</v>
      </c>
      <c r="B2816" s="318" t="s">
        <v>19635</v>
      </c>
      <c r="C2816" s="318" t="s">
        <v>19636</v>
      </c>
      <c r="D2816" s="318" t="s">
        <v>19637</v>
      </c>
      <c r="E2816" s="318" t="s">
        <v>19639</v>
      </c>
      <c r="F2816" s="318" t="s">
        <v>19640</v>
      </c>
      <c r="G2816" s="318" t="s">
        <v>6984</v>
      </c>
      <c r="H2816" s="318" t="s">
        <v>19641</v>
      </c>
      <c r="I2816" s="318" t="s">
        <v>6884</v>
      </c>
      <c r="J2816" s="318" t="s">
        <v>7108</v>
      </c>
      <c r="K2816" s="318" t="s">
        <v>6884</v>
      </c>
      <c r="L2816" s="318" t="s">
        <v>6926</v>
      </c>
    </row>
    <row r="2817" spans="1:12" ht="67.5">
      <c r="A2817" s="319" t="s">
        <v>19645</v>
      </c>
      <c r="B2817" s="319" t="s">
        <v>19642</v>
      </c>
      <c r="C2817" s="319" t="s">
        <v>19643</v>
      </c>
      <c r="D2817" s="319" t="s">
        <v>19644</v>
      </c>
      <c r="E2817" s="319" t="s">
        <v>19646</v>
      </c>
      <c r="F2817" s="319" t="s">
        <v>19647</v>
      </c>
      <c r="G2817" s="319" t="s">
        <v>8083</v>
      </c>
      <c r="H2817" s="319" t="s">
        <v>19647</v>
      </c>
      <c r="I2817" s="319" t="s">
        <v>6884</v>
      </c>
      <c r="J2817" s="319" t="s">
        <v>6884</v>
      </c>
      <c r="K2817" s="319" t="s">
        <v>6884</v>
      </c>
      <c r="L2817" s="319" t="s">
        <v>6926</v>
      </c>
    </row>
    <row r="2818" spans="1:12" ht="67.5">
      <c r="A2818" s="318" t="s">
        <v>19651</v>
      </c>
      <c r="B2818" s="318" t="s">
        <v>19648</v>
      </c>
      <c r="C2818" s="318" t="s">
        <v>19649</v>
      </c>
      <c r="D2818" s="318" t="s">
        <v>19650</v>
      </c>
      <c r="E2818" s="318" t="s">
        <v>19652</v>
      </c>
      <c r="F2818" s="318" t="s">
        <v>19653</v>
      </c>
      <c r="G2818" s="318" t="s">
        <v>8083</v>
      </c>
      <c r="H2818" s="318" t="s">
        <v>19654</v>
      </c>
      <c r="I2818" s="318" t="s">
        <v>6884</v>
      </c>
      <c r="J2818" s="318" t="s">
        <v>6884</v>
      </c>
      <c r="K2818" s="318" t="s">
        <v>6884</v>
      </c>
      <c r="L2818" s="318" t="s">
        <v>6926</v>
      </c>
    </row>
    <row r="2819" spans="1:12" ht="56.25">
      <c r="A2819" s="319" t="s">
        <v>1090</v>
      </c>
      <c r="B2819" s="319" t="s">
        <v>19655</v>
      </c>
      <c r="C2819" s="319" t="s">
        <v>19656</v>
      </c>
      <c r="D2819" s="319" t="s">
        <v>19657</v>
      </c>
      <c r="E2819" s="319" t="s">
        <v>9402</v>
      </c>
      <c r="F2819" s="319" t="s">
        <v>9403</v>
      </c>
      <c r="G2819" s="319" t="s">
        <v>7037</v>
      </c>
      <c r="H2819" s="319" t="s">
        <v>9403</v>
      </c>
      <c r="I2819" s="319" t="s">
        <v>6884</v>
      </c>
      <c r="J2819" s="319" t="s">
        <v>6884</v>
      </c>
      <c r="K2819" s="319" t="s">
        <v>6884</v>
      </c>
      <c r="L2819" s="319" t="s">
        <v>6926</v>
      </c>
    </row>
    <row r="2820" spans="1:12" ht="67.5">
      <c r="A2820" s="318" t="s">
        <v>19661</v>
      </c>
      <c r="B2820" s="318" t="s">
        <v>19658</v>
      </c>
      <c r="C2820" s="318" t="s">
        <v>19659</v>
      </c>
      <c r="D2820" s="318" t="s">
        <v>19660</v>
      </c>
      <c r="E2820" s="318" t="s">
        <v>19662</v>
      </c>
      <c r="F2820" s="318" t="s">
        <v>19663</v>
      </c>
      <c r="G2820" s="318" t="s">
        <v>6984</v>
      </c>
      <c r="H2820" s="318" t="s">
        <v>19663</v>
      </c>
      <c r="I2820" s="318" t="s">
        <v>6884</v>
      </c>
      <c r="J2820" s="318" t="s">
        <v>6884</v>
      </c>
      <c r="K2820" s="318" t="s">
        <v>6884</v>
      </c>
      <c r="L2820" s="318" t="s">
        <v>6926</v>
      </c>
    </row>
    <row r="2821" spans="1:12" ht="56.25">
      <c r="A2821" s="319" t="s">
        <v>19667</v>
      </c>
      <c r="B2821" s="319" t="s">
        <v>19664</v>
      </c>
      <c r="C2821" s="319" t="s">
        <v>19665</v>
      </c>
      <c r="D2821" s="319" t="s">
        <v>19666</v>
      </c>
      <c r="E2821" s="319" t="s">
        <v>19668</v>
      </c>
      <c r="F2821" s="319" t="s">
        <v>19669</v>
      </c>
      <c r="G2821" s="319" t="s">
        <v>7065</v>
      </c>
      <c r="H2821" s="319" t="s">
        <v>19670</v>
      </c>
      <c r="I2821" s="319" t="s">
        <v>6910</v>
      </c>
      <c r="J2821" s="319" t="s">
        <v>6884</v>
      </c>
      <c r="K2821" s="319" t="s">
        <v>6884</v>
      </c>
      <c r="L2821" s="319" t="s">
        <v>6926</v>
      </c>
    </row>
    <row r="2822" spans="1:12" ht="78.75">
      <c r="A2822" s="318" t="s">
        <v>19674</v>
      </c>
      <c r="B2822" s="318" t="s">
        <v>19671</v>
      </c>
      <c r="C2822" s="318" t="s">
        <v>19672</v>
      </c>
      <c r="D2822" s="318" t="s">
        <v>19673</v>
      </c>
      <c r="E2822" s="318" t="s">
        <v>19675</v>
      </c>
      <c r="F2822" s="318" t="s">
        <v>19676</v>
      </c>
      <c r="G2822" s="318" t="s">
        <v>11284</v>
      </c>
      <c r="H2822" s="318" t="s">
        <v>19676</v>
      </c>
      <c r="I2822" s="318" t="s">
        <v>6884</v>
      </c>
      <c r="J2822" s="318" t="s">
        <v>6884</v>
      </c>
      <c r="K2822" s="318" t="s">
        <v>6884</v>
      </c>
      <c r="L2822" s="318" t="s">
        <v>6926</v>
      </c>
    </row>
    <row r="2823" spans="1:12" ht="56.25">
      <c r="A2823" s="319" t="s">
        <v>19680</v>
      </c>
      <c r="B2823" s="319" t="s">
        <v>19677</v>
      </c>
      <c r="C2823" s="319" t="s">
        <v>19678</v>
      </c>
      <c r="D2823" s="319" t="s">
        <v>19679</v>
      </c>
      <c r="E2823" s="319" t="s">
        <v>7354</v>
      </c>
      <c r="F2823" s="319" t="s">
        <v>7355</v>
      </c>
      <c r="G2823" s="319" t="s">
        <v>7003</v>
      </c>
      <c r="H2823" s="319" t="s">
        <v>7356</v>
      </c>
      <c r="I2823" s="319" t="s">
        <v>6884</v>
      </c>
      <c r="J2823" s="319" t="s">
        <v>6884</v>
      </c>
      <c r="K2823" s="319" t="s">
        <v>6884</v>
      </c>
      <c r="L2823" s="319" t="s">
        <v>6926</v>
      </c>
    </row>
    <row r="2824" spans="1:12" ht="78.75">
      <c r="A2824" s="318" t="s">
        <v>19684</v>
      </c>
      <c r="B2824" s="318" t="s">
        <v>19681</v>
      </c>
      <c r="C2824" s="318" t="s">
        <v>19682</v>
      </c>
      <c r="D2824" s="318" t="s">
        <v>19683</v>
      </c>
      <c r="E2824" s="318" t="s">
        <v>8930</v>
      </c>
      <c r="F2824" s="318" t="s">
        <v>8931</v>
      </c>
      <c r="G2824" s="318" t="s">
        <v>7050</v>
      </c>
      <c r="H2824" s="318" t="s">
        <v>8931</v>
      </c>
      <c r="I2824" s="318" t="s">
        <v>6884</v>
      </c>
      <c r="J2824" s="318" t="s">
        <v>6884</v>
      </c>
      <c r="K2824" s="318" t="s">
        <v>6884</v>
      </c>
      <c r="L2824" s="318" t="s">
        <v>6926</v>
      </c>
    </row>
    <row r="2825" spans="1:12" ht="78.75">
      <c r="A2825" s="319" t="s">
        <v>19684</v>
      </c>
      <c r="B2825" s="319" t="s">
        <v>19685</v>
      </c>
      <c r="C2825" s="319" t="s">
        <v>19686</v>
      </c>
      <c r="D2825" s="319" t="s">
        <v>19683</v>
      </c>
      <c r="E2825" s="319" t="s">
        <v>16285</v>
      </c>
      <c r="F2825" s="319" t="s">
        <v>16286</v>
      </c>
      <c r="G2825" s="319" t="s">
        <v>6990</v>
      </c>
      <c r="H2825" s="319" t="s">
        <v>16286</v>
      </c>
      <c r="I2825" s="319" t="s">
        <v>6884</v>
      </c>
      <c r="J2825" s="319" t="s">
        <v>6884</v>
      </c>
      <c r="K2825" s="319" t="s">
        <v>6884</v>
      </c>
      <c r="L2825" s="319" t="s">
        <v>6926</v>
      </c>
    </row>
    <row r="2826" spans="1:12" ht="67.5">
      <c r="A2826" s="318" t="s">
        <v>19690</v>
      </c>
      <c r="B2826" s="318" t="s">
        <v>19687</v>
      </c>
      <c r="C2826" s="318" t="s">
        <v>19688</v>
      </c>
      <c r="D2826" s="318" t="s">
        <v>19689</v>
      </c>
      <c r="E2826" s="318" t="s">
        <v>19691</v>
      </c>
      <c r="F2826" s="318" t="s">
        <v>19692</v>
      </c>
      <c r="G2826" s="318" t="s">
        <v>6984</v>
      </c>
      <c r="H2826" s="318" t="s">
        <v>19692</v>
      </c>
      <c r="I2826" s="318" t="s">
        <v>6884</v>
      </c>
      <c r="J2826" s="318" t="s">
        <v>6884</v>
      </c>
      <c r="K2826" s="318" t="s">
        <v>6884</v>
      </c>
      <c r="L2826" s="318" t="s">
        <v>6926</v>
      </c>
    </row>
    <row r="2827" spans="1:12" ht="56.25">
      <c r="A2827" s="319" t="s">
        <v>19696</v>
      </c>
      <c r="B2827" s="319" t="s">
        <v>19693</v>
      </c>
      <c r="C2827" s="319" t="s">
        <v>19694</v>
      </c>
      <c r="D2827" s="319" t="s">
        <v>19695</v>
      </c>
      <c r="E2827" s="319" t="s">
        <v>19697</v>
      </c>
      <c r="F2827" s="319" t="s">
        <v>19698</v>
      </c>
      <c r="G2827" s="319" t="s">
        <v>7044</v>
      </c>
      <c r="H2827" s="319" t="s">
        <v>19698</v>
      </c>
      <c r="I2827" s="319" t="s">
        <v>6884</v>
      </c>
      <c r="J2827" s="319" t="s">
        <v>6884</v>
      </c>
      <c r="K2827" s="319" t="s">
        <v>6884</v>
      </c>
      <c r="L2827" s="319" t="s">
        <v>6926</v>
      </c>
    </row>
    <row r="2828" spans="1:12" ht="56.25">
      <c r="A2828" s="318" t="s">
        <v>19702</v>
      </c>
      <c r="B2828" s="318" t="s">
        <v>19699</v>
      </c>
      <c r="C2828" s="318" t="s">
        <v>19700</v>
      </c>
      <c r="D2828" s="318" t="s">
        <v>19701</v>
      </c>
      <c r="E2828" s="318" t="s">
        <v>8218</v>
      </c>
      <c r="F2828" s="318" t="s">
        <v>8219</v>
      </c>
      <c r="G2828" s="318" t="s">
        <v>7037</v>
      </c>
      <c r="H2828" s="318" t="s">
        <v>8219</v>
      </c>
      <c r="I2828" s="318" t="s">
        <v>6884</v>
      </c>
      <c r="J2828" s="318" t="s">
        <v>6884</v>
      </c>
      <c r="K2828" s="318" t="s">
        <v>6884</v>
      </c>
      <c r="L2828" s="318" t="s">
        <v>6926</v>
      </c>
    </row>
    <row r="2829" spans="1:12" ht="22.5">
      <c r="A2829" s="319" t="s">
        <v>19706</v>
      </c>
      <c r="B2829" s="319" t="s">
        <v>19703</v>
      </c>
      <c r="C2829" s="319" t="s">
        <v>19704</v>
      </c>
      <c r="D2829" s="319" t="s">
        <v>19705</v>
      </c>
      <c r="E2829" s="319" t="s">
        <v>7258</v>
      </c>
      <c r="F2829" s="319" t="s">
        <v>7259</v>
      </c>
      <c r="G2829" s="319" t="s">
        <v>7037</v>
      </c>
      <c r="H2829" s="319" t="s">
        <v>7259</v>
      </c>
      <c r="I2829" s="319" t="s">
        <v>6884</v>
      </c>
      <c r="J2829" s="319" t="s">
        <v>6884</v>
      </c>
      <c r="K2829" s="319" t="s">
        <v>6884</v>
      </c>
      <c r="L2829" s="319" t="s">
        <v>6926</v>
      </c>
    </row>
    <row r="2830" spans="1:12" ht="33.75">
      <c r="A2830" s="318" t="s">
        <v>19710</v>
      </c>
      <c r="B2830" s="318" t="s">
        <v>19707</v>
      </c>
      <c r="C2830" s="318" t="s">
        <v>19708</v>
      </c>
      <c r="D2830" s="318" t="s">
        <v>19709</v>
      </c>
      <c r="E2830" s="318" t="s">
        <v>7472</v>
      </c>
      <c r="F2830" s="318" t="s">
        <v>7473</v>
      </c>
      <c r="G2830" s="318" t="s">
        <v>7474</v>
      </c>
      <c r="H2830" s="318" t="s">
        <v>7473</v>
      </c>
      <c r="I2830" s="318" t="s">
        <v>6884</v>
      </c>
      <c r="J2830" s="318" t="s">
        <v>6884</v>
      </c>
      <c r="K2830" s="318" t="s">
        <v>6884</v>
      </c>
      <c r="L2830" s="318" t="s">
        <v>6926</v>
      </c>
    </row>
    <row r="2831" spans="1:12" ht="56.25">
      <c r="A2831" s="319" t="s">
        <v>19714</v>
      </c>
      <c r="B2831" s="319" t="s">
        <v>19711</v>
      </c>
      <c r="C2831" s="319" t="s">
        <v>19712</v>
      </c>
      <c r="D2831" s="319" t="s">
        <v>19713</v>
      </c>
      <c r="E2831" s="319" t="s">
        <v>7210</v>
      </c>
      <c r="F2831" s="319" t="s">
        <v>7211</v>
      </c>
      <c r="G2831" s="319" t="s">
        <v>7003</v>
      </c>
      <c r="H2831" s="319" t="s">
        <v>7212</v>
      </c>
      <c r="I2831" s="319" t="s">
        <v>6884</v>
      </c>
      <c r="J2831" s="319" t="s">
        <v>7108</v>
      </c>
      <c r="K2831" s="319" t="s">
        <v>6884</v>
      </c>
      <c r="L2831" s="319" t="s">
        <v>6926</v>
      </c>
    </row>
    <row r="2832" spans="1:12" ht="45">
      <c r="A2832" s="318" t="s">
        <v>19718</v>
      </c>
      <c r="B2832" s="318" t="s">
        <v>19715</v>
      </c>
      <c r="C2832" s="318" t="s">
        <v>19716</v>
      </c>
      <c r="D2832" s="318" t="s">
        <v>19717</v>
      </c>
      <c r="E2832" s="318" t="s">
        <v>8930</v>
      </c>
      <c r="F2832" s="318" t="s">
        <v>8931</v>
      </c>
      <c r="G2832" s="318" t="s">
        <v>7050</v>
      </c>
      <c r="H2832" s="318" t="s">
        <v>8931</v>
      </c>
      <c r="I2832" s="318" t="s">
        <v>6884</v>
      </c>
      <c r="J2832" s="318" t="s">
        <v>6884</v>
      </c>
      <c r="K2832" s="318" t="s">
        <v>6884</v>
      </c>
      <c r="L2832" s="318" t="s">
        <v>6926</v>
      </c>
    </row>
    <row r="2833" spans="1:12" ht="67.5">
      <c r="A2833" s="319" t="s">
        <v>19722</v>
      </c>
      <c r="B2833" s="319" t="s">
        <v>19719</v>
      </c>
      <c r="C2833" s="319" t="s">
        <v>19720</v>
      </c>
      <c r="D2833" s="319" t="s">
        <v>19721</v>
      </c>
      <c r="E2833" s="319" t="s">
        <v>19723</v>
      </c>
      <c r="F2833" s="319" t="s">
        <v>19724</v>
      </c>
      <c r="G2833" s="319" t="s">
        <v>7106</v>
      </c>
      <c r="H2833" s="319" t="s">
        <v>19725</v>
      </c>
      <c r="I2833" s="319" t="s">
        <v>6884</v>
      </c>
      <c r="J2833" s="319" t="s">
        <v>6884</v>
      </c>
      <c r="K2833" s="319" t="s">
        <v>6884</v>
      </c>
      <c r="L2833" s="319" t="s">
        <v>6926</v>
      </c>
    </row>
    <row r="2834" spans="1:12" ht="33.75">
      <c r="A2834" s="318" t="s">
        <v>1090</v>
      </c>
      <c r="B2834" s="318" t="s">
        <v>19726</v>
      </c>
      <c r="C2834" s="318" t="s">
        <v>19727</v>
      </c>
      <c r="D2834" s="318" t="s">
        <v>19728</v>
      </c>
      <c r="E2834" s="318" t="s">
        <v>9076</v>
      </c>
      <c r="F2834" s="318" t="s">
        <v>9077</v>
      </c>
      <c r="G2834" s="318" t="s">
        <v>7037</v>
      </c>
      <c r="H2834" s="318" t="s">
        <v>9077</v>
      </c>
      <c r="I2834" s="318" t="s">
        <v>6884</v>
      </c>
      <c r="J2834" s="318" t="s">
        <v>6884</v>
      </c>
      <c r="K2834" s="318" t="s">
        <v>6884</v>
      </c>
      <c r="L2834" s="318" t="s">
        <v>6926</v>
      </c>
    </row>
    <row r="2835" spans="1:12" ht="213.75">
      <c r="A2835" s="319" t="s">
        <v>1090</v>
      </c>
      <c r="B2835" s="319" t="s">
        <v>19729</v>
      </c>
      <c r="C2835" s="319" t="s">
        <v>19730</v>
      </c>
      <c r="D2835" s="319" t="s">
        <v>19731</v>
      </c>
      <c r="E2835" s="319" t="s">
        <v>7048</v>
      </c>
      <c r="F2835" s="319" t="s">
        <v>7049</v>
      </c>
      <c r="G2835" s="319" t="s">
        <v>7050</v>
      </c>
      <c r="H2835" s="319" t="s">
        <v>7049</v>
      </c>
      <c r="I2835" s="319" t="s">
        <v>6884</v>
      </c>
      <c r="J2835" s="319" t="s">
        <v>6884</v>
      </c>
      <c r="K2835" s="319" t="s">
        <v>6884</v>
      </c>
      <c r="L2835" s="319" t="s">
        <v>6926</v>
      </c>
    </row>
    <row r="2836" spans="1:12" ht="45">
      <c r="A2836" s="318" t="s">
        <v>1090</v>
      </c>
      <c r="B2836" s="318" t="s">
        <v>19732</v>
      </c>
      <c r="C2836" s="318" t="s">
        <v>19733</v>
      </c>
      <c r="D2836" s="318" t="s">
        <v>19734</v>
      </c>
      <c r="E2836" s="318" t="s">
        <v>12521</v>
      </c>
      <c r="F2836" s="318" t="s">
        <v>12522</v>
      </c>
      <c r="G2836" s="318" t="s">
        <v>7037</v>
      </c>
      <c r="H2836" s="318" t="s">
        <v>12522</v>
      </c>
      <c r="I2836" s="318" t="s">
        <v>6884</v>
      </c>
      <c r="J2836" s="318" t="s">
        <v>6884</v>
      </c>
      <c r="K2836" s="318" t="s">
        <v>6884</v>
      </c>
      <c r="L2836" s="318" t="s">
        <v>6926</v>
      </c>
    </row>
    <row r="2837" spans="1:12" ht="123.75">
      <c r="A2837" s="319" t="s">
        <v>19738</v>
      </c>
      <c r="B2837" s="319" t="s">
        <v>19735</v>
      </c>
      <c r="C2837" s="319" t="s">
        <v>19736</v>
      </c>
      <c r="D2837" s="319" t="s">
        <v>19737</v>
      </c>
      <c r="E2837" s="319" t="s">
        <v>7048</v>
      </c>
      <c r="F2837" s="319" t="s">
        <v>7049</v>
      </c>
      <c r="G2837" s="319" t="s">
        <v>7050</v>
      </c>
      <c r="H2837" s="319" t="s">
        <v>7049</v>
      </c>
      <c r="I2837" s="319" t="s">
        <v>6884</v>
      </c>
      <c r="J2837" s="319" t="s">
        <v>6884</v>
      </c>
      <c r="K2837" s="319" t="s">
        <v>6884</v>
      </c>
      <c r="L2837" s="319" t="s">
        <v>6926</v>
      </c>
    </row>
    <row r="2838" spans="1:12" ht="78.75">
      <c r="A2838" s="318" t="s">
        <v>1090</v>
      </c>
      <c r="B2838" s="318" t="s">
        <v>19739</v>
      </c>
      <c r="C2838" s="318" t="s">
        <v>19740</v>
      </c>
      <c r="D2838" s="318" t="s">
        <v>19741</v>
      </c>
      <c r="E2838" s="318" t="s">
        <v>7598</v>
      </c>
      <c r="F2838" s="318" t="s">
        <v>7599</v>
      </c>
      <c r="G2838" s="318" t="s">
        <v>7600</v>
      </c>
      <c r="H2838" s="318" t="s">
        <v>7599</v>
      </c>
      <c r="I2838" s="318" t="s">
        <v>6884</v>
      </c>
      <c r="J2838" s="318" t="s">
        <v>6884</v>
      </c>
      <c r="K2838" s="318" t="s">
        <v>6884</v>
      </c>
      <c r="L2838" s="318" t="s">
        <v>6926</v>
      </c>
    </row>
    <row r="2839" spans="1:12" ht="56.25">
      <c r="A2839" s="319" t="s">
        <v>1090</v>
      </c>
      <c r="B2839" s="319" t="s">
        <v>19742</v>
      </c>
      <c r="C2839" s="319" t="s">
        <v>19743</v>
      </c>
      <c r="D2839" s="319" t="s">
        <v>19744</v>
      </c>
      <c r="E2839" s="319" t="s">
        <v>19745</v>
      </c>
      <c r="F2839" s="319" t="s">
        <v>8848</v>
      </c>
      <c r="G2839" s="319" t="s">
        <v>7163</v>
      </c>
      <c r="H2839" s="319" t="s">
        <v>10316</v>
      </c>
      <c r="I2839" s="319" t="s">
        <v>6884</v>
      </c>
      <c r="J2839" s="319" t="s">
        <v>6884</v>
      </c>
      <c r="K2839" s="319" t="s">
        <v>6884</v>
      </c>
      <c r="L2839" s="319" t="s">
        <v>6926</v>
      </c>
    </row>
    <row r="2840" spans="1:12" ht="56.25">
      <c r="A2840" s="318" t="s">
        <v>1090</v>
      </c>
      <c r="B2840" s="318" t="s">
        <v>19746</v>
      </c>
      <c r="C2840" s="318" t="s">
        <v>19747</v>
      </c>
      <c r="D2840" s="318" t="s">
        <v>19748</v>
      </c>
      <c r="E2840" s="318" t="s">
        <v>7042</v>
      </c>
      <c r="F2840" s="318" t="s">
        <v>7043</v>
      </c>
      <c r="G2840" s="318" t="s">
        <v>7044</v>
      </c>
      <c r="H2840" s="318" t="s">
        <v>7043</v>
      </c>
      <c r="I2840" s="318" t="s">
        <v>6884</v>
      </c>
      <c r="J2840" s="318" t="s">
        <v>6884</v>
      </c>
      <c r="K2840" s="318" t="s">
        <v>6884</v>
      </c>
      <c r="L2840" s="318" t="s">
        <v>6926</v>
      </c>
    </row>
    <row r="2841" spans="1:12" ht="67.5">
      <c r="A2841" s="319" t="s">
        <v>19752</v>
      </c>
      <c r="B2841" s="319" t="s">
        <v>19749</v>
      </c>
      <c r="C2841" s="319" t="s">
        <v>19750</v>
      </c>
      <c r="D2841" s="319" t="s">
        <v>19751</v>
      </c>
      <c r="E2841" s="319" t="s">
        <v>12786</v>
      </c>
      <c r="F2841" s="319" t="s">
        <v>12787</v>
      </c>
      <c r="G2841" s="319" t="s">
        <v>7163</v>
      </c>
      <c r="H2841" s="319" t="s">
        <v>12788</v>
      </c>
      <c r="I2841" s="319" t="s">
        <v>6884</v>
      </c>
      <c r="J2841" s="319" t="s">
        <v>7108</v>
      </c>
      <c r="K2841" s="319" t="s">
        <v>6884</v>
      </c>
      <c r="L2841" s="319" t="s">
        <v>6926</v>
      </c>
    </row>
    <row r="2842" spans="1:12" ht="146.25">
      <c r="A2842" s="318" t="s">
        <v>19756</v>
      </c>
      <c r="B2842" s="318" t="s">
        <v>19753</v>
      </c>
      <c r="C2842" s="318" t="s">
        <v>19754</v>
      </c>
      <c r="D2842" s="318" t="s">
        <v>19755</v>
      </c>
      <c r="E2842" s="318" t="s">
        <v>9044</v>
      </c>
      <c r="F2842" s="318" t="s">
        <v>9045</v>
      </c>
      <c r="G2842" s="318" t="s">
        <v>7044</v>
      </c>
      <c r="H2842" s="318" t="s">
        <v>9045</v>
      </c>
      <c r="I2842" s="318" t="s">
        <v>6884</v>
      </c>
      <c r="J2842" s="318" t="s">
        <v>6884</v>
      </c>
      <c r="K2842" s="318" t="s">
        <v>6884</v>
      </c>
      <c r="L2842" s="318" t="s">
        <v>6926</v>
      </c>
    </row>
    <row r="2843" spans="1:12" ht="303.75">
      <c r="A2843" s="319" t="s">
        <v>19760</v>
      </c>
      <c r="B2843" s="319" t="s">
        <v>19757</v>
      </c>
      <c r="C2843" s="319" t="s">
        <v>19758</v>
      </c>
      <c r="D2843" s="319" t="s">
        <v>19759</v>
      </c>
      <c r="E2843" s="319" t="s">
        <v>7472</v>
      </c>
      <c r="F2843" s="319" t="s">
        <v>7473</v>
      </c>
      <c r="G2843" s="319" t="s">
        <v>7474</v>
      </c>
      <c r="H2843" s="319" t="s">
        <v>7473</v>
      </c>
      <c r="I2843" s="319" t="s">
        <v>6884</v>
      </c>
      <c r="J2843" s="319" t="s">
        <v>6884</v>
      </c>
      <c r="K2843" s="319" t="s">
        <v>6884</v>
      </c>
      <c r="L2843" s="319" t="s">
        <v>6926</v>
      </c>
    </row>
    <row r="2844" spans="1:12" ht="45">
      <c r="A2844" s="318" t="s">
        <v>19764</v>
      </c>
      <c r="B2844" s="318" t="s">
        <v>19761</v>
      </c>
      <c r="C2844" s="318" t="s">
        <v>19762</v>
      </c>
      <c r="D2844" s="318" t="s">
        <v>19763</v>
      </c>
      <c r="E2844" s="318" t="s">
        <v>19765</v>
      </c>
      <c r="F2844" s="318" t="s">
        <v>19766</v>
      </c>
      <c r="G2844" s="318" t="s">
        <v>6932</v>
      </c>
      <c r="H2844" s="318" t="s">
        <v>19766</v>
      </c>
      <c r="I2844" s="318" t="s">
        <v>6884</v>
      </c>
      <c r="J2844" s="318" t="s">
        <v>6884</v>
      </c>
      <c r="K2844" s="318" t="s">
        <v>6884</v>
      </c>
      <c r="L2844" s="318" t="s">
        <v>6926</v>
      </c>
    </row>
    <row r="2845" spans="1:12" ht="67.5">
      <c r="A2845" s="319" t="s">
        <v>19770</v>
      </c>
      <c r="B2845" s="319" t="s">
        <v>19767</v>
      </c>
      <c r="C2845" s="319" t="s">
        <v>19768</v>
      </c>
      <c r="D2845" s="319" t="s">
        <v>19769</v>
      </c>
      <c r="E2845" s="319" t="s">
        <v>19771</v>
      </c>
      <c r="F2845" s="319" t="s">
        <v>19772</v>
      </c>
      <c r="G2845" s="319" t="s">
        <v>7586</v>
      </c>
      <c r="H2845" s="319" t="s">
        <v>19773</v>
      </c>
      <c r="I2845" s="319" t="s">
        <v>6884</v>
      </c>
      <c r="J2845" s="319" t="s">
        <v>6884</v>
      </c>
      <c r="K2845" s="319" t="s">
        <v>6884</v>
      </c>
      <c r="L2845" s="319" t="s">
        <v>6926</v>
      </c>
    </row>
    <row r="2846" spans="1:12" ht="45">
      <c r="A2846" s="318" t="s">
        <v>19777</v>
      </c>
      <c r="B2846" s="318" t="s">
        <v>19774</v>
      </c>
      <c r="C2846" s="318" t="s">
        <v>19775</v>
      </c>
      <c r="D2846" s="318" t="s">
        <v>19776</v>
      </c>
      <c r="E2846" s="318" t="s">
        <v>7445</v>
      </c>
      <c r="F2846" s="318" t="s">
        <v>7446</v>
      </c>
      <c r="G2846" s="318" t="s">
        <v>6990</v>
      </c>
      <c r="H2846" s="318" t="s">
        <v>7446</v>
      </c>
      <c r="I2846" s="318" t="s">
        <v>6884</v>
      </c>
      <c r="J2846" s="318" t="s">
        <v>6884</v>
      </c>
      <c r="K2846" s="318" t="s">
        <v>6884</v>
      </c>
      <c r="L2846" s="318" t="s">
        <v>6926</v>
      </c>
    </row>
    <row r="2847" spans="1:12" ht="45">
      <c r="A2847" s="319" t="s">
        <v>19781</v>
      </c>
      <c r="B2847" s="319" t="s">
        <v>19778</v>
      </c>
      <c r="C2847" s="319" t="s">
        <v>19779</v>
      </c>
      <c r="D2847" s="319" t="s">
        <v>19780</v>
      </c>
      <c r="E2847" s="319" t="s">
        <v>19782</v>
      </c>
      <c r="F2847" s="319" t="s">
        <v>19783</v>
      </c>
      <c r="G2847" s="319" t="s">
        <v>8100</v>
      </c>
      <c r="H2847" s="319" t="s">
        <v>19783</v>
      </c>
      <c r="I2847" s="319" t="s">
        <v>6884</v>
      </c>
      <c r="J2847" s="319" t="s">
        <v>6884</v>
      </c>
      <c r="K2847" s="319" t="s">
        <v>6884</v>
      </c>
      <c r="L2847" s="319" t="s">
        <v>9127</v>
      </c>
    </row>
    <row r="2848" spans="1:12" ht="101.25">
      <c r="A2848" s="318" t="s">
        <v>6488</v>
      </c>
      <c r="B2848" s="318" t="s">
        <v>19784</v>
      </c>
      <c r="C2848" s="318" t="s">
        <v>6487</v>
      </c>
      <c r="D2848" s="318" t="s">
        <v>6489</v>
      </c>
      <c r="E2848" s="318" t="s">
        <v>19785</v>
      </c>
      <c r="F2848" s="318" t="s">
        <v>19786</v>
      </c>
      <c r="G2848" s="318" t="s">
        <v>7614</v>
      </c>
      <c r="H2848" s="318" t="s">
        <v>19787</v>
      </c>
      <c r="I2848" s="318" t="s">
        <v>6884</v>
      </c>
      <c r="J2848" s="318" t="s">
        <v>13388</v>
      </c>
      <c r="K2848" s="318" t="s">
        <v>6884</v>
      </c>
      <c r="L2848" s="318" t="s">
        <v>965</v>
      </c>
    </row>
    <row r="2849" spans="1:12" ht="112.5">
      <c r="A2849" s="319" t="s">
        <v>6485</v>
      </c>
      <c r="B2849" s="319" t="s">
        <v>19788</v>
      </c>
      <c r="C2849" s="319" t="s">
        <v>6484</v>
      </c>
      <c r="D2849" s="319" t="s">
        <v>6486</v>
      </c>
      <c r="E2849" s="319" t="s">
        <v>19789</v>
      </c>
      <c r="F2849" s="319" t="s">
        <v>19790</v>
      </c>
      <c r="G2849" s="319" t="s">
        <v>19791</v>
      </c>
      <c r="H2849" s="319" t="s">
        <v>19792</v>
      </c>
      <c r="I2849" s="319" t="s">
        <v>6884</v>
      </c>
      <c r="J2849" s="319" t="s">
        <v>13388</v>
      </c>
      <c r="K2849" s="319" t="s">
        <v>6884</v>
      </c>
      <c r="L2849" s="319" t="s">
        <v>965</v>
      </c>
    </row>
    <row r="2850" spans="1:12" ht="101.25">
      <c r="A2850" s="318" t="s">
        <v>6474</v>
      </c>
      <c r="B2850" s="318" t="s">
        <v>19793</v>
      </c>
      <c r="C2850" s="318" t="s">
        <v>19794</v>
      </c>
      <c r="D2850" s="318" t="s">
        <v>6480</v>
      </c>
      <c r="E2850" s="318" t="s">
        <v>19785</v>
      </c>
      <c r="F2850" s="318" t="s">
        <v>19786</v>
      </c>
      <c r="G2850" s="318" t="s">
        <v>7759</v>
      </c>
      <c r="H2850" s="318" t="s">
        <v>19787</v>
      </c>
      <c r="I2850" s="318" t="s">
        <v>6884</v>
      </c>
      <c r="J2850" s="318" t="s">
        <v>13388</v>
      </c>
      <c r="K2850" s="318" t="s">
        <v>6884</v>
      </c>
      <c r="L2850" s="318" t="s">
        <v>965</v>
      </c>
    </row>
    <row r="2851" spans="1:12" ht="101.25">
      <c r="A2851" s="319" t="s">
        <v>6481</v>
      </c>
      <c r="B2851" s="319" t="s">
        <v>19795</v>
      </c>
      <c r="C2851" s="319" t="s">
        <v>19796</v>
      </c>
      <c r="D2851" s="319" t="s">
        <v>6483</v>
      </c>
      <c r="E2851" s="319" t="s">
        <v>19789</v>
      </c>
      <c r="F2851" s="319" t="s">
        <v>19797</v>
      </c>
      <c r="G2851" s="319" t="s">
        <v>19791</v>
      </c>
      <c r="H2851" s="319" t="s">
        <v>19792</v>
      </c>
      <c r="I2851" s="319" t="s">
        <v>6884</v>
      </c>
      <c r="J2851" s="319" t="s">
        <v>13388</v>
      </c>
      <c r="K2851" s="319" t="s">
        <v>6884</v>
      </c>
      <c r="L2851" s="319" t="s">
        <v>965</v>
      </c>
    </row>
    <row r="2852" spans="1:12" ht="101.25">
      <c r="A2852" s="318" t="s">
        <v>6491</v>
      </c>
      <c r="B2852" s="318" t="s">
        <v>19798</v>
      </c>
      <c r="C2852" s="318" t="s">
        <v>19799</v>
      </c>
      <c r="D2852" s="318" t="s">
        <v>6492</v>
      </c>
      <c r="E2852" s="318" t="s">
        <v>19800</v>
      </c>
      <c r="F2852" s="318" t="s">
        <v>19801</v>
      </c>
      <c r="G2852" s="318" t="s">
        <v>19791</v>
      </c>
      <c r="H2852" s="318" t="s">
        <v>19802</v>
      </c>
      <c r="I2852" s="318" t="s">
        <v>6884</v>
      </c>
      <c r="J2852" s="318" t="s">
        <v>13388</v>
      </c>
      <c r="K2852" s="318" t="s">
        <v>6884</v>
      </c>
      <c r="L2852" s="318" t="s">
        <v>965</v>
      </c>
    </row>
    <row r="2853" spans="1:12" ht="78.75">
      <c r="A2853" s="319" t="s">
        <v>19805</v>
      </c>
      <c r="B2853" s="319" t="s">
        <v>19803</v>
      </c>
      <c r="C2853" s="319" t="s">
        <v>19804</v>
      </c>
      <c r="D2853" s="319" t="s">
        <v>6884</v>
      </c>
      <c r="E2853" s="319" t="s">
        <v>19806</v>
      </c>
      <c r="F2853" s="319" t="s">
        <v>19807</v>
      </c>
      <c r="G2853" s="319" t="s">
        <v>19808</v>
      </c>
      <c r="H2853" s="319" t="s">
        <v>19809</v>
      </c>
      <c r="I2853" s="319" t="s">
        <v>6884</v>
      </c>
      <c r="J2853" s="319" t="s">
        <v>13388</v>
      </c>
      <c r="K2853" s="319" t="s">
        <v>6884</v>
      </c>
      <c r="L2853" s="319" t="s">
        <v>10659</v>
      </c>
    </row>
    <row r="2854" spans="1:12" ht="101.25">
      <c r="A2854" s="318" t="s">
        <v>2021</v>
      </c>
      <c r="B2854" s="318" t="s">
        <v>19810</v>
      </c>
      <c r="C2854" s="318" t="s">
        <v>19811</v>
      </c>
      <c r="D2854" s="318" t="s">
        <v>19812</v>
      </c>
      <c r="E2854" s="318" t="s">
        <v>19813</v>
      </c>
      <c r="F2854" s="318" t="s">
        <v>19814</v>
      </c>
      <c r="G2854" s="318" t="s">
        <v>7672</v>
      </c>
      <c r="H2854" s="318" t="s">
        <v>19815</v>
      </c>
      <c r="I2854" s="318" t="s">
        <v>6884</v>
      </c>
      <c r="J2854" s="318" t="s">
        <v>6884</v>
      </c>
      <c r="K2854" s="318" t="s">
        <v>11014</v>
      </c>
      <c r="L2854" s="318" t="s">
        <v>862</v>
      </c>
    </row>
    <row r="2855" spans="1:12" ht="56.25">
      <c r="A2855" s="319" t="s">
        <v>1765</v>
      </c>
      <c r="B2855" s="319" t="s">
        <v>19816</v>
      </c>
      <c r="C2855" s="319" t="s">
        <v>19817</v>
      </c>
      <c r="D2855" s="319" t="s">
        <v>19818</v>
      </c>
      <c r="E2855" s="319" t="s">
        <v>11451</v>
      </c>
      <c r="F2855" s="319" t="s">
        <v>11452</v>
      </c>
      <c r="G2855" s="319" t="s">
        <v>7730</v>
      </c>
      <c r="H2855" s="319" t="s">
        <v>11452</v>
      </c>
      <c r="I2855" s="319" t="s">
        <v>6884</v>
      </c>
      <c r="J2855" s="319" t="s">
        <v>7680</v>
      </c>
      <c r="K2855" s="319" t="s">
        <v>6884</v>
      </c>
      <c r="L2855" s="319" t="s">
        <v>862</v>
      </c>
    </row>
    <row r="2856" spans="1:12" ht="56.25">
      <c r="A2856" s="318" t="s">
        <v>19821</v>
      </c>
      <c r="B2856" s="318" t="s">
        <v>19819</v>
      </c>
      <c r="C2856" s="318" t="s">
        <v>19820</v>
      </c>
      <c r="D2856" s="318" t="s">
        <v>1090</v>
      </c>
      <c r="E2856" s="318" t="s">
        <v>17536</v>
      </c>
      <c r="F2856" s="318" t="s">
        <v>17537</v>
      </c>
      <c r="G2856" s="318" t="s">
        <v>17563</v>
      </c>
      <c r="H2856" s="318" t="s">
        <v>17537</v>
      </c>
      <c r="I2856" s="318" t="s">
        <v>6884</v>
      </c>
      <c r="J2856" s="318" t="s">
        <v>6884</v>
      </c>
      <c r="K2856" s="318" t="s">
        <v>6884</v>
      </c>
      <c r="L2856" s="318" t="s">
        <v>6893</v>
      </c>
    </row>
    <row r="2857" spans="1:12" ht="45">
      <c r="A2857" s="319" t="s">
        <v>4631</v>
      </c>
      <c r="B2857" s="319" t="s">
        <v>19822</v>
      </c>
      <c r="C2857" s="319" t="s">
        <v>19823</v>
      </c>
      <c r="D2857" s="319" t="s">
        <v>4633</v>
      </c>
      <c r="E2857" s="319" t="s">
        <v>8155</v>
      </c>
      <c r="F2857" s="319" t="s">
        <v>8156</v>
      </c>
      <c r="G2857" s="319" t="s">
        <v>7139</v>
      </c>
      <c r="H2857" s="319" t="s">
        <v>8156</v>
      </c>
      <c r="I2857" s="319" t="s">
        <v>6884</v>
      </c>
      <c r="J2857" s="319" t="s">
        <v>6884</v>
      </c>
      <c r="K2857" s="319" t="s">
        <v>6884</v>
      </c>
      <c r="L2857" s="319" t="s">
        <v>862</v>
      </c>
    </row>
    <row r="2858" spans="1:12" ht="56.25">
      <c r="A2858" s="318" t="s">
        <v>19827</v>
      </c>
      <c r="B2858" s="318" t="s">
        <v>19824</v>
      </c>
      <c r="C2858" s="318" t="s">
        <v>19825</v>
      </c>
      <c r="D2858" s="318" t="s">
        <v>19826</v>
      </c>
      <c r="E2858" s="318" t="s">
        <v>7237</v>
      </c>
      <c r="F2858" s="318" t="s">
        <v>8474</v>
      </c>
      <c r="G2858" s="318" t="s">
        <v>7003</v>
      </c>
      <c r="H2858" s="318" t="s">
        <v>8475</v>
      </c>
      <c r="I2858" s="318" t="s">
        <v>6884</v>
      </c>
      <c r="J2858" s="318" t="s">
        <v>6884</v>
      </c>
      <c r="K2858" s="318" t="s">
        <v>6884</v>
      </c>
      <c r="L2858" s="318" t="s">
        <v>862</v>
      </c>
    </row>
    <row r="2859" spans="1:12" ht="56.25">
      <c r="A2859" s="319" t="s">
        <v>19831</v>
      </c>
      <c r="B2859" s="319" t="s">
        <v>19828</v>
      </c>
      <c r="C2859" s="319" t="s">
        <v>19829</v>
      </c>
      <c r="D2859" s="319" t="s">
        <v>19830</v>
      </c>
      <c r="E2859" s="319" t="s">
        <v>13077</v>
      </c>
      <c r="F2859" s="319" t="s">
        <v>13078</v>
      </c>
      <c r="G2859" s="319" t="s">
        <v>7003</v>
      </c>
      <c r="H2859" s="319" t="s">
        <v>13079</v>
      </c>
      <c r="I2859" s="319" t="s">
        <v>6884</v>
      </c>
      <c r="J2859" s="319" t="s">
        <v>6884</v>
      </c>
      <c r="K2859" s="319" t="s">
        <v>6884</v>
      </c>
      <c r="L2859" s="319" t="s">
        <v>862</v>
      </c>
    </row>
    <row r="2860" spans="1:12" ht="67.5">
      <c r="A2860" s="318" t="s">
        <v>19835</v>
      </c>
      <c r="B2860" s="318" t="s">
        <v>19832</v>
      </c>
      <c r="C2860" s="318" t="s">
        <v>19833</v>
      </c>
      <c r="D2860" s="318" t="s">
        <v>19834</v>
      </c>
      <c r="E2860" s="318" t="s">
        <v>19836</v>
      </c>
      <c r="F2860" s="318" t="s">
        <v>19837</v>
      </c>
      <c r="G2860" s="318" t="s">
        <v>6965</v>
      </c>
      <c r="H2860" s="318" t="s">
        <v>19838</v>
      </c>
      <c r="I2860" s="318" t="s">
        <v>6910</v>
      </c>
      <c r="J2860" s="318" t="s">
        <v>7628</v>
      </c>
      <c r="K2860" s="318" t="s">
        <v>6884</v>
      </c>
      <c r="L2860" s="318" t="s">
        <v>862</v>
      </c>
    </row>
    <row r="2861" spans="1:12" ht="45">
      <c r="A2861" s="319" t="s">
        <v>5416</v>
      </c>
      <c r="B2861" s="319" t="s">
        <v>19839</v>
      </c>
      <c r="C2861" s="319" t="s">
        <v>19840</v>
      </c>
      <c r="D2861" s="319" t="s">
        <v>5418</v>
      </c>
      <c r="E2861" s="319" t="s">
        <v>7354</v>
      </c>
      <c r="F2861" s="319" t="s">
        <v>7355</v>
      </c>
      <c r="G2861" s="319" t="s">
        <v>7003</v>
      </c>
      <c r="H2861" s="319" t="s">
        <v>7356</v>
      </c>
      <c r="I2861" s="319" t="s">
        <v>6884</v>
      </c>
      <c r="J2861" s="319" t="s">
        <v>7150</v>
      </c>
      <c r="K2861" s="319" t="s">
        <v>6884</v>
      </c>
      <c r="L2861" s="319" t="s">
        <v>6986</v>
      </c>
    </row>
    <row r="2862" spans="1:12" ht="45">
      <c r="A2862" s="318" t="s">
        <v>19844</v>
      </c>
      <c r="B2862" s="318" t="s">
        <v>19841</v>
      </c>
      <c r="C2862" s="318" t="s">
        <v>19842</v>
      </c>
      <c r="D2862" s="318" t="s">
        <v>19843</v>
      </c>
      <c r="E2862" s="318" t="s">
        <v>18461</v>
      </c>
      <c r="F2862" s="318" t="s">
        <v>19845</v>
      </c>
      <c r="G2862" s="318" t="s">
        <v>7333</v>
      </c>
      <c r="H2862" s="318" t="s">
        <v>19845</v>
      </c>
      <c r="I2862" s="318" t="s">
        <v>6884</v>
      </c>
      <c r="J2862" s="318" t="s">
        <v>6884</v>
      </c>
      <c r="K2862" s="318" t="s">
        <v>6884</v>
      </c>
      <c r="L2862" s="318" t="s">
        <v>862</v>
      </c>
    </row>
    <row r="2863" spans="1:12" ht="56.25">
      <c r="A2863" s="319" t="s">
        <v>19849</v>
      </c>
      <c r="B2863" s="319" t="s">
        <v>19846</v>
      </c>
      <c r="C2863" s="319" t="s">
        <v>19847</v>
      </c>
      <c r="D2863" s="319" t="s">
        <v>19848</v>
      </c>
      <c r="E2863" s="319" t="s">
        <v>19850</v>
      </c>
      <c r="F2863" s="319" t="s">
        <v>19851</v>
      </c>
      <c r="G2863" s="319" t="s">
        <v>7037</v>
      </c>
      <c r="H2863" s="319" t="s">
        <v>19851</v>
      </c>
      <c r="I2863" s="319" t="s">
        <v>6884</v>
      </c>
      <c r="J2863" s="319" t="s">
        <v>6884</v>
      </c>
      <c r="K2863" s="319" t="s">
        <v>6884</v>
      </c>
      <c r="L2863" s="319" t="s">
        <v>862</v>
      </c>
    </row>
    <row r="2864" spans="1:12" ht="56.25">
      <c r="A2864" s="318" t="s">
        <v>3962</v>
      </c>
      <c r="B2864" s="318" t="s">
        <v>19852</v>
      </c>
      <c r="C2864" s="318" t="s">
        <v>19853</v>
      </c>
      <c r="D2864" s="318" t="s">
        <v>3964</v>
      </c>
      <c r="E2864" s="318" t="s">
        <v>7354</v>
      </c>
      <c r="F2864" s="318" t="s">
        <v>7355</v>
      </c>
      <c r="G2864" s="318" t="s">
        <v>7003</v>
      </c>
      <c r="H2864" s="318" t="s">
        <v>7356</v>
      </c>
      <c r="I2864" s="318" t="s">
        <v>6884</v>
      </c>
      <c r="J2864" s="318" t="s">
        <v>6884</v>
      </c>
      <c r="K2864" s="318" t="s">
        <v>6884</v>
      </c>
      <c r="L2864" s="318" t="s">
        <v>862</v>
      </c>
    </row>
    <row r="2865" spans="1:12" ht="45">
      <c r="A2865" s="319" t="s">
        <v>5583</v>
      </c>
      <c r="B2865" s="319" t="s">
        <v>19854</v>
      </c>
      <c r="C2865" s="319" t="s">
        <v>19855</v>
      </c>
      <c r="D2865" s="319" t="s">
        <v>5585</v>
      </c>
      <c r="E2865" s="319" t="s">
        <v>7258</v>
      </c>
      <c r="F2865" s="319" t="s">
        <v>7259</v>
      </c>
      <c r="G2865" s="319" t="s">
        <v>7037</v>
      </c>
      <c r="H2865" s="319" t="s">
        <v>7259</v>
      </c>
      <c r="I2865" s="319" t="s">
        <v>6884</v>
      </c>
      <c r="J2865" s="319" t="s">
        <v>6884</v>
      </c>
      <c r="K2865" s="319" t="s">
        <v>6884</v>
      </c>
      <c r="L2865" s="319" t="s">
        <v>862</v>
      </c>
    </row>
    <row r="2866" spans="1:12" ht="56.25">
      <c r="A2866" s="318" t="s">
        <v>19859</v>
      </c>
      <c r="B2866" s="318" t="s">
        <v>19856</v>
      </c>
      <c r="C2866" s="318" t="s">
        <v>19857</v>
      </c>
      <c r="D2866" s="318" t="s">
        <v>19858</v>
      </c>
      <c r="E2866" s="318" t="s">
        <v>7237</v>
      </c>
      <c r="F2866" s="318" t="s">
        <v>8474</v>
      </c>
      <c r="G2866" s="318" t="s">
        <v>7003</v>
      </c>
      <c r="H2866" s="318" t="s">
        <v>8475</v>
      </c>
      <c r="I2866" s="318" t="s">
        <v>6884</v>
      </c>
      <c r="J2866" s="318" t="s">
        <v>6884</v>
      </c>
      <c r="K2866" s="318" t="s">
        <v>6884</v>
      </c>
      <c r="L2866" s="318" t="s">
        <v>862</v>
      </c>
    </row>
    <row r="2867" spans="1:12" ht="78.75">
      <c r="A2867" s="319" t="s">
        <v>19863</v>
      </c>
      <c r="B2867" s="319" t="s">
        <v>19860</v>
      </c>
      <c r="C2867" s="319" t="s">
        <v>19861</v>
      </c>
      <c r="D2867" s="319" t="s">
        <v>19862</v>
      </c>
      <c r="E2867" s="319" t="s">
        <v>19864</v>
      </c>
      <c r="F2867" s="319" t="s">
        <v>19865</v>
      </c>
      <c r="G2867" s="319" t="s">
        <v>11192</v>
      </c>
      <c r="H2867" s="319" t="s">
        <v>19866</v>
      </c>
      <c r="I2867" s="319" t="s">
        <v>6884</v>
      </c>
      <c r="J2867" s="319" t="s">
        <v>17187</v>
      </c>
      <c r="K2867" s="319" t="s">
        <v>6884</v>
      </c>
      <c r="L2867" s="319" t="s">
        <v>7891</v>
      </c>
    </row>
    <row r="2868" spans="1:12" ht="33.75">
      <c r="A2868" s="318" t="s">
        <v>19870</v>
      </c>
      <c r="B2868" s="318" t="s">
        <v>19867</v>
      </c>
      <c r="C2868" s="318" t="s">
        <v>19868</v>
      </c>
      <c r="D2868" s="318" t="s">
        <v>19869</v>
      </c>
      <c r="E2868" s="318" t="s">
        <v>7258</v>
      </c>
      <c r="F2868" s="318" t="s">
        <v>7259</v>
      </c>
      <c r="G2868" s="318" t="s">
        <v>7037</v>
      </c>
      <c r="H2868" s="318" t="s">
        <v>7259</v>
      </c>
      <c r="I2868" s="318" t="s">
        <v>6884</v>
      </c>
      <c r="J2868" s="318" t="s">
        <v>6884</v>
      </c>
      <c r="K2868" s="318" t="s">
        <v>6884</v>
      </c>
      <c r="L2868" s="318" t="s">
        <v>862</v>
      </c>
    </row>
    <row r="2869" spans="1:12" ht="67.5">
      <c r="A2869" s="319" t="s">
        <v>19873</v>
      </c>
      <c r="B2869" s="319" t="s">
        <v>19871</v>
      </c>
      <c r="C2869" s="319" t="s">
        <v>19872</v>
      </c>
      <c r="D2869" s="319" t="s">
        <v>6884</v>
      </c>
      <c r="E2869" s="319" t="s">
        <v>19874</v>
      </c>
      <c r="F2869" s="319" t="s">
        <v>19875</v>
      </c>
      <c r="G2869" s="319" t="s">
        <v>7037</v>
      </c>
      <c r="H2869" s="319" t="s">
        <v>19876</v>
      </c>
      <c r="I2869" s="319" t="s">
        <v>6884</v>
      </c>
      <c r="J2869" s="319" t="s">
        <v>6884</v>
      </c>
      <c r="K2869" s="319" t="s">
        <v>6884</v>
      </c>
      <c r="L2869" s="319" t="s">
        <v>862</v>
      </c>
    </row>
    <row r="2870" spans="1:12" ht="45">
      <c r="A2870" s="318" t="s">
        <v>19880</v>
      </c>
      <c r="B2870" s="318" t="s">
        <v>19877</v>
      </c>
      <c r="C2870" s="318" t="s">
        <v>19878</v>
      </c>
      <c r="D2870" s="318" t="s">
        <v>19879</v>
      </c>
      <c r="E2870" s="318" t="s">
        <v>7258</v>
      </c>
      <c r="F2870" s="318" t="s">
        <v>7259</v>
      </c>
      <c r="G2870" s="318" t="s">
        <v>7037</v>
      </c>
      <c r="H2870" s="318" t="s">
        <v>7259</v>
      </c>
      <c r="I2870" s="318" t="s">
        <v>6884</v>
      </c>
      <c r="J2870" s="318" t="s">
        <v>6884</v>
      </c>
      <c r="K2870" s="318" t="s">
        <v>6884</v>
      </c>
      <c r="L2870" s="318" t="s">
        <v>862</v>
      </c>
    </row>
    <row r="2871" spans="1:12" ht="78.75">
      <c r="A2871" s="319" t="s">
        <v>4054</v>
      </c>
      <c r="B2871" s="319" t="s">
        <v>19881</v>
      </c>
      <c r="C2871" s="319" t="s">
        <v>19882</v>
      </c>
      <c r="D2871" s="319" t="s">
        <v>4056</v>
      </c>
      <c r="E2871" s="319" t="s">
        <v>19883</v>
      </c>
      <c r="F2871" s="319" t="s">
        <v>19884</v>
      </c>
      <c r="G2871" s="319" t="s">
        <v>7219</v>
      </c>
      <c r="H2871" s="319" t="s">
        <v>19885</v>
      </c>
      <c r="I2871" s="319" t="s">
        <v>6884</v>
      </c>
      <c r="J2871" s="319" t="s">
        <v>6884</v>
      </c>
      <c r="K2871" s="319" t="s">
        <v>6884</v>
      </c>
      <c r="L2871" s="319" t="s">
        <v>862</v>
      </c>
    </row>
    <row r="2872" spans="1:12" ht="56.25">
      <c r="A2872" s="318" t="s">
        <v>19889</v>
      </c>
      <c r="B2872" s="318" t="s">
        <v>19886</v>
      </c>
      <c r="C2872" s="318" t="s">
        <v>19887</v>
      </c>
      <c r="D2872" s="318" t="s">
        <v>19888</v>
      </c>
      <c r="E2872" s="318" t="s">
        <v>7354</v>
      </c>
      <c r="F2872" s="318" t="s">
        <v>7355</v>
      </c>
      <c r="G2872" s="318" t="s">
        <v>7003</v>
      </c>
      <c r="H2872" s="318" t="s">
        <v>7356</v>
      </c>
      <c r="I2872" s="318" t="s">
        <v>6884</v>
      </c>
      <c r="J2872" s="318" t="s">
        <v>6884</v>
      </c>
      <c r="K2872" s="318" t="s">
        <v>6884</v>
      </c>
      <c r="L2872" s="318" t="s">
        <v>862</v>
      </c>
    </row>
    <row r="2873" spans="1:12" ht="67.5">
      <c r="A2873" s="319" t="s">
        <v>6884</v>
      </c>
      <c r="B2873" s="319" t="s">
        <v>19890</v>
      </c>
      <c r="C2873" s="319" t="s">
        <v>19891</v>
      </c>
      <c r="D2873" s="319" t="s">
        <v>6884</v>
      </c>
      <c r="E2873" s="319" t="s">
        <v>8424</v>
      </c>
      <c r="F2873" s="319" t="s">
        <v>8425</v>
      </c>
      <c r="G2873" s="319" t="s">
        <v>7003</v>
      </c>
      <c r="H2873" s="319" t="s">
        <v>8426</v>
      </c>
      <c r="I2873" s="319" t="s">
        <v>6884</v>
      </c>
      <c r="J2873" s="319" t="s">
        <v>6884</v>
      </c>
      <c r="K2873" s="319" t="s">
        <v>6940</v>
      </c>
      <c r="L2873" s="319" t="s">
        <v>862</v>
      </c>
    </row>
    <row r="2874" spans="1:12" ht="78.75">
      <c r="A2874" s="318" t="s">
        <v>19895</v>
      </c>
      <c r="B2874" s="318" t="s">
        <v>19892</v>
      </c>
      <c r="C2874" s="318" t="s">
        <v>19893</v>
      </c>
      <c r="D2874" s="318" t="s">
        <v>19894</v>
      </c>
      <c r="E2874" s="318" t="s">
        <v>8424</v>
      </c>
      <c r="F2874" s="318" t="s">
        <v>8425</v>
      </c>
      <c r="G2874" s="318" t="s">
        <v>7003</v>
      </c>
      <c r="H2874" s="318" t="s">
        <v>8426</v>
      </c>
      <c r="I2874" s="318" t="s">
        <v>6884</v>
      </c>
      <c r="J2874" s="318" t="s">
        <v>6884</v>
      </c>
      <c r="K2874" s="318" t="s">
        <v>6884</v>
      </c>
      <c r="L2874" s="318" t="s">
        <v>862</v>
      </c>
    </row>
    <row r="2875" spans="1:12" ht="112.5">
      <c r="A2875" s="319" t="s">
        <v>19899</v>
      </c>
      <c r="B2875" s="319" t="s">
        <v>19896</v>
      </c>
      <c r="C2875" s="319" t="s">
        <v>19897</v>
      </c>
      <c r="D2875" s="319" t="s">
        <v>19898</v>
      </c>
      <c r="E2875" s="319" t="s">
        <v>8424</v>
      </c>
      <c r="F2875" s="319" t="s">
        <v>8425</v>
      </c>
      <c r="G2875" s="319" t="s">
        <v>7003</v>
      </c>
      <c r="H2875" s="319" t="s">
        <v>8426</v>
      </c>
      <c r="I2875" s="319" t="s">
        <v>6884</v>
      </c>
      <c r="J2875" s="319" t="s">
        <v>6884</v>
      </c>
      <c r="K2875" s="319" t="s">
        <v>6884</v>
      </c>
      <c r="L2875" s="319" t="s">
        <v>862</v>
      </c>
    </row>
    <row r="2876" spans="1:12" ht="78.75">
      <c r="A2876" s="318" t="s">
        <v>19903</v>
      </c>
      <c r="B2876" s="318" t="s">
        <v>19900</v>
      </c>
      <c r="C2876" s="318" t="s">
        <v>19901</v>
      </c>
      <c r="D2876" s="318" t="s">
        <v>19902</v>
      </c>
      <c r="E2876" s="318" t="s">
        <v>7354</v>
      </c>
      <c r="F2876" s="318" t="s">
        <v>7355</v>
      </c>
      <c r="G2876" s="318" t="s">
        <v>7003</v>
      </c>
      <c r="H2876" s="318" t="s">
        <v>7356</v>
      </c>
      <c r="I2876" s="318" t="s">
        <v>6884</v>
      </c>
      <c r="J2876" s="318" t="s">
        <v>6884</v>
      </c>
      <c r="K2876" s="318" t="s">
        <v>6884</v>
      </c>
      <c r="L2876" s="318" t="s">
        <v>862</v>
      </c>
    </row>
    <row r="2877" spans="1:12" ht="90">
      <c r="A2877" s="319" t="s">
        <v>19907</v>
      </c>
      <c r="B2877" s="319" t="s">
        <v>19904</v>
      </c>
      <c r="C2877" s="319" t="s">
        <v>19905</v>
      </c>
      <c r="D2877" s="319" t="s">
        <v>19906</v>
      </c>
      <c r="E2877" s="319" t="s">
        <v>7354</v>
      </c>
      <c r="F2877" s="319" t="s">
        <v>7355</v>
      </c>
      <c r="G2877" s="319" t="s">
        <v>7003</v>
      </c>
      <c r="H2877" s="319" t="s">
        <v>7356</v>
      </c>
      <c r="I2877" s="319" t="s">
        <v>6884</v>
      </c>
      <c r="J2877" s="319" t="s">
        <v>6884</v>
      </c>
      <c r="K2877" s="319" t="s">
        <v>6884</v>
      </c>
      <c r="L2877" s="319" t="s">
        <v>862</v>
      </c>
    </row>
    <row r="2878" spans="1:12" ht="56.25">
      <c r="A2878" s="318" t="s">
        <v>19911</v>
      </c>
      <c r="B2878" s="318" t="s">
        <v>19908</v>
      </c>
      <c r="C2878" s="318" t="s">
        <v>19909</v>
      </c>
      <c r="D2878" s="318" t="s">
        <v>19910</v>
      </c>
      <c r="E2878" s="318" t="s">
        <v>19912</v>
      </c>
      <c r="F2878" s="318" t="s">
        <v>19913</v>
      </c>
      <c r="G2878" s="318" t="s">
        <v>14328</v>
      </c>
      <c r="H2878" s="318" t="s">
        <v>19913</v>
      </c>
      <c r="I2878" s="318" t="s">
        <v>6884</v>
      </c>
      <c r="J2878" s="318" t="s">
        <v>7680</v>
      </c>
      <c r="K2878" s="318" t="s">
        <v>6884</v>
      </c>
      <c r="L2878" s="318" t="s">
        <v>862</v>
      </c>
    </row>
    <row r="2879" spans="1:12" ht="67.5">
      <c r="A2879" s="319" t="s">
        <v>1769</v>
      </c>
      <c r="B2879" s="319" t="s">
        <v>19914</v>
      </c>
      <c r="C2879" s="319" t="s">
        <v>19915</v>
      </c>
      <c r="D2879" s="319" t="s">
        <v>19916</v>
      </c>
      <c r="E2879" s="319" t="s">
        <v>12157</v>
      </c>
      <c r="F2879" s="319" t="s">
        <v>12158</v>
      </c>
      <c r="G2879" s="319" t="s">
        <v>7898</v>
      </c>
      <c r="H2879" s="319" t="s">
        <v>12158</v>
      </c>
      <c r="I2879" s="319" t="s">
        <v>6884</v>
      </c>
      <c r="J2879" s="319" t="s">
        <v>6884</v>
      </c>
      <c r="K2879" s="319" t="s">
        <v>6884</v>
      </c>
      <c r="L2879" s="319" t="s">
        <v>862</v>
      </c>
    </row>
    <row r="2880" spans="1:12" ht="78.75">
      <c r="A2880" s="318" t="s">
        <v>19920</v>
      </c>
      <c r="B2880" s="318" t="s">
        <v>19917</v>
      </c>
      <c r="C2880" s="318" t="s">
        <v>19918</v>
      </c>
      <c r="D2880" s="318" t="s">
        <v>19919</v>
      </c>
      <c r="E2880" s="318" t="s">
        <v>19921</v>
      </c>
      <c r="F2880" s="318" t="s">
        <v>19922</v>
      </c>
      <c r="G2880" s="318" t="s">
        <v>9620</v>
      </c>
      <c r="H2880" s="318" t="s">
        <v>19923</v>
      </c>
      <c r="I2880" s="318" t="s">
        <v>7165</v>
      </c>
      <c r="J2880" s="318" t="s">
        <v>6884</v>
      </c>
      <c r="K2880" s="318" t="s">
        <v>7101</v>
      </c>
      <c r="L2880" s="318" t="s">
        <v>862</v>
      </c>
    </row>
    <row r="2881" spans="1:12" ht="78.75">
      <c r="A2881" s="319" t="s">
        <v>19927</v>
      </c>
      <c r="B2881" s="319" t="s">
        <v>19924</v>
      </c>
      <c r="C2881" s="319" t="s">
        <v>19925</v>
      </c>
      <c r="D2881" s="319" t="s">
        <v>19926</v>
      </c>
      <c r="E2881" s="319" t="s">
        <v>19921</v>
      </c>
      <c r="F2881" s="319" t="s">
        <v>19922</v>
      </c>
      <c r="G2881" s="319" t="s">
        <v>9620</v>
      </c>
      <c r="H2881" s="319" t="s">
        <v>19928</v>
      </c>
      <c r="I2881" s="319" t="s">
        <v>7165</v>
      </c>
      <c r="J2881" s="319" t="s">
        <v>19929</v>
      </c>
      <c r="K2881" s="319" t="s">
        <v>10273</v>
      </c>
      <c r="L2881" s="319" t="s">
        <v>6893</v>
      </c>
    </row>
    <row r="2882" spans="1:12" ht="67.5">
      <c r="A2882" s="318" t="s">
        <v>19932</v>
      </c>
      <c r="B2882" s="318" t="s">
        <v>19930</v>
      </c>
      <c r="C2882" s="318" t="s">
        <v>19931</v>
      </c>
      <c r="D2882" s="318" t="s">
        <v>6668</v>
      </c>
      <c r="E2882" s="318" t="s">
        <v>19933</v>
      </c>
      <c r="F2882" s="318" t="s">
        <v>19934</v>
      </c>
      <c r="G2882" s="318" t="s">
        <v>7003</v>
      </c>
      <c r="H2882" s="318" t="s">
        <v>19935</v>
      </c>
      <c r="I2882" s="318" t="s">
        <v>7165</v>
      </c>
      <c r="J2882" s="318" t="s">
        <v>6884</v>
      </c>
      <c r="K2882" s="318" t="s">
        <v>6884</v>
      </c>
      <c r="L2882" s="318" t="s">
        <v>862</v>
      </c>
    </row>
    <row r="2883" spans="1:12" ht="78.75">
      <c r="A2883" s="319" t="s">
        <v>6662</v>
      </c>
      <c r="B2883" s="319" t="s">
        <v>19936</v>
      </c>
      <c r="C2883" s="319" t="s">
        <v>19937</v>
      </c>
      <c r="D2883" s="319" t="s">
        <v>6663</v>
      </c>
      <c r="E2883" s="319" t="s">
        <v>19921</v>
      </c>
      <c r="F2883" s="319" t="s">
        <v>19922</v>
      </c>
      <c r="G2883" s="319" t="s">
        <v>9620</v>
      </c>
      <c r="H2883" s="319" t="s">
        <v>19923</v>
      </c>
      <c r="I2883" s="319" t="s">
        <v>7165</v>
      </c>
      <c r="J2883" s="319" t="s">
        <v>6884</v>
      </c>
      <c r="K2883" s="319" t="s">
        <v>6884</v>
      </c>
      <c r="L2883" s="319" t="s">
        <v>862</v>
      </c>
    </row>
    <row r="2884" spans="1:12" ht="67.5">
      <c r="A2884" s="318" t="s">
        <v>19941</v>
      </c>
      <c r="B2884" s="318" t="s">
        <v>19938</v>
      </c>
      <c r="C2884" s="318" t="s">
        <v>19939</v>
      </c>
      <c r="D2884" s="318" t="s">
        <v>19940</v>
      </c>
      <c r="E2884" s="318" t="s">
        <v>19942</v>
      </c>
      <c r="F2884" s="318" t="s">
        <v>19943</v>
      </c>
      <c r="G2884" s="318" t="s">
        <v>7037</v>
      </c>
      <c r="H2884" s="318" t="s">
        <v>19943</v>
      </c>
      <c r="I2884" s="318" t="s">
        <v>6884</v>
      </c>
      <c r="J2884" s="318" t="s">
        <v>6884</v>
      </c>
      <c r="K2884" s="318" t="s">
        <v>6884</v>
      </c>
      <c r="L2884" s="318" t="s">
        <v>862</v>
      </c>
    </row>
    <row r="2885" spans="1:12" ht="90">
      <c r="A2885" s="319" t="s">
        <v>2488</v>
      </c>
      <c r="B2885" s="319" t="s">
        <v>19944</v>
      </c>
      <c r="C2885" s="319" t="s">
        <v>19945</v>
      </c>
      <c r="D2885" s="319" t="s">
        <v>19946</v>
      </c>
      <c r="E2885" s="319" t="s">
        <v>19947</v>
      </c>
      <c r="F2885" s="319" t="s">
        <v>19948</v>
      </c>
      <c r="G2885" s="319" t="s">
        <v>7672</v>
      </c>
      <c r="H2885" s="319" t="s">
        <v>19949</v>
      </c>
      <c r="I2885" s="319" t="s">
        <v>6884</v>
      </c>
      <c r="J2885" s="319" t="s">
        <v>7698</v>
      </c>
      <c r="K2885" s="319" t="s">
        <v>6884</v>
      </c>
      <c r="L2885" s="319" t="s">
        <v>862</v>
      </c>
    </row>
    <row r="2886" spans="1:12" ht="45">
      <c r="A2886" s="318" t="s">
        <v>19953</v>
      </c>
      <c r="B2886" s="318" t="s">
        <v>19950</v>
      </c>
      <c r="C2886" s="318" t="s">
        <v>19951</v>
      </c>
      <c r="D2886" s="318" t="s">
        <v>19952</v>
      </c>
      <c r="E2886" s="318" t="s">
        <v>9277</v>
      </c>
      <c r="F2886" s="318" t="s">
        <v>9278</v>
      </c>
      <c r="G2886" s="318" t="s">
        <v>7044</v>
      </c>
      <c r="H2886" s="318" t="s">
        <v>9278</v>
      </c>
      <c r="I2886" s="318" t="s">
        <v>6884</v>
      </c>
      <c r="J2886" s="318" t="s">
        <v>6884</v>
      </c>
      <c r="K2886" s="318" t="s">
        <v>6884</v>
      </c>
      <c r="L2886" s="318" t="s">
        <v>862</v>
      </c>
    </row>
    <row r="2887" spans="1:12" ht="45">
      <c r="A2887" s="319" t="s">
        <v>19957</v>
      </c>
      <c r="B2887" s="319" t="s">
        <v>19954</v>
      </c>
      <c r="C2887" s="319" t="s">
        <v>19955</v>
      </c>
      <c r="D2887" s="319" t="s">
        <v>19956</v>
      </c>
      <c r="E2887" s="319" t="s">
        <v>8991</v>
      </c>
      <c r="F2887" s="319" t="s">
        <v>7795</v>
      </c>
      <c r="G2887" s="319" t="s">
        <v>7044</v>
      </c>
      <c r="H2887" s="319" t="s">
        <v>7795</v>
      </c>
      <c r="I2887" s="319" t="s">
        <v>6884</v>
      </c>
      <c r="J2887" s="319" t="s">
        <v>6884</v>
      </c>
      <c r="K2887" s="319" t="s">
        <v>6884</v>
      </c>
      <c r="L2887" s="319" t="s">
        <v>862</v>
      </c>
    </row>
    <row r="2888" spans="1:12" ht="78.75">
      <c r="A2888" s="318" t="s">
        <v>19961</v>
      </c>
      <c r="B2888" s="318" t="s">
        <v>19958</v>
      </c>
      <c r="C2888" s="318" t="s">
        <v>19959</v>
      </c>
      <c r="D2888" s="318" t="s">
        <v>19960</v>
      </c>
      <c r="E2888" s="318" t="s">
        <v>19962</v>
      </c>
      <c r="F2888" s="318" t="s">
        <v>19963</v>
      </c>
      <c r="G2888" s="318" t="s">
        <v>6979</v>
      </c>
      <c r="H2888" s="318" t="s">
        <v>19964</v>
      </c>
      <c r="I2888" s="318" t="s">
        <v>6884</v>
      </c>
      <c r="J2888" s="318" t="s">
        <v>6884</v>
      </c>
      <c r="K2888" s="318" t="s">
        <v>6884</v>
      </c>
      <c r="L2888" s="318" t="s">
        <v>862</v>
      </c>
    </row>
    <row r="2889" spans="1:12" ht="90">
      <c r="A2889" s="319" t="s">
        <v>19968</v>
      </c>
      <c r="B2889" s="319" t="s">
        <v>19965</v>
      </c>
      <c r="C2889" s="319" t="s">
        <v>19966</v>
      </c>
      <c r="D2889" s="319" t="s">
        <v>19967</v>
      </c>
      <c r="E2889" s="319" t="s">
        <v>19969</v>
      </c>
      <c r="F2889" s="319" t="s">
        <v>19970</v>
      </c>
      <c r="G2889" s="319" t="s">
        <v>7717</v>
      </c>
      <c r="H2889" s="319" t="s">
        <v>19971</v>
      </c>
      <c r="I2889" s="319" t="s">
        <v>6884</v>
      </c>
      <c r="J2889" s="319" t="s">
        <v>6884</v>
      </c>
      <c r="K2889" s="319" t="s">
        <v>6884</v>
      </c>
      <c r="L2889" s="319" t="s">
        <v>862</v>
      </c>
    </row>
    <row r="2890" spans="1:12" ht="67.5">
      <c r="A2890" s="318" t="s">
        <v>19975</v>
      </c>
      <c r="B2890" s="318" t="s">
        <v>19972</v>
      </c>
      <c r="C2890" s="318" t="s">
        <v>19973</v>
      </c>
      <c r="D2890" s="318" t="s">
        <v>19974</v>
      </c>
      <c r="E2890" s="318" t="s">
        <v>7412</v>
      </c>
      <c r="F2890" s="318" t="s">
        <v>7413</v>
      </c>
      <c r="G2890" s="318" t="s">
        <v>7037</v>
      </c>
      <c r="H2890" s="318" t="s">
        <v>7413</v>
      </c>
      <c r="I2890" s="318" t="s">
        <v>6884</v>
      </c>
      <c r="J2890" s="318" t="s">
        <v>6884</v>
      </c>
      <c r="K2890" s="318" t="s">
        <v>6884</v>
      </c>
      <c r="L2890" s="318" t="s">
        <v>862</v>
      </c>
    </row>
    <row r="2891" spans="1:12" ht="45">
      <c r="A2891" s="319" t="s">
        <v>1248</v>
      </c>
      <c r="B2891" s="319" t="s">
        <v>19976</v>
      </c>
      <c r="C2891" s="319" t="s">
        <v>19977</v>
      </c>
      <c r="D2891" s="319" t="s">
        <v>1249</v>
      </c>
      <c r="E2891" s="319" t="s">
        <v>19978</v>
      </c>
      <c r="F2891" s="319" t="s">
        <v>19979</v>
      </c>
      <c r="G2891" s="319" t="s">
        <v>8083</v>
      </c>
      <c r="H2891" s="319" t="s">
        <v>19979</v>
      </c>
      <c r="I2891" s="319" t="s">
        <v>6884</v>
      </c>
      <c r="J2891" s="319" t="s">
        <v>6884</v>
      </c>
      <c r="K2891" s="319" t="s">
        <v>6884</v>
      </c>
      <c r="L2891" s="319" t="s">
        <v>862</v>
      </c>
    </row>
    <row r="2892" spans="1:12" ht="67.5">
      <c r="A2892" s="318" t="s">
        <v>19983</v>
      </c>
      <c r="B2892" s="318" t="s">
        <v>19980</v>
      </c>
      <c r="C2892" s="318" t="s">
        <v>19981</v>
      </c>
      <c r="D2892" s="318" t="s">
        <v>19982</v>
      </c>
      <c r="E2892" s="318" t="s">
        <v>7258</v>
      </c>
      <c r="F2892" s="318" t="s">
        <v>7259</v>
      </c>
      <c r="G2892" s="318" t="s">
        <v>7037</v>
      </c>
      <c r="H2892" s="318" t="s">
        <v>7259</v>
      </c>
      <c r="I2892" s="318" t="s">
        <v>6884</v>
      </c>
      <c r="J2892" s="318" t="s">
        <v>6884</v>
      </c>
      <c r="K2892" s="318" t="s">
        <v>6884</v>
      </c>
      <c r="L2892" s="318" t="s">
        <v>862</v>
      </c>
    </row>
    <row r="2893" spans="1:12" ht="45">
      <c r="A2893" s="319" t="s">
        <v>19987</v>
      </c>
      <c r="B2893" s="319" t="s">
        <v>19984</v>
      </c>
      <c r="C2893" s="319" t="s">
        <v>19985</v>
      </c>
      <c r="D2893" s="319" t="s">
        <v>19986</v>
      </c>
      <c r="E2893" s="319" t="s">
        <v>19988</v>
      </c>
      <c r="F2893" s="319" t="s">
        <v>19989</v>
      </c>
      <c r="G2893" s="319" t="s">
        <v>8100</v>
      </c>
      <c r="H2893" s="319" t="s">
        <v>19990</v>
      </c>
      <c r="I2893" s="319" t="s">
        <v>6910</v>
      </c>
      <c r="J2893" s="319" t="s">
        <v>6884</v>
      </c>
      <c r="K2893" s="319" t="s">
        <v>6884</v>
      </c>
      <c r="L2893" s="319" t="s">
        <v>862</v>
      </c>
    </row>
    <row r="2894" spans="1:12" ht="67.5">
      <c r="A2894" s="318" t="s">
        <v>19994</v>
      </c>
      <c r="B2894" s="318" t="s">
        <v>19991</v>
      </c>
      <c r="C2894" s="318" t="s">
        <v>19992</v>
      </c>
      <c r="D2894" s="318" t="s">
        <v>19993</v>
      </c>
      <c r="E2894" s="318" t="s">
        <v>19995</v>
      </c>
      <c r="F2894" s="318" t="s">
        <v>19996</v>
      </c>
      <c r="G2894" s="318" t="s">
        <v>19997</v>
      </c>
      <c r="H2894" s="318" t="s">
        <v>19998</v>
      </c>
      <c r="I2894" s="318" t="s">
        <v>6884</v>
      </c>
      <c r="J2894" s="318" t="s">
        <v>7108</v>
      </c>
      <c r="K2894" s="318" t="s">
        <v>6884</v>
      </c>
      <c r="L2894" s="318" t="s">
        <v>7652</v>
      </c>
    </row>
    <row r="2895" spans="1:12" ht="135">
      <c r="A2895" s="319" t="s">
        <v>20002</v>
      </c>
      <c r="B2895" s="319" t="s">
        <v>19999</v>
      </c>
      <c r="C2895" s="319" t="s">
        <v>20000</v>
      </c>
      <c r="D2895" s="319" t="s">
        <v>20001</v>
      </c>
      <c r="E2895" s="319" t="s">
        <v>7210</v>
      </c>
      <c r="F2895" s="319" t="s">
        <v>7211</v>
      </c>
      <c r="G2895" s="319" t="s">
        <v>7003</v>
      </c>
      <c r="H2895" s="319" t="s">
        <v>7212</v>
      </c>
      <c r="I2895" s="319" t="s">
        <v>6884</v>
      </c>
      <c r="J2895" s="319" t="s">
        <v>6884</v>
      </c>
      <c r="K2895" s="319" t="s">
        <v>6884</v>
      </c>
      <c r="L2895" s="319" t="s">
        <v>862</v>
      </c>
    </row>
    <row r="2896" spans="1:12" ht="146.25">
      <c r="A2896" s="318" t="s">
        <v>20002</v>
      </c>
      <c r="B2896" s="318" t="s">
        <v>20003</v>
      </c>
      <c r="C2896" s="318" t="s">
        <v>20004</v>
      </c>
      <c r="D2896" s="318" t="s">
        <v>20001</v>
      </c>
      <c r="E2896" s="318" t="s">
        <v>7161</v>
      </c>
      <c r="F2896" s="318" t="s">
        <v>7162</v>
      </c>
      <c r="G2896" s="318" t="s">
        <v>13090</v>
      </c>
      <c r="H2896" s="318" t="s">
        <v>17729</v>
      </c>
      <c r="I2896" s="318" t="s">
        <v>6884</v>
      </c>
      <c r="J2896" s="318" t="s">
        <v>20005</v>
      </c>
      <c r="K2896" s="318" t="s">
        <v>6884</v>
      </c>
      <c r="L2896" s="318" t="s">
        <v>862</v>
      </c>
    </row>
    <row r="2897" spans="1:12" ht="67.5">
      <c r="A2897" s="319" t="s">
        <v>20009</v>
      </c>
      <c r="B2897" s="319" t="s">
        <v>20006</v>
      </c>
      <c r="C2897" s="319" t="s">
        <v>20007</v>
      </c>
      <c r="D2897" s="319" t="s">
        <v>20008</v>
      </c>
      <c r="E2897" s="319" t="s">
        <v>20010</v>
      </c>
      <c r="F2897" s="319" t="s">
        <v>20011</v>
      </c>
      <c r="G2897" s="319" t="s">
        <v>10557</v>
      </c>
      <c r="H2897" s="319" t="s">
        <v>20011</v>
      </c>
      <c r="I2897" s="319" t="s">
        <v>6884</v>
      </c>
      <c r="J2897" s="319" t="s">
        <v>7108</v>
      </c>
      <c r="K2897" s="319" t="s">
        <v>6884</v>
      </c>
      <c r="L2897" s="319" t="s">
        <v>6893</v>
      </c>
    </row>
    <row r="2898" spans="1:12" ht="67.5">
      <c r="A2898" s="318" t="s">
        <v>20015</v>
      </c>
      <c r="B2898" s="318" t="s">
        <v>20012</v>
      </c>
      <c r="C2898" s="318" t="s">
        <v>20013</v>
      </c>
      <c r="D2898" s="318" t="s">
        <v>20014</v>
      </c>
      <c r="E2898" s="318" t="s">
        <v>20016</v>
      </c>
      <c r="F2898" s="318" t="s">
        <v>20017</v>
      </c>
      <c r="G2898" s="318" t="s">
        <v>7106</v>
      </c>
      <c r="H2898" s="318" t="s">
        <v>20017</v>
      </c>
      <c r="I2898" s="318" t="s">
        <v>6884</v>
      </c>
      <c r="J2898" s="318" t="s">
        <v>7108</v>
      </c>
      <c r="K2898" s="318" t="s">
        <v>6884</v>
      </c>
      <c r="L2898" s="318" t="s">
        <v>6893</v>
      </c>
    </row>
    <row r="2899" spans="1:12" ht="56.25">
      <c r="A2899" s="319" t="s">
        <v>2060</v>
      </c>
      <c r="B2899" s="319" t="s">
        <v>20018</v>
      </c>
      <c r="C2899" s="319" t="s">
        <v>20019</v>
      </c>
      <c r="D2899" s="319" t="s">
        <v>2939</v>
      </c>
      <c r="E2899" s="319" t="s">
        <v>9870</v>
      </c>
      <c r="F2899" s="319" t="s">
        <v>20020</v>
      </c>
      <c r="G2899" s="319" t="s">
        <v>8195</v>
      </c>
      <c r="H2899" s="319" t="s">
        <v>20021</v>
      </c>
      <c r="I2899" s="319" t="s">
        <v>6884</v>
      </c>
      <c r="J2899" s="319" t="s">
        <v>6884</v>
      </c>
      <c r="K2899" s="319" t="s">
        <v>6884</v>
      </c>
      <c r="L2899" s="319" t="s">
        <v>862</v>
      </c>
    </row>
    <row r="2900" spans="1:12" ht="56.25">
      <c r="A2900" s="318" t="s">
        <v>20025</v>
      </c>
      <c r="B2900" s="318" t="s">
        <v>20022</v>
      </c>
      <c r="C2900" s="318" t="s">
        <v>20023</v>
      </c>
      <c r="D2900" s="318" t="s">
        <v>20024</v>
      </c>
      <c r="E2900" s="318" t="s">
        <v>8446</v>
      </c>
      <c r="F2900" s="318" t="s">
        <v>8447</v>
      </c>
      <c r="G2900" s="318" t="s">
        <v>7120</v>
      </c>
      <c r="H2900" s="318" t="s">
        <v>8448</v>
      </c>
      <c r="I2900" s="318" t="s">
        <v>6884</v>
      </c>
      <c r="J2900" s="318" t="s">
        <v>6884</v>
      </c>
      <c r="K2900" s="318" t="s">
        <v>6884</v>
      </c>
      <c r="L2900" s="318" t="s">
        <v>862</v>
      </c>
    </row>
    <row r="2901" spans="1:12" ht="56.25">
      <c r="A2901" s="319" t="s">
        <v>20029</v>
      </c>
      <c r="B2901" s="319" t="s">
        <v>20026</v>
      </c>
      <c r="C2901" s="319" t="s">
        <v>20027</v>
      </c>
      <c r="D2901" s="319" t="s">
        <v>20028</v>
      </c>
      <c r="E2901" s="319" t="s">
        <v>20030</v>
      </c>
      <c r="F2901" s="319" t="s">
        <v>20031</v>
      </c>
      <c r="G2901" s="319" t="s">
        <v>8195</v>
      </c>
      <c r="H2901" s="319" t="s">
        <v>20032</v>
      </c>
      <c r="I2901" s="319" t="s">
        <v>6884</v>
      </c>
      <c r="J2901" s="319" t="s">
        <v>6884</v>
      </c>
      <c r="K2901" s="319" t="s">
        <v>6884</v>
      </c>
      <c r="L2901" s="319" t="s">
        <v>862</v>
      </c>
    </row>
    <row r="2902" spans="1:12" ht="90">
      <c r="A2902" s="318" t="s">
        <v>20036</v>
      </c>
      <c r="B2902" s="318" t="s">
        <v>20033</v>
      </c>
      <c r="C2902" s="318" t="s">
        <v>20034</v>
      </c>
      <c r="D2902" s="318" t="s">
        <v>20035</v>
      </c>
      <c r="E2902" s="318" t="s">
        <v>20037</v>
      </c>
      <c r="F2902" s="318" t="s">
        <v>20038</v>
      </c>
      <c r="G2902" s="318" t="s">
        <v>7219</v>
      </c>
      <c r="H2902" s="318" t="s">
        <v>20039</v>
      </c>
      <c r="I2902" s="318" t="s">
        <v>6884</v>
      </c>
      <c r="J2902" s="318" t="s">
        <v>7108</v>
      </c>
      <c r="K2902" s="318" t="s">
        <v>6884</v>
      </c>
      <c r="L2902" s="318" t="s">
        <v>862</v>
      </c>
    </row>
    <row r="2903" spans="1:12" ht="90">
      <c r="A2903" s="319" t="s">
        <v>20043</v>
      </c>
      <c r="B2903" s="319" t="s">
        <v>20040</v>
      </c>
      <c r="C2903" s="319" t="s">
        <v>20041</v>
      </c>
      <c r="D2903" s="319" t="s">
        <v>20042</v>
      </c>
      <c r="E2903" s="319" t="s">
        <v>20044</v>
      </c>
      <c r="F2903" s="319" t="s">
        <v>20045</v>
      </c>
      <c r="G2903" s="319" t="s">
        <v>7094</v>
      </c>
      <c r="H2903" s="319" t="s">
        <v>20045</v>
      </c>
      <c r="I2903" s="319" t="s">
        <v>6884</v>
      </c>
      <c r="J2903" s="319" t="s">
        <v>6884</v>
      </c>
      <c r="K2903" s="319" t="s">
        <v>7101</v>
      </c>
      <c r="L2903" s="319" t="s">
        <v>862</v>
      </c>
    </row>
    <row r="2904" spans="1:12" ht="101.25">
      <c r="A2904" s="318" t="s">
        <v>20049</v>
      </c>
      <c r="B2904" s="318" t="s">
        <v>20046</v>
      </c>
      <c r="C2904" s="318" t="s">
        <v>20047</v>
      </c>
      <c r="D2904" s="318" t="s">
        <v>20048</v>
      </c>
      <c r="E2904" s="318" t="s">
        <v>20050</v>
      </c>
      <c r="F2904" s="318" t="s">
        <v>20051</v>
      </c>
      <c r="G2904" s="318" t="s">
        <v>7106</v>
      </c>
      <c r="H2904" s="318" t="s">
        <v>20052</v>
      </c>
      <c r="I2904" s="318" t="s">
        <v>6884</v>
      </c>
      <c r="J2904" s="318" t="s">
        <v>7150</v>
      </c>
      <c r="K2904" s="318" t="s">
        <v>6884</v>
      </c>
      <c r="L2904" s="318" t="s">
        <v>862</v>
      </c>
    </row>
    <row r="2905" spans="1:12" ht="45">
      <c r="A2905" s="319" t="s">
        <v>20056</v>
      </c>
      <c r="B2905" s="319" t="s">
        <v>20053</v>
      </c>
      <c r="C2905" s="319" t="s">
        <v>20054</v>
      </c>
      <c r="D2905" s="319" t="s">
        <v>20055</v>
      </c>
      <c r="E2905" s="319" t="s">
        <v>7354</v>
      </c>
      <c r="F2905" s="319" t="s">
        <v>7355</v>
      </c>
      <c r="G2905" s="319" t="s">
        <v>7003</v>
      </c>
      <c r="H2905" s="319" t="s">
        <v>7356</v>
      </c>
      <c r="I2905" s="319" t="s">
        <v>6884</v>
      </c>
      <c r="J2905" s="319" t="s">
        <v>6884</v>
      </c>
      <c r="K2905" s="319" t="s">
        <v>6884</v>
      </c>
      <c r="L2905" s="319" t="s">
        <v>862</v>
      </c>
    </row>
    <row r="2906" spans="1:12" ht="56.25">
      <c r="A2906" s="318" t="s">
        <v>20060</v>
      </c>
      <c r="B2906" s="318" t="s">
        <v>20057</v>
      </c>
      <c r="C2906" s="318" t="s">
        <v>20058</v>
      </c>
      <c r="D2906" s="318" t="s">
        <v>20059</v>
      </c>
      <c r="E2906" s="318" t="s">
        <v>8698</v>
      </c>
      <c r="F2906" s="318" t="s">
        <v>8699</v>
      </c>
      <c r="G2906" s="318" t="s">
        <v>7003</v>
      </c>
      <c r="H2906" s="318" t="s">
        <v>8700</v>
      </c>
      <c r="I2906" s="318" t="s">
        <v>6884</v>
      </c>
      <c r="J2906" s="318" t="s">
        <v>6884</v>
      </c>
      <c r="K2906" s="318" t="s">
        <v>6884</v>
      </c>
      <c r="L2906" s="318" t="s">
        <v>862</v>
      </c>
    </row>
    <row r="2907" spans="1:12" ht="33.75">
      <c r="A2907" s="319" t="s">
        <v>20064</v>
      </c>
      <c r="B2907" s="319" t="s">
        <v>20061</v>
      </c>
      <c r="C2907" s="319" t="s">
        <v>20062</v>
      </c>
      <c r="D2907" s="319" t="s">
        <v>20063</v>
      </c>
      <c r="E2907" s="319" t="s">
        <v>7274</v>
      </c>
      <c r="F2907" s="319" t="s">
        <v>7275</v>
      </c>
      <c r="G2907" s="319" t="s">
        <v>7276</v>
      </c>
      <c r="H2907" s="319" t="s">
        <v>7277</v>
      </c>
      <c r="I2907" s="319" t="s">
        <v>6884</v>
      </c>
      <c r="J2907" s="319" t="s">
        <v>6884</v>
      </c>
      <c r="K2907" s="319" t="s">
        <v>6884</v>
      </c>
      <c r="L2907" s="319" t="s">
        <v>862</v>
      </c>
    </row>
    <row r="2908" spans="1:12" ht="56.25">
      <c r="A2908" s="318" t="s">
        <v>20068</v>
      </c>
      <c r="B2908" s="318" t="s">
        <v>20065</v>
      </c>
      <c r="C2908" s="318" t="s">
        <v>20066</v>
      </c>
      <c r="D2908" s="318" t="s">
        <v>20067</v>
      </c>
      <c r="E2908" s="318" t="s">
        <v>7354</v>
      </c>
      <c r="F2908" s="318" t="s">
        <v>7355</v>
      </c>
      <c r="G2908" s="318" t="s">
        <v>7276</v>
      </c>
      <c r="H2908" s="318" t="s">
        <v>7356</v>
      </c>
      <c r="I2908" s="318" t="s">
        <v>6884</v>
      </c>
      <c r="J2908" s="318" t="s">
        <v>6884</v>
      </c>
      <c r="K2908" s="318" t="s">
        <v>6884</v>
      </c>
      <c r="L2908" s="318" t="s">
        <v>862</v>
      </c>
    </row>
    <row r="2909" spans="1:12" ht="78.75">
      <c r="A2909" s="319" t="s">
        <v>20072</v>
      </c>
      <c r="B2909" s="319" t="s">
        <v>20069</v>
      </c>
      <c r="C2909" s="319" t="s">
        <v>20070</v>
      </c>
      <c r="D2909" s="319" t="s">
        <v>20071</v>
      </c>
      <c r="E2909" s="319" t="s">
        <v>20073</v>
      </c>
      <c r="F2909" s="319" t="s">
        <v>20074</v>
      </c>
      <c r="G2909" s="319" t="s">
        <v>7780</v>
      </c>
      <c r="H2909" s="319" t="s">
        <v>17186</v>
      </c>
      <c r="I2909" s="319" t="s">
        <v>7650</v>
      </c>
      <c r="J2909" s="319" t="s">
        <v>17133</v>
      </c>
      <c r="K2909" s="319" t="s">
        <v>6884</v>
      </c>
      <c r="L2909" s="319" t="s">
        <v>7652</v>
      </c>
    </row>
    <row r="2910" spans="1:12" ht="67.5">
      <c r="A2910" s="318" t="s">
        <v>4597</v>
      </c>
      <c r="B2910" s="318" t="s">
        <v>20075</v>
      </c>
      <c r="C2910" s="318" t="s">
        <v>20076</v>
      </c>
      <c r="D2910" s="318" t="s">
        <v>4599</v>
      </c>
      <c r="E2910" s="318" t="s">
        <v>20077</v>
      </c>
      <c r="F2910" s="318" t="s">
        <v>20078</v>
      </c>
      <c r="G2910" s="318" t="s">
        <v>7003</v>
      </c>
      <c r="H2910" s="318" t="s">
        <v>20079</v>
      </c>
      <c r="I2910" s="318" t="s">
        <v>6884</v>
      </c>
      <c r="J2910" s="318" t="s">
        <v>8197</v>
      </c>
      <c r="K2910" s="318" t="s">
        <v>6884</v>
      </c>
      <c r="L2910" s="318" t="s">
        <v>862</v>
      </c>
    </row>
    <row r="2911" spans="1:12" ht="56.25">
      <c r="A2911" s="319" t="s">
        <v>20083</v>
      </c>
      <c r="B2911" s="319" t="s">
        <v>20080</v>
      </c>
      <c r="C2911" s="319" t="s">
        <v>20081</v>
      </c>
      <c r="D2911" s="319" t="s">
        <v>20082</v>
      </c>
      <c r="E2911" s="319" t="s">
        <v>14093</v>
      </c>
      <c r="F2911" s="319" t="s">
        <v>14094</v>
      </c>
      <c r="G2911" s="319" t="s">
        <v>7003</v>
      </c>
      <c r="H2911" s="319" t="s">
        <v>14095</v>
      </c>
      <c r="I2911" s="319" t="s">
        <v>6884</v>
      </c>
      <c r="J2911" s="319" t="s">
        <v>6884</v>
      </c>
      <c r="K2911" s="319" t="s">
        <v>6884</v>
      </c>
      <c r="L2911" s="319" t="s">
        <v>862</v>
      </c>
    </row>
    <row r="2912" spans="1:12" ht="45">
      <c r="A2912" s="318" t="s">
        <v>20087</v>
      </c>
      <c r="B2912" s="318" t="s">
        <v>20084</v>
      </c>
      <c r="C2912" s="318" t="s">
        <v>20085</v>
      </c>
      <c r="D2912" s="318" t="s">
        <v>20086</v>
      </c>
      <c r="E2912" s="318" t="s">
        <v>7354</v>
      </c>
      <c r="F2912" s="318" t="s">
        <v>7355</v>
      </c>
      <c r="G2912" s="318" t="s">
        <v>7003</v>
      </c>
      <c r="H2912" s="318" t="s">
        <v>7356</v>
      </c>
      <c r="I2912" s="318" t="s">
        <v>6884</v>
      </c>
      <c r="J2912" s="318" t="s">
        <v>8197</v>
      </c>
      <c r="K2912" s="318" t="s">
        <v>6884</v>
      </c>
      <c r="L2912" s="318" t="s">
        <v>6893</v>
      </c>
    </row>
    <row r="2913" spans="1:12" ht="90">
      <c r="A2913" s="319" t="s">
        <v>20091</v>
      </c>
      <c r="B2913" s="319" t="s">
        <v>20088</v>
      </c>
      <c r="C2913" s="319" t="s">
        <v>20089</v>
      </c>
      <c r="D2913" s="319" t="s">
        <v>20090</v>
      </c>
      <c r="E2913" s="319" t="s">
        <v>7237</v>
      </c>
      <c r="F2913" s="319" t="s">
        <v>8474</v>
      </c>
      <c r="G2913" s="319" t="s">
        <v>7003</v>
      </c>
      <c r="H2913" s="319" t="s">
        <v>8475</v>
      </c>
      <c r="I2913" s="319" t="s">
        <v>6884</v>
      </c>
      <c r="J2913" s="319" t="s">
        <v>6884</v>
      </c>
      <c r="K2913" s="319" t="s">
        <v>6884</v>
      </c>
      <c r="L2913" s="319" t="s">
        <v>862</v>
      </c>
    </row>
    <row r="2914" spans="1:12" ht="45">
      <c r="A2914" s="318" t="s">
        <v>20094</v>
      </c>
      <c r="B2914" s="318" t="s">
        <v>20092</v>
      </c>
      <c r="C2914" s="318" t="s">
        <v>20093</v>
      </c>
      <c r="D2914" s="318" t="s">
        <v>6884</v>
      </c>
      <c r="E2914" s="318" t="s">
        <v>8011</v>
      </c>
      <c r="F2914" s="318" t="s">
        <v>8012</v>
      </c>
      <c r="G2914" s="318" t="s">
        <v>7037</v>
      </c>
      <c r="H2914" s="318" t="s">
        <v>8013</v>
      </c>
      <c r="I2914" s="318" t="s">
        <v>6884</v>
      </c>
      <c r="J2914" s="318" t="s">
        <v>6884</v>
      </c>
      <c r="K2914" s="318" t="s">
        <v>6884</v>
      </c>
      <c r="L2914" s="318" t="s">
        <v>862</v>
      </c>
    </row>
    <row r="2915" spans="1:12" ht="56.25">
      <c r="A2915" s="319" t="s">
        <v>20098</v>
      </c>
      <c r="B2915" s="319" t="s">
        <v>20095</v>
      </c>
      <c r="C2915" s="319" t="s">
        <v>20096</v>
      </c>
      <c r="D2915" s="319" t="s">
        <v>20097</v>
      </c>
      <c r="E2915" s="319" t="s">
        <v>13077</v>
      </c>
      <c r="F2915" s="319" t="s">
        <v>13078</v>
      </c>
      <c r="G2915" s="319" t="s">
        <v>7003</v>
      </c>
      <c r="H2915" s="319" t="s">
        <v>13079</v>
      </c>
      <c r="I2915" s="319" t="s">
        <v>6884</v>
      </c>
      <c r="J2915" s="319" t="s">
        <v>6884</v>
      </c>
      <c r="K2915" s="319" t="s">
        <v>6884</v>
      </c>
      <c r="L2915" s="319" t="s">
        <v>862</v>
      </c>
    </row>
    <row r="2916" spans="1:12" ht="45">
      <c r="A2916" s="318" t="s">
        <v>20101</v>
      </c>
      <c r="B2916" s="318" t="s">
        <v>20099</v>
      </c>
      <c r="C2916" s="318" t="s">
        <v>20100</v>
      </c>
      <c r="D2916" s="318" t="s">
        <v>6884</v>
      </c>
      <c r="E2916" s="318" t="s">
        <v>7258</v>
      </c>
      <c r="F2916" s="318" t="s">
        <v>7259</v>
      </c>
      <c r="G2916" s="318" t="s">
        <v>7037</v>
      </c>
      <c r="H2916" s="318" t="s">
        <v>7259</v>
      </c>
      <c r="I2916" s="318" t="s">
        <v>6884</v>
      </c>
      <c r="J2916" s="318" t="s">
        <v>6884</v>
      </c>
      <c r="K2916" s="318" t="s">
        <v>6884</v>
      </c>
      <c r="L2916" s="318" t="s">
        <v>862</v>
      </c>
    </row>
    <row r="2917" spans="1:12" ht="45">
      <c r="A2917" s="319" t="s">
        <v>20105</v>
      </c>
      <c r="B2917" s="319" t="s">
        <v>20102</v>
      </c>
      <c r="C2917" s="319" t="s">
        <v>20103</v>
      </c>
      <c r="D2917" s="319" t="s">
        <v>20104</v>
      </c>
      <c r="E2917" s="319" t="s">
        <v>7354</v>
      </c>
      <c r="F2917" s="319" t="s">
        <v>7355</v>
      </c>
      <c r="G2917" s="319" t="s">
        <v>7003</v>
      </c>
      <c r="H2917" s="319" t="s">
        <v>7356</v>
      </c>
      <c r="I2917" s="319" t="s">
        <v>6884</v>
      </c>
      <c r="J2917" s="319" t="s">
        <v>6884</v>
      </c>
      <c r="K2917" s="319" t="s">
        <v>6884</v>
      </c>
      <c r="L2917" s="319" t="s">
        <v>862</v>
      </c>
    </row>
    <row r="2918" spans="1:12" ht="56.25">
      <c r="A2918" s="318" t="s">
        <v>20109</v>
      </c>
      <c r="B2918" s="318" t="s">
        <v>20106</v>
      </c>
      <c r="C2918" s="318" t="s">
        <v>20107</v>
      </c>
      <c r="D2918" s="318" t="s">
        <v>20108</v>
      </c>
      <c r="E2918" s="318" t="s">
        <v>7354</v>
      </c>
      <c r="F2918" s="318" t="s">
        <v>7355</v>
      </c>
      <c r="G2918" s="318" t="s">
        <v>7003</v>
      </c>
      <c r="H2918" s="318" t="s">
        <v>7356</v>
      </c>
      <c r="I2918" s="318" t="s">
        <v>6884</v>
      </c>
      <c r="J2918" s="318" t="s">
        <v>6884</v>
      </c>
      <c r="K2918" s="318" t="s">
        <v>6884</v>
      </c>
      <c r="L2918" s="318" t="s">
        <v>862</v>
      </c>
    </row>
    <row r="2919" spans="1:12" ht="45">
      <c r="A2919" s="319" t="s">
        <v>20113</v>
      </c>
      <c r="B2919" s="319" t="s">
        <v>20110</v>
      </c>
      <c r="C2919" s="319" t="s">
        <v>20111</v>
      </c>
      <c r="D2919" s="319" t="s">
        <v>20112</v>
      </c>
      <c r="E2919" s="319" t="s">
        <v>7331</v>
      </c>
      <c r="F2919" s="319" t="s">
        <v>7332</v>
      </c>
      <c r="G2919" s="319" t="s">
        <v>7333</v>
      </c>
      <c r="H2919" s="319" t="s">
        <v>7334</v>
      </c>
      <c r="I2919" s="319" t="s">
        <v>6884</v>
      </c>
      <c r="J2919" s="319" t="s">
        <v>6884</v>
      </c>
      <c r="K2919" s="319" t="s">
        <v>6884</v>
      </c>
      <c r="L2919" s="319" t="s">
        <v>862</v>
      </c>
    </row>
    <row r="2920" spans="1:12" ht="56.25">
      <c r="A2920" s="318" t="s">
        <v>3892</v>
      </c>
      <c r="B2920" s="318" t="s">
        <v>20114</v>
      </c>
      <c r="C2920" s="318" t="s">
        <v>20115</v>
      </c>
      <c r="D2920" s="318" t="s">
        <v>3894</v>
      </c>
      <c r="E2920" s="318" t="s">
        <v>11713</v>
      </c>
      <c r="F2920" s="318" t="s">
        <v>11714</v>
      </c>
      <c r="G2920" s="318" t="s">
        <v>7333</v>
      </c>
      <c r="H2920" s="318" t="s">
        <v>11715</v>
      </c>
      <c r="I2920" s="318" t="s">
        <v>6884</v>
      </c>
      <c r="J2920" s="318" t="s">
        <v>6884</v>
      </c>
      <c r="K2920" s="318" t="s">
        <v>6884</v>
      </c>
      <c r="L2920" s="318" t="s">
        <v>862</v>
      </c>
    </row>
    <row r="2921" spans="1:12" ht="67.5">
      <c r="A2921" s="319" t="s">
        <v>1575</v>
      </c>
      <c r="B2921" s="319" t="s">
        <v>20116</v>
      </c>
      <c r="C2921" s="319" t="s">
        <v>20117</v>
      </c>
      <c r="D2921" s="319" t="s">
        <v>20118</v>
      </c>
      <c r="E2921" s="319" t="s">
        <v>20119</v>
      </c>
      <c r="F2921" s="319" t="s">
        <v>20120</v>
      </c>
      <c r="G2921" s="319" t="s">
        <v>7037</v>
      </c>
      <c r="H2921" s="319" t="s">
        <v>20121</v>
      </c>
      <c r="I2921" s="319" t="s">
        <v>6884</v>
      </c>
      <c r="J2921" s="319" t="s">
        <v>6884</v>
      </c>
      <c r="K2921" s="319" t="s">
        <v>6884</v>
      </c>
      <c r="L2921" s="319" t="s">
        <v>862</v>
      </c>
    </row>
    <row r="2922" spans="1:12" ht="45">
      <c r="A2922" s="318" t="s">
        <v>20124</v>
      </c>
      <c r="B2922" s="318" t="s">
        <v>20122</v>
      </c>
      <c r="C2922" s="318" t="s">
        <v>20123</v>
      </c>
      <c r="D2922" s="318" t="s">
        <v>6884</v>
      </c>
      <c r="E2922" s="318" t="s">
        <v>20125</v>
      </c>
      <c r="F2922" s="318" t="s">
        <v>20126</v>
      </c>
      <c r="G2922" s="318" t="s">
        <v>7586</v>
      </c>
      <c r="H2922" s="318" t="s">
        <v>20126</v>
      </c>
      <c r="I2922" s="318" t="s">
        <v>6884</v>
      </c>
      <c r="J2922" s="318" t="s">
        <v>6884</v>
      </c>
      <c r="K2922" s="318" t="s">
        <v>6884</v>
      </c>
      <c r="L2922" s="318" t="s">
        <v>862</v>
      </c>
    </row>
    <row r="2923" spans="1:12" ht="45">
      <c r="A2923" s="319" t="s">
        <v>20130</v>
      </c>
      <c r="B2923" s="319" t="s">
        <v>20127</v>
      </c>
      <c r="C2923" s="319" t="s">
        <v>20128</v>
      </c>
      <c r="D2923" s="319" t="s">
        <v>20129</v>
      </c>
      <c r="E2923" s="319" t="s">
        <v>20131</v>
      </c>
      <c r="F2923" s="319" t="s">
        <v>20132</v>
      </c>
      <c r="G2923" s="319" t="s">
        <v>6979</v>
      </c>
      <c r="H2923" s="319" t="s">
        <v>20132</v>
      </c>
      <c r="I2923" s="319" t="s">
        <v>6884</v>
      </c>
      <c r="J2923" s="319" t="s">
        <v>6884</v>
      </c>
      <c r="K2923" s="319" t="s">
        <v>6884</v>
      </c>
      <c r="L2923" s="319" t="s">
        <v>862</v>
      </c>
    </row>
    <row r="2924" spans="1:12" ht="45">
      <c r="A2924" s="318" t="s">
        <v>20136</v>
      </c>
      <c r="B2924" s="318" t="s">
        <v>20133</v>
      </c>
      <c r="C2924" s="318" t="s">
        <v>20134</v>
      </c>
      <c r="D2924" s="318" t="s">
        <v>20135</v>
      </c>
      <c r="E2924" s="318" t="s">
        <v>11235</v>
      </c>
      <c r="F2924" s="318" t="s">
        <v>11236</v>
      </c>
      <c r="G2924" s="318" t="s">
        <v>7163</v>
      </c>
      <c r="H2924" s="318" t="s">
        <v>11236</v>
      </c>
      <c r="I2924" s="318" t="s">
        <v>6884</v>
      </c>
      <c r="J2924" s="318" t="s">
        <v>6884</v>
      </c>
      <c r="K2924" s="318" t="s">
        <v>6884</v>
      </c>
      <c r="L2924" s="318" t="s">
        <v>862</v>
      </c>
    </row>
    <row r="2925" spans="1:12" ht="56.25">
      <c r="A2925" s="319" t="s">
        <v>20140</v>
      </c>
      <c r="B2925" s="319" t="s">
        <v>20137</v>
      </c>
      <c r="C2925" s="319" t="s">
        <v>20138</v>
      </c>
      <c r="D2925" s="319" t="s">
        <v>20139</v>
      </c>
      <c r="E2925" s="319" t="s">
        <v>17334</v>
      </c>
      <c r="F2925" s="319" t="s">
        <v>17335</v>
      </c>
      <c r="G2925" s="319" t="s">
        <v>7333</v>
      </c>
      <c r="H2925" s="319" t="s">
        <v>17335</v>
      </c>
      <c r="I2925" s="319" t="s">
        <v>6884</v>
      </c>
      <c r="J2925" s="319" t="s">
        <v>6884</v>
      </c>
      <c r="K2925" s="319" t="s">
        <v>6884</v>
      </c>
      <c r="L2925" s="319" t="s">
        <v>862</v>
      </c>
    </row>
    <row r="2926" spans="1:12" ht="56.25">
      <c r="A2926" s="318" t="s">
        <v>20144</v>
      </c>
      <c r="B2926" s="318" t="s">
        <v>20141</v>
      </c>
      <c r="C2926" s="318" t="s">
        <v>20142</v>
      </c>
      <c r="D2926" s="318" t="s">
        <v>20143</v>
      </c>
      <c r="E2926" s="318" t="s">
        <v>20145</v>
      </c>
      <c r="F2926" s="318" t="s">
        <v>20146</v>
      </c>
      <c r="G2926" s="318" t="s">
        <v>6965</v>
      </c>
      <c r="H2926" s="318" t="s">
        <v>20146</v>
      </c>
      <c r="I2926" s="318" t="s">
        <v>6884</v>
      </c>
      <c r="J2926" s="318" t="s">
        <v>6884</v>
      </c>
      <c r="K2926" s="318" t="s">
        <v>6884</v>
      </c>
      <c r="L2926" s="318" t="s">
        <v>862</v>
      </c>
    </row>
    <row r="2927" spans="1:12" ht="78.75">
      <c r="A2927" s="319" t="s">
        <v>20150</v>
      </c>
      <c r="B2927" s="319" t="s">
        <v>20147</v>
      </c>
      <c r="C2927" s="319" t="s">
        <v>20148</v>
      </c>
      <c r="D2927" s="319" t="s">
        <v>20149</v>
      </c>
      <c r="E2927" s="319" t="s">
        <v>20151</v>
      </c>
      <c r="F2927" s="319" t="s">
        <v>20152</v>
      </c>
      <c r="G2927" s="319" t="s">
        <v>20153</v>
      </c>
      <c r="H2927" s="319" t="s">
        <v>20154</v>
      </c>
      <c r="I2927" s="319" t="s">
        <v>6884</v>
      </c>
      <c r="J2927" s="319" t="s">
        <v>6884</v>
      </c>
      <c r="K2927" s="319" t="s">
        <v>6884</v>
      </c>
      <c r="L2927" s="319" t="s">
        <v>862</v>
      </c>
    </row>
    <row r="2928" spans="1:12" ht="33.75">
      <c r="A2928" s="318" t="s">
        <v>20158</v>
      </c>
      <c r="B2928" s="318" t="s">
        <v>20155</v>
      </c>
      <c r="C2928" s="318" t="s">
        <v>20156</v>
      </c>
      <c r="D2928" s="318" t="s">
        <v>20157</v>
      </c>
      <c r="E2928" s="318" t="s">
        <v>7412</v>
      </c>
      <c r="F2928" s="318" t="s">
        <v>7413</v>
      </c>
      <c r="G2928" s="318" t="s">
        <v>7037</v>
      </c>
      <c r="H2928" s="318" t="s">
        <v>7413</v>
      </c>
      <c r="I2928" s="318" t="s">
        <v>6884</v>
      </c>
      <c r="J2928" s="318" t="s">
        <v>6884</v>
      </c>
      <c r="K2928" s="318" t="s">
        <v>6884</v>
      </c>
      <c r="L2928" s="318" t="s">
        <v>862</v>
      </c>
    </row>
    <row r="2929" spans="1:12" ht="56.25">
      <c r="A2929" s="319" t="s">
        <v>6884</v>
      </c>
      <c r="B2929" s="319" t="s">
        <v>20159</v>
      </c>
      <c r="C2929" s="319" t="s">
        <v>20160</v>
      </c>
      <c r="D2929" s="319" t="s">
        <v>20161</v>
      </c>
      <c r="E2929" s="319" t="s">
        <v>20162</v>
      </c>
      <c r="F2929" s="319" t="s">
        <v>20163</v>
      </c>
      <c r="G2929" s="319" t="s">
        <v>7003</v>
      </c>
      <c r="H2929" s="319" t="s">
        <v>20163</v>
      </c>
      <c r="I2929" s="319" t="s">
        <v>6884</v>
      </c>
      <c r="J2929" s="319" t="s">
        <v>6884</v>
      </c>
      <c r="K2929" s="319" t="s">
        <v>6884</v>
      </c>
      <c r="L2929" s="319" t="s">
        <v>862</v>
      </c>
    </row>
    <row r="2930" spans="1:12" ht="78.75">
      <c r="A2930" s="318" t="s">
        <v>20167</v>
      </c>
      <c r="B2930" s="318" t="s">
        <v>20164</v>
      </c>
      <c r="C2930" s="318" t="s">
        <v>20165</v>
      </c>
      <c r="D2930" s="318" t="s">
        <v>20166</v>
      </c>
      <c r="E2930" s="318" t="s">
        <v>9477</v>
      </c>
      <c r="F2930" s="318" t="s">
        <v>9478</v>
      </c>
      <c r="G2930" s="318" t="s">
        <v>7003</v>
      </c>
      <c r="H2930" s="318" t="s">
        <v>9478</v>
      </c>
      <c r="I2930" s="318" t="s">
        <v>6884</v>
      </c>
      <c r="J2930" s="318" t="s">
        <v>6884</v>
      </c>
      <c r="K2930" s="318" t="s">
        <v>6884</v>
      </c>
      <c r="L2930" s="318" t="s">
        <v>862</v>
      </c>
    </row>
    <row r="2931" spans="1:12" ht="78.75">
      <c r="A2931" s="319" t="s">
        <v>6884</v>
      </c>
      <c r="B2931" s="319" t="s">
        <v>20168</v>
      </c>
      <c r="C2931" s="319" t="s">
        <v>20169</v>
      </c>
      <c r="D2931" s="319" t="s">
        <v>20170</v>
      </c>
      <c r="E2931" s="319" t="s">
        <v>12137</v>
      </c>
      <c r="F2931" s="319" t="s">
        <v>12138</v>
      </c>
      <c r="G2931" s="319" t="s">
        <v>7003</v>
      </c>
      <c r="H2931" s="319" t="s">
        <v>12139</v>
      </c>
      <c r="I2931" s="319" t="s">
        <v>6884</v>
      </c>
      <c r="J2931" s="319" t="s">
        <v>6884</v>
      </c>
      <c r="K2931" s="319" t="s">
        <v>6884</v>
      </c>
      <c r="L2931" s="319" t="s">
        <v>862</v>
      </c>
    </row>
    <row r="2932" spans="1:12" ht="56.25">
      <c r="A2932" s="318" t="s">
        <v>20174</v>
      </c>
      <c r="B2932" s="318" t="s">
        <v>20171</v>
      </c>
      <c r="C2932" s="318" t="s">
        <v>20172</v>
      </c>
      <c r="D2932" s="318" t="s">
        <v>20173</v>
      </c>
      <c r="E2932" s="318" t="s">
        <v>13923</v>
      </c>
      <c r="F2932" s="318" t="s">
        <v>13924</v>
      </c>
      <c r="G2932" s="318" t="s">
        <v>7163</v>
      </c>
      <c r="H2932" s="318" t="s">
        <v>13925</v>
      </c>
      <c r="I2932" s="318" t="s">
        <v>6884</v>
      </c>
      <c r="J2932" s="318" t="s">
        <v>6884</v>
      </c>
      <c r="K2932" s="318" t="s">
        <v>6884</v>
      </c>
      <c r="L2932" s="318" t="s">
        <v>862</v>
      </c>
    </row>
    <row r="2933" spans="1:12" ht="33.75">
      <c r="A2933" s="319" t="s">
        <v>20178</v>
      </c>
      <c r="B2933" s="319" t="s">
        <v>20175</v>
      </c>
      <c r="C2933" s="319" t="s">
        <v>20176</v>
      </c>
      <c r="D2933" s="319" t="s">
        <v>20177</v>
      </c>
      <c r="E2933" s="319" t="s">
        <v>7412</v>
      </c>
      <c r="F2933" s="319" t="s">
        <v>7413</v>
      </c>
      <c r="G2933" s="319" t="s">
        <v>7037</v>
      </c>
      <c r="H2933" s="319" t="s">
        <v>7413</v>
      </c>
      <c r="I2933" s="319" t="s">
        <v>6884</v>
      </c>
      <c r="J2933" s="319" t="s">
        <v>6884</v>
      </c>
      <c r="K2933" s="319" t="s">
        <v>6884</v>
      </c>
      <c r="L2933" s="319" t="s">
        <v>862</v>
      </c>
    </row>
    <row r="2934" spans="1:12" ht="45">
      <c r="A2934" s="318" t="s">
        <v>6884</v>
      </c>
      <c r="B2934" s="318" t="s">
        <v>20179</v>
      </c>
      <c r="C2934" s="318" t="s">
        <v>20180</v>
      </c>
      <c r="D2934" s="318" t="s">
        <v>20181</v>
      </c>
      <c r="E2934" s="318" t="s">
        <v>20182</v>
      </c>
      <c r="F2934" s="318" t="s">
        <v>20183</v>
      </c>
      <c r="G2934" s="318" t="s">
        <v>7037</v>
      </c>
      <c r="H2934" s="318" t="s">
        <v>20183</v>
      </c>
      <c r="I2934" s="318" t="s">
        <v>6884</v>
      </c>
      <c r="J2934" s="318" t="s">
        <v>6884</v>
      </c>
      <c r="K2934" s="318" t="s">
        <v>6884</v>
      </c>
      <c r="L2934" s="318" t="s">
        <v>862</v>
      </c>
    </row>
    <row r="2935" spans="1:12" ht="67.5">
      <c r="A2935" s="319" t="s">
        <v>6884</v>
      </c>
      <c r="B2935" s="319" t="s">
        <v>20184</v>
      </c>
      <c r="C2935" s="319" t="s">
        <v>20185</v>
      </c>
      <c r="D2935" s="319" t="s">
        <v>20186</v>
      </c>
      <c r="E2935" s="319" t="s">
        <v>20187</v>
      </c>
      <c r="F2935" s="319" t="s">
        <v>20188</v>
      </c>
      <c r="G2935" s="319" t="s">
        <v>7780</v>
      </c>
      <c r="H2935" s="319" t="s">
        <v>20189</v>
      </c>
      <c r="I2935" s="319" t="s">
        <v>6884</v>
      </c>
      <c r="J2935" s="319" t="s">
        <v>6884</v>
      </c>
      <c r="K2935" s="319" t="s">
        <v>6884</v>
      </c>
      <c r="L2935" s="319" t="s">
        <v>862</v>
      </c>
    </row>
    <row r="2936" spans="1:12" ht="78.75">
      <c r="A2936" s="318" t="s">
        <v>20193</v>
      </c>
      <c r="B2936" s="318" t="s">
        <v>20190</v>
      </c>
      <c r="C2936" s="318" t="s">
        <v>20191</v>
      </c>
      <c r="D2936" s="318" t="s">
        <v>20192</v>
      </c>
      <c r="E2936" s="318" t="s">
        <v>14093</v>
      </c>
      <c r="F2936" s="318" t="s">
        <v>14094</v>
      </c>
      <c r="G2936" s="318" t="s">
        <v>7003</v>
      </c>
      <c r="H2936" s="318" t="s">
        <v>14095</v>
      </c>
      <c r="I2936" s="318" t="s">
        <v>6884</v>
      </c>
      <c r="J2936" s="318" t="s">
        <v>6884</v>
      </c>
      <c r="K2936" s="318" t="s">
        <v>6884</v>
      </c>
      <c r="L2936" s="318" t="s">
        <v>862</v>
      </c>
    </row>
    <row r="2937" spans="1:12" ht="123.75">
      <c r="A2937" s="319" t="s">
        <v>6884</v>
      </c>
      <c r="B2937" s="319" t="s">
        <v>20194</v>
      </c>
      <c r="C2937" s="319" t="s">
        <v>20195</v>
      </c>
      <c r="D2937" s="319" t="s">
        <v>20196</v>
      </c>
      <c r="E2937" s="319" t="s">
        <v>7001</v>
      </c>
      <c r="F2937" s="319" t="s">
        <v>7002</v>
      </c>
      <c r="G2937" s="319" t="s">
        <v>7003</v>
      </c>
      <c r="H2937" s="319" t="s">
        <v>7004</v>
      </c>
      <c r="I2937" s="319" t="s">
        <v>6884</v>
      </c>
      <c r="J2937" s="319" t="s">
        <v>6884</v>
      </c>
      <c r="K2937" s="319" t="s">
        <v>6884</v>
      </c>
      <c r="L2937" s="319" t="s">
        <v>862</v>
      </c>
    </row>
    <row r="2938" spans="1:12" ht="22.5">
      <c r="A2938" s="318" t="s">
        <v>20200</v>
      </c>
      <c r="B2938" s="318" t="s">
        <v>20197</v>
      </c>
      <c r="C2938" s="318" t="s">
        <v>20198</v>
      </c>
      <c r="D2938" s="318" t="s">
        <v>20199</v>
      </c>
      <c r="E2938" s="318" t="s">
        <v>7258</v>
      </c>
      <c r="F2938" s="318" t="s">
        <v>7259</v>
      </c>
      <c r="G2938" s="318" t="s">
        <v>7037</v>
      </c>
      <c r="H2938" s="318" t="s">
        <v>7259</v>
      </c>
      <c r="I2938" s="318" t="s">
        <v>6884</v>
      </c>
      <c r="J2938" s="318" t="s">
        <v>6884</v>
      </c>
      <c r="K2938" s="318" t="s">
        <v>6884</v>
      </c>
      <c r="L2938" s="318" t="s">
        <v>862</v>
      </c>
    </row>
    <row r="2939" spans="1:12" ht="90">
      <c r="A2939" s="319" t="s">
        <v>20204</v>
      </c>
      <c r="B2939" s="319" t="s">
        <v>20201</v>
      </c>
      <c r="C2939" s="319" t="s">
        <v>20202</v>
      </c>
      <c r="D2939" s="319" t="s">
        <v>20203</v>
      </c>
      <c r="E2939" s="319" t="s">
        <v>20205</v>
      </c>
      <c r="F2939" s="319" t="s">
        <v>20206</v>
      </c>
      <c r="G2939" s="319" t="s">
        <v>7730</v>
      </c>
      <c r="H2939" s="319" t="s">
        <v>20207</v>
      </c>
      <c r="I2939" s="319" t="s">
        <v>6884</v>
      </c>
      <c r="J2939" s="319" t="s">
        <v>6884</v>
      </c>
      <c r="K2939" s="319" t="s">
        <v>6884</v>
      </c>
      <c r="L2939" s="319" t="s">
        <v>862</v>
      </c>
    </row>
    <row r="2940" spans="1:12" ht="67.5">
      <c r="A2940" s="318" t="s">
        <v>800</v>
      </c>
      <c r="B2940" s="318" t="s">
        <v>20208</v>
      </c>
      <c r="C2940" s="318" t="s">
        <v>20209</v>
      </c>
      <c r="D2940" s="318" t="s">
        <v>20210</v>
      </c>
      <c r="E2940" s="318" t="s">
        <v>20211</v>
      </c>
      <c r="F2940" s="318" t="s">
        <v>20212</v>
      </c>
      <c r="G2940" s="318" t="s">
        <v>7163</v>
      </c>
      <c r="H2940" s="318" t="s">
        <v>20212</v>
      </c>
      <c r="I2940" s="318" t="s">
        <v>6884</v>
      </c>
      <c r="J2940" s="318" t="s">
        <v>20213</v>
      </c>
      <c r="K2940" s="318" t="s">
        <v>6884</v>
      </c>
      <c r="L2940" s="318" t="s">
        <v>862</v>
      </c>
    </row>
    <row r="2941" spans="1:12" ht="112.5">
      <c r="A2941" s="319" t="s">
        <v>20217</v>
      </c>
      <c r="B2941" s="319" t="s">
        <v>20214</v>
      </c>
      <c r="C2941" s="319" t="s">
        <v>20215</v>
      </c>
      <c r="D2941" s="319" t="s">
        <v>20216</v>
      </c>
      <c r="E2941" s="319" t="s">
        <v>20218</v>
      </c>
      <c r="F2941" s="319" t="s">
        <v>20219</v>
      </c>
      <c r="G2941" s="319" t="s">
        <v>6938</v>
      </c>
      <c r="H2941" s="319" t="s">
        <v>20220</v>
      </c>
      <c r="I2941" s="319" t="s">
        <v>6884</v>
      </c>
      <c r="J2941" s="319" t="s">
        <v>6884</v>
      </c>
      <c r="K2941" s="319" t="s">
        <v>6884</v>
      </c>
      <c r="L2941" s="319" t="s">
        <v>862</v>
      </c>
    </row>
    <row r="2942" spans="1:12" ht="112.5">
      <c r="A2942" s="318" t="s">
        <v>20224</v>
      </c>
      <c r="B2942" s="318" t="s">
        <v>20221</v>
      </c>
      <c r="C2942" s="318" t="s">
        <v>20222</v>
      </c>
      <c r="D2942" s="318" t="s">
        <v>20223</v>
      </c>
      <c r="E2942" s="318" t="s">
        <v>20225</v>
      </c>
      <c r="F2942" s="318" t="s">
        <v>20226</v>
      </c>
      <c r="G2942" s="318" t="s">
        <v>6938</v>
      </c>
      <c r="H2942" s="318" t="s">
        <v>20227</v>
      </c>
      <c r="I2942" s="318" t="s">
        <v>6884</v>
      </c>
      <c r="J2942" s="318" t="s">
        <v>6884</v>
      </c>
      <c r="K2942" s="318" t="s">
        <v>6884</v>
      </c>
      <c r="L2942" s="318" t="s">
        <v>862</v>
      </c>
    </row>
    <row r="2943" spans="1:12" ht="67.5">
      <c r="A2943" s="319" t="s">
        <v>20231</v>
      </c>
      <c r="B2943" s="319" t="s">
        <v>20228</v>
      </c>
      <c r="C2943" s="319" t="s">
        <v>20229</v>
      </c>
      <c r="D2943" s="319" t="s">
        <v>20230</v>
      </c>
      <c r="E2943" s="319" t="s">
        <v>19874</v>
      </c>
      <c r="F2943" s="319" t="s">
        <v>19875</v>
      </c>
      <c r="G2943" s="319" t="s">
        <v>7037</v>
      </c>
      <c r="H2943" s="319" t="s">
        <v>19876</v>
      </c>
      <c r="I2943" s="319" t="s">
        <v>6884</v>
      </c>
      <c r="J2943" s="319" t="s">
        <v>6884</v>
      </c>
      <c r="K2943" s="319" t="s">
        <v>6884</v>
      </c>
      <c r="L2943" s="319" t="s">
        <v>862</v>
      </c>
    </row>
    <row r="2944" spans="1:12" ht="45">
      <c r="A2944" s="318" t="s">
        <v>20235</v>
      </c>
      <c r="B2944" s="318" t="s">
        <v>20232</v>
      </c>
      <c r="C2944" s="318" t="s">
        <v>20233</v>
      </c>
      <c r="D2944" s="318" t="s">
        <v>20234</v>
      </c>
      <c r="E2944" s="318" t="s">
        <v>7184</v>
      </c>
      <c r="F2944" s="318" t="s">
        <v>7185</v>
      </c>
      <c r="G2944" s="318" t="s">
        <v>7120</v>
      </c>
      <c r="H2944" s="318" t="s">
        <v>7186</v>
      </c>
      <c r="I2944" s="318" t="s">
        <v>6884</v>
      </c>
      <c r="J2944" s="318" t="s">
        <v>6884</v>
      </c>
      <c r="K2944" s="318" t="s">
        <v>6884</v>
      </c>
      <c r="L2944" s="318" t="s">
        <v>862</v>
      </c>
    </row>
    <row r="2945" spans="1:12" ht="101.25">
      <c r="A2945" s="319" t="s">
        <v>20239</v>
      </c>
      <c r="B2945" s="319" t="s">
        <v>20236</v>
      </c>
      <c r="C2945" s="319" t="s">
        <v>20237</v>
      </c>
      <c r="D2945" s="319" t="s">
        <v>20238</v>
      </c>
      <c r="E2945" s="319" t="s">
        <v>20240</v>
      </c>
      <c r="F2945" s="319" t="s">
        <v>20241</v>
      </c>
      <c r="G2945" s="319" t="s">
        <v>6990</v>
      </c>
      <c r="H2945" s="319" t="s">
        <v>20241</v>
      </c>
      <c r="I2945" s="319" t="s">
        <v>6884</v>
      </c>
      <c r="J2945" s="319" t="s">
        <v>6884</v>
      </c>
      <c r="K2945" s="319" t="s">
        <v>6884</v>
      </c>
      <c r="L2945" s="319" t="s">
        <v>862</v>
      </c>
    </row>
    <row r="2946" spans="1:12" ht="33.75">
      <c r="A2946" s="318" t="s">
        <v>20245</v>
      </c>
      <c r="B2946" s="318" t="s">
        <v>20242</v>
      </c>
      <c r="C2946" s="318" t="s">
        <v>20243</v>
      </c>
      <c r="D2946" s="318" t="s">
        <v>20244</v>
      </c>
      <c r="E2946" s="318" t="s">
        <v>20246</v>
      </c>
      <c r="F2946" s="318" t="s">
        <v>20247</v>
      </c>
      <c r="G2946" s="318" t="s">
        <v>7586</v>
      </c>
      <c r="H2946" s="318" t="s">
        <v>20247</v>
      </c>
      <c r="I2946" s="318" t="s">
        <v>6884</v>
      </c>
      <c r="J2946" s="318" t="s">
        <v>6884</v>
      </c>
      <c r="K2946" s="318" t="s">
        <v>6884</v>
      </c>
      <c r="L2946" s="318" t="s">
        <v>862</v>
      </c>
    </row>
    <row r="2947" spans="1:12" ht="56.25">
      <c r="A2947" s="319" t="s">
        <v>20251</v>
      </c>
      <c r="B2947" s="319" t="s">
        <v>20248</v>
      </c>
      <c r="C2947" s="319" t="s">
        <v>20249</v>
      </c>
      <c r="D2947" s="319" t="s">
        <v>20250</v>
      </c>
      <c r="E2947" s="319" t="s">
        <v>7472</v>
      </c>
      <c r="F2947" s="319" t="s">
        <v>7473</v>
      </c>
      <c r="G2947" s="319" t="s">
        <v>7474</v>
      </c>
      <c r="H2947" s="319" t="s">
        <v>7473</v>
      </c>
      <c r="I2947" s="319" t="s">
        <v>6884</v>
      </c>
      <c r="J2947" s="319" t="s">
        <v>6884</v>
      </c>
      <c r="K2947" s="319" t="s">
        <v>6884</v>
      </c>
      <c r="L2947" s="319" t="s">
        <v>862</v>
      </c>
    </row>
    <row r="2948" spans="1:12" ht="33.75">
      <c r="A2948" s="318" t="s">
        <v>20255</v>
      </c>
      <c r="B2948" s="318" t="s">
        <v>20252</v>
      </c>
      <c r="C2948" s="318" t="s">
        <v>20253</v>
      </c>
      <c r="D2948" s="318" t="s">
        <v>20254</v>
      </c>
      <c r="E2948" s="318" t="s">
        <v>7258</v>
      </c>
      <c r="F2948" s="318" t="s">
        <v>7259</v>
      </c>
      <c r="G2948" s="318" t="s">
        <v>7037</v>
      </c>
      <c r="H2948" s="318" t="s">
        <v>7259</v>
      </c>
      <c r="I2948" s="318" t="s">
        <v>6884</v>
      </c>
      <c r="J2948" s="318" t="s">
        <v>6884</v>
      </c>
      <c r="K2948" s="318" t="s">
        <v>6884</v>
      </c>
      <c r="L2948" s="318" t="s">
        <v>862</v>
      </c>
    </row>
    <row r="2949" spans="1:12" ht="90">
      <c r="A2949" s="319" t="s">
        <v>20259</v>
      </c>
      <c r="B2949" s="319" t="s">
        <v>20256</v>
      </c>
      <c r="C2949" s="319" t="s">
        <v>20257</v>
      </c>
      <c r="D2949" s="319" t="s">
        <v>20258</v>
      </c>
      <c r="E2949" s="319" t="s">
        <v>15402</v>
      </c>
      <c r="F2949" s="319" t="s">
        <v>15403</v>
      </c>
      <c r="G2949" s="319" t="s">
        <v>6990</v>
      </c>
      <c r="H2949" s="319" t="s">
        <v>15403</v>
      </c>
      <c r="I2949" s="319" t="s">
        <v>6884</v>
      </c>
      <c r="J2949" s="319" t="s">
        <v>6884</v>
      </c>
      <c r="K2949" s="319" t="s">
        <v>6884</v>
      </c>
      <c r="L2949" s="319" t="s">
        <v>862</v>
      </c>
    </row>
    <row r="2950" spans="1:12" ht="33.75">
      <c r="A2950" s="318" t="s">
        <v>20263</v>
      </c>
      <c r="B2950" s="318" t="s">
        <v>20260</v>
      </c>
      <c r="C2950" s="318" t="s">
        <v>20261</v>
      </c>
      <c r="D2950" s="318" t="s">
        <v>20262</v>
      </c>
      <c r="E2950" s="318" t="s">
        <v>9383</v>
      </c>
      <c r="F2950" s="318" t="s">
        <v>9384</v>
      </c>
      <c r="G2950" s="318" t="s">
        <v>7627</v>
      </c>
      <c r="H2950" s="318" t="s">
        <v>9384</v>
      </c>
      <c r="I2950" s="318" t="s">
        <v>6884</v>
      </c>
      <c r="J2950" s="318" t="s">
        <v>6884</v>
      </c>
      <c r="K2950" s="318" t="s">
        <v>6884</v>
      </c>
      <c r="L2950" s="318" t="s">
        <v>862</v>
      </c>
    </row>
    <row r="2951" spans="1:12" ht="56.25">
      <c r="A2951" s="319" t="s">
        <v>20267</v>
      </c>
      <c r="B2951" s="319" t="s">
        <v>20264</v>
      </c>
      <c r="C2951" s="319" t="s">
        <v>20265</v>
      </c>
      <c r="D2951" s="319" t="s">
        <v>20266</v>
      </c>
      <c r="E2951" s="319" t="s">
        <v>13923</v>
      </c>
      <c r="F2951" s="319" t="s">
        <v>13924</v>
      </c>
      <c r="G2951" s="319" t="s">
        <v>7163</v>
      </c>
      <c r="H2951" s="319" t="s">
        <v>13925</v>
      </c>
      <c r="I2951" s="319" t="s">
        <v>6884</v>
      </c>
      <c r="J2951" s="319" t="s">
        <v>6884</v>
      </c>
      <c r="K2951" s="319" t="s">
        <v>6884</v>
      </c>
      <c r="L2951" s="319" t="s">
        <v>862</v>
      </c>
    </row>
    <row r="2952" spans="1:12" ht="45">
      <c r="A2952" s="318" t="s">
        <v>6884</v>
      </c>
      <c r="B2952" s="318" t="s">
        <v>20268</v>
      </c>
      <c r="C2952" s="318" t="s">
        <v>20269</v>
      </c>
      <c r="D2952" s="318" t="s">
        <v>20270</v>
      </c>
      <c r="E2952" s="318" t="s">
        <v>9076</v>
      </c>
      <c r="F2952" s="318" t="s">
        <v>9077</v>
      </c>
      <c r="G2952" s="318" t="s">
        <v>7037</v>
      </c>
      <c r="H2952" s="318" t="s">
        <v>9077</v>
      </c>
      <c r="I2952" s="318" t="s">
        <v>6884</v>
      </c>
      <c r="J2952" s="318" t="s">
        <v>6884</v>
      </c>
      <c r="K2952" s="318" t="s">
        <v>6884</v>
      </c>
      <c r="L2952" s="318" t="s">
        <v>862</v>
      </c>
    </row>
    <row r="2953" spans="1:12" ht="33.75">
      <c r="A2953" s="319" t="s">
        <v>20274</v>
      </c>
      <c r="B2953" s="319" t="s">
        <v>20271</v>
      </c>
      <c r="C2953" s="319" t="s">
        <v>20272</v>
      </c>
      <c r="D2953" s="319" t="s">
        <v>20273</v>
      </c>
      <c r="E2953" s="319" t="s">
        <v>8187</v>
      </c>
      <c r="F2953" s="319" t="s">
        <v>8188</v>
      </c>
      <c r="G2953" s="319" t="s">
        <v>7037</v>
      </c>
      <c r="H2953" s="319" t="s">
        <v>8188</v>
      </c>
      <c r="I2953" s="319" t="s">
        <v>6884</v>
      </c>
      <c r="J2953" s="319" t="s">
        <v>6884</v>
      </c>
      <c r="K2953" s="319" t="s">
        <v>6884</v>
      </c>
      <c r="L2953" s="319" t="s">
        <v>862</v>
      </c>
    </row>
    <row r="2954" spans="1:12" ht="56.25">
      <c r="A2954" s="318" t="s">
        <v>20278</v>
      </c>
      <c r="B2954" s="318" t="s">
        <v>20275</v>
      </c>
      <c r="C2954" s="318" t="s">
        <v>20276</v>
      </c>
      <c r="D2954" s="318" t="s">
        <v>20277</v>
      </c>
      <c r="E2954" s="318" t="s">
        <v>7598</v>
      </c>
      <c r="F2954" s="318" t="s">
        <v>7599</v>
      </c>
      <c r="G2954" s="318" t="s">
        <v>7600</v>
      </c>
      <c r="H2954" s="318" t="s">
        <v>7599</v>
      </c>
      <c r="I2954" s="318" t="s">
        <v>6884</v>
      </c>
      <c r="J2954" s="318" t="s">
        <v>6884</v>
      </c>
      <c r="K2954" s="318" t="s">
        <v>6884</v>
      </c>
      <c r="L2954" s="318" t="s">
        <v>862</v>
      </c>
    </row>
    <row r="2955" spans="1:12" ht="56.25">
      <c r="A2955" s="319" t="s">
        <v>20282</v>
      </c>
      <c r="B2955" s="319" t="s">
        <v>20279</v>
      </c>
      <c r="C2955" s="319" t="s">
        <v>20280</v>
      </c>
      <c r="D2955" s="319" t="s">
        <v>20281</v>
      </c>
      <c r="E2955" s="319" t="s">
        <v>10602</v>
      </c>
      <c r="F2955" s="319" t="s">
        <v>10603</v>
      </c>
      <c r="G2955" s="319" t="s">
        <v>7163</v>
      </c>
      <c r="H2955" s="319" t="s">
        <v>10603</v>
      </c>
      <c r="I2955" s="319" t="s">
        <v>6884</v>
      </c>
      <c r="J2955" s="319" t="s">
        <v>6884</v>
      </c>
      <c r="K2955" s="319" t="s">
        <v>6884</v>
      </c>
      <c r="L2955" s="319" t="s">
        <v>862</v>
      </c>
    </row>
    <row r="2956" spans="1:12" ht="56.25">
      <c r="A2956" s="318" t="s">
        <v>6884</v>
      </c>
      <c r="B2956" s="318" t="s">
        <v>20283</v>
      </c>
      <c r="C2956" s="318" t="s">
        <v>20284</v>
      </c>
      <c r="D2956" s="318" t="s">
        <v>20285</v>
      </c>
      <c r="E2956" s="318" t="s">
        <v>8889</v>
      </c>
      <c r="F2956" s="318" t="s">
        <v>8890</v>
      </c>
      <c r="G2956" s="318" t="s">
        <v>7011</v>
      </c>
      <c r="H2956" s="318" t="s">
        <v>8890</v>
      </c>
      <c r="I2956" s="318" t="s">
        <v>6884</v>
      </c>
      <c r="J2956" s="318" t="s">
        <v>6884</v>
      </c>
      <c r="K2956" s="318" t="s">
        <v>6884</v>
      </c>
      <c r="L2956" s="318" t="s">
        <v>862</v>
      </c>
    </row>
    <row r="2957" spans="1:12" ht="123.75">
      <c r="A2957" s="319" t="s">
        <v>20289</v>
      </c>
      <c r="B2957" s="319" t="s">
        <v>20286</v>
      </c>
      <c r="C2957" s="319" t="s">
        <v>20287</v>
      </c>
      <c r="D2957" s="319" t="s">
        <v>20288</v>
      </c>
      <c r="E2957" s="319" t="s">
        <v>17933</v>
      </c>
      <c r="F2957" s="319" t="s">
        <v>17934</v>
      </c>
      <c r="G2957" s="319" t="s">
        <v>7139</v>
      </c>
      <c r="H2957" s="319" t="s">
        <v>17934</v>
      </c>
      <c r="I2957" s="319" t="s">
        <v>6884</v>
      </c>
      <c r="J2957" s="319" t="s">
        <v>6884</v>
      </c>
      <c r="K2957" s="319" t="s">
        <v>6884</v>
      </c>
      <c r="L2957" s="319" t="s">
        <v>862</v>
      </c>
    </row>
    <row r="2958" spans="1:12" ht="123.75">
      <c r="A2958" s="318" t="s">
        <v>6884</v>
      </c>
      <c r="B2958" s="318" t="s">
        <v>20290</v>
      </c>
      <c r="C2958" s="318" t="s">
        <v>20291</v>
      </c>
      <c r="D2958" s="318" t="s">
        <v>20292</v>
      </c>
      <c r="E2958" s="318" t="s">
        <v>7035</v>
      </c>
      <c r="F2958" s="318" t="s">
        <v>7036</v>
      </c>
      <c r="G2958" s="318" t="s">
        <v>7037</v>
      </c>
      <c r="H2958" s="318" t="s">
        <v>7036</v>
      </c>
      <c r="I2958" s="318" t="s">
        <v>6884</v>
      </c>
      <c r="J2958" s="318" t="s">
        <v>6884</v>
      </c>
      <c r="K2958" s="318" t="s">
        <v>6884</v>
      </c>
      <c r="L2958" s="318" t="s">
        <v>862</v>
      </c>
    </row>
    <row r="2959" spans="1:12" ht="101.25">
      <c r="A2959" s="319" t="s">
        <v>20296</v>
      </c>
      <c r="B2959" s="319" t="s">
        <v>20293</v>
      </c>
      <c r="C2959" s="319" t="s">
        <v>20294</v>
      </c>
      <c r="D2959" s="319" t="s">
        <v>20295</v>
      </c>
      <c r="E2959" s="319" t="s">
        <v>7923</v>
      </c>
      <c r="F2959" s="319" t="s">
        <v>7924</v>
      </c>
      <c r="G2959" s="319" t="s">
        <v>7037</v>
      </c>
      <c r="H2959" s="319" t="s">
        <v>7924</v>
      </c>
      <c r="I2959" s="319" t="s">
        <v>6884</v>
      </c>
      <c r="J2959" s="319" t="s">
        <v>6884</v>
      </c>
      <c r="K2959" s="319" t="s">
        <v>6884</v>
      </c>
      <c r="L2959" s="319" t="s">
        <v>862</v>
      </c>
    </row>
    <row r="2960" spans="1:12" ht="45">
      <c r="A2960" s="318" t="s">
        <v>1425</v>
      </c>
      <c r="B2960" s="318" t="s">
        <v>20297</v>
      </c>
      <c r="C2960" s="318" t="s">
        <v>20298</v>
      </c>
      <c r="D2960" s="318" t="s">
        <v>1426</v>
      </c>
      <c r="E2960" s="318" t="s">
        <v>7001</v>
      </c>
      <c r="F2960" s="318" t="s">
        <v>7002</v>
      </c>
      <c r="G2960" s="318" t="s">
        <v>7003</v>
      </c>
      <c r="H2960" s="318" t="s">
        <v>7004</v>
      </c>
      <c r="I2960" s="318" t="s">
        <v>6884</v>
      </c>
      <c r="J2960" s="318" t="s">
        <v>6884</v>
      </c>
      <c r="K2960" s="318" t="s">
        <v>6884</v>
      </c>
      <c r="L2960" s="318" t="s">
        <v>862</v>
      </c>
    </row>
    <row r="2961" spans="1:12" ht="56.25">
      <c r="A2961" s="319" t="s">
        <v>20302</v>
      </c>
      <c r="B2961" s="319" t="s">
        <v>20299</v>
      </c>
      <c r="C2961" s="319" t="s">
        <v>20300</v>
      </c>
      <c r="D2961" s="319" t="s">
        <v>20301</v>
      </c>
      <c r="E2961" s="319" t="s">
        <v>20303</v>
      </c>
      <c r="F2961" s="319" t="s">
        <v>20304</v>
      </c>
      <c r="G2961" s="319" t="s">
        <v>7037</v>
      </c>
      <c r="H2961" s="319" t="s">
        <v>20305</v>
      </c>
      <c r="I2961" s="319" t="s">
        <v>6884</v>
      </c>
      <c r="J2961" s="319" t="s">
        <v>6884</v>
      </c>
      <c r="K2961" s="319" t="s">
        <v>6884</v>
      </c>
      <c r="L2961" s="319" t="s">
        <v>862</v>
      </c>
    </row>
    <row r="2962" spans="1:12" ht="56.25">
      <c r="A2962" s="318" t="s">
        <v>20309</v>
      </c>
      <c r="B2962" s="318" t="s">
        <v>20306</v>
      </c>
      <c r="C2962" s="318" t="s">
        <v>20307</v>
      </c>
      <c r="D2962" s="318" t="s">
        <v>20308</v>
      </c>
      <c r="E2962" s="318" t="s">
        <v>7280</v>
      </c>
      <c r="F2962" s="318" t="s">
        <v>7281</v>
      </c>
      <c r="G2962" s="318" t="s">
        <v>7003</v>
      </c>
      <c r="H2962" s="318" t="s">
        <v>7281</v>
      </c>
      <c r="I2962" s="318" t="s">
        <v>6884</v>
      </c>
      <c r="J2962" s="318" t="s">
        <v>6884</v>
      </c>
      <c r="K2962" s="318" t="s">
        <v>6884</v>
      </c>
      <c r="L2962" s="318" t="s">
        <v>862</v>
      </c>
    </row>
    <row r="2963" spans="1:12" ht="45">
      <c r="A2963" s="319" t="s">
        <v>20313</v>
      </c>
      <c r="B2963" s="319" t="s">
        <v>20310</v>
      </c>
      <c r="C2963" s="319" t="s">
        <v>20311</v>
      </c>
      <c r="D2963" s="319" t="s">
        <v>20312</v>
      </c>
      <c r="E2963" s="319" t="s">
        <v>20314</v>
      </c>
      <c r="F2963" s="319" t="s">
        <v>20315</v>
      </c>
      <c r="G2963" s="319" t="s">
        <v>7586</v>
      </c>
      <c r="H2963" s="319" t="s">
        <v>20315</v>
      </c>
      <c r="I2963" s="319" t="s">
        <v>6884</v>
      </c>
      <c r="J2963" s="319" t="s">
        <v>6884</v>
      </c>
      <c r="K2963" s="319" t="s">
        <v>6884</v>
      </c>
      <c r="L2963" s="319" t="s">
        <v>862</v>
      </c>
    </row>
    <row r="2964" spans="1:12" ht="90">
      <c r="A2964" s="318" t="s">
        <v>20319</v>
      </c>
      <c r="B2964" s="318" t="s">
        <v>20316</v>
      </c>
      <c r="C2964" s="318" t="s">
        <v>20317</v>
      </c>
      <c r="D2964" s="318" t="s">
        <v>20318</v>
      </c>
      <c r="E2964" s="318" t="s">
        <v>20320</v>
      </c>
      <c r="F2964" s="318" t="s">
        <v>20321</v>
      </c>
      <c r="G2964" s="318" t="s">
        <v>8914</v>
      </c>
      <c r="H2964" s="318" t="s">
        <v>20322</v>
      </c>
      <c r="I2964" s="318" t="s">
        <v>6884</v>
      </c>
      <c r="J2964" s="318" t="s">
        <v>20213</v>
      </c>
      <c r="K2964" s="318" t="s">
        <v>6884</v>
      </c>
      <c r="L2964" s="318" t="s">
        <v>862</v>
      </c>
    </row>
    <row r="2965" spans="1:12" ht="56.25">
      <c r="A2965" s="319" t="s">
        <v>5849</v>
      </c>
      <c r="B2965" s="319" t="s">
        <v>20323</v>
      </c>
      <c r="C2965" s="319" t="s">
        <v>20324</v>
      </c>
      <c r="D2965" s="319" t="s">
        <v>20325</v>
      </c>
      <c r="E2965" s="319" t="s">
        <v>12290</v>
      </c>
      <c r="F2965" s="319" t="s">
        <v>12291</v>
      </c>
      <c r="G2965" s="319" t="s">
        <v>7003</v>
      </c>
      <c r="H2965" s="319" t="s">
        <v>12292</v>
      </c>
      <c r="I2965" s="319" t="s">
        <v>6884</v>
      </c>
      <c r="J2965" s="319" t="s">
        <v>6884</v>
      </c>
      <c r="K2965" s="319" t="s">
        <v>6884</v>
      </c>
      <c r="L2965" s="319" t="s">
        <v>862</v>
      </c>
    </row>
    <row r="2966" spans="1:12" ht="67.5">
      <c r="A2966" s="318" t="s">
        <v>20329</v>
      </c>
      <c r="B2966" s="318" t="s">
        <v>20326</v>
      </c>
      <c r="C2966" s="318" t="s">
        <v>20327</v>
      </c>
      <c r="D2966" s="318" t="s">
        <v>20328</v>
      </c>
      <c r="E2966" s="318" t="s">
        <v>8218</v>
      </c>
      <c r="F2966" s="318" t="s">
        <v>8219</v>
      </c>
      <c r="G2966" s="318" t="s">
        <v>7037</v>
      </c>
      <c r="H2966" s="318" t="s">
        <v>8219</v>
      </c>
      <c r="I2966" s="318" t="s">
        <v>6884</v>
      </c>
      <c r="J2966" s="318" t="s">
        <v>19156</v>
      </c>
      <c r="K2966" s="318" t="s">
        <v>6884</v>
      </c>
      <c r="L2966" s="318" t="s">
        <v>862</v>
      </c>
    </row>
    <row r="2967" spans="1:12" ht="45">
      <c r="A2967" s="319" t="s">
        <v>20333</v>
      </c>
      <c r="B2967" s="319" t="s">
        <v>20330</v>
      </c>
      <c r="C2967" s="319" t="s">
        <v>20331</v>
      </c>
      <c r="D2967" s="319" t="s">
        <v>20332</v>
      </c>
      <c r="E2967" s="319" t="s">
        <v>7549</v>
      </c>
      <c r="F2967" s="319" t="s">
        <v>9913</v>
      </c>
      <c r="G2967" s="319" t="s">
        <v>7044</v>
      </c>
      <c r="H2967" s="319" t="s">
        <v>9913</v>
      </c>
      <c r="I2967" s="319" t="s">
        <v>6884</v>
      </c>
      <c r="J2967" s="319" t="s">
        <v>6884</v>
      </c>
      <c r="K2967" s="319" t="s">
        <v>6884</v>
      </c>
      <c r="L2967" s="319" t="s">
        <v>862</v>
      </c>
    </row>
    <row r="2968" spans="1:12" ht="112.5">
      <c r="A2968" s="318" t="s">
        <v>5193</v>
      </c>
      <c r="B2968" s="318" t="s">
        <v>20334</v>
      </c>
      <c r="C2968" s="318" t="s">
        <v>20335</v>
      </c>
      <c r="D2968" s="318" t="s">
        <v>5195</v>
      </c>
      <c r="E2968" s="318" t="s">
        <v>20336</v>
      </c>
      <c r="F2968" s="318" t="s">
        <v>20337</v>
      </c>
      <c r="G2968" s="318" t="s">
        <v>6938</v>
      </c>
      <c r="H2968" s="318" t="s">
        <v>20338</v>
      </c>
      <c r="I2968" s="318" t="s">
        <v>6884</v>
      </c>
      <c r="J2968" s="318" t="s">
        <v>7108</v>
      </c>
      <c r="K2968" s="318" t="s">
        <v>6884</v>
      </c>
      <c r="L2968" s="318" t="s">
        <v>6893</v>
      </c>
    </row>
    <row r="2969" spans="1:12" ht="112.5">
      <c r="A2969" s="319" t="s">
        <v>5193</v>
      </c>
      <c r="B2969" s="319" t="s">
        <v>20339</v>
      </c>
      <c r="C2969" s="319" t="s">
        <v>20340</v>
      </c>
      <c r="D2969" s="319" t="s">
        <v>5195</v>
      </c>
      <c r="E2969" s="319" t="s">
        <v>20341</v>
      </c>
      <c r="F2969" s="319" t="s">
        <v>20342</v>
      </c>
      <c r="G2969" s="319" t="s">
        <v>7003</v>
      </c>
      <c r="H2969" s="319" t="s">
        <v>20343</v>
      </c>
      <c r="I2969" s="319" t="s">
        <v>6884</v>
      </c>
      <c r="J2969" s="319" t="s">
        <v>7108</v>
      </c>
      <c r="K2969" s="319" t="s">
        <v>6884</v>
      </c>
      <c r="L2969" s="319" t="s">
        <v>6926</v>
      </c>
    </row>
    <row r="2970" spans="1:12" ht="123.75">
      <c r="A2970" s="318" t="s">
        <v>20346</v>
      </c>
      <c r="B2970" s="318" t="s">
        <v>20344</v>
      </c>
      <c r="C2970" s="318" t="s">
        <v>20345</v>
      </c>
      <c r="D2970" s="318" t="s">
        <v>6884</v>
      </c>
      <c r="E2970" s="318" t="s">
        <v>7354</v>
      </c>
      <c r="F2970" s="318" t="s">
        <v>7355</v>
      </c>
      <c r="G2970" s="318" t="s">
        <v>7003</v>
      </c>
      <c r="H2970" s="318" t="s">
        <v>7356</v>
      </c>
      <c r="I2970" s="318" t="s">
        <v>6884</v>
      </c>
      <c r="J2970" s="318" t="s">
        <v>6884</v>
      </c>
      <c r="K2970" s="318" t="s">
        <v>6884</v>
      </c>
      <c r="L2970" s="318" t="s">
        <v>862</v>
      </c>
    </row>
    <row r="2971" spans="1:12" ht="56.25">
      <c r="A2971" s="319" t="s">
        <v>20350</v>
      </c>
      <c r="B2971" s="319" t="s">
        <v>20347</v>
      </c>
      <c r="C2971" s="319" t="s">
        <v>20348</v>
      </c>
      <c r="D2971" s="319" t="s">
        <v>20349</v>
      </c>
      <c r="E2971" s="319" t="s">
        <v>14093</v>
      </c>
      <c r="F2971" s="319" t="s">
        <v>14094</v>
      </c>
      <c r="G2971" s="319" t="s">
        <v>7003</v>
      </c>
      <c r="H2971" s="319" t="s">
        <v>14095</v>
      </c>
      <c r="I2971" s="319" t="s">
        <v>6884</v>
      </c>
      <c r="J2971" s="319" t="s">
        <v>6884</v>
      </c>
      <c r="K2971" s="319" t="s">
        <v>6884</v>
      </c>
      <c r="L2971" s="319" t="s">
        <v>862</v>
      </c>
    </row>
    <row r="2972" spans="1:12" ht="90">
      <c r="A2972" s="318" t="s">
        <v>20354</v>
      </c>
      <c r="B2972" s="318" t="s">
        <v>20351</v>
      </c>
      <c r="C2972" s="318" t="s">
        <v>20352</v>
      </c>
      <c r="D2972" s="318" t="s">
        <v>20353</v>
      </c>
      <c r="E2972" s="318" t="s">
        <v>20355</v>
      </c>
      <c r="F2972" s="318" t="s">
        <v>20356</v>
      </c>
      <c r="G2972" s="318" t="s">
        <v>7120</v>
      </c>
      <c r="H2972" s="318" t="s">
        <v>20357</v>
      </c>
      <c r="I2972" s="318" t="s">
        <v>6884</v>
      </c>
      <c r="J2972" s="318" t="s">
        <v>6884</v>
      </c>
      <c r="K2972" s="318" t="s">
        <v>6884</v>
      </c>
      <c r="L2972" s="318" t="s">
        <v>862</v>
      </c>
    </row>
    <row r="2973" spans="1:12" ht="78.75">
      <c r="A2973" s="319" t="s">
        <v>20361</v>
      </c>
      <c r="B2973" s="319" t="s">
        <v>20358</v>
      </c>
      <c r="C2973" s="319" t="s">
        <v>20359</v>
      </c>
      <c r="D2973" s="319" t="s">
        <v>20360</v>
      </c>
      <c r="E2973" s="319" t="s">
        <v>7274</v>
      </c>
      <c r="F2973" s="319" t="s">
        <v>7275</v>
      </c>
      <c r="G2973" s="319" t="s">
        <v>7276</v>
      </c>
      <c r="H2973" s="319" t="s">
        <v>7277</v>
      </c>
      <c r="I2973" s="319" t="s">
        <v>6884</v>
      </c>
      <c r="J2973" s="319" t="s">
        <v>8197</v>
      </c>
      <c r="K2973" s="319" t="s">
        <v>6884</v>
      </c>
      <c r="L2973" s="319" t="s">
        <v>6986</v>
      </c>
    </row>
    <row r="2974" spans="1:12" ht="67.5">
      <c r="A2974" s="318" t="s">
        <v>20365</v>
      </c>
      <c r="B2974" s="318" t="s">
        <v>20362</v>
      </c>
      <c r="C2974" s="318" t="s">
        <v>20363</v>
      </c>
      <c r="D2974" s="318" t="s">
        <v>20364</v>
      </c>
      <c r="E2974" s="318" t="s">
        <v>7274</v>
      </c>
      <c r="F2974" s="318" t="s">
        <v>7275</v>
      </c>
      <c r="G2974" s="318" t="s">
        <v>7276</v>
      </c>
      <c r="H2974" s="318" t="s">
        <v>7277</v>
      </c>
      <c r="I2974" s="318" t="s">
        <v>6884</v>
      </c>
      <c r="J2974" s="318" t="s">
        <v>6884</v>
      </c>
      <c r="K2974" s="318" t="s">
        <v>6884</v>
      </c>
      <c r="L2974" s="318" t="s">
        <v>862</v>
      </c>
    </row>
    <row r="2975" spans="1:12" ht="123.75">
      <c r="A2975" s="319" t="s">
        <v>20368</v>
      </c>
      <c r="B2975" s="319" t="s">
        <v>20366</v>
      </c>
      <c r="C2975" s="319" t="s">
        <v>20367</v>
      </c>
      <c r="D2975" s="319" t="s">
        <v>6884</v>
      </c>
      <c r="E2975" s="319" t="s">
        <v>8036</v>
      </c>
      <c r="F2975" s="319" t="s">
        <v>8037</v>
      </c>
      <c r="G2975" s="319" t="s">
        <v>7003</v>
      </c>
      <c r="H2975" s="319" t="s">
        <v>8037</v>
      </c>
      <c r="I2975" s="319" t="s">
        <v>6884</v>
      </c>
      <c r="J2975" s="319" t="s">
        <v>6884</v>
      </c>
      <c r="K2975" s="319" t="s">
        <v>6884</v>
      </c>
      <c r="L2975" s="319" t="s">
        <v>862</v>
      </c>
    </row>
    <row r="2976" spans="1:12" ht="45">
      <c r="A2976" s="318" t="s">
        <v>20372</v>
      </c>
      <c r="B2976" s="318" t="s">
        <v>20369</v>
      </c>
      <c r="C2976" s="318" t="s">
        <v>20370</v>
      </c>
      <c r="D2976" s="318" t="s">
        <v>20371</v>
      </c>
      <c r="E2976" s="318" t="s">
        <v>7354</v>
      </c>
      <c r="F2976" s="318" t="s">
        <v>7355</v>
      </c>
      <c r="G2976" s="318" t="s">
        <v>7003</v>
      </c>
      <c r="H2976" s="318" t="s">
        <v>7356</v>
      </c>
      <c r="I2976" s="318" t="s">
        <v>6884</v>
      </c>
      <c r="J2976" s="318" t="s">
        <v>6884</v>
      </c>
      <c r="K2976" s="318" t="s">
        <v>6884</v>
      </c>
      <c r="L2976" s="318" t="s">
        <v>862</v>
      </c>
    </row>
    <row r="2977" spans="1:12" ht="56.25">
      <c r="A2977" s="319" t="s">
        <v>20376</v>
      </c>
      <c r="B2977" s="319" t="s">
        <v>20373</v>
      </c>
      <c r="C2977" s="319" t="s">
        <v>20374</v>
      </c>
      <c r="D2977" s="319" t="s">
        <v>20375</v>
      </c>
      <c r="E2977" s="319" t="s">
        <v>20377</v>
      </c>
      <c r="F2977" s="319" t="s">
        <v>20378</v>
      </c>
      <c r="G2977" s="319" t="s">
        <v>7106</v>
      </c>
      <c r="H2977" s="319" t="s">
        <v>20378</v>
      </c>
      <c r="I2977" s="319" t="s">
        <v>6884</v>
      </c>
      <c r="J2977" s="319" t="s">
        <v>6884</v>
      </c>
      <c r="K2977" s="319" t="s">
        <v>6884</v>
      </c>
      <c r="L2977" s="319" t="s">
        <v>862</v>
      </c>
    </row>
    <row r="2978" spans="1:12" ht="67.5">
      <c r="A2978" s="318" t="s">
        <v>20381</v>
      </c>
      <c r="B2978" s="318" t="s">
        <v>20379</v>
      </c>
      <c r="C2978" s="318" t="s">
        <v>20380</v>
      </c>
      <c r="D2978" s="318" t="s">
        <v>6884</v>
      </c>
      <c r="E2978" s="318" t="s">
        <v>7274</v>
      </c>
      <c r="F2978" s="318" t="s">
        <v>7275</v>
      </c>
      <c r="G2978" s="318" t="s">
        <v>7276</v>
      </c>
      <c r="H2978" s="318" t="s">
        <v>7277</v>
      </c>
      <c r="I2978" s="318" t="s">
        <v>6884</v>
      </c>
      <c r="J2978" s="318" t="s">
        <v>6884</v>
      </c>
      <c r="K2978" s="318" t="s">
        <v>6884</v>
      </c>
      <c r="L2978" s="318" t="s">
        <v>862</v>
      </c>
    </row>
    <row r="2979" spans="1:12" ht="67.5">
      <c r="A2979" s="319" t="s">
        <v>20384</v>
      </c>
      <c r="B2979" s="319" t="s">
        <v>20382</v>
      </c>
      <c r="C2979" s="319" t="s">
        <v>20383</v>
      </c>
      <c r="D2979" s="319" t="s">
        <v>6884</v>
      </c>
      <c r="E2979" s="319" t="s">
        <v>14428</v>
      </c>
      <c r="F2979" s="319" t="s">
        <v>14429</v>
      </c>
      <c r="G2979" s="319" t="s">
        <v>7037</v>
      </c>
      <c r="H2979" s="319" t="s">
        <v>14429</v>
      </c>
      <c r="I2979" s="319" t="s">
        <v>6884</v>
      </c>
      <c r="J2979" s="319" t="s">
        <v>6884</v>
      </c>
      <c r="K2979" s="319" t="s">
        <v>6884</v>
      </c>
      <c r="L2979" s="319" t="s">
        <v>862</v>
      </c>
    </row>
    <row r="2980" spans="1:12" ht="45">
      <c r="A2980" s="318" t="s">
        <v>20388</v>
      </c>
      <c r="B2980" s="318" t="s">
        <v>20385</v>
      </c>
      <c r="C2980" s="318" t="s">
        <v>20386</v>
      </c>
      <c r="D2980" s="318" t="s">
        <v>20387</v>
      </c>
      <c r="E2980" s="318" t="s">
        <v>7412</v>
      </c>
      <c r="F2980" s="318" t="s">
        <v>7413</v>
      </c>
      <c r="G2980" s="318" t="s">
        <v>7037</v>
      </c>
      <c r="H2980" s="318" t="s">
        <v>7413</v>
      </c>
      <c r="I2980" s="318" t="s">
        <v>6884</v>
      </c>
      <c r="J2980" s="318" t="s">
        <v>6884</v>
      </c>
      <c r="K2980" s="318" t="s">
        <v>6884</v>
      </c>
      <c r="L2980" s="318" t="s">
        <v>862</v>
      </c>
    </row>
    <row r="2981" spans="1:12" ht="56.25">
      <c r="A2981" s="319" t="s">
        <v>20392</v>
      </c>
      <c r="B2981" s="319" t="s">
        <v>20389</v>
      </c>
      <c r="C2981" s="319" t="s">
        <v>20390</v>
      </c>
      <c r="D2981" s="319" t="s">
        <v>20391</v>
      </c>
      <c r="E2981" s="319" t="s">
        <v>7354</v>
      </c>
      <c r="F2981" s="319" t="s">
        <v>7355</v>
      </c>
      <c r="G2981" s="319" t="s">
        <v>7003</v>
      </c>
      <c r="H2981" s="319" t="s">
        <v>7356</v>
      </c>
      <c r="I2981" s="319" t="s">
        <v>6884</v>
      </c>
      <c r="J2981" s="319" t="s">
        <v>6884</v>
      </c>
      <c r="K2981" s="319" t="s">
        <v>6884</v>
      </c>
      <c r="L2981" s="319" t="s">
        <v>862</v>
      </c>
    </row>
    <row r="2982" spans="1:12" ht="45">
      <c r="A2982" s="318" t="s">
        <v>20396</v>
      </c>
      <c r="B2982" s="318" t="s">
        <v>20393</v>
      </c>
      <c r="C2982" s="318" t="s">
        <v>20394</v>
      </c>
      <c r="D2982" s="318" t="s">
        <v>20395</v>
      </c>
      <c r="E2982" s="318" t="s">
        <v>20397</v>
      </c>
      <c r="F2982" s="318" t="s">
        <v>20398</v>
      </c>
      <c r="G2982" s="318" t="s">
        <v>7003</v>
      </c>
      <c r="H2982" s="318" t="s">
        <v>20398</v>
      </c>
      <c r="I2982" s="318" t="s">
        <v>6884</v>
      </c>
      <c r="J2982" s="318" t="s">
        <v>6884</v>
      </c>
      <c r="K2982" s="318" t="s">
        <v>6884</v>
      </c>
      <c r="L2982" s="318" t="s">
        <v>862</v>
      </c>
    </row>
    <row r="2983" spans="1:12" ht="45">
      <c r="A2983" s="319" t="s">
        <v>20401</v>
      </c>
      <c r="B2983" s="319" t="s">
        <v>20399</v>
      </c>
      <c r="C2983" s="319" t="s">
        <v>20400</v>
      </c>
      <c r="D2983" s="319" t="s">
        <v>6884</v>
      </c>
      <c r="E2983" s="319" t="s">
        <v>7412</v>
      </c>
      <c r="F2983" s="319" t="s">
        <v>7413</v>
      </c>
      <c r="G2983" s="319" t="s">
        <v>7037</v>
      </c>
      <c r="H2983" s="319" t="s">
        <v>7413</v>
      </c>
      <c r="I2983" s="319" t="s">
        <v>6884</v>
      </c>
      <c r="J2983" s="319" t="s">
        <v>6884</v>
      </c>
      <c r="K2983" s="319" t="s">
        <v>6884</v>
      </c>
      <c r="L2983" s="319" t="s">
        <v>862</v>
      </c>
    </row>
    <row r="2984" spans="1:12" ht="67.5">
      <c r="A2984" s="318" t="s">
        <v>4576</v>
      </c>
      <c r="B2984" s="318" t="s">
        <v>20402</v>
      </c>
      <c r="C2984" s="318" t="s">
        <v>20403</v>
      </c>
      <c r="D2984" s="318" t="s">
        <v>4578</v>
      </c>
      <c r="E2984" s="318" t="s">
        <v>13077</v>
      </c>
      <c r="F2984" s="318" t="s">
        <v>13078</v>
      </c>
      <c r="G2984" s="318" t="s">
        <v>7003</v>
      </c>
      <c r="H2984" s="318" t="s">
        <v>13079</v>
      </c>
      <c r="I2984" s="318" t="s">
        <v>6884</v>
      </c>
      <c r="J2984" s="318" t="s">
        <v>6884</v>
      </c>
      <c r="K2984" s="318" t="s">
        <v>6884</v>
      </c>
      <c r="L2984" s="318" t="s">
        <v>862</v>
      </c>
    </row>
    <row r="2985" spans="1:12" ht="67.5">
      <c r="A2985" s="319" t="s">
        <v>20407</v>
      </c>
      <c r="B2985" s="319" t="s">
        <v>20404</v>
      </c>
      <c r="C2985" s="319" t="s">
        <v>20405</v>
      </c>
      <c r="D2985" s="319" t="s">
        <v>20406</v>
      </c>
      <c r="E2985" s="319" t="s">
        <v>20408</v>
      </c>
      <c r="F2985" s="319" t="s">
        <v>20409</v>
      </c>
      <c r="G2985" s="319" t="s">
        <v>7106</v>
      </c>
      <c r="H2985" s="319" t="s">
        <v>20410</v>
      </c>
      <c r="I2985" s="319" t="s">
        <v>6884</v>
      </c>
      <c r="J2985" s="319" t="s">
        <v>17133</v>
      </c>
      <c r="K2985" s="319" t="s">
        <v>6884</v>
      </c>
      <c r="L2985" s="319" t="s">
        <v>7652</v>
      </c>
    </row>
    <row r="2986" spans="1:12" ht="56.25">
      <c r="A2986" s="318" t="s">
        <v>20413</v>
      </c>
      <c r="B2986" s="318" t="s">
        <v>20411</v>
      </c>
      <c r="C2986" s="318" t="s">
        <v>20412</v>
      </c>
      <c r="D2986" s="318" t="s">
        <v>6884</v>
      </c>
      <c r="E2986" s="318" t="s">
        <v>20414</v>
      </c>
      <c r="F2986" s="318" t="s">
        <v>20415</v>
      </c>
      <c r="G2986" s="318" t="s">
        <v>7106</v>
      </c>
      <c r="H2986" s="318" t="s">
        <v>20415</v>
      </c>
      <c r="I2986" s="318" t="s">
        <v>6884</v>
      </c>
      <c r="J2986" s="318" t="s">
        <v>6884</v>
      </c>
      <c r="K2986" s="318" t="s">
        <v>6884</v>
      </c>
      <c r="L2986" s="318" t="s">
        <v>862</v>
      </c>
    </row>
    <row r="2987" spans="1:12" ht="45">
      <c r="A2987" s="319" t="s">
        <v>1233</v>
      </c>
      <c r="B2987" s="319" t="s">
        <v>20416</v>
      </c>
      <c r="C2987" s="319" t="s">
        <v>20417</v>
      </c>
      <c r="D2987" s="319" t="s">
        <v>1234</v>
      </c>
      <c r="E2987" s="319" t="s">
        <v>7001</v>
      </c>
      <c r="F2987" s="319" t="s">
        <v>7002</v>
      </c>
      <c r="G2987" s="319" t="s">
        <v>7003</v>
      </c>
      <c r="H2987" s="319" t="s">
        <v>20418</v>
      </c>
      <c r="I2987" s="319" t="s">
        <v>7165</v>
      </c>
      <c r="J2987" s="319" t="s">
        <v>6884</v>
      </c>
      <c r="K2987" s="319" t="s">
        <v>6884</v>
      </c>
      <c r="L2987" s="319" t="s">
        <v>862</v>
      </c>
    </row>
    <row r="2988" spans="1:12" ht="45">
      <c r="A2988" s="318" t="s">
        <v>1229</v>
      </c>
      <c r="B2988" s="318" t="s">
        <v>20419</v>
      </c>
      <c r="C2988" s="318" t="s">
        <v>20420</v>
      </c>
      <c r="D2988" s="318" t="s">
        <v>1230</v>
      </c>
      <c r="E2988" s="318" t="s">
        <v>7001</v>
      </c>
      <c r="F2988" s="318" t="s">
        <v>7002</v>
      </c>
      <c r="G2988" s="318" t="s">
        <v>7003</v>
      </c>
      <c r="H2988" s="318" t="s">
        <v>7004</v>
      </c>
      <c r="I2988" s="318" t="s">
        <v>6884</v>
      </c>
      <c r="J2988" s="318" t="s">
        <v>6884</v>
      </c>
      <c r="K2988" s="318" t="s">
        <v>6884</v>
      </c>
      <c r="L2988" s="318" t="s">
        <v>862</v>
      </c>
    </row>
    <row r="2989" spans="1:12" ht="45">
      <c r="A2989" s="319" t="s">
        <v>20424</v>
      </c>
      <c r="B2989" s="319" t="s">
        <v>20421</v>
      </c>
      <c r="C2989" s="319" t="s">
        <v>20422</v>
      </c>
      <c r="D2989" s="319" t="s">
        <v>20423</v>
      </c>
      <c r="E2989" s="319" t="s">
        <v>7274</v>
      </c>
      <c r="F2989" s="319" t="s">
        <v>7275</v>
      </c>
      <c r="G2989" s="319" t="s">
        <v>7276</v>
      </c>
      <c r="H2989" s="319" t="s">
        <v>7277</v>
      </c>
      <c r="I2989" s="319" t="s">
        <v>6884</v>
      </c>
      <c r="J2989" s="319" t="s">
        <v>6884</v>
      </c>
      <c r="K2989" s="319" t="s">
        <v>6884</v>
      </c>
      <c r="L2989" s="319" t="s">
        <v>862</v>
      </c>
    </row>
    <row r="2990" spans="1:12" ht="45">
      <c r="A2990" s="318" t="s">
        <v>20427</v>
      </c>
      <c r="B2990" s="318" t="s">
        <v>20425</v>
      </c>
      <c r="C2990" s="318" t="s">
        <v>20426</v>
      </c>
      <c r="D2990" s="318" t="s">
        <v>6884</v>
      </c>
      <c r="E2990" s="318" t="s">
        <v>7001</v>
      </c>
      <c r="F2990" s="318" t="s">
        <v>7002</v>
      </c>
      <c r="G2990" s="318" t="s">
        <v>7003</v>
      </c>
      <c r="H2990" s="318" t="s">
        <v>7004</v>
      </c>
      <c r="I2990" s="318" t="s">
        <v>6884</v>
      </c>
      <c r="J2990" s="318" t="s">
        <v>6884</v>
      </c>
      <c r="K2990" s="318" t="s">
        <v>6884</v>
      </c>
      <c r="L2990" s="318" t="s">
        <v>862</v>
      </c>
    </row>
    <row r="2991" spans="1:12" ht="67.5">
      <c r="A2991" s="319" t="s">
        <v>20430</v>
      </c>
      <c r="B2991" s="319" t="s">
        <v>20428</v>
      </c>
      <c r="C2991" s="319" t="s">
        <v>20429</v>
      </c>
      <c r="D2991" s="319" t="s">
        <v>6884</v>
      </c>
      <c r="E2991" s="319" t="s">
        <v>7274</v>
      </c>
      <c r="F2991" s="319" t="s">
        <v>7275</v>
      </c>
      <c r="G2991" s="319" t="s">
        <v>7276</v>
      </c>
      <c r="H2991" s="319" t="s">
        <v>7277</v>
      </c>
      <c r="I2991" s="319" t="s">
        <v>6884</v>
      </c>
      <c r="J2991" s="319" t="s">
        <v>8197</v>
      </c>
      <c r="K2991" s="319" t="s">
        <v>6884</v>
      </c>
      <c r="L2991" s="319" t="s">
        <v>6986</v>
      </c>
    </row>
    <row r="2992" spans="1:12" ht="78.75">
      <c r="A2992" s="318" t="s">
        <v>20434</v>
      </c>
      <c r="B2992" s="318" t="s">
        <v>20431</v>
      </c>
      <c r="C2992" s="318" t="s">
        <v>20432</v>
      </c>
      <c r="D2992" s="318" t="s">
        <v>20433</v>
      </c>
      <c r="E2992" s="318" t="s">
        <v>20435</v>
      </c>
      <c r="F2992" s="318" t="s">
        <v>20436</v>
      </c>
      <c r="G2992" s="318" t="s">
        <v>6938</v>
      </c>
      <c r="H2992" s="318" t="s">
        <v>20436</v>
      </c>
      <c r="I2992" s="318" t="s">
        <v>6884</v>
      </c>
      <c r="J2992" s="318" t="s">
        <v>6884</v>
      </c>
      <c r="K2992" s="318" t="s">
        <v>6884</v>
      </c>
      <c r="L2992" s="318" t="s">
        <v>862</v>
      </c>
    </row>
    <row r="2993" spans="1:12" ht="33.75">
      <c r="A2993" s="319" t="s">
        <v>20440</v>
      </c>
      <c r="B2993" s="319" t="s">
        <v>20437</v>
      </c>
      <c r="C2993" s="319" t="s">
        <v>20438</v>
      </c>
      <c r="D2993" s="319" t="s">
        <v>20439</v>
      </c>
      <c r="E2993" s="319" t="s">
        <v>7048</v>
      </c>
      <c r="F2993" s="319" t="s">
        <v>7049</v>
      </c>
      <c r="G2993" s="319" t="s">
        <v>6884</v>
      </c>
      <c r="H2993" s="319" t="s">
        <v>7049</v>
      </c>
      <c r="I2993" s="319" t="s">
        <v>6884</v>
      </c>
      <c r="J2993" s="319" t="s">
        <v>6884</v>
      </c>
      <c r="K2993" s="319" t="s">
        <v>6884</v>
      </c>
      <c r="L2993" s="319" t="s">
        <v>862</v>
      </c>
    </row>
    <row r="2994" spans="1:12" ht="78.75">
      <c r="A2994" s="318" t="s">
        <v>6884</v>
      </c>
      <c r="B2994" s="318" t="s">
        <v>20441</v>
      </c>
      <c r="C2994" s="318" t="s">
        <v>20442</v>
      </c>
      <c r="D2994" s="318" t="s">
        <v>20443</v>
      </c>
      <c r="E2994" s="318" t="s">
        <v>9477</v>
      </c>
      <c r="F2994" s="318" t="s">
        <v>9478</v>
      </c>
      <c r="G2994" s="318" t="s">
        <v>7003</v>
      </c>
      <c r="H2994" s="318" t="s">
        <v>9478</v>
      </c>
      <c r="I2994" s="318" t="s">
        <v>6884</v>
      </c>
      <c r="J2994" s="318" t="s">
        <v>6884</v>
      </c>
      <c r="K2994" s="318" t="s">
        <v>6884</v>
      </c>
      <c r="L2994" s="318" t="s">
        <v>862</v>
      </c>
    </row>
    <row r="2995" spans="1:12" ht="45">
      <c r="A2995" s="319" t="s">
        <v>20447</v>
      </c>
      <c r="B2995" s="319" t="s">
        <v>20444</v>
      </c>
      <c r="C2995" s="319" t="s">
        <v>20445</v>
      </c>
      <c r="D2995" s="319" t="s">
        <v>20446</v>
      </c>
      <c r="E2995" s="319" t="s">
        <v>14062</v>
      </c>
      <c r="F2995" s="319" t="s">
        <v>14063</v>
      </c>
      <c r="G2995" s="319" t="s">
        <v>7037</v>
      </c>
      <c r="H2995" s="319" t="s">
        <v>14063</v>
      </c>
      <c r="I2995" s="319" t="s">
        <v>6884</v>
      </c>
      <c r="J2995" s="319" t="s">
        <v>6884</v>
      </c>
      <c r="K2995" s="319" t="s">
        <v>6884</v>
      </c>
      <c r="L2995" s="319" t="s">
        <v>862</v>
      </c>
    </row>
    <row r="2996" spans="1:12" ht="78.75">
      <c r="A2996" s="318" t="s">
        <v>20451</v>
      </c>
      <c r="B2996" s="318" t="s">
        <v>20448</v>
      </c>
      <c r="C2996" s="318" t="s">
        <v>20449</v>
      </c>
      <c r="D2996" s="318" t="s">
        <v>20450</v>
      </c>
      <c r="E2996" s="318" t="s">
        <v>8930</v>
      </c>
      <c r="F2996" s="318" t="s">
        <v>8931</v>
      </c>
      <c r="G2996" s="318" t="s">
        <v>6884</v>
      </c>
      <c r="H2996" s="318" t="s">
        <v>8931</v>
      </c>
      <c r="I2996" s="318" t="s">
        <v>6884</v>
      </c>
      <c r="J2996" s="318" t="s">
        <v>6884</v>
      </c>
      <c r="K2996" s="318" t="s">
        <v>6884</v>
      </c>
      <c r="L2996" s="318" t="s">
        <v>862</v>
      </c>
    </row>
    <row r="2997" spans="1:12" ht="67.5">
      <c r="A2997" s="319" t="s">
        <v>20455</v>
      </c>
      <c r="B2997" s="319" t="s">
        <v>20452</v>
      </c>
      <c r="C2997" s="319" t="s">
        <v>20453</v>
      </c>
      <c r="D2997" s="319" t="s">
        <v>20454</v>
      </c>
      <c r="E2997" s="319" t="s">
        <v>7598</v>
      </c>
      <c r="F2997" s="319" t="s">
        <v>7599</v>
      </c>
      <c r="G2997" s="319" t="s">
        <v>7600</v>
      </c>
      <c r="H2997" s="319" t="s">
        <v>7599</v>
      </c>
      <c r="I2997" s="319" t="s">
        <v>6884</v>
      </c>
      <c r="J2997" s="319" t="s">
        <v>6884</v>
      </c>
      <c r="K2997" s="319" t="s">
        <v>6884</v>
      </c>
      <c r="L2997" s="319" t="s">
        <v>862</v>
      </c>
    </row>
    <row r="2998" spans="1:12" ht="33.75">
      <c r="A2998" s="318" t="s">
        <v>20459</v>
      </c>
      <c r="B2998" s="318" t="s">
        <v>20456</v>
      </c>
      <c r="C2998" s="318" t="s">
        <v>20457</v>
      </c>
      <c r="D2998" s="318" t="s">
        <v>20458</v>
      </c>
      <c r="E2998" s="318" t="s">
        <v>7280</v>
      </c>
      <c r="F2998" s="318" t="s">
        <v>7281</v>
      </c>
      <c r="G2998" s="318" t="s">
        <v>7003</v>
      </c>
      <c r="H2998" s="318" t="s">
        <v>7281</v>
      </c>
      <c r="I2998" s="318" t="s">
        <v>6884</v>
      </c>
      <c r="J2998" s="318" t="s">
        <v>6884</v>
      </c>
      <c r="K2998" s="318" t="s">
        <v>6884</v>
      </c>
      <c r="L2998" s="318" t="s">
        <v>862</v>
      </c>
    </row>
    <row r="2999" spans="1:12" ht="33.75">
      <c r="A2999" s="319" t="s">
        <v>20463</v>
      </c>
      <c r="B2999" s="319" t="s">
        <v>20460</v>
      </c>
      <c r="C2999" s="319" t="s">
        <v>20461</v>
      </c>
      <c r="D2999" s="319" t="s">
        <v>20462</v>
      </c>
      <c r="E2999" s="319" t="s">
        <v>7472</v>
      </c>
      <c r="F2999" s="319" t="s">
        <v>7473</v>
      </c>
      <c r="G2999" s="319" t="s">
        <v>7474</v>
      </c>
      <c r="H2999" s="319" t="s">
        <v>7473</v>
      </c>
      <c r="I2999" s="319" t="s">
        <v>6884</v>
      </c>
      <c r="J2999" s="319" t="s">
        <v>6884</v>
      </c>
      <c r="K2999" s="319" t="s">
        <v>6884</v>
      </c>
      <c r="L2999" s="319" t="s">
        <v>862</v>
      </c>
    </row>
    <row r="3000" spans="1:12" ht="101.25">
      <c r="A3000" s="318" t="s">
        <v>20467</v>
      </c>
      <c r="B3000" s="318" t="s">
        <v>20464</v>
      </c>
      <c r="C3000" s="318" t="s">
        <v>20465</v>
      </c>
      <c r="D3000" s="318" t="s">
        <v>20466</v>
      </c>
      <c r="E3000" s="318" t="s">
        <v>8187</v>
      </c>
      <c r="F3000" s="318" t="s">
        <v>8188</v>
      </c>
      <c r="G3000" s="318" t="s">
        <v>7037</v>
      </c>
      <c r="H3000" s="318" t="s">
        <v>8188</v>
      </c>
      <c r="I3000" s="318" t="s">
        <v>6884</v>
      </c>
      <c r="J3000" s="318" t="s">
        <v>6884</v>
      </c>
      <c r="K3000" s="318" t="s">
        <v>6884</v>
      </c>
      <c r="L3000" s="318" t="s">
        <v>862</v>
      </c>
    </row>
    <row r="3001" spans="1:12" ht="56.25">
      <c r="A3001" s="319" t="s">
        <v>20471</v>
      </c>
      <c r="B3001" s="319" t="s">
        <v>20468</v>
      </c>
      <c r="C3001" s="319" t="s">
        <v>20469</v>
      </c>
      <c r="D3001" s="319" t="s">
        <v>20470</v>
      </c>
      <c r="E3001" s="319" t="s">
        <v>20472</v>
      </c>
      <c r="F3001" s="319" t="s">
        <v>10371</v>
      </c>
      <c r="G3001" s="319" t="s">
        <v>7120</v>
      </c>
      <c r="H3001" s="319" t="s">
        <v>10372</v>
      </c>
      <c r="I3001" s="319" t="s">
        <v>6884</v>
      </c>
      <c r="J3001" s="319" t="s">
        <v>20473</v>
      </c>
      <c r="K3001" s="319" t="s">
        <v>6884</v>
      </c>
      <c r="L3001" s="319" t="s">
        <v>7652</v>
      </c>
    </row>
    <row r="3002" spans="1:12" ht="78.75">
      <c r="A3002" s="318" t="s">
        <v>6884</v>
      </c>
      <c r="B3002" s="318" t="s">
        <v>20474</v>
      </c>
      <c r="C3002" s="318" t="s">
        <v>20475</v>
      </c>
      <c r="D3002" s="318" t="s">
        <v>20476</v>
      </c>
      <c r="E3002" s="318" t="s">
        <v>7048</v>
      </c>
      <c r="F3002" s="318" t="s">
        <v>7049</v>
      </c>
      <c r="G3002" s="318" t="s">
        <v>6884</v>
      </c>
      <c r="H3002" s="318" t="s">
        <v>7049</v>
      </c>
      <c r="I3002" s="318" t="s">
        <v>6884</v>
      </c>
      <c r="J3002" s="318" t="s">
        <v>6884</v>
      </c>
      <c r="K3002" s="318" t="s">
        <v>6884</v>
      </c>
      <c r="L3002" s="318" t="s">
        <v>862</v>
      </c>
    </row>
    <row r="3003" spans="1:12" ht="33.75">
      <c r="A3003" s="319" t="s">
        <v>20480</v>
      </c>
      <c r="B3003" s="319" t="s">
        <v>20477</v>
      </c>
      <c r="C3003" s="319" t="s">
        <v>20478</v>
      </c>
      <c r="D3003" s="319" t="s">
        <v>20479</v>
      </c>
      <c r="E3003" s="319" t="s">
        <v>7048</v>
      </c>
      <c r="F3003" s="319" t="s">
        <v>7049</v>
      </c>
      <c r="G3003" s="319" t="s">
        <v>6884</v>
      </c>
      <c r="H3003" s="319" t="s">
        <v>7049</v>
      </c>
      <c r="I3003" s="319" t="s">
        <v>6884</v>
      </c>
      <c r="J3003" s="319" t="s">
        <v>6884</v>
      </c>
      <c r="K3003" s="319" t="s">
        <v>6884</v>
      </c>
      <c r="L3003" s="319" t="s">
        <v>862</v>
      </c>
    </row>
    <row r="3004" spans="1:12" ht="33.75">
      <c r="A3004" s="318" t="s">
        <v>20484</v>
      </c>
      <c r="B3004" s="318" t="s">
        <v>20481</v>
      </c>
      <c r="C3004" s="318" t="s">
        <v>20482</v>
      </c>
      <c r="D3004" s="318" t="s">
        <v>20483</v>
      </c>
      <c r="E3004" s="318" t="s">
        <v>9477</v>
      </c>
      <c r="F3004" s="318" t="s">
        <v>9478</v>
      </c>
      <c r="G3004" s="318" t="s">
        <v>7003</v>
      </c>
      <c r="H3004" s="318" t="s">
        <v>9478</v>
      </c>
      <c r="I3004" s="318" t="s">
        <v>6884</v>
      </c>
      <c r="J3004" s="318" t="s">
        <v>6884</v>
      </c>
      <c r="K3004" s="318" t="s">
        <v>6884</v>
      </c>
      <c r="L3004" s="318" t="s">
        <v>862</v>
      </c>
    </row>
    <row r="3005" spans="1:12" ht="22.5">
      <c r="A3005" s="319" t="s">
        <v>20488</v>
      </c>
      <c r="B3005" s="319" t="s">
        <v>20485</v>
      </c>
      <c r="C3005" s="319" t="s">
        <v>20486</v>
      </c>
      <c r="D3005" s="319" t="s">
        <v>20487</v>
      </c>
      <c r="E3005" s="319" t="s">
        <v>8930</v>
      </c>
      <c r="F3005" s="319" t="s">
        <v>8931</v>
      </c>
      <c r="G3005" s="319" t="s">
        <v>6884</v>
      </c>
      <c r="H3005" s="319" t="s">
        <v>8931</v>
      </c>
      <c r="I3005" s="319" t="s">
        <v>6884</v>
      </c>
      <c r="J3005" s="319" t="s">
        <v>6884</v>
      </c>
      <c r="K3005" s="319" t="s">
        <v>6884</v>
      </c>
      <c r="L3005" s="319" t="s">
        <v>862</v>
      </c>
    </row>
    <row r="3006" spans="1:12" ht="22.5">
      <c r="A3006" s="318" t="s">
        <v>20492</v>
      </c>
      <c r="B3006" s="318" t="s">
        <v>20489</v>
      </c>
      <c r="C3006" s="318" t="s">
        <v>20490</v>
      </c>
      <c r="D3006" s="318" t="s">
        <v>20491</v>
      </c>
      <c r="E3006" s="318" t="s">
        <v>7258</v>
      </c>
      <c r="F3006" s="318" t="s">
        <v>7259</v>
      </c>
      <c r="G3006" s="318" t="s">
        <v>7037</v>
      </c>
      <c r="H3006" s="318" t="s">
        <v>7259</v>
      </c>
      <c r="I3006" s="318" t="s">
        <v>6884</v>
      </c>
      <c r="J3006" s="318" t="s">
        <v>6884</v>
      </c>
      <c r="K3006" s="318" t="s">
        <v>6884</v>
      </c>
      <c r="L3006" s="318" t="s">
        <v>862</v>
      </c>
    </row>
    <row r="3007" spans="1:12" ht="45">
      <c r="A3007" s="319" t="s">
        <v>20496</v>
      </c>
      <c r="B3007" s="319" t="s">
        <v>20493</v>
      </c>
      <c r="C3007" s="319" t="s">
        <v>20494</v>
      </c>
      <c r="D3007" s="319" t="s">
        <v>20495</v>
      </c>
      <c r="E3007" s="319" t="s">
        <v>20497</v>
      </c>
      <c r="F3007" s="319" t="s">
        <v>20498</v>
      </c>
      <c r="G3007" s="319" t="s">
        <v>6979</v>
      </c>
      <c r="H3007" s="319" t="s">
        <v>20498</v>
      </c>
      <c r="I3007" s="319" t="s">
        <v>6884</v>
      </c>
      <c r="J3007" s="319" t="s">
        <v>6884</v>
      </c>
      <c r="K3007" s="319" t="s">
        <v>6884</v>
      </c>
      <c r="L3007" s="319" t="s">
        <v>862</v>
      </c>
    </row>
    <row r="3008" spans="1:12" ht="33.75">
      <c r="A3008" s="318" t="s">
        <v>20502</v>
      </c>
      <c r="B3008" s="318" t="s">
        <v>20499</v>
      </c>
      <c r="C3008" s="318" t="s">
        <v>20500</v>
      </c>
      <c r="D3008" s="318" t="s">
        <v>20501</v>
      </c>
      <c r="E3008" s="318" t="s">
        <v>9477</v>
      </c>
      <c r="F3008" s="318" t="s">
        <v>9478</v>
      </c>
      <c r="G3008" s="318" t="s">
        <v>7003</v>
      </c>
      <c r="H3008" s="318" t="s">
        <v>9478</v>
      </c>
      <c r="I3008" s="318" t="s">
        <v>6884</v>
      </c>
      <c r="J3008" s="318" t="s">
        <v>6884</v>
      </c>
      <c r="K3008" s="318" t="s">
        <v>6884</v>
      </c>
      <c r="L3008" s="318" t="s">
        <v>862</v>
      </c>
    </row>
    <row r="3009" spans="1:12" ht="45">
      <c r="A3009" s="319" t="s">
        <v>20506</v>
      </c>
      <c r="B3009" s="319" t="s">
        <v>20503</v>
      </c>
      <c r="C3009" s="319" t="s">
        <v>20504</v>
      </c>
      <c r="D3009" s="319" t="s">
        <v>20505</v>
      </c>
      <c r="E3009" s="319" t="s">
        <v>20507</v>
      </c>
      <c r="F3009" s="319" t="s">
        <v>20508</v>
      </c>
      <c r="G3009" s="319" t="s">
        <v>7586</v>
      </c>
      <c r="H3009" s="319" t="s">
        <v>20508</v>
      </c>
      <c r="I3009" s="319" t="s">
        <v>6884</v>
      </c>
      <c r="J3009" s="319" t="s">
        <v>6884</v>
      </c>
      <c r="K3009" s="319" t="s">
        <v>6884</v>
      </c>
      <c r="L3009" s="319" t="s">
        <v>862</v>
      </c>
    </row>
    <row r="3010" spans="1:12" ht="67.5">
      <c r="A3010" s="318" t="s">
        <v>20512</v>
      </c>
      <c r="B3010" s="318" t="s">
        <v>20509</v>
      </c>
      <c r="C3010" s="318" t="s">
        <v>20510</v>
      </c>
      <c r="D3010" s="318" t="s">
        <v>20511</v>
      </c>
      <c r="E3010" s="318" t="s">
        <v>20513</v>
      </c>
      <c r="F3010" s="318" t="s">
        <v>20514</v>
      </c>
      <c r="G3010" s="318" t="s">
        <v>7163</v>
      </c>
      <c r="H3010" s="318" t="s">
        <v>20514</v>
      </c>
      <c r="I3010" s="318" t="s">
        <v>6884</v>
      </c>
      <c r="J3010" s="318" t="s">
        <v>6884</v>
      </c>
      <c r="K3010" s="318" t="s">
        <v>6884</v>
      </c>
      <c r="L3010" s="318" t="s">
        <v>862</v>
      </c>
    </row>
    <row r="3011" spans="1:12" ht="56.25">
      <c r="A3011" s="319" t="s">
        <v>20518</v>
      </c>
      <c r="B3011" s="319" t="s">
        <v>20515</v>
      </c>
      <c r="C3011" s="319" t="s">
        <v>20516</v>
      </c>
      <c r="D3011" s="319" t="s">
        <v>20517</v>
      </c>
      <c r="E3011" s="319" t="s">
        <v>8446</v>
      </c>
      <c r="F3011" s="319" t="s">
        <v>20519</v>
      </c>
      <c r="G3011" s="319" t="s">
        <v>7120</v>
      </c>
      <c r="H3011" s="319" t="s">
        <v>20520</v>
      </c>
      <c r="I3011" s="319" t="s">
        <v>6884</v>
      </c>
      <c r="J3011" s="319" t="s">
        <v>6884</v>
      </c>
      <c r="K3011" s="319" t="s">
        <v>6884</v>
      </c>
      <c r="L3011" s="319" t="s">
        <v>862</v>
      </c>
    </row>
    <row r="3012" spans="1:12" ht="33.75">
      <c r="A3012" s="318" t="s">
        <v>20524</v>
      </c>
      <c r="B3012" s="318" t="s">
        <v>20521</v>
      </c>
      <c r="C3012" s="318" t="s">
        <v>20522</v>
      </c>
      <c r="D3012" s="318" t="s">
        <v>20523</v>
      </c>
      <c r="E3012" s="318" t="s">
        <v>7035</v>
      </c>
      <c r="F3012" s="318" t="s">
        <v>7036</v>
      </c>
      <c r="G3012" s="318" t="s">
        <v>7037</v>
      </c>
      <c r="H3012" s="318" t="s">
        <v>7036</v>
      </c>
      <c r="I3012" s="318" t="s">
        <v>6884</v>
      </c>
      <c r="J3012" s="318" t="s">
        <v>6884</v>
      </c>
      <c r="K3012" s="318" t="s">
        <v>6884</v>
      </c>
      <c r="L3012" s="318" t="s">
        <v>862</v>
      </c>
    </row>
    <row r="3013" spans="1:12" ht="45">
      <c r="A3013" s="319" t="s">
        <v>20528</v>
      </c>
      <c r="B3013" s="319" t="s">
        <v>20525</v>
      </c>
      <c r="C3013" s="319" t="s">
        <v>20526</v>
      </c>
      <c r="D3013" s="319" t="s">
        <v>20527</v>
      </c>
      <c r="E3013" s="319" t="s">
        <v>8202</v>
      </c>
      <c r="F3013" s="319" t="s">
        <v>8203</v>
      </c>
      <c r="G3013" s="319" t="s">
        <v>7586</v>
      </c>
      <c r="H3013" s="319" t="s">
        <v>20529</v>
      </c>
      <c r="I3013" s="319" t="s">
        <v>6884</v>
      </c>
      <c r="J3013" s="319" t="s">
        <v>6884</v>
      </c>
      <c r="K3013" s="319" t="s">
        <v>6884</v>
      </c>
      <c r="L3013" s="319" t="s">
        <v>6993</v>
      </c>
    </row>
    <row r="3014" spans="1:12" ht="78.75">
      <c r="A3014" s="318" t="s">
        <v>20533</v>
      </c>
      <c r="B3014" s="318" t="s">
        <v>20530</v>
      </c>
      <c r="C3014" s="318" t="s">
        <v>20531</v>
      </c>
      <c r="D3014" s="318" t="s">
        <v>20532</v>
      </c>
      <c r="E3014" s="318" t="s">
        <v>19320</v>
      </c>
      <c r="F3014" s="318" t="s">
        <v>19321</v>
      </c>
      <c r="G3014" s="318" t="s">
        <v>7106</v>
      </c>
      <c r="H3014" s="318" t="s">
        <v>19321</v>
      </c>
      <c r="I3014" s="318" t="s">
        <v>6884</v>
      </c>
      <c r="J3014" s="318" t="s">
        <v>6884</v>
      </c>
      <c r="K3014" s="318" t="s">
        <v>6884</v>
      </c>
      <c r="L3014" s="318" t="s">
        <v>6926</v>
      </c>
    </row>
    <row r="3015" spans="1:12" ht="78.75">
      <c r="A3015" s="319" t="s">
        <v>20536</v>
      </c>
      <c r="B3015" s="319" t="s">
        <v>20534</v>
      </c>
      <c r="C3015" s="319" t="s">
        <v>20535</v>
      </c>
      <c r="D3015" s="319" t="s">
        <v>1090</v>
      </c>
      <c r="E3015" s="319" t="s">
        <v>7274</v>
      </c>
      <c r="F3015" s="319" t="s">
        <v>7275</v>
      </c>
      <c r="G3015" s="319" t="s">
        <v>7276</v>
      </c>
      <c r="H3015" s="319" t="s">
        <v>7277</v>
      </c>
      <c r="I3015" s="319" t="s">
        <v>6884</v>
      </c>
      <c r="J3015" s="319" t="s">
        <v>8197</v>
      </c>
      <c r="K3015" s="319" t="s">
        <v>6884</v>
      </c>
      <c r="L3015" s="319" t="s">
        <v>6893</v>
      </c>
    </row>
    <row r="3016" spans="1:12" ht="67.5">
      <c r="A3016" s="318" t="s">
        <v>20539</v>
      </c>
      <c r="B3016" s="318" t="s">
        <v>20537</v>
      </c>
      <c r="C3016" s="318" t="s">
        <v>20538</v>
      </c>
      <c r="D3016" s="318" t="s">
        <v>1090</v>
      </c>
      <c r="E3016" s="318" t="s">
        <v>7305</v>
      </c>
      <c r="F3016" s="318" t="s">
        <v>7306</v>
      </c>
      <c r="G3016" s="318" t="s">
        <v>7106</v>
      </c>
      <c r="H3016" s="318" t="s">
        <v>7307</v>
      </c>
      <c r="I3016" s="318" t="s">
        <v>6884</v>
      </c>
      <c r="J3016" s="318" t="s">
        <v>7150</v>
      </c>
      <c r="K3016" s="318" t="s">
        <v>6884</v>
      </c>
      <c r="L3016" s="318" t="s">
        <v>6893</v>
      </c>
    </row>
    <row r="3017" spans="1:12" ht="101.25">
      <c r="A3017" s="319" t="s">
        <v>20542</v>
      </c>
      <c r="B3017" s="319" t="s">
        <v>20540</v>
      </c>
      <c r="C3017" s="319" t="s">
        <v>20541</v>
      </c>
      <c r="D3017" s="319" t="s">
        <v>1090</v>
      </c>
      <c r="E3017" s="319" t="s">
        <v>7274</v>
      </c>
      <c r="F3017" s="319" t="s">
        <v>7275</v>
      </c>
      <c r="G3017" s="319" t="s">
        <v>7276</v>
      </c>
      <c r="H3017" s="319" t="s">
        <v>7277</v>
      </c>
      <c r="I3017" s="319" t="s">
        <v>6884</v>
      </c>
      <c r="J3017" s="319" t="s">
        <v>7150</v>
      </c>
      <c r="K3017" s="319" t="s">
        <v>6884</v>
      </c>
      <c r="L3017" s="319" t="s">
        <v>6893</v>
      </c>
    </row>
    <row r="3018" spans="1:12" ht="67.5">
      <c r="A3018" s="318" t="s">
        <v>20545</v>
      </c>
      <c r="B3018" s="318" t="s">
        <v>20543</v>
      </c>
      <c r="C3018" s="318" t="s">
        <v>20544</v>
      </c>
      <c r="D3018" s="318" t="s">
        <v>1090</v>
      </c>
      <c r="E3018" s="318" t="s">
        <v>8193</v>
      </c>
      <c r="F3018" s="318" t="s">
        <v>15541</v>
      </c>
      <c r="G3018" s="318" t="s">
        <v>8195</v>
      </c>
      <c r="H3018" s="318" t="s">
        <v>15542</v>
      </c>
      <c r="I3018" s="318" t="s">
        <v>6884</v>
      </c>
      <c r="J3018" s="318" t="s">
        <v>8197</v>
      </c>
      <c r="K3018" s="318" t="s">
        <v>6884</v>
      </c>
      <c r="L3018" s="318" t="s">
        <v>6893</v>
      </c>
    </row>
    <row r="3019" spans="1:12" ht="168.75">
      <c r="A3019" s="319" t="s">
        <v>823</v>
      </c>
      <c r="B3019" s="319" t="s">
        <v>20546</v>
      </c>
      <c r="C3019" s="319" t="s">
        <v>20547</v>
      </c>
      <c r="D3019" s="319" t="s">
        <v>6884</v>
      </c>
      <c r="E3019" s="319" t="s">
        <v>20548</v>
      </c>
      <c r="F3019" s="319" t="s">
        <v>20549</v>
      </c>
      <c r="G3019" s="319" t="s">
        <v>8914</v>
      </c>
      <c r="H3019" s="319" t="s">
        <v>20550</v>
      </c>
      <c r="I3019" s="319" t="s">
        <v>6884</v>
      </c>
      <c r="J3019" s="319" t="s">
        <v>20551</v>
      </c>
      <c r="K3019" s="319" t="s">
        <v>6884</v>
      </c>
      <c r="L3019" s="319" t="s">
        <v>862</v>
      </c>
    </row>
    <row r="3020" spans="1:12" ht="90">
      <c r="A3020" s="318" t="s">
        <v>20555</v>
      </c>
      <c r="B3020" s="318" t="s">
        <v>20552</v>
      </c>
      <c r="C3020" s="318" t="s">
        <v>20553</v>
      </c>
      <c r="D3020" s="318" t="s">
        <v>20554</v>
      </c>
      <c r="E3020" s="318" t="s">
        <v>20556</v>
      </c>
      <c r="F3020" s="318" t="s">
        <v>20557</v>
      </c>
      <c r="G3020" s="318" t="s">
        <v>8914</v>
      </c>
      <c r="H3020" s="318" t="s">
        <v>20558</v>
      </c>
      <c r="I3020" s="318" t="s">
        <v>6884</v>
      </c>
      <c r="J3020" s="318" t="s">
        <v>6884</v>
      </c>
      <c r="K3020" s="318" t="s">
        <v>11014</v>
      </c>
      <c r="L3020" s="318" t="s">
        <v>862</v>
      </c>
    </row>
    <row r="3021" spans="1:12" ht="90">
      <c r="A3021" s="319" t="s">
        <v>20562</v>
      </c>
      <c r="B3021" s="319" t="s">
        <v>20559</v>
      </c>
      <c r="C3021" s="319" t="s">
        <v>20560</v>
      </c>
      <c r="D3021" s="319" t="s">
        <v>20561</v>
      </c>
      <c r="E3021" s="319" t="s">
        <v>20563</v>
      </c>
      <c r="F3021" s="319" t="s">
        <v>20564</v>
      </c>
      <c r="G3021" s="319" t="s">
        <v>7106</v>
      </c>
      <c r="H3021" s="319" t="s">
        <v>20565</v>
      </c>
      <c r="I3021" s="319" t="s">
        <v>6884</v>
      </c>
      <c r="J3021" s="319" t="s">
        <v>7150</v>
      </c>
      <c r="K3021" s="319" t="s">
        <v>6884</v>
      </c>
      <c r="L3021" s="319" t="s">
        <v>6893</v>
      </c>
    </row>
    <row r="3022" spans="1:12" ht="56.25">
      <c r="A3022" s="318" t="s">
        <v>20569</v>
      </c>
      <c r="B3022" s="318" t="s">
        <v>20566</v>
      </c>
      <c r="C3022" s="318" t="s">
        <v>20567</v>
      </c>
      <c r="D3022" s="318" t="s">
        <v>20568</v>
      </c>
      <c r="E3022" s="318" t="s">
        <v>8948</v>
      </c>
      <c r="F3022" s="318" t="s">
        <v>8949</v>
      </c>
      <c r="G3022" s="318" t="s">
        <v>7163</v>
      </c>
      <c r="H3022" s="318" t="s">
        <v>8949</v>
      </c>
      <c r="I3022" s="318" t="s">
        <v>6884</v>
      </c>
      <c r="J3022" s="318" t="s">
        <v>6884</v>
      </c>
      <c r="K3022" s="318" t="s">
        <v>6884</v>
      </c>
      <c r="L3022" s="318" t="s">
        <v>862</v>
      </c>
    </row>
    <row r="3023" spans="1:12" ht="56.25">
      <c r="A3023" s="319" t="s">
        <v>20573</v>
      </c>
      <c r="B3023" s="319" t="s">
        <v>20570</v>
      </c>
      <c r="C3023" s="319" t="s">
        <v>20571</v>
      </c>
      <c r="D3023" s="319" t="s">
        <v>20572</v>
      </c>
      <c r="E3023" s="319" t="s">
        <v>7466</v>
      </c>
      <c r="F3023" s="319" t="s">
        <v>7467</v>
      </c>
      <c r="G3023" s="319" t="s">
        <v>7003</v>
      </c>
      <c r="H3023" s="319" t="s">
        <v>7467</v>
      </c>
      <c r="I3023" s="319" t="s">
        <v>6884</v>
      </c>
      <c r="J3023" s="319" t="s">
        <v>6884</v>
      </c>
      <c r="K3023" s="319" t="s">
        <v>6884</v>
      </c>
      <c r="L3023" s="319" t="s">
        <v>862</v>
      </c>
    </row>
    <row r="3024" spans="1:12" ht="56.25">
      <c r="A3024" s="318" t="s">
        <v>20577</v>
      </c>
      <c r="B3024" s="318" t="s">
        <v>20574</v>
      </c>
      <c r="C3024" s="318" t="s">
        <v>20575</v>
      </c>
      <c r="D3024" s="318" t="s">
        <v>20576</v>
      </c>
      <c r="E3024" s="318" t="s">
        <v>17801</v>
      </c>
      <c r="F3024" s="318" t="s">
        <v>17802</v>
      </c>
      <c r="G3024" s="318" t="s">
        <v>7586</v>
      </c>
      <c r="H3024" s="318" t="s">
        <v>17802</v>
      </c>
      <c r="I3024" s="318" t="s">
        <v>6884</v>
      </c>
      <c r="J3024" s="318" t="s">
        <v>6884</v>
      </c>
      <c r="K3024" s="318" t="s">
        <v>6884</v>
      </c>
      <c r="L3024" s="318" t="s">
        <v>862</v>
      </c>
    </row>
    <row r="3025" spans="1:12" ht="90">
      <c r="A3025" s="319" t="s">
        <v>20581</v>
      </c>
      <c r="B3025" s="319" t="s">
        <v>20578</v>
      </c>
      <c r="C3025" s="319" t="s">
        <v>20579</v>
      </c>
      <c r="D3025" s="319" t="s">
        <v>20580</v>
      </c>
      <c r="E3025" s="319" t="s">
        <v>20582</v>
      </c>
      <c r="F3025" s="319" t="s">
        <v>20583</v>
      </c>
      <c r="G3025" s="319" t="s">
        <v>6938</v>
      </c>
      <c r="H3025" s="319" t="s">
        <v>20584</v>
      </c>
      <c r="I3025" s="319" t="s">
        <v>6884</v>
      </c>
      <c r="J3025" s="319" t="s">
        <v>6884</v>
      </c>
      <c r="K3025" s="319" t="s">
        <v>6884</v>
      </c>
      <c r="L3025" s="319" t="s">
        <v>862</v>
      </c>
    </row>
    <row r="3026" spans="1:12" ht="67.5">
      <c r="A3026" s="318" t="s">
        <v>20588</v>
      </c>
      <c r="B3026" s="318" t="s">
        <v>20585</v>
      </c>
      <c r="C3026" s="318" t="s">
        <v>20586</v>
      </c>
      <c r="D3026" s="318" t="s">
        <v>20587</v>
      </c>
      <c r="E3026" s="318" t="s">
        <v>8318</v>
      </c>
      <c r="F3026" s="318" t="s">
        <v>10678</v>
      </c>
      <c r="G3026" s="318" t="s">
        <v>7003</v>
      </c>
      <c r="H3026" s="318" t="s">
        <v>10678</v>
      </c>
      <c r="I3026" s="318" t="s">
        <v>6884</v>
      </c>
      <c r="J3026" s="318" t="s">
        <v>6884</v>
      </c>
      <c r="K3026" s="318" t="s">
        <v>6884</v>
      </c>
      <c r="L3026" s="318" t="s">
        <v>6893</v>
      </c>
    </row>
    <row r="3027" spans="1:12" ht="67.5">
      <c r="A3027" s="319" t="s">
        <v>20592</v>
      </c>
      <c r="B3027" s="319" t="s">
        <v>20589</v>
      </c>
      <c r="C3027" s="319" t="s">
        <v>20590</v>
      </c>
      <c r="D3027" s="319" t="s">
        <v>20591</v>
      </c>
      <c r="E3027" s="319" t="s">
        <v>20593</v>
      </c>
      <c r="F3027" s="319" t="s">
        <v>20594</v>
      </c>
      <c r="G3027" s="319" t="s">
        <v>8195</v>
      </c>
      <c r="H3027" s="319" t="s">
        <v>20595</v>
      </c>
      <c r="I3027" s="319" t="s">
        <v>6884</v>
      </c>
      <c r="J3027" s="319" t="s">
        <v>6884</v>
      </c>
      <c r="K3027" s="319" t="s">
        <v>6884</v>
      </c>
      <c r="L3027" s="319" t="s">
        <v>8264</v>
      </c>
    </row>
    <row r="3028" spans="1:12" ht="67.5">
      <c r="A3028" s="318" t="s">
        <v>20599</v>
      </c>
      <c r="B3028" s="318" t="s">
        <v>20596</v>
      </c>
      <c r="C3028" s="318" t="s">
        <v>20597</v>
      </c>
      <c r="D3028" s="318" t="s">
        <v>20598</v>
      </c>
      <c r="E3028" s="318" t="s">
        <v>20600</v>
      </c>
      <c r="F3028" s="318" t="s">
        <v>20601</v>
      </c>
      <c r="G3028" s="318" t="s">
        <v>11760</v>
      </c>
      <c r="H3028" s="318" t="s">
        <v>20601</v>
      </c>
      <c r="I3028" s="318" t="s">
        <v>6884</v>
      </c>
      <c r="J3028" s="318" t="s">
        <v>6884</v>
      </c>
      <c r="K3028" s="318" t="s">
        <v>6884</v>
      </c>
      <c r="L3028" s="318" t="s">
        <v>862</v>
      </c>
    </row>
    <row r="3029" spans="1:12" ht="56.25">
      <c r="A3029" s="319" t="s">
        <v>20605</v>
      </c>
      <c r="B3029" s="319" t="s">
        <v>20602</v>
      </c>
      <c r="C3029" s="319" t="s">
        <v>20603</v>
      </c>
      <c r="D3029" s="319" t="s">
        <v>20604</v>
      </c>
      <c r="E3029" s="319" t="s">
        <v>20606</v>
      </c>
      <c r="F3029" s="319" t="s">
        <v>20607</v>
      </c>
      <c r="G3029" s="319" t="s">
        <v>7003</v>
      </c>
      <c r="H3029" s="319" t="s">
        <v>20607</v>
      </c>
      <c r="I3029" s="319" t="s">
        <v>6884</v>
      </c>
      <c r="J3029" s="319" t="s">
        <v>6884</v>
      </c>
      <c r="K3029" s="319" t="s">
        <v>6884</v>
      </c>
      <c r="L3029" s="319" t="s">
        <v>862</v>
      </c>
    </row>
    <row r="3030" spans="1:12" ht="33.75">
      <c r="A3030" s="318" t="s">
        <v>20611</v>
      </c>
      <c r="B3030" s="318" t="s">
        <v>20608</v>
      </c>
      <c r="C3030" s="318" t="s">
        <v>20609</v>
      </c>
      <c r="D3030" s="318" t="s">
        <v>20610</v>
      </c>
      <c r="E3030" s="318" t="s">
        <v>8877</v>
      </c>
      <c r="F3030" s="318" t="s">
        <v>8878</v>
      </c>
      <c r="G3030" s="318" t="s">
        <v>7044</v>
      </c>
      <c r="H3030" s="318" t="s">
        <v>8878</v>
      </c>
      <c r="I3030" s="318" t="s">
        <v>6884</v>
      </c>
      <c r="J3030" s="318" t="s">
        <v>7628</v>
      </c>
      <c r="K3030" s="318" t="s">
        <v>6884</v>
      </c>
      <c r="L3030" s="318" t="s">
        <v>862</v>
      </c>
    </row>
    <row r="3031" spans="1:12" ht="56.25">
      <c r="A3031" s="319" t="s">
        <v>20615</v>
      </c>
      <c r="B3031" s="319" t="s">
        <v>20612</v>
      </c>
      <c r="C3031" s="319" t="s">
        <v>20613</v>
      </c>
      <c r="D3031" s="319" t="s">
        <v>20614</v>
      </c>
      <c r="E3031" s="319" t="s">
        <v>10602</v>
      </c>
      <c r="F3031" s="319" t="s">
        <v>10603</v>
      </c>
      <c r="G3031" s="319" t="s">
        <v>7044</v>
      </c>
      <c r="H3031" s="319" t="s">
        <v>10603</v>
      </c>
      <c r="I3031" s="319" t="s">
        <v>6884</v>
      </c>
      <c r="J3031" s="319" t="s">
        <v>6884</v>
      </c>
      <c r="K3031" s="319" t="s">
        <v>6884</v>
      </c>
      <c r="L3031" s="319" t="s">
        <v>862</v>
      </c>
    </row>
    <row r="3032" spans="1:12" ht="45">
      <c r="A3032" s="318" t="s">
        <v>20619</v>
      </c>
      <c r="B3032" s="318" t="s">
        <v>20616</v>
      </c>
      <c r="C3032" s="318" t="s">
        <v>20617</v>
      </c>
      <c r="D3032" s="318" t="s">
        <v>20618</v>
      </c>
      <c r="E3032" s="318" t="s">
        <v>7274</v>
      </c>
      <c r="F3032" s="318" t="s">
        <v>7275</v>
      </c>
      <c r="G3032" s="318" t="s">
        <v>7276</v>
      </c>
      <c r="H3032" s="318" t="s">
        <v>7277</v>
      </c>
      <c r="I3032" s="318" t="s">
        <v>6884</v>
      </c>
      <c r="J3032" s="318" t="s">
        <v>6884</v>
      </c>
      <c r="K3032" s="318" t="s">
        <v>6884</v>
      </c>
      <c r="L3032" s="318" t="s">
        <v>862</v>
      </c>
    </row>
    <row r="3033" spans="1:12" ht="78.75">
      <c r="A3033" s="319" t="s">
        <v>20623</v>
      </c>
      <c r="B3033" s="319" t="s">
        <v>20620</v>
      </c>
      <c r="C3033" s="319" t="s">
        <v>20621</v>
      </c>
      <c r="D3033" s="319" t="s">
        <v>20622</v>
      </c>
      <c r="E3033" s="319" t="s">
        <v>20624</v>
      </c>
      <c r="F3033" s="319" t="s">
        <v>20625</v>
      </c>
      <c r="G3033" s="319" t="s">
        <v>7219</v>
      </c>
      <c r="H3033" s="319" t="s">
        <v>20626</v>
      </c>
      <c r="I3033" s="319" t="s">
        <v>6884</v>
      </c>
      <c r="J3033" s="319" t="s">
        <v>6884</v>
      </c>
      <c r="K3033" s="319" t="s">
        <v>6884</v>
      </c>
      <c r="L3033" s="319" t="s">
        <v>862</v>
      </c>
    </row>
    <row r="3034" spans="1:12" ht="78.75">
      <c r="A3034" s="318" t="s">
        <v>20630</v>
      </c>
      <c r="B3034" s="318" t="s">
        <v>20627</v>
      </c>
      <c r="C3034" s="318" t="s">
        <v>20628</v>
      </c>
      <c r="D3034" s="318" t="s">
        <v>20629</v>
      </c>
      <c r="E3034" s="318" t="s">
        <v>20631</v>
      </c>
      <c r="F3034" s="318" t="s">
        <v>20632</v>
      </c>
      <c r="G3034" s="318" t="s">
        <v>7011</v>
      </c>
      <c r="H3034" s="318" t="s">
        <v>20632</v>
      </c>
      <c r="I3034" s="318" t="s">
        <v>6884</v>
      </c>
      <c r="J3034" s="318" t="s">
        <v>6884</v>
      </c>
      <c r="K3034" s="318" t="s">
        <v>6884</v>
      </c>
      <c r="L3034" s="318" t="s">
        <v>862</v>
      </c>
    </row>
    <row r="3035" spans="1:12" ht="112.5">
      <c r="A3035" s="319" t="s">
        <v>6884</v>
      </c>
      <c r="B3035" s="319" t="s">
        <v>20633</v>
      </c>
      <c r="C3035" s="319" t="s">
        <v>20634</v>
      </c>
      <c r="D3035" s="319" t="s">
        <v>20635</v>
      </c>
      <c r="E3035" s="319" t="s">
        <v>10631</v>
      </c>
      <c r="F3035" s="319" t="s">
        <v>10632</v>
      </c>
      <c r="G3035" s="319" t="s">
        <v>7333</v>
      </c>
      <c r="H3035" s="319" t="s">
        <v>10633</v>
      </c>
      <c r="I3035" s="319" t="s">
        <v>6884</v>
      </c>
      <c r="J3035" s="319" t="s">
        <v>6884</v>
      </c>
      <c r="K3035" s="319" t="s">
        <v>6884</v>
      </c>
      <c r="L3035" s="319" t="s">
        <v>862</v>
      </c>
    </row>
    <row r="3036" spans="1:12" ht="33.75">
      <c r="A3036" s="318" t="s">
        <v>6884</v>
      </c>
      <c r="B3036" s="318" t="s">
        <v>20636</v>
      </c>
      <c r="C3036" s="318" t="s">
        <v>20637</v>
      </c>
      <c r="D3036" s="318" t="s">
        <v>20638</v>
      </c>
      <c r="E3036" s="318" t="s">
        <v>9388</v>
      </c>
      <c r="F3036" s="318" t="s">
        <v>9389</v>
      </c>
      <c r="G3036" s="318" t="s">
        <v>7037</v>
      </c>
      <c r="H3036" s="318" t="s">
        <v>9389</v>
      </c>
      <c r="I3036" s="318" t="s">
        <v>6884</v>
      </c>
      <c r="J3036" s="318" t="s">
        <v>6884</v>
      </c>
      <c r="K3036" s="318" t="s">
        <v>6884</v>
      </c>
      <c r="L3036" s="318" t="s">
        <v>862</v>
      </c>
    </row>
    <row r="3037" spans="1:12" ht="67.5">
      <c r="A3037" s="319" t="s">
        <v>20642</v>
      </c>
      <c r="B3037" s="319" t="s">
        <v>20639</v>
      </c>
      <c r="C3037" s="319" t="s">
        <v>20640</v>
      </c>
      <c r="D3037" s="319" t="s">
        <v>20641</v>
      </c>
      <c r="E3037" s="319" t="s">
        <v>12757</v>
      </c>
      <c r="F3037" s="319" t="s">
        <v>12758</v>
      </c>
      <c r="G3037" s="319" t="s">
        <v>8914</v>
      </c>
      <c r="H3037" s="319" t="s">
        <v>12759</v>
      </c>
      <c r="I3037" s="319" t="s">
        <v>6884</v>
      </c>
      <c r="J3037" s="319" t="s">
        <v>6884</v>
      </c>
      <c r="K3037" s="319" t="s">
        <v>6884</v>
      </c>
      <c r="L3037" s="319" t="s">
        <v>862</v>
      </c>
    </row>
    <row r="3038" spans="1:12" ht="56.25">
      <c r="A3038" s="318" t="s">
        <v>20646</v>
      </c>
      <c r="B3038" s="318" t="s">
        <v>20643</v>
      </c>
      <c r="C3038" s="318" t="s">
        <v>20644</v>
      </c>
      <c r="D3038" s="318" t="s">
        <v>20645</v>
      </c>
      <c r="E3038" s="318" t="s">
        <v>20647</v>
      </c>
      <c r="F3038" s="318" t="s">
        <v>20648</v>
      </c>
      <c r="G3038" s="318" t="s">
        <v>7003</v>
      </c>
      <c r="H3038" s="318" t="s">
        <v>20648</v>
      </c>
      <c r="I3038" s="318" t="s">
        <v>6884</v>
      </c>
      <c r="J3038" s="318" t="s">
        <v>6884</v>
      </c>
      <c r="K3038" s="318" t="s">
        <v>6884</v>
      </c>
      <c r="L3038" s="318" t="s">
        <v>862</v>
      </c>
    </row>
    <row r="3039" spans="1:12" ht="90">
      <c r="A3039" s="319" t="s">
        <v>1090</v>
      </c>
      <c r="B3039" s="319" t="s">
        <v>20649</v>
      </c>
      <c r="C3039" s="319" t="s">
        <v>20650</v>
      </c>
      <c r="D3039" s="319" t="s">
        <v>20651</v>
      </c>
      <c r="E3039" s="319" t="s">
        <v>7035</v>
      </c>
      <c r="F3039" s="319" t="s">
        <v>7036</v>
      </c>
      <c r="G3039" s="319" t="s">
        <v>7037</v>
      </c>
      <c r="H3039" s="319" t="s">
        <v>7036</v>
      </c>
      <c r="I3039" s="319" t="s">
        <v>6884</v>
      </c>
      <c r="J3039" s="319" t="s">
        <v>6884</v>
      </c>
      <c r="K3039" s="319" t="s">
        <v>6884</v>
      </c>
      <c r="L3039" s="319" t="s">
        <v>6926</v>
      </c>
    </row>
    <row r="3040" spans="1:12" ht="56.25">
      <c r="A3040" s="318" t="s">
        <v>20655</v>
      </c>
      <c r="B3040" s="318" t="s">
        <v>20652</v>
      </c>
      <c r="C3040" s="318" t="s">
        <v>20653</v>
      </c>
      <c r="D3040" s="318" t="s">
        <v>20654</v>
      </c>
      <c r="E3040" s="318" t="s">
        <v>8948</v>
      </c>
      <c r="F3040" s="318" t="s">
        <v>8949</v>
      </c>
      <c r="G3040" s="318" t="s">
        <v>7163</v>
      </c>
      <c r="H3040" s="318" t="s">
        <v>8949</v>
      </c>
      <c r="I3040" s="318" t="s">
        <v>6884</v>
      </c>
      <c r="J3040" s="318" t="s">
        <v>6884</v>
      </c>
      <c r="K3040" s="318" t="s">
        <v>6884</v>
      </c>
      <c r="L3040" s="318" t="s">
        <v>862</v>
      </c>
    </row>
    <row r="3041" spans="1:12" ht="45">
      <c r="A3041" s="319" t="s">
        <v>20659</v>
      </c>
      <c r="B3041" s="319" t="s">
        <v>20656</v>
      </c>
      <c r="C3041" s="319" t="s">
        <v>20657</v>
      </c>
      <c r="D3041" s="319" t="s">
        <v>20658</v>
      </c>
      <c r="E3041" s="319" t="s">
        <v>7001</v>
      </c>
      <c r="F3041" s="319" t="s">
        <v>7002</v>
      </c>
      <c r="G3041" s="319" t="s">
        <v>7003</v>
      </c>
      <c r="H3041" s="319" t="s">
        <v>7004</v>
      </c>
      <c r="I3041" s="319" t="s">
        <v>6884</v>
      </c>
      <c r="J3041" s="319" t="s">
        <v>6884</v>
      </c>
      <c r="K3041" s="319" t="s">
        <v>6884</v>
      </c>
      <c r="L3041" s="319" t="s">
        <v>862</v>
      </c>
    </row>
    <row r="3042" spans="1:12" ht="90">
      <c r="A3042" s="318" t="s">
        <v>20663</v>
      </c>
      <c r="B3042" s="318" t="s">
        <v>20660</v>
      </c>
      <c r="C3042" s="318" t="s">
        <v>20661</v>
      </c>
      <c r="D3042" s="318" t="s">
        <v>20662</v>
      </c>
      <c r="E3042" s="318" t="s">
        <v>8218</v>
      </c>
      <c r="F3042" s="318" t="s">
        <v>8219</v>
      </c>
      <c r="G3042" s="318" t="s">
        <v>7037</v>
      </c>
      <c r="H3042" s="318" t="s">
        <v>8219</v>
      </c>
      <c r="I3042" s="318" t="s">
        <v>6884</v>
      </c>
      <c r="J3042" s="318" t="s">
        <v>6884</v>
      </c>
      <c r="K3042" s="318" t="s">
        <v>6884</v>
      </c>
      <c r="L3042" s="318" t="s">
        <v>862</v>
      </c>
    </row>
    <row r="3043" spans="1:12" ht="56.25">
      <c r="A3043" s="319" t="s">
        <v>6042</v>
      </c>
      <c r="B3043" s="319" t="s">
        <v>20664</v>
      </c>
      <c r="C3043" s="319" t="s">
        <v>6157</v>
      </c>
      <c r="D3043" s="319" t="s">
        <v>6287</v>
      </c>
      <c r="E3043" s="319" t="s">
        <v>20665</v>
      </c>
      <c r="F3043" s="319" t="s">
        <v>20666</v>
      </c>
      <c r="G3043" s="319" t="s">
        <v>7759</v>
      </c>
      <c r="H3043" s="319" t="s">
        <v>20667</v>
      </c>
      <c r="I3043" s="319" t="s">
        <v>6884</v>
      </c>
      <c r="J3043" s="319" t="s">
        <v>6884</v>
      </c>
      <c r="K3043" s="319" t="s">
        <v>6884</v>
      </c>
      <c r="L3043" s="319" t="s">
        <v>862</v>
      </c>
    </row>
    <row r="3044" spans="1:12" ht="33.75">
      <c r="A3044" s="318" t="s">
        <v>20671</v>
      </c>
      <c r="B3044" s="318" t="s">
        <v>20668</v>
      </c>
      <c r="C3044" s="318" t="s">
        <v>20669</v>
      </c>
      <c r="D3044" s="318" t="s">
        <v>20670</v>
      </c>
      <c r="E3044" s="318" t="s">
        <v>8187</v>
      </c>
      <c r="F3044" s="318" t="s">
        <v>8188</v>
      </c>
      <c r="G3044" s="318" t="s">
        <v>7037</v>
      </c>
      <c r="H3044" s="318" t="s">
        <v>8188</v>
      </c>
      <c r="I3044" s="318" t="s">
        <v>6884</v>
      </c>
      <c r="J3044" s="318" t="s">
        <v>6884</v>
      </c>
      <c r="K3044" s="318" t="s">
        <v>6884</v>
      </c>
      <c r="L3044" s="318" t="s">
        <v>6926</v>
      </c>
    </row>
    <row r="3045" spans="1:12" ht="112.5">
      <c r="A3045" s="319" t="s">
        <v>6884</v>
      </c>
      <c r="B3045" s="319" t="s">
        <v>20672</v>
      </c>
      <c r="C3045" s="319" t="s">
        <v>20673</v>
      </c>
      <c r="D3045" s="319" t="s">
        <v>20674</v>
      </c>
      <c r="E3045" s="319" t="s">
        <v>7598</v>
      </c>
      <c r="F3045" s="319" t="s">
        <v>7599</v>
      </c>
      <c r="G3045" s="319" t="s">
        <v>7600</v>
      </c>
      <c r="H3045" s="319" t="s">
        <v>7599</v>
      </c>
      <c r="I3045" s="319" t="s">
        <v>6884</v>
      </c>
      <c r="J3045" s="319" t="s">
        <v>6884</v>
      </c>
      <c r="K3045" s="319" t="s">
        <v>6884</v>
      </c>
      <c r="L3045" s="319" t="s">
        <v>862</v>
      </c>
    </row>
    <row r="3046" spans="1:12" ht="112.5">
      <c r="A3046" s="318" t="s">
        <v>20678</v>
      </c>
      <c r="B3046" s="318" t="s">
        <v>20675</v>
      </c>
      <c r="C3046" s="318" t="s">
        <v>20676</v>
      </c>
      <c r="D3046" s="318" t="s">
        <v>20677</v>
      </c>
      <c r="E3046" s="318" t="s">
        <v>7472</v>
      </c>
      <c r="F3046" s="318" t="s">
        <v>7473</v>
      </c>
      <c r="G3046" s="318" t="s">
        <v>7474</v>
      </c>
      <c r="H3046" s="318" t="s">
        <v>7473</v>
      </c>
      <c r="I3046" s="318" t="s">
        <v>6884</v>
      </c>
      <c r="J3046" s="318" t="s">
        <v>6884</v>
      </c>
      <c r="K3046" s="318" t="s">
        <v>6884</v>
      </c>
      <c r="L3046" s="318" t="s">
        <v>862</v>
      </c>
    </row>
    <row r="3047" spans="1:12" ht="45">
      <c r="A3047" s="319" t="s">
        <v>20682</v>
      </c>
      <c r="B3047" s="319" t="s">
        <v>20679</v>
      </c>
      <c r="C3047" s="319" t="s">
        <v>20680</v>
      </c>
      <c r="D3047" s="319" t="s">
        <v>20681</v>
      </c>
      <c r="E3047" s="319" t="s">
        <v>9076</v>
      </c>
      <c r="F3047" s="319" t="s">
        <v>9077</v>
      </c>
      <c r="G3047" s="319" t="s">
        <v>7037</v>
      </c>
      <c r="H3047" s="319" t="s">
        <v>9077</v>
      </c>
      <c r="I3047" s="319" t="s">
        <v>6884</v>
      </c>
      <c r="J3047" s="319" t="s">
        <v>6884</v>
      </c>
      <c r="K3047" s="319" t="s">
        <v>6884</v>
      </c>
      <c r="L3047" s="319" t="s">
        <v>862</v>
      </c>
    </row>
    <row r="3048" spans="1:12" ht="180">
      <c r="A3048" s="318" t="s">
        <v>20686</v>
      </c>
      <c r="B3048" s="318" t="s">
        <v>20683</v>
      </c>
      <c r="C3048" s="318" t="s">
        <v>20684</v>
      </c>
      <c r="D3048" s="318" t="s">
        <v>20685</v>
      </c>
      <c r="E3048" s="318" t="s">
        <v>7472</v>
      </c>
      <c r="F3048" s="318" t="s">
        <v>7473</v>
      </c>
      <c r="G3048" s="318" t="s">
        <v>7474</v>
      </c>
      <c r="H3048" s="318" t="s">
        <v>7473</v>
      </c>
      <c r="I3048" s="318" t="s">
        <v>6884</v>
      </c>
      <c r="J3048" s="318" t="s">
        <v>6884</v>
      </c>
      <c r="K3048" s="318" t="s">
        <v>6884</v>
      </c>
      <c r="L3048" s="318" t="s">
        <v>862</v>
      </c>
    </row>
    <row r="3049" spans="1:12" ht="135">
      <c r="A3049" s="319" t="s">
        <v>20690</v>
      </c>
      <c r="B3049" s="319" t="s">
        <v>20687</v>
      </c>
      <c r="C3049" s="319" t="s">
        <v>20688</v>
      </c>
      <c r="D3049" s="319" t="s">
        <v>20689</v>
      </c>
      <c r="E3049" s="319" t="s">
        <v>9477</v>
      </c>
      <c r="F3049" s="319" t="s">
        <v>9478</v>
      </c>
      <c r="G3049" s="319" t="s">
        <v>7003</v>
      </c>
      <c r="H3049" s="319" t="s">
        <v>9478</v>
      </c>
      <c r="I3049" s="319" t="s">
        <v>6884</v>
      </c>
      <c r="J3049" s="319" t="s">
        <v>6884</v>
      </c>
      <c r="K3049" s="319" t="s">
        <v>6884</v>
      </c>
      <c r="L3049" s="319" t="s">
        <v>862</v>
      </c>
    </row>
    <row r="3050" spans="1:12" ht="45">
      <c r="A3050" s="318" t="s">
        <v>20694</v>
      </c>
      <c r="B3050" s="318" t="s">
        <v>20691</v>
      </c>
      <c r="C3050" s="318" t="s">
        <v>20692</v>
      </c>
      <c r="D3050" s="318" t="s">
        <v>20693</v>
      </c>
      <c r="E3050" s="318" t="s">
        <v>7584</v>
      </c>
      <c r="F3050" s="318" t="s">
        <v>7585</v>
      </c>
      <c r="G3050" s="318" t="s">
        <v>7586</v>
      </c>
      <c r="H3050" s="318" t="s">
        <v>7585</v>
      </c>
      <c r="I3050" s="318" t="s">
        <v>6884</v>
      </c>
      <c r="J3050" s="318" t="s">
        <v>6884</v>
      </c>
      <c r="K3050" s="318" t="s">
        <v>6884</v>
      </c>
      <c r="L3050" s="318" t="s">
        <v>6926</v>
      </c>
    </row>
    <row r="3051" spans="1:12" ht="157.5">
      <c r="A3051" s="319" t="s">
        <v>6884</v>
      </c>
      <c r="B3051" s="319" t="s">
        <v>20695</v>
      </c>
      <c r="C3051" s="319" t="s">
        <v>20696</v>
      </c>
      <c r="D3051" s="319" t="s">
        <v>20697</v>
      </c>
      <c r="E3051" s="319" t="s">
        <v>20698</v>
      </c>
      <c r="F3051" s="319" t="s">
        <v>20699</v>
      </c>
      <c r="G3051" s="319" t="s">
        <v>6990</v>
      </c>
      <c r="H3051" s="319" t="s">
        <v>20699</v>
      </c>
      <c r="I3051" s="319" t="s">
        <v>6884</v>
      </c>
      <c r="J3051" s="319" t="s">
        <v>6884</v>
      </c>
      <c r="K3051" s="319" t="s">
        <v>6884</v>
      </c>
      <c r="L3051" s="319" t="s">
        <v>862</v>
      </c>
    </row>
    <row r="3052" spans="1:12" ht="90">
      <c r="A3052" s="318" t="s">
        <v>6884</v>
      </c>
      <c r="B3052" s="318" t="s">
        <v>20700</v>
      </c>
      <c r="C3052" s="318" t="s">
        <v>20701</v>
      </c>
      <c r="D3052" s="318" t="s">
        <v>20702</v>
      </c>
      <c r="E3052" s="318" t="s">
        <v>7472</v>
      </c>
      <c r="F3052" s="318" t="s">
        <v>7473</v>
      </c>
      <c r="G3052" s="318" t="s">
        <v>7474</v>
      </c>
      <c r="H3052" s="318" t="s">
        <v>7473</v>
      </c>
      <c r="I3052" s="318" t="s">
        <v>6884</v>
      </c>
      <c r="J3052" s="318" t="s">
        <v>6884</v>
      </c>
      <c r="K3052" s="318" t="s">
        <v>6884</v>
      </c>
      <c r="L3052" s="318" t="s">
        <v>862</v>
      </c>
    </row>
    <row r="3053" spans="1:12" ht="90">
      <c r="A3053" s="319" t="s">
        <v>20706</v>
      </c>
      <c r="B3053" s="319" t="s">
        <v>20703</v>
      </c>
      <c r="C3053" s="319" t="s">
        <v>20704</v>
      </c>
      <c r="D3053" s="319" t="s">
        <v>20705</v>
      </c>
      <c r="E3053" s="319" t="s">
        <v>20707</v>
      </c>
      <c r="F3053" s="319" t="s">
        <v>20708</v>
      </c>
      <c r="G3053" s="319" t="s">
        <v>7219</v>
      </c>
      <c r="H3053" s="319" t="s">
        <v>20709</v>
      </c>
      <c r="I3053" s="319" t="s">
        <v>8981</v>
      </c>
      <c r="J3053" s="319" t="s">
        <v>6884</v>
      </c>
      <c r="K3053" s="319" t="s">
        <v>6884</v>
      </c>
      <c r="L3053" s="319" t="s">
        <v>862</v>
      </c>
    </row>
    <row r="3054" spans="1:12" ht="67.5">
      <c r="A3054" s="318" t="s">
        <v>20712</v>
      </c>
      <c r="B3054" s="318" t="s">
        <v>20710</v>
      </c>
      <c r="C3054" s="318" t="s">
        <v>20711</v>
      </c>
      <c r="D3054" s="318" t="s">
        <v>6884</v>
      </c>
      <c r="E3054" s="318" t="s">
        <v>19606</v>
      </c>
      <c r="F3054" s="318" t="s">
        <v>19607</v>
      </c>
      <c r="G3054" s="318" t="s">
        <v>8100</v>
      </c>
      <c r="H3054" s="318" t="s">
        <v>19607</v>
      </c>
      <c r="I3054" s="318" t="s">
        <v>6884</v>
      </c>
      <c r="J3054" s="318" t="s">
        <v>6884</v>
      </c>
      <c r="K3054" s="318" t="s">
        <v>6884</v>
      </c>
      <c r="L3054" s="318" t="s">
        <v>862</v>
      </c>
    </row>
    <row r="3055" spans="1:12" ht="180">
      <c r="A3055" s="319" t="s">
        <v>20715</v>
      </c>
      <c r="B3055" s="319" t="s">
        <v>20713</v>
      </c>
      <c r="C3055" s="319" t="s">
        <v>20714</v>
      </c>
      <c r="D3055" s="319" t="s">
        <v>6884</v>
      </c>
      <c r="E3055" s="319" t="s">
        <v>7274</v>
      </c>
      <c r="F3055" s="319" t="s">
        <v>7275</v>
      </c>
      <c r="G3055" s="319" t="s">
        <v>7276</v>
      </c>
      <c r="H3055" s="319" t="s">
        <v>7277</v>
      </c>
      <c r="I3055" s="319" t="s">
        <v>6884</v>
      </c>
      <c r="J3055" s="319" t="s">
        <v>8197</v>
      </c>
      <c r="K3055" s="319" t="s">
        <v>6884</v>
      </c>
      <c r="L3055" s="319" t="s">
        <v>6893</v>
      </c>
    </row>
    <row r="3056" spans="1:12" ht="67.5">
      <c r="A3056" s="318" t="s">
        <v>4443</v>
      </c>
      <c r="B3056" s="318" t="s">
        <v>20716</v>
      </c>
      <c r="C3056" s="318" t="s">
        <v>20717</v>
      </c>
      <c r="D3056" s="318" t="s">
        <v>4445</v>
      </c>
      <c r="E3056" s="318" t="s">
        <v>20718</v>
      </c>
      <c r="F3056" s="318" t="s">
        <v>20719</v>
      </c>
      <c r="G3056" s="318" t="s">
        <v>7333</v>
      </c>
      <c r="H3056" s="318" t="s">
        <v>20720</v>
      </c>
      <c r="I3056" s="318" t="s">
        <v>6884</v>
      </c>
      <c r="J3056" s="318" t="s">
        <v>8197</v>
      </c>
      <c r="K3056" s="318" t="s">
        <v>6884</v>
      </c>
      <c r="L3056" s="318" t="s">
        <v>6986</v>
      </c>
    </row>
    <row r="3057" spans="1:12" ht="67.5">
      <c r="A3057" s="319" t="s">
        <v>20724</v>
      </c>
      <c r="B3057" s="319" t="s">
        <v>20721</v>
      </c>
      <c r="C3057" s="319" t="s">
        <v>20722</v>
      </c>
      <c r="D3057" s="319" t="s">
        <v>20723</v>
      </c>
      <c r="E3057" s="319" t="s">
        <v>7210</v>
      </c>
      <c r="F3057" s="319" t="s">
        <v>7211</v>
      </c>
      <c r="G3057" s="319" t="s">
        <v>7003</v>
      </c>
      <c r="H3057" s="319" t="s">
        <v>7212</v>
      </c>
      <c r="I3057" s="319" t="s">
        <v>6884</v>
      </c>
      <c r="J3057" s="319" t="s">
        <v>6884</v>
      </c>
      <c r="K3057" s="319" t="s">
        <v>6884</v>
      </c>
      <c r="L3057" s="319" t="s">
        <v>862</v>
      </c>
    </row>
    <row r="3058" spans="1:12" ht="67.5">
      <c r="A3058" s="318" t="s">
        <v>20727</v>
      </c>
      <c r="B3058" s="318" t="s">
        <v>20725</v>
      </c>
      <c r="C3058" s="318" t="s">
        <v>20726</v>
      </c>
      <c r="D3058" s="318" t="s">
        <v>6884</v>
      </c>
      <c r="E3058" s="318" t="s">
        <v>7274</v>
      </c>
      <c r="F3058" s="318" t="s">
        <v>7275</v>
      </c>
      <c r="G3058" s="318" t="s">
        <v>7276</v>
      </c>
      <c r="H3058" s="318" t="s">
        <v>7277</v>
      </c>
      <c r="I3058" s="318" t="s">
        <v>6884</v>
      </c>
      <c r="J3058" s="318" t="s">
        <v>6884</v>
      </c>
      <c r="K3058" s="318" t="s">
        <v>6884</v>
      </c>
      <c r="L3058" s="318" t="s">
        <v>862</v>
      </c>
    </row>
    <row r="3059" spans="1:12" ht="67.5">
      <c r="A3059" s="319" t="s">
        <v>20730</v>
      </c>
      <c r="B3059" s="319" t="s">
        <v>20728</v>
      </c>
      <c r="C3059" s="319" t="s">
        <v>20729</v>
      </c>
      <c r="D3059" s="319" t="s">
        <v>6884</v>
      </c>
      <c r="E3059" s="319" t="s">
        <v>7274</v>
      </c>
      <c r="F3059" s="319" t="s">
        <v>7275</v>
      </c>
      <c r="G3059" s="319" t="s">
        <v>7276</v>
      </c>
      <c r="H3059" s="319" t="s">
        <v>7277</v>
      </c>
      <c r="I3059" s="319" t="s">
        <v>6884</v>
      </c>
      <c r="J3059" s="319" t="s">
        <v>6884</v>
      </c>
      <c r="K3059" s="319" t="s">
        <v>6884</v>
      </c>
      <c r="L3059" s="319" t="s">
        <v>862</v>
      </c>
    </row>
    <row r="3060" spans="1:12" ht="56.25">
      <c r="A3060" s="318" t="s">
        <v>20734</v>
      </c>
      <c r="B3060" s="318" t="s">
        <v>20731</v>
      </c>
      <c r="C3060" s="318" t="s">
        <v>20732</v>
      </c>
      <c r="D3060" s="318" t="s">
        <v>20733</v>
      </c>
      <c r="E3060" s="318" t="s">
        <v>20735</v>
      </c>
      <c r="F3060" s="318" t="s">
        <v>20736</v>
      </c>
      <c r="G3060" s="318" t="s">
        <v>6938</v>
      </c>
      <c r="H3060" s="318" t="s">
        <v>20736</v>
      </c>
      <c r="I3060" s="318" t="s">
        <v>6884</v>
      </c>
      <c r="J3060" s="318" t="s">
        <v>6884</v>
      </c>
      <c r="K3060" s="318" t="s">
        <v>6884</v>
      </c>
      <c r="L3060" s="318" t="s">
        <v>862</v>
      </c>
    </row>
    <row r="3061" spans="1:12" ht="33.75">
      <c r="A3061" s="319" t="s">
        <v>20740</v>
      </c>
      <c r="B3061" s="319" t="s">
        <v>20737</v>
      </c>
      <c r="C3061" s="319" t="s">
        <v>20738</v>
      </c>
      <c r="D3061" s="319" t="s">
        <v>20739</v>
      </c>
      <c r="E3061" s="319" t="s">
        <v>14479</v>
      </c>
      <c r="F3061" s="319" t="s">
        <v>14480</v>
      </c>
      <c r="G3061" s="319" t="s">
        <v>8100</v>
      </c>
      <c r="H3061" s="319" t="s">
        <v>14480</v>
      </c>
      <c r="I3061" s="319" t="s">
        <v>6884</v>
      </c>
      <c r="J3061" s="319" t="s">
        <v>6884</v>
      </c>
      <c r="K3061" s="319" t="s">
        <v>6884</v>
      </c>
      <c r="L3061" s="319" t="s">
        <v>862</v>
      </c>
    </row>
    <row r="3062" spans="1:12" ht="33.75">
      <c r="A3062" s="318" t="s">
        <v>20744</v>
      </c>
      <c r="B3062" s="318" t="s">
        <v>20741</v>
      </c>
      <c r="C3062" s="318" t="s">
        <v>20742</v>
      </c>
      <c r="D3062" s="318" t="s">
        <v>20743</v>
      </c>
      <c r="E3062" s="318" t="s">
        <v>8187</v>
      </c>
      <c r="F3062" s="318" t="s">
        <v>8188</v>
      </c>
      <c r="G3062" s="318" t="s">
        <v>7037</v>
      </c>
      <c r="H3062" s="318" t="s">
        <v>8188</v>
      </c>
      <c r="I3062" s="318" t="s">
        <v>6884</v>
      </c>
      <c r="J3062" s="318" t="s">
        <v>6884</v>
      </c>
      <c r="K3062" s="318" t="s">
        <v>6884</v>
      </c>
      <c r="L3062" s="318" t="s">
        <v>862</v>
      </c>
    </row>
    <row r="3063" spans="1:12" ht="45">
      <c r="A3063" s="319" t="s">
        <v>20748</v>
      </c>
      <c r="B3063" s="319" t="s">
        <v>20745</v>
      </c>
      <c r="C3063" s="319" t="s">
        <v>20746</v>
      </c>
      <c r="D3063" s="319" t="s">
        <v>20747</v>
      </c>
      <c r="E3063" s="319" t="s">
        <v>7354</v>
      </c>
      <c r="F3063" s="319" t="s">
        <v>7355</v>
      </c>
      <c r="G3063" s="319" t="s">
        <v>7003</v>
      </c>
      <c r="H3063" s="319" t="s">
        <v>7356</v>
      </c>
      <c r="I3063" s="319" t="s">
        <v>6884</v>
      </c>
      <c r="J3063" s="319" t="s">
        <v>6884</v>
      </c>
      <c r="K3063" s="319" t="s">
        <v>6884</v>
      </c>
      <c r="L3063" s="319" t="s">
        <v>862</v>
      </c>
    </row>
    <row r="3064" spans="1:12" ht="33.75">
      <c r="A3064" s="318" t="s">
        <v>20752</v>
      </c>
      <c r="B3064" s="318" t="s">
        <v>20749</v>
      </c>
      <c r="C3064" s="318" t="s">
        <v>20750</v>
      </c>
      <c r="D3064" s="318" t="s">
        <v>20751</v>
      </c>
      <c r="E3064" s="318" t="s">
        <v>8930</v>
      </c>
      <c r="F3064" s="318" t="s">
        <v>8931</v>
      </c>
      <c r="G3064" s="318" t="s">
        <v>6884</v>
      </c>
      <c r="H3064" s="318" t="s">
        <v>8931</v>
      </c>
      <c r="I3064" s="318" t="s">
        <v>6884</v>
      </c>
      <c r="J3064" s="318" t="s">
        <v>6884</v>
      </c>
      <c r="K3064" s="318" t="s">
        <v>6884</v>
      </c>
      <c r="L3064" s="318" t="s">
        <v>862</v>
      </c>
    </row>
    <row r="3065" spans="1:12" ht="67.5">
      <c r="A3065" s="319" t="s">
        <v>20756</v>
      </c>
      <c r="B3065" s="319" t="s">
        <v>20753</v>
      </c>
      <c r="C3065" s="319" t="s">
        <v>20754</v>
      </c>
      <c r="D3065" s="319" t="s">
        <v>20755</v>
      </c>
      <c r="E3065" s="319" t="s">
        <v>7048</v>
      </c>
      <c r="F3065" s="319" t="s">
        <v>7049</v>
      </c>
      <c r="G3065" s="319" t="s">
        <v>6884</v>
      </c>
      <c r="H3065" s="319" t="s">
        <v>7049</v>
      </c>
      <c r="I3065" s="319" t="s">
        <v>6884</v>
      </c>
      <c r="J3065" s="319" t="s">
        <v>6884</v>
      </c>
      <c r="K3065" s="319" t="s">
        <v>6884</v>
      </c>
      <c r="L3065" s="319" t="s">
        <v>862</v>
      </c>
    </row>
    <row r="3066" spans="1:12" ht="90">
      <c r="A3066" s="318" t="s">
        <v>20760</v>
      </c>
      <c r="B3066" s="318" t="s">
        <v>20757</v>
      </c>
      <c r="C3066" s="318" t="s">
        <v>20758</v>
      </c>
      <c r="D3066" s="318" t="s">
        <v>20759</v>
      </c>
      <c r="E3066" s="318" t="s">
        <v>16535</v>
      </c>
      <c r="F3066" s="318" t="s">
        <v>16536</v>
      </c>
      <c r="G3066" s="318" t="s">
        <v>7780</v>
      </c>
      <c r="H3066" s="318" t="s">
        <v>16536</v>
      </c>
      <c r="I3066" s="318" t="s">
        <v>6884</v>
      </c>
      <c r="J3066" s="318" t="s">
        <v>6884</v>
      </c>
      <c r="K3066" s="318" t="s">
        <v>6884</v>
      </c>
      <c r="L3066" s="318" t="s">
        <v>862</v>
      </c>
    </row>
    <row r="3067" spans="1:12" ht="78.75">
      <c r="A3067" s="319" t="s">
        <v>20764</v>
      </c>
      <c r="B3067" s="319" t="s">
        <v>20761</v>
      </c>
      <c r="C3067" s="319" t="s">
        <v>20762</v>
      </c>
      <c r="D3067" s="319" t="s">
        <v>20763</v>
      </c>
      <c r="E3067" s="319" t="s">
        <v>7274</v>
      </c>
      <c r="F3067" s="319" t="s">
        <v>7275</v>
      </c>
      <c r="G3067" s="319" t="s">
        <v>7276</v>
      </c>
      <c r="H3067" s="319" t="s">
        <v>7277</v>
      </c>
      <c r="I3067" s="319" t="s">
        <v>6884</v>
      </c>
      <c r="J3067" s="319" t="s">
        <v>6884</v>
      </c>
      <c r="K3067" s="319" t="s">
        <v>6884</v>
      </c>
      <c r="L3067" s="319" t="s">
        <v>862</v>
      </c>
    </row>
    <row r="3068" spans="1:12" ht="90">
      <c r="A3068" s="318" t="s">
        <v>20768</v>
      </c>
      <c r="B3068" s="318" t="s">
        <v>20765</v>
      </c>
      <c r="C3068" s="318" t="s">
        <v>20766</v>
      </c>
      <c r="D3068" s="318" t="s">
        <v>20767</v>
      </c>
      <c r="E3068" s="318" t="s">
        <v>7048</v>
      </c>
      <c r="F3068" s="318" t="s">
        <v>7049</v>
      </c>
      <c r="G3068" s="318" t="s">
        <v>6884</v>
      </c>
      <c r="H3068" s="318" t="s">
        <v>7049</v>
      </c>
      <c r="I3068" s="318" t="s">
        <v>6884</v>
      </c>
      <c r="J3068" s="318" t="s">
        <v>6884</v>
      </c>
      <c r="K3068" s="318" t="s">
        <v>6884</v>
      </c>
      <c r="L3068" s="318" t="s">
        <v>862</v>
      </c>
    </row>
    <row r="3069" spans="1:12" ht="56.25">
      <c r="A3069" s="319" t="s">
        <v>20772</v>
      </c>
      <c r="B3069" s="319" t="s">
        <v>20769</v>
      </c>
      <c r="C3069" s="319" t="s">
        <v>20770</v>
      </c>
      <c r="D3069" s="319" t="s">
        <v>20771</v>
      </c>
      <c r="E3069" s="319" t="s">
        <v>8948</v>
      </c>
      <c r="F3069" s="319" t="s">
        <v>8949</v>
      </c>
      <c r="G3069" s="319" t="s">
        <v>7163</v>
      </c>
      <c r="H3069" s="319" t="s">
        <v>8949</v>
      </c>
      <c r="I3069" s="319" t="s">
        <v>6884</v>
      </c>
      <c r="J3069" s="319" t="s">
        <v>6884</v>
      </c>
      <c r="K3069" s="319" t="s">
        <v>6884</v>
      </c>
      <c r="L3069" s="319" t="s">
        <v>862</v>
      </c>
    </row>
    <row r="3070" spans="1:12" ht="56.25">
      <c r="A3070" s="318" t="s">
        <v>20776</v>
      </c>
      <c r="B3070" s="318" t="s">
        <v>20773</v>
      </c>
      <c r="C3070" s="318" t="s">
        <v>20774</v>
      </c>
      <c r="D3070" s="318" t="s">
        <v>20775</v>
      </c>
      <c r="E3070" s="318" t="s">
        <v>8065</v>
      </c>
      <c r="F3070" s="318" t="s">
        <v>8066</v>
      </c>
      <c r="G3070" s="318" t="s">
        <v>7003</v>
      </c>
      <c r="H3070" s="318" t="s">
        <v>8066</v>
      </c>
      <c r="I3070" s="318" t="s">
        <v>6884</v>
      </c>
      <c r="J3070" s="318" t="s">
        <v>6884</v>
      </c>
      <c r="K3070" s="318" t="s">
        <v>6884</v>
      </c>
      <c r="L3070" s="318" t="s">
        <v>862</v>
      </c>
    </row>
    <row r="3071" spans="1:12" ht="56.25">
      <c r="A3071" s="319" t="s">
        <v>20780</v>
      </c>
      <c r="B3071" s="319" t="s">
        <v>20777</v>
      </c>
      <c r="C3071" s="319" t="s">
        <v>20778</v>
      </c>
      <c r="D3071" s="319" t="s">
        <v>20779</v>
      </c>
      <c r="E3071" s="319" t="s">
        <v>7258</v>
      </c>
      <c r="F3071" s="319" t="s">
        <v>7259</v>
      </c>
      <c r="G3071" s="319" t="s">
        <v>7037</v>
      </c>
      <c r="H3071" s="319" t="s">
        <v>7259</v>
      </c>
      <c r="I3071" s="319" t="s">
        <v>6884</v>
      </c>
      <c r="J3071" s="319" t="s">
        <v>6884</v>
      </c>
      <c r="K3071" s="319" t="s">
        <v>6884</v>
      </c>
      <c r="L3071" s="319" t="s">
        <v>862</v>
      </c>
    </row>
    <row r="3072" spans="1:12" ht="56.25">
      <c r="A3072" s="318" t="s">
        <v>20784</v>
      </c>
      <c r="B3072" s="318" t="s">
        <v>20781</v>
      </c>
      <c r="C3072" s="318" t="s">
        <v>20782</v>
      </c>
      <c r="D3072" s="318" t="s">
        <v>20783</v>
      </c>
      <c r="E3072" s="318" t="s">
        <v>20785</v>
      </c>
      <c r="F3072" s="318" t="s">
        <v>20786</v>
      </c>
      <c r="G3072" s="318" t="s">
        <v>7037</v>
      </c>
      <c r="H3072" s="318" t="s">
        <v>20786</v>
      </c>
      <c r="I3072" s="318" t="s">
        <v>6884</v>
      </c>
      <c r="J3072" s="318" t="s">
        <v>6884</v>
      </c>
      <c r="K3072" s="318" t="s">
        <v>6884</v>
      </c>
      <c r="L3072" s="318" t="s">
        <v>862</v>
      </c>
    </row>
    <row r="3073" spans="1:12" ht="56.25">
      <c r="A3073" s="319" t="s">
        <v>20790</v>
      </c>
      <c r="B3073" s="319" t="s">
        <v>20787</v>
      </c>
      <c r="C3073" s="319" t="s">
        <v>20788</v>
      </c>
      <c r="D3073" s="319" t="s">
        <v>20789</v>
      </c>
      <c r="E3073" s="319" t="s">
        <v>7591</v>
      </c>
      <c r="F3073" s="319" t="s">
        <v>7592</v>
      </c>
      <c r="G3073" s="319" t="s">
        <v>7011</v>
      </c>
      <c r="H3073" s="319" t="s">
        <v>7592</v>
      </c>
      <c r="I3073" s="319" t="s">
        <v>6884</v>
      </c>
      <c r="J3073" s="319" t="s">
        <v>6884</v>
      </c>
      <c r="K3073" s="319" t="s">
        <v>6884</v>
      </c>
      <c r="L3073" s="319" t="s">
        <v>862</v>
      </c>
    </row>
    <row r="3074" spans="1:12" ht="33.75">
      <c r="A3074" s="318" t="s">
        <v>20794</v>
      </c>
      <c r="B3074" s="318" t="s">
        <v>20791</v>
      </c>
      <c r="C3074" s="318" t="s">
        <v>20792</v>
      </c>
      <c r="D3074" s="318" t="s">
        <v>20793</v>
      </c>
      <c r="E3074" s="318" t="s">
        <v>7048</v>
      </c>
      <c r="F3074" s="318" t="s">
        <v>7049</v>
      </c>
      <c r="G3074" s="318" t="s">
        <v>6884</v>
      </c>
      <c r="H3074" s="318" t="s">
        <v>7049</v>
      </c>
      <c r="I3074" s="318" t="s">
        <v>6884</v>
      </c>
      <c r="J3074" s="318" t="s">
        <v>6884</v>
      </c>
      <c r="K3074" s="318" t="s">
        <v>6884</v>
      </c>
      <c r="L3074" s="318" t="s">
        <v>862</v>
      </c>
    </row>
    <row r="3075" spans="1:12" ht="67.5">
      <c r="A3075" s="319" t="s">
        <v>20798</v>
      </c>
      <c r="B3075" s="319" t="s">
        <v>20795</v>
      </c>
      <c r="C3075" s="319" t="s">
        <v>20796</v>
      </c>
      <c r="D3075" s="319" t="s">
        <v>20797</v>
      </c>
      <c r="E3075" s="319" t="s">
        <v>7161</v>
      </c>
      <c r="F3075" s="319" t="s">
        <v>7162</v>
      </c>
      <c r="G3075" s="319" t="s">
        <v>7163</v>
      </c>
      <c r="H3075" s="319" t="s">
        <v>17729</v>
      </c>
      <c r="I3075" s="319" t="s">
        <v>6884</v>
      </c>
      <c r="J3075" s="319" t="s">
        <v>6884</v>
      </c>
      <c r="K3075" s="319" t="s">
        <v>6884</v>
      </c>
      <c r="L3075" s="319" t="s">
        <v>862</v>
      </c>
    </row>
    <row r="3076" spans="1:12" ht="123.75">
      <c r="A3076" s="318" t="s">
        <v>6884</v>
      </c>
      <c r="B3076" s="318" t="s">
        <v>20799</v>
      </c>
      <c r="C3076" s="318" t="s">
        <v>20800</v>
      </c>
      <c r="D3076" s="318" t="s">
        <v>20801</v>
      </c>
      <c r="E3076" s="318" t="s">
        <v>9866</v>
      </c>
      <c r="F3076" s="318" t="s">
        <v>9867</v>
      </c>
      <c r="G3076" s="318" t="s">
        <v>8100</v>
      </c>
      <c r="H3076" s="318" t="s">
        <v>9867</v>
      </c>
      <c r="I3076" s="318" t="s">
        <v>6884</v>
      </c>
      <c r="J3076" s="318" t="s">
        <v>6884</v>
      </c>
      <c r="K3076" s="318" t="s">
        <v>6884</v>
      </c>
      <c r="L3076" s="318" t="s">
        <v>862</v>
      </c>
    </row>
    <row r="3077" spans="1:12" ht="112.5">
      <c r="A3077" s="319" t="s">
        <v>20805</v>
      </c>
      <c r="B3077" s="319" t="s">
        <v>20802</v>
      </c>
      <c r="C3077" s="319" t="s">
        <v>20803</v>
      </c>
      <c r="D3077" s="319" t="s">
        <v>20804</v>
      </c>
      <c r="E3077" s="319" t="s">
        <v>8966</v>
      </c>
      <c r="F3077" s="319" t="s">
        <v>8967</v>
      </c>
      <c r="G3077" s="319" t="s">
        <v>7627</v>
      </c>
      <c r="H3077" s="319" t="s">
        <v>8968</v>
      </c>
      <c r="I3077" s="319" t="s">
        <v>6884</v>
      </c>
      <c r="J3077" s="319" t="s">
        <v>6884</v>
      </c>
      <c r="K3077" s="319" t="s">
        <v>6884</v>
      </c>
      <c r="L3077" s="319" t="s">
        <v>862</v>
      </c>
    </row>
    <row r="3078" spans="1:12" ht="45">
      <c r="A3078" s="318" t="s">
        <v>20809</v>
      </c>
      <c r="B3078" s="318" t="s">
        <v>20806</v>
      </c>
      <c r="C3078" s="318" t="s">
        <v>20807</v>
      </c>
      <c r="D3078" s="318" t="s">
        <v>20808</v>
      </c>
      <c r="E3078" s="318" t="s">
        <v>9477</v>
      </c>
      <c r="F3078" s="318" t="s">
        <v>9478</v>
      </c>
      <c r="G3078" s="318" t="s">
        <v>7003</v>
      </c>
      <c r="H3078" s="318" t="s">
        <v>9478</v>
      </c>
      <c r="I3078" s="318" t="s">
        <v>6884</v>
      </c>
      <c r="J3078" s="318" t="s">
        <v>6884</v>
      </c>
      <c r="K3078" s="318" t="s">
        <v>6884</v>
      </c>
      <c r="L3078" s="318" t="s">
        <v>862</v>
      </c>
    </row>
    <row r="3079" spans="1:12" ht="45">
      <c r="A3079" s="319" t="s">
        <v>20813</v>
      </c>
      <c r="B3079" s="319" t="s">
        <v>20810</v>
      </c>
      <c r="C3079" s="319" t="s">
        <v>20811</v>
      </c>
      <c r="D3079" s="319" t="s">
        <v>20812</v>
      </c>
      <c r="E3079" s="319" t="s">
        <v>7598</v>
      </c>
      <c r="F3079" s="319" t="s">
        <v>7599</v>
      </c>
      <c r="G3079" s="319" t="s">
        <v>7600</v>
      </c>
      <c r="H3079" s="319" t="s">
        <v>7599</v>
      </c>
      <c r="I3079" s="319" t="s">
        <v>6884</v>
      </c>
      <c r="J3079" s="319" t="s">
        <v>6884</v>
      </c>
      <c r="K3079" s="319" t="s">
        <v>6884</v>
      </c>
      <c r="L3079" s="319" t="s">
        <v>862</v>
      </c>
    </row>
    <row r="3080" spans="1:12" ht="56.25">
      <c r="A3080" s="318" t="s">
        <v>20817</v>
      </c>
      <c r="B3080" s="318" t="s">
        <v>20814</v>
      </c>
      <c r="C3080" s="318" t="s">
        <v>20815</v>
      </c>
      <c r="D3080" s="318" t="s">
        <v>20816</v>
      </c>
      <c r="E3080" s="318" t="s">
        <v>11221</v>
      </c>
      <c r="F3080" s="318" t="s">
        <v>11222</v>
      </c>
      <c r="G3080" s="318" t="s">
        <v>7003</v>
      </c>
      <c r="H3080" s="318" t="s">
        <v>11223</v>
      </c>
      <c r="I3080" s="318" t="s">
        <v>6884</v>
      </c>
      <c r="J3080" s="318" t="s">
        <v>6884</v>
      </c>
      <c r="K3080" s="318" t="s">
        <v>6884</v>
      </c>
      <c r="L3080" s="318" t="s">
        <v>6926</v>
      </c>
    </row>
    <row r="3081" spans="1:12" ht="67.5">
      <c r="A3081" s="319" t="s">
        <v>20820</v>
      </c>
      <c r="B3081" s="319" t="s">
        <v>20818</v>
      </c>
      <c r="C3081" s="319" t="s">
        <v>20819</v>
      </c>
      <c r="D3081" s="319" t="s">
        <v>6884</v>
      </c>
      <c r="E3081" s="319" t="s">
        <v>7274</v>
      </c>
      <c r="F3081" s="319" t="s">
        <v>7275</v>
      </c>
      <c r="G3081" s="319" t="s">
        <v>7276</v>
      </c>
      <c r="H3081" s="319" t="s">
        <v>7277</v>
      </c>
      <c r="I3081" s="319" t="s">
        <v>6884</v>
      </c>
      <c r="J3081" s="319" t="s">
        <v>6884</v>
      </c>
      <c r="K3081" s="319" t="s">
        <v>6884</v>
      </c>
      <c r="L3081" s="319" t="s">
        <v>862</v>
      </c>
    </row>
    <row r="3082" spans="1:12" ht="45">
      <c r="A3082" s="318" t="s">
        <v>20824</v>
      </c>
      <c r="B3082" s="318" t="s">
        <v>20821</v>
      </c>
      <c r="C3082" s="318" t="s">
        <v>20822</v>
      </c>
      <c r="D3082" s="318" t="s">
        <v>20823</v>
      </c>
      <c r="E3082" s="318" t="s">
        <v>10938</v>
      </c>
      <c r="F3082" s="318" t="s">
        <v>10939</v>
      </c>
      <c r="G3082" s="318" t="s">
        <v>7106</v>
      </c>
      <c r="H3082" s="318" t="s">
        <v>10939</v>
      </c>
      <c r="I3082" s="318" t="s">
        <v>6884</v>
      </c>
      <c r="J3082" s="318" t="s">
        <v>6884</v>
      </c>
      <c r="K3082" s="318" t="s">
        <v>6884</v>
      </c>
      <c r="L3082" s="318" t="s">
        <v>6926</v>
      </c>
    </row>
    <row r="3083" spans="1:12" ht="67.5">
      <c r="A3083" s="319" t="s">
        <v>20828</v>
      </c>
      <c r="B3083" s="319" t="s">
        <v>20825</v>
      </c>
      <c r="C3083" s="319" t="s">
        <v>20826</v>
      </c>
      <c r="D3083" s="319" t="s">
        <v>20827</v>
      </c>
      <c r="E3083" s="319" t="s">
        <v>16595</v>
      </c>
      <c r="F3083" s="319" t="s">
        <v>20829</v>
      </c>
      <c r="G3083" s="319" t="s">
        <v>10557</v>
      </c>
      <c r="H3083" s="319" t="s">
        <v>20830</v>
      </c>
      <c r="I3083" s="319" t="s">
        <v>6884</v>
      </c>
      <c r="J3083" s="319" t="s">
        <v>6884</v>
      </c>
      <c r="K3083" s="319" t="s">
        <v>6884</v>
      </c>
      <c r="L3083" s="319" t="s">
        <v>6926</v>
      </c>
    </row>
    <row r="3084" spans="1:12" ht="33.75">
      <c r="A3084" s="318" t="s">
        <v>20834</v>
      </c>
      <c r="B3084" s="318" t="s">
        <v>20831</v>
      </c>
      <c r="C3084" s="318" t="s">
        <v>20832</v>
      </c>
      <c r="D3084" s="318" t="s">
        <v>20833</v>
      </c>
      <c r="E3084" s="318" t="s">
        <v>7472</v>
      </c>
      <c r="F3084" s="318" t="s">
        <v>7473</v>
      </c>
      <c r="G3084" s="318" t="s">
        <v>7474</v>
      </c>
      <c r="H3084" s="318" t="s">
        <v>7473</v>
      </c>
      <c r="I3084" s="318" t="s">
        <v>6884</v>
      </c>
      <c r="J3084" s="318" t="s">
        <v>6884</v>
      </c>
      <c r="K3084" s="318" t="s">
        <v>6884</v>
      </c>
      <c r="L3084" s="318" t="s">
        <v>862</v>
      </c>
    </row>
    <row r="3085" spans="1:12" ht="33.75">
      <c r="A3085" s="319" t="s">
        <v>20838</v>
      </c>
      <c r="B3085" s="319" t="s">
        <v>20835</v>
      </c>
      <c r="C3085" s="319" t="s">
        <v>20836</v>
      </c>
      <c r="D3085" s="319" t="s">
        <v>20837</v>
      </c>
      <c r="E3085" s="319" t="s">
        <v>9674</v>
      </c>
      <c r="F3085" s="319" t="s">
        <v>9675</v>
      </c>
      <c r="G3085" s="319" t="s">
        <v>7037</v>
      </c>
      <c r="H3085" s="319" t="s">
        <v>9675</v>
      </c>
      <c r="I3085" s="319" t="s">
        <v>6884</v>
      </c>
      <c r="J3085" s="319" t="s">
        <v>6884</v>
      </c>
      <c r="K3085" s="319" t="s">
        <v>6884</v>
      </c>
      <c r="L3085" s="319" t="s">
        <v>6926</v>
      </c>
    </row>
    <row r="3086" spans="1:12" ht="67.5">
      <c r="A3086" s="318" t="s">
        <v>20842</v>
      </c>
      <c r="B3086" s="318" t="s">
        <v>20839</v>
      </c>
      <c r="C3086" s="318" t="s">
        <v>20840</v>
      </c>
      <c r="D3086" s="318" t="s">
        <v>20841</v>
      </c>
      <c r="E3086" s="318" t="s">
        <v>7305</v>
      </c>
      <c r="F3086" s="318" t="s">
        <v>7306</v>
      </c>
      <c r="G3086" s="318" t="s">
        <v>7106</v>
      </c>
      <c r="H3086" s="318" t="s">
        <v>7307</v>
      </c>
      <c r="I3086" s="318" t="s">
        <v>6884</v>
      </c>
      <c r="J3086" s="318" t="s">
        <v>6884</v>
      </c>
      <c r="K3086" s="318" t="s">
        <v>6884</v>
      </c>
      <c r="L3086" s="318" t="s">
        <v>6926</v>
      </c>
    </row>
    <row r="3087" spans="1:12" ht="67.5">
      <c r="A3087" s="319" t="s">
        <v>20846</v>
      </c>
      <c r="B3087" s="319" t="s">
        <v>20843</v>
      </c>
      <c r="C3087" s="319" t="s">
        <v>20844</v>
      </c>
      <c r="D3087" s="319" t="s">
        <v>20845</v>
      </c>
      <c r="E3087" s="319" t="s">
        <v>20847</v>
      </c>
      <c r="F3087" s="319" t="s">
        <v>20848</v>
      </c>
      <c r="G3087" s="319" t="s">
        <v>9320</v>
      </c>
      <c r="H3087" s="319" t="s">
        <v>20848</v>
      </c>
      <c r="I3087" s="319" t="s">
        <v>6884</v>
      </c>
      <c r="J3087" s="319" t="s">
        <v>6884</v>
      </c>
      <c r="K3087" s="319" t="s">
        <v>6884</v>
      </c>
      <c r="L3087" s="319" t="s">
        <v>6926</v>
      </c>
    </row>
    <row r="3088" spans="1:12" ht="56.25">
      <c r="A3088" s="318" t="s">
        <v>20852</v>
      </c>
      <c r="B3088" s="318" t="s">
        <v>20849</v>
      </c>
      <c r="C3088" s="318" t="s">
        <v>20850</v>
      </c>
      <c r="D3088" s="318" t="s">
        <v>20851</v>
      </c>
      <c r="E3088" s="318" t="s">
        <v>7048</v>
      </c>
      <c r="F3088" s="318" t="s">
        <v>7049</v>
      </c>
      <c r="G3088" s="318" t="s">
        <v>7050</v>
      </c>
      <c r="H3088" s="318" t="s">
        <v>7049</v>
      </c>
      <c r="I3088" s="318" t="s">
        <v>6884</v>
      </c>
      <c r="J3088" s="318" t="s">
        <v>6884</v>
      </c>
      <c r="K3088" s="318" t="s">
        <v>6884</v>
      </c>
      <c r="L3088" s="318" t="s">
        <v>6926</v>
      </c>
    </row>
    <row r="3089" spans="1:12" ht="56.25">
      <c r="A3089" s="319" t="s">
        <v>20856</v>
      </c>
      <c r="B3089" s="319" t="s">
        <v>20853</v>
      </c>
      <c r="C3089" s="319" t="s">
        <v>20854</v>
      </c>
      <c r="D3089" s="319" t="s">
        <v>20855</v>
      </c>
      <c r="E3089" s="319" t="s">
        <v>7001</v>
      </c>
      <c r="F3089" s="319" t="s">
        <v>7002</v>
      </c>
      <c r="G3089" s="319" t="s">
        <v>7003</v>
      </c>
      <c r="H3089" s="319" t="s">
        <v>7004</v>
      </c>
      <c r="I3089" s="319" t="s">
        <v>6884</v>
      </c>
      <c r="J3089" s="319" t="s">
        <v>6884</v>
      </c>
      <c r="K3089" s="319" t="s">
        <v>6884</v>
      </c>
      <c r="L3089" s="319" t="s">
        <v>6926</v>
      </c>
    </row>
    <row r="3090" spans="1:12" ht="33.75">
      <c r="A3090" s="318" t="s">
        <v>20860</v>
      </c>
      <c r="B3090" s="318" t="s">
        <v>20857</v>
      </c>
      <c r="C3090" s="318" t="s">
        <v>20858</v>
      </c>
      <c r="D3090" s="318" t="s">
        <v>20859</v>
      </c>
      <c r="E3090" s="318" t="s">
        <v>9337</v>
      </c>
      <c r="F3090" s="318" t="s">
        <v>9338</v>
      </c>
      <c r="G3090" s="318" t="s">
        <v>7474</v>
      </c>
      <c r="H3090" s="318" t="s">
        <v>9338</v>
      </c>
      <c r="I3090" s="318" t="s">
        <v>6884</v>
      </c>
      <c r="J3090" s="318" t="s">
        <v>6884</v>
      </c>
      <c r="K3090" s="318" t="s">
        <v>6884</v>
      </c>
      <c r="L3090" s="318" t="s">
        <v>6926</v>
      </c>
    </row>
    <row r="3091" spans="1:12" ht="22.5">
      <c r="A3091" s="319" t="s">
        <v>20864</v>
      </c>
      <c r="B3091" s="319" t="s">
        <v>20861</v>
      </c>
      <c r="C3091" s="319" t="s">
        <v>20862</v>
      </c>
      <c r="D3091" s="319" t="s">
        <v>20863</v>
      </c>
      <c r="E3091" s="319" t="s">
        <v>7472</v>
      </c>
      <c r="F3091" s="319" t="s">
        <v>7473</v>
      </c>
      <c r="G3091" s="319" t="s">
        <v>7474</v>
      </c>
      <c r="H3091" s="319" t="s">
        <v>7473</v>
      </c>
      <c r="I3091" s="319" t="s">
        <v>6884</v>
      </c>
      <c r="J3091" s="319" t="s">
        <v>6884</v>
      </c>
      <c r="K3091" s="319" t="s">
        <v>6884</v>
      </c>
      <c r="L3091" s="319" t="s">
        <v>6926</v>
      </c>
    </row>
    <row r="3092" spans="1:12" ht="157.5">
      <c r="A3092" s="318" t="s">
        <v>20868</v>
      </c>
      <c r="B3092" s="318" t="s">
        <v>20865</v>
      </c>
      <c r="C3092" s="318" t="s">
        <v>20866</v>
      </c>
      <c r="D3092" s="318" t="s">
        <v>20867</v>
      </c>
      <c r="E3092" s="318" t="s">
        <v>7472</v>
      </c>
      <c r="F3092" s="318" t="s">
        <v>7473</v>
      </c>
      <c r="G3092" s="318" t="s">
        <v>7474</v>
      </c>
      <c r="H3092" s="318" t="s">
        <v>7473</v>
      </c>
      <c r="I3092" s="318" t="s">
        <v>6884</v>
      </c>
      <c r="J3092" s="318" t="s">
        <v>6884</v>
      </c>
      <c r="K3092" s="318" t="s">
        <v>6884</v>
      </c>
      <c r="L3092" s="318" t="s">
        <v>6926</v>
      </c>
    </row>
    <row r="3093" spans="1:12" ht="56.25">
      <c r="A3093" s="319" t="s">
        <v>20872</v>
      </c>
      <c r="B3093" s="319" t="s">
        <v>20869</v>
      </c>
      <c r="C3093" s="319" t="s">
        <v>20870</v>
      </c>
      <c r="D3093" s="319" t="s">
        <v>20871</v>
      </c>
      <c r="E3093" s="319" t="s">
        <v>7598</v>
      </c>
      <c r="F3093" s="319" t="s">
        <v>7599</v>
      </c>
      <c r="G3093" s="319" t="s">
        <v>7600</v>
      </c>
      <c r="H3093" s="319" t="s">
        <v>7599</v>
      </c>
      <c r="I3093" s="319" t="s">
        <v>6884</v>
      </c>
      <c r="J3093" s="319" t="s">
        <v>6884</v>
      </c>
      <c r="K3093" s="319" t="s">
        <v>6884</v>
      </c>
      <c r="L3093" s="319" t="s">
        <v>6926</v>
      </c>
    </row>
    <row r="3094" spans="1:12" ht="22.5">
      <c r="A3094" s="318" t="s">
        <v>20876</v>
      </c>
      <c r="B3094" s="318" t="s">
        <v>20873</v>
      </c>
      <c r="C3094" s="318" t="s">
        <v>20874</v>
      </c>
      <c r="D3094" s="318" t="s">
        <v>20875</v>
      </c>
      <c r="E3094" s="318" t="s">
        <v>7598</v>
      </c>
      <c r="F3094" s="318" t="s">
        <v>7599</v>
      </c>
      <c r="G3094" s="318" t="s">
        <v>7600</v>
      </c>
      <c r="H3094" s="318" t="s">
        <v>7599</v>
      </c>
      <c r="I3094" s="318" t="s">
        <v>6884</v>
      </c>
      <c r="J3094" s="318" t="s">
        <v>6884</v>
      </c>
      <c r="K3094" s="318" t="s">
        <v>6884</v>
      </c>
      <c r="L3094" s="318" t="s">
        <v>6926</v>
      </c>
    </row>
    <row r="3095" spans="1:12" ht="56.25">
      <c r="A3095" s="319" t="s">
        <v>20880</v>
      </c>
      <c r="B3095" s="319" t="s">
        <v>20877</v>
      </c>
      <c r="C3095" s="319" t="s">
        <v>20878</v>
      </c>
      <c r="D3095" s="319" t="s">
        <v>20879</v>
      </c>
      <c r="E3095" s="319" t="s">
        <v>20881</v>
      </c>
      <c r="F3095" s="319" t="s">
        <v>20882</v>
      </c>
      <c r="G3095" s="319" t="s">
        <v>6979</v>
      </c>
      <c r="H3095" s="319" t="s">
        <v>20882</v>
      </c>
      <c r="I3095" s="319" t="s">
        <v>6884</v>
      </c>
      <c r="J3095" s="319" t="s">
        <v>6884</v>
      </c>
      <c r="K3095" s="319" t="s">
        <v>6884</v>
      </c>
      <c r="L3095" s="319" t="s">
        <v>6926</v>
      </c>
    </row>
    <row r="3096" spans="1:12" ht="45">
      <c r="A3096" s="318" t="s">
        <v>20886</v>
      </c>
      <c r="B3096" s="318" t="s">
        <v>20883</v>
      </c>
      <c r="C3096" s="318" t="s">
        <v>20884</v>
      </c>
      <c r="D3096" s="318" t="s">
        <v>20885</v>
      </c>
      <c r="E3096" s="318" t="s">
        <v>8930</v>
      </c>
      <c r="F3096" s="318" t="s">
        <v>8931</v>
      </c>
      <c r="G3096" s="318" t="s">
        <v>7050</v>
      </c>
      <c r="H3096" s="318" t="s">
        <v>8931</v>
      </c>
      <c r="I3096" s="318" t="s">
        <v>6884</v>
      </c>
      <c r="J3096" s="318" t="s">
        <v>6884</v>
      </c>
      <c r="K3096" s="318" t="s">
        <v>6884</v>
      </c>
      <c r="L3096" s="318" t="s">
        <v>6926</v>
      </c>
    </row>
    <row r="3097" spans="1:12" ht="33.75">
      <c r="A3097" s="319" t="s">
        <v>20890</v>
      </c>
      <c r="B3097" s="319" t="s">
        <v>20887</v>
      </c>
      <c r="C3097" s="319" t="s">
        <v>20888</v>
      </c>
      <c r="D3097" s="319" t="s">
        <v>20889</v>
      </c>
      <c r="E3097" s="319" t="s">
        <v>7048</v>
      </c>
      <c r="F3097" s="319" t="s">
        <v>7049</v>
      </c>
      <c r="G3097" s="319" t="s">
        <v>7050</v>
      </c>
      <c r="H3097" s="319" t="s">
        <v>7049</v>
      </c>
      <c r="I3097" s="319" t="s">
        <v>6884</v>
      </c>
      <c r="J3097" s="319" t="s">
        <v>6884</v>
      </c>
      <c r="K3097" s="319" t="s">
        <v>6884</v>
      </c>
      <c r="L3097" s="319" t="s">
        <v>6926</v>
      </c>
    </row>
    <row r="3098" spans="1:12" ht="45">
      <c r="A3098" s="318" t="s">
        <v>20894</v>
      </c>
      <c r="B3098" s="318" t="s">
        <v>20891</v>
      </c>
      <c r="C3098" s="318" t="s">
        <v>20892</v>
      </c>
      <c r="D3098" s="318" t="s">
        <v>20893</v>
      </c>
      <c r="E3098" s="318" t="s">
        <v>7549</v>
      </c>
      <c r="F3098" s="318" t="s">
        <v>9913</v>
      </c>
      <c r="G3098" s="318" t="s">
        <v>7044</v>
      </c>
      <c r="H3098" s="318" t="s">
        <v>9913</v>
      </c>
      <c r="I3098" s="318" t="s">
        <v>6884</v>
      </c>
      <c r="J3098" s="318" t="s">
        <v>6884</v>
      </c>
      <c r="K3098" s="318" t="s">
        <v>6884</v>
      </c>
      <c r="L3098" s="318" t="s">
        <v>6926</v>
      </c>
    </row>
    <row r="3099" spans="1:12" ht="45">
      <c r="A3099" s="319" t="s">
        <v>20898</v>
      </c>
      <c r="B3099" s="319" t="s">
        <v>20895</v>
      </c>
      <c r="C3099" s="319" t="s">
        <v>20896</v>
      </c>
      <c r="D3099" s="319" t="s">
        <v>20897</v>
      </c>
      <c r="E3099" s="319" t="s">
        <v>9494</v>
      </c>
      <c r="F3099" s="319" t="s">
        <v>9495</v>
      </c>
      <c r="G3099" s="319" t="s">
        <v>7163</v>
      </c>
      <c r="H3099" s="319" t="s">
        <v>9495</v>
      </c>
      <c r="I3099" s="319" t="s">
        <v>6884</v>
      </c>
      <c r="J3099" s="319" t="s">
        <v>6884</v>
      </c>
      <c r="K3099" s="319" t="s">
        <v>6884</v>
      </c>
      <c r="L3099" s="319" t="s">
        <v>6926</v>
      </c>
    </row>
    <row r="3100" spans="1:12" ht="112.5">
      <c r="A3100" s="318" t="s">
        <v>1090</v>
      </c>
      <c r="B3100" s="318" t="s">
        <v>20899</v>
      </c>
      <c r="C3100" s="318" t="s">
        <v>20900</v>
      </c>
      <c r="D3100" s="318" t="s">
        <v>20901</v>
      </c>
      <c r="E3100" s="318" t="s">
        <v>9044</v>
      </c>
      <c r="F3100" s="318" t="s">
        <v>9045</v>
      </c>
      <c r="G3100" s="318" t="s">
        <v>7044</v>
      </c>
      <c r="H3100" s="318" t="s">
        <v>9045</v>
      </c>
      <c r="I3100" s="318" t="s">
        <v>6884</v>
      </c>
      <c r="J3100" s="318" t="s">
        <v>6884</v>
      </c>
      <c r="K3100" s="318" t="s">
        <v>6884</v>
      </c>
      <c r="L3100" s="318" t="s">
        <v>6926</v>
      </c>
    </row>
    <row r="3101" spans="1:12" ht="56.25">
      <c r="A3101" s="319" t="s">
        <v>20905</v>
      </c>
      <c r="B3101" s="319" t="s">
        <v>20902</v>
      </c>
      <c r="C3101" s="319" t="s">
        <v>20903</v>
      </c>
      <c r="D3101" s="319" t="s">
        <v>20904</v>
      </c>
      <c r="E3101" s="319" t="s">
        <v>7591</v>
      </c>
      <c r="F3101" s="319" t="s">
        <v>7592</v>
      </c>
      <c r="G3101" s="319" t="s">
        <v>7065</v>
      </c>
      <c r="H3101" s="319" t="s">
        <v>7592</v>
      </c>
      <c r="I3101" s="319" t="s">
        <v>6884</v>
      </c>
      <c r="J3101" s="319" t="s">
        <v>6884</v>
      </c>
      <c r="K3101" s="319" t="s">
        <v>6884</v>
      </c>
      <c r="L3101" s="319" t="s">
        <v>6926</v>
      </c>
    </row>
    <row r="3102" spans="1:12" ht="101.25">
      <c r="A3102" s="318" t="s">
        <v>1090</v>
      </c>
      <c r="B3102" s="318" t="s">
        <v>20906</v>
      </c>
      <c r="C3102" s="318" t="s">
        <v>20907</v>
      </c>
      <c r="D3102" s="318" t="s">
        <v>20908</v>
      </c>
      <c r="E3102" s="318" t="s">
        <v>8065</v>
      </c>
      <c r="F3102" s="318" t="s">
        <v>8066</v>
      </c>
      <c r="G3102" s="318" t="s">
        <v>7003</v>
      </c>
      <c r="H3102" s="318" t="s">
        <v>20909</v>
      </c>
      <c r="I3102" s="318" t="s">
        <v>11162</v>
      </c>
      <c r="J3102" s="318" t="s">
        <v>6884</v>
      </c>
      <c r="K3102" s="318" t="s">
        <v>6884</v>
      </c>
      <c r="L3102" s="318" t="s">
        <v>6926</v>
      </c>
    </row>
    <row r="3103" spans="1:12" ht="33.75">
      <c r="A3103" s="319" t="s">
        <v>20912</v>
      </c>
      <c r="B3103" s="319" t="s">
        <v>20910</v>
      </c>
      <c r="C3103" s="319" t="s">
        <v>20911</v>
      </c>
      <c r="D3103" s="319" t="s">
        <v>1090</v>
      </c>
      <c r="E3103" s="319" t="s">
        <v>11499</v>
      </c>
      <c r="F3103" s="319" t="s">
        <v>11500</v>
      </c>
      <c r="G3103" s="319" t="s">
        <v>7333</v>
      </c>
      <c r="H3103" s="319" t="s">
        <v>11500</v>
      </c>
      <c r="I3103" s="319" t="s">
        <v>6884</v>
      </c>
      <c r="J3103" s="319" t="s">
        <v>6884</v>
      </c>
      <c r="K3103" s="319" t="s">
        <v>6884</v>
      </c>
      <c r="L3103" s="319" t="s">
        <v>6926</v>
      </c>
    </row>
    <row r="3104" spans="1:12" ht="135">
      <c r="A3104" s="318" t="s">
        <v>1090</v>
      </c>
      <c r="B3104" s="318" t="s">
        <v>20913</v>
      </c>
      <c r="C3104" s="318" t="s">
        <v>20914</v>
      </c>
      <c r="D3104" s="318" t="s">
        <v>20915</v>
      </c>
      <c r="E3104" s="318" t="s">
        <v>7472</v>
      </c>
      <c r="F3104" s="318" t="s">
        <v>7473</v>
      </c>
      <c r="G3104" s="318" t="s">
        <v>7474</v>
      </c>
      <c r="H3104" s="318" t="s">
        <v>7473</v>
      </c>
      <c r="I3104" s="318" t="s">
        <v>6884</v>
      </c>
      <c r="J3104" s="318" t="s">
        <v>6884</v>
      </c>
      <c r="K3104" s="318" t="s">
        <v>6884</v>
      </c>
      <c r="L3104" s="318" t="s">
        <v>6926</v>
      </c>
    </row>
    <row r="3105" spans="1:12" ht="22.5">
      <c r="A3105" s="319" t="s">
        <v>20919</v>
      </c>
      <c r="B3105" s="319" t="s">
        <v>20916</v>
      </c>
      <c r="C3105" s="319" t="s">
        <v>20917</v>
      </c>
      <c r="D3105" s="319" t="s">
        <v>20918</v>
      </c>
      <c r="E3105" s="319" t="s">
        <v>8930</v>
      </c>
      <c r="F3105" s="319" t="s">
        <v>8931</v>
      </c>
      <c r="G3105" s="319" t="s">
        <v>7050</v>
      </c>
      <c r="H3105" s="319" t="s">
        <v>8931</v>
      </c>
      <c r="I3105" s="319" t="s">
        <v>6884</v>
      </c>
      <c r="J3105" s="319" t="s">
        <v>6884</v>
      </c>
      <c r="K3105" s="319" t="s">
        <v>6884</v>
      </c>
      <c r="L3105" s="319" t="s">
        <v>6926</v>
      </c>
    </row>
    <row r="3106" spans="1:12" ht="56.25">
      <c r="A3106" s="318" t="s">
        <v>20923</v>
      </c>
      <c r="B3106" s="318" t="s">
        <v>20920</v>
      </c>
      <c r="C3106" s="318" t="s">
        <v>20921</v>
      </c>
      <c r="D3106" s="318" t="s">
        <v>20922</v>
      </c>
      <c r="E3106" s="318" t="s">
        <v>9076</v>
      </c>
      <c r="F3106" s="318" t="s">
        <v>9077</v>
      </c>
      <c r="G3106" s="318" t="s">
        <v>7037</v>
      </c>
      <c r="H3106" s="318" t="s">
        <v>9077</v>
      </c>
      <c r="I3106" s="318" t="s">
        <v>6884</v>
      </c>
      <c r="J3106" s="318" t="s">
        <v>6884</v>
      </c>
      <c r="K3106" s="318" t="s">
        <v>6884</v>
      </c>
      <c r="L3106" s="318" t="s">
        <v>6926</v>
      </c>
    </row>
    <row r="3107" spans="1:12" ht="112.5">
      <c r="A3107" s="319" t="s">
        <v>20927</v>
      </c>
      <c r="B3107" s="319" t="s">
        <v>20924</v>
      </c>
      <c r="C3107" s="319" t="s">
        <v>20925</v>
      </c>
      <c r="D3107" s="319" t="s">
        <v>20926</v>
      </c>
      <c r="E3107" s="319" t="s">
        <v>10549</v>
      </c>
      <c r="F3107" s="319" t="s">
        <v>10550</v>
      </c>
      <c r="G3107" s="319" t="s">
        <v>7474</v>
      </c>
      <c r="H3107" s="319" t="s">
        <v>10550</v>
      </c>
      <c r="I3107" s="319" t="s">
        <v>6884</v>
      </c>
      <c r="J3107" s="319" t="s">
        <v>6884</v>
      </c>
      <c r="K3107" s="319" t="s">
        <v>6884</v>
      </c>
      <c r="L3107" s="319" t="s">
        <v>6926</v>
      </c>
    </row>
    <row r="3108" spans="1:12" ht="101.25">
      <c r="A3108" s="318" t="s">
        <v>20931</v>
      </c>
      <c r="B3108" s="318" t="s">
        <v>20928</v>
      </c>
      <c r="C3108" s="318" t="s">
        <v>20929</v>
      </c>
      <c r="D3108" s="318" t="s">
        <v>20930</v>
      </c>
      <c r="E3108" s="318" t="s">
        <v>7354</v>
      </c>
      <c r="F3108" s="318" t="s">
        <v>7355</v>
      </c>
      <c r="G3108" s="318" t="s">
        <v>7003</v>
      </c>
      <c r="H3108" s="318" t="s">
        <v>7356</v>
      </c>
      <c r="I3108" s="318" t="s">
        <v>6884</v>
      </c>
      <c r="J3108" s="318" t="s">
        <v>6884</v>
      </c>
      <c r="K3108" s="318" t="s">
        <v>6884</v>
      </c>
      <c r="L3108" s="318" t="s">
        <v>6926</v>
      </c>
    </row>
    <row r="3109" spans="1:12" ht="78.75">
      <c r="A3109" s="319" t="s">
        <v>1090</v>
      </c>
      <c r="B3109" s="319" t="s">
        <v>20932</v>
      </c>
      <c r="C3109" s="319" t="s">
        <v>20933</v>
      </c>
      <c r="D3109" s="319" t="s">
        <v>20934</v>
      </c>
      <c r="E3109" s="319" t="s">
        <v>8966</v>
      </c>
      <c r="F3109" s="319" t="s">
        <v>8967</v>
      </c>
      <c r="G3109" s="319" t="s">
        <v>7627</v>
      </c>
      <c r="H3109" s="319" t="s">
        <v>8968</v>
      </c>
      <c r="I3109" s="319" t="s">
        <v>6884</v>
      </c>
      <c r="J3109" s="319" t="s">
        <v>6884</v>
      </c>
      <c r="K3109" s="319" t="s">
        <v>6884</v>
      </c>
      <c r="L3109" s="319" t="s">
        <v>6926</v>
      </c>
    </row>
    <row r="3110" spans="1:12" ht="67.5">
      <c r="A3110" s="318" t="s">
        <v>20938</v>
      </c>
      <c r="B3110" s="318" t="s">
        <v>20935</v>
      </c>
      <c r="C3110" s="318" t="s">
        <v>20936</v>
      </c>
      <c r="D3110" s="318" t="s">
        <v>20937</v>
      </c>
      <c r="E3110" s="318" t="s">
        <v>20939</v>
      </c>
      <c r="F3110" s="318" t="s">
        <v>20940</v>
      </c>
      <c r="G3110" s="318" t="s">
        <v>7065</v>
      </c>
      <c r="H3110" s="318" t="s">
        <v>20940</v>
      </c>
      <c r="I3110" s="318" t="s">
        <v>6884</v>
      </c>
      <c r="J3110" s="318" t="s">
        <v>6884</v>
      </c>
      <c r="K3110" s="318" t="s">
        <v>6884</v>
      </c>
      <c r="L3110" s="318" t="s">
        <v>6926</v>
      </c>
    </row>
    <row r="3111" spans="1:12" ht="78.75">
      <c r="A3111" s="319" t="s">
        <v>20944</v>
      </c>
      <c r="B3111" s="319" t="s">
        <v>20941</v>
      </c>
      <c r="C3111" s="319" t="s">
        <v>20942</v>
      </c>
      <c r="D3111" s="319" t="s">
        <v>20943</v>
      </c>
      <c r="E3111" s="319" t="s">
        <v>7472</v>
      </c>
      <c r="F3111" s="319" t="s">
        <v>7473</v>
      </c>
      <c r="G3111" s="319" t="s">
        <v>7474</v>
      </c>
      <c r="H3111" s="319" t="s">
        <v>7473</v>
      </c>
      <c r="I3111" s="319" t="s">
        <v>6884</v>
      </c>
      <c r="J3111" s="319" t="s">
        <v>6884</v>
      </c>
      <c r="K3111" s="319" t="s">
        <v>6884</v>
      </c>
      <c r="L3111" s="319" t="s">
        <v>6926</v>
      </c>
    </row>
    <row r="3112" spans="1:12" ht="45">
      <c r="A3112" s="318" t="s">
        <v>1090</v>
      </c>
      <c r="B3112" s="318" t="s">
        <v>20945</v>
      </c>
      <c r="C3112" s="318" t="s">
        <v>20946</v>
      </c>
      <c r="D3112" s="318" t="s">
        <v>20947</v>
      </c>
      <c r="E3112" s="318" t="s">
        <v>7035</v>
      </c>
      <c r="F3112" s="318" t="s">
        <v>7036</v>
      </c>
      <c r="G3112" s="318" t="s">
        <v>7037</v>
      </c>
      <c r="H3112" s="318" t="s">
        <v>7036</v>
      </c>
      <c r="I3112" s="318" t="s">
        <v>6884</v>
      </c>
      <c r="J3112" s="318" t="s">
        <v>6884</v>
      </c>
      <c r="K3112" s="318" t="s">
        <v>6884</v>
      </c>
      <c r="L3112" s="318" t="s">
        <v>6926</v>
      </c>
    </row>
    <row r="3113" spans="1:12" ht="67.5">
      <c r="A3113" s="319" t="s">
        <v>20951</v>
      </c>
      <c r="B3113" s="319" t="s">
        <v>20948</v>
      </c>
      <c r="C3113" s="319" t="s">
        <v>20949</v>
      </c>
      <c r="D3113" s="319" t="s">
        <v>20950</v>
      </c>
      <c r="E3113" s="319" t="s">
        <v>20952</v>
      </c>
      <c r="F3113" s="319" t="s">
        <v>20953</v>
      </c>
      <c r="G3113" s="319" t="s">
        <v>8914</v>
      </c>
      <c r="H3113" s="319" t="s">
        <v>20954</v>
      </c>
      <c r="I3113" s="319" t="s">
        <v>6884</v>
      </c>
      <c r="J3113" s="319" t="s">
        <v>6884</v>
      </c>
      <c r="K3113" s="319" t="s">
        <v>6884</v>
      </c>
      <c r="L3113" s="319" t="s">
        <v>6926</v>
      </c>
    </row>
    <row r="3114" spans="1:12" ht="67.5">
      <c r="A3114" s="318" t="s">
        <v>20958</v>
      </c>
      <c r="B3114" s="318" t="s">
        <v>20955</v>
      </c>
      <c r="C3114" s="318" t="s">
        <v>20956</v>
      </c>
      <c r="D3114" s="318" t="s">
        <v>20957</v>
      </c>
      <c r="E3114" s="318" t="s">
        <v>7354</v>
      </c>
      <c r="F3114" s="318" t="s">
        <v>7355</v>
      </c>
      <c r="G3114" s="318" t="s">
        <v>7003</v>
      </c>
      <c r="H3114" s="318" t="s">
        <v>7356</v>
      </c>
      <c r="I3114" s="318" t="s">
        <v>6884</v>
      </c>
      <c r="J3114" s="318" t="s">
        <v>7108</v>
      </c>
      <c r="K3114" s="318" t="s">
        <v>6884</v>
      </c>
      <c r="L3114" s="318" t="s">
        <v>6926</v>
      </c>
    </row>
    <row r="3115" spans="1:12" ht="67.5">
      <c r="A3115" s="319" t="s">
        <v>20962</v>
      </c>
      <c r="B3115" s="319" t="s">
        <v>20959</v>
      </c>
      <c r="C3115" s="319" t="s">
        <v>20960</v>
      </c>
      <c r="D3115" s="319" t="s">
        <v>20961</v>
      </c>
      <c r="E3115" s="319" t="s">
        <v>20963</v>
      </c>
      <c r="F3115" s="319" t="s">
        <v>20964</v>
      </c>
      <c r="G3115" s="319" t="s">
        <v>6984</v>
      </c>
      <c r="H3115" s="319" t="s">
        <v>20965</v>
      </c>
      <c r="I3115" s="319" t="s">
        <v>6884</v>
      </c>
      <c r="J3115" s="319" t="s">
        <v>6884</v>
      </c>
      <c r="K3115" s="319" t="s">
        <v>6884</v>
      </c>
      <c r="L3115" s="319" t="s">
        <v>6926</v>
      </c>
    </row>
    <row r="3116" spans="1:12" ht="45">
      <c r="A3116" s="318" t="s">
        <v>20969</v>
      </c>
      <c r="B3116" s="318" t="s">
        <v>20966</v>
      </c>
      <c r="C3116" s="318" t="s">
        <v>20967</v>
      </c>
      <c r="D3116" s="318" t="s">
        <v>20968</v>
      </c>
      <c r="E3116" s="318" t="s">
        <v>7584</v>
      </c>
      <c r="F3116" s="318" t="s">
        <v>7585</v>
      </c>
      <c r="G3116" s="318" t="s">
        <v>7586</v>
      </c>
      <c r="H3116" s="318" t="s">
        <v>7585</v>
      </c>
      <c r="I3116" s="318" t="s">
        <v>6884</v>
      </c>
      <c r="J3116" s="318" t="s">
        <v>6884</v>
      </c>
      <c r="K3116" s="318" t="s">
        <v>6884</v>
      </c>
      <c r="L3116" s="318" t="s">
        <v>6926</v>
      </c>
    </row>
    <row r="3117" spans="1:12" ht="56.25">
      <c r="A3117" s="319" t="s">
        <v>20973</v>
      </c>
      <c r="B3117" s="319" t="s">
        <v>20970</v>
      </c>
      <c r="C3117" s="319" t="s">
        <v>20971</v>
      </c>
      <c r="D3117" s="319" t="s">
        <v>20972</v>
      </c>
      <c r="E3117" s="319" t="s">
        <v>8930</v>
      </c>
      <c r="F3117" s="319" t="s">
        <v>8931</v>
      </c>
      <c r="G3117" s="319" t="s">
        <v>7050</v>
      </c>
      <c r="H3117" s="319" t="s">
        <v>8931</v>
      </c>
      <c r="I3117" s="319" t="s">
        <v>6884</v>
      </c>
      <c r="J3117" s="319" t="s">
        <v>6884</v>
      </c>
      <c r="K3117" s="319" t="s">
        <v>6884</v>
      </c>
      <c r="L3117" s="319" t="s">
        <v>6926</v>
      </c>
    </row>
    <row r="3118" spans="1:12" ht="123.75">
      <c r="A3118" s="318" t="s">
        <v>20976</v>
      </c>
      <c r="B3118" s="318" t="s">
        <v>20974</v>
      </c>
      <c r="C3118" s="318" t="s">
        <v>20975</v>
      </c>
      <c r="D3118" s="318" t="s">
        <v>1090</v>
      </c>
      <c r="E3118" s="318" t="s">
        <v>7001</v>
      </c>
      <c r="F3118" s="318" t="s">
        <v>7002</v>
      </c>
      <c r="G3118" s="318" t="s">
        <v>7003</v>
      </c>
      <c r="H3118" s="318" t="s">
        <v>7004</v>
      </c>
      <c r="I3118" s="318" t="s">
        <v>6884</v>
      </c>
      <c r="J3118" s="318" t="s">
        <v>7108</v>
      </c>
      <c r="K3118" s="318" t="s">
        <v>6884</v>
      </c>
      <c r="L3118" s="318" t="s">
        <v>6926</v>
      </c>
    </row>
    <row r="3119" spans="1:12" ht="78.75">
      <c r="A3119" s="319" t="s">
        <v>1090</v>
      </c>
      <c r="B3119" s="319" t="s">
        <v>20977</v>
      </c>
      <c r="C3119" s="319" t="s">
        <v>20978</v>
      </c>
      <c r="D3119" s="319" t="s">
        <v>1090</v>
      </c>
      <c r="E3119" s="319" t="s">
        <v>20979</v>
      </c>
      <c r="F3119" s="319" t="s">
        <v>20980</v>
      </c>
      <c r="G3119" s="319" t="s">
        <v>7120</v>
      </c>
      <c r="H3119" s="319" t="s">
        <v>20981</v>
      </c>
      <c r="I3119" s="319" t="s">
        <v>6884</v>
      </c>
      <c r="J3119" s="319" t="s">
        <v>7150</v>
      </c>
      <c r="K3119" s="319" t="s">
        <v>6884</v>
      </c>
      <c r="L3119" s="319" t="s">
        <v>6926</v>
      </c>
    </row>
    <row r="3120" spans="1:12" ht="67.5">
      <c r="A3120" s="318" t="s">
        <v>20985</v>
      </c>
      <c r="B3120" s="318" t="s">
        <v>20982</v>
      </c>
      <c r="C3120" s="318" t="s">
        <v>20983</v>
      </c>
      <c r="D3120" s="318" t="s">
        <v>20984</v>
      </c>
      <c r="E3120" s="318" t="s">
        <v>7598</v>
      </c>
      <c r="F3120" s="318" t="s">
        <v>7599</v>
      </c>
      <c r="G3120" s="318" t="s">
        <v>7600</v>
      </c>
      <c r="H3120" s="318" t="s">
        <v>7599</v>
      </c>
      <c r="I3120" s="318" t="s">
        <v>6884</v>
      </c>
      <c r="J3120" s="318" t="s">
        <v>6884</v>
      </c>
      <c r="K3120" s="318" t="s">
        <v>6884</v>
      </c>
      <c r="L3120" s="318" t="s">
        <v>6926</v>
      </c>
    </row>
    <row r="3121" spans="1:12" ht="67.5">
      <c r="A3121" s="319" t="s">
        <v>20989</v>
      </c>
      <c r="B3121" s="319" t="s">
        <v>20986</v>
      </c>
      <c r="C3121" s="319" t="s">
        <v>20987</v>
      </c>
      <c r="D3121" s="319" t="s">
        <v>20988</v>
      </c>
      <c r="E3121" s="319" t="s">
        <v>7161</v>
      </c>
      <c r="F3121" s="319" t="s">
        <v>7162</v>
      </c>
      <c r="G3121" s="319" t="s">
        <v>7163</v>
      </c>
      <c r="H3121" s="319" t="s">
        <v>20990</v>
      </c>
      <c r="I3121" s="319" t="s">
        <v>6884</v>
      </c>
      <c r="J3121" s="319" t="s">
        <v>6884</v>
      </c>
      <c r="K3121" s="319" t="s">
        <v>6884</v>
      </c>
      <c r="L3121" s="319" t="s">
        <v>6926</v>
      </c>
    </row>
    <row r="3122" spans="1:12" ht="78.75">
      <c r="A3122" s="318" t="s">
        <v>20994</v>
      </c>
      <c r="B3122" s="318" t="s">
        <v>20991</v>
      </c>
      <c r="C3122" s="318" t="s">
        <v>20992</v>
      </c>
      <c r="D3122" s="318" t="s">
        <v>20993</v>
      </c>
      <c r="E3122" s="318" t="s">
        <v>20995</v>
      </c>
      <c r="F3122" s="318" t="s">
        <v>20996</v>
      </c>
      <c r="G3122" s="318" t="s">
        <v>10557</v>
      </c>
      <c r="H3122" s="318" t="s">
        <v>20997</v>
      </c>
      <c r="I3122" s="318" t="s">
        <v>6884</v>
      </c>
      <c r="J3122" s="318" t="s">
        <v>6884</v>
      </c>
      <c r="K3122" s="318" t="s">
        <v>6884</v>
      </c>
      <c r="L3122" s="318" t="s">
        <v>6993</v>
      </c>
    </row>
    <row r="3123" spans="1:12" ht="33.75">
      <c r="A3123" s="319" t="s">
        <v>21001</v>
      </c>
      <c r="B3123" s="319" t="s">
        <v>20998</v>
      </c>
      <c r="C3123" s="319" t="s">
        <v>20999</v>
      </c>
      <c r="D3123" s="319" t="s">
        <v>21000</v>
      </c>
      <c r="E3123" s="319" t="s">
        <v>8187</v>
      </c>
      <c r="F3123" s="319" t="s">
        <v>8188</v>
      </c>
      <c r="G3123" s="319" t="s">
        <v>7037</v>
      </c>
      <c r="H3123" s="319" t="s">
        <v>8188</v>
      </c>
      <c r="I3123" s="319" t="s">
        <v>6884</v>
      </c>
      <c r="J3123" s="319" t="s">
        <v>6884</v>
      </c>
      <c r="K3123" s="319" t="s">
        <v>6884</v>
      </c>
      <c r="L3123" s="319" t="s">
        <v>6926</v>
      </c>
    </row>
    <row r="3124" spans="1:12" ht="67.5">
      <c r="A3124" s="318" t="s">
        <v>1090</v>
      </c>
      <c r="B3124" s="318" t="s">
        <v>21002</v>
      </c>
      <c r="C3124" s="318" t="s">
        <v>21003</v>
      </c>
      <c r="D3124" s="318" t="s">
        <v>21004</v>
      </c>
      <c r="E3124" s="318" t="s">
        <v>7048</v>
      </c>
      <c r="F3124" s="318" t="s">
        <v>7049</v>
      </c>
      <c r="G3124" s="318" t="s">
        <v>7050</v>
      </c>
      <c r="H3124" s="318" t="s">
        <v>7049</v>
      </c>
      <c r="I3124" s="318" t="s">
        <v>6884</v>
      </c>
      <c r="J3124" s="318" t="s">
        <v>6884</v>
      </c>
      <c r="K3124" s="318" t="s">
        <v>6884</v>
      </c>
      <c r="L3124" s="318" t="s">
        <v>6926</v>
      </c>
    </row>
    <row r="3125" spans="1:12" ht="45">
      <c r="A3125" s="319" t="s">
        <v>21008</v>
      </c>
      <c r="B3125" s="319" t="s">
        <v>21005</v>
      </c>
      <c r="C3125" s="319" t="s">
        <v>21006</v>
      </c>
      <c r="D3125" s="319" t="s">
        <v>21007</v>
      </c>
      <c r="E3125" s="319" t="s">
        <v>10631</v>
      </c>
      <c r="F3125" s="319" t="s">
        <v>10632</v>
      </c>
      <c r="G3125" s="319" t="s">
        <v>7333</v>
      </c>
      <c r="H3125" s="319" t="s">
        <v>10633</v>
      </c>
      <c r="I3125" s="319" t="s">
        <v>6884</v>
      </c>
      <c r="J3125" s="319" t="s">
        <v>6884</v>
      </c>
      <c r="K3125" s="319" t="s">
        <v>6884</v>
      </c>
      <c r="L3125" s="319" t="s">
        <v>6926</v>
      </c>
    </row>
    <row r="3126" spans="1:12" ht="56.25">
      <c r="A3126" s="318" t="s">
        <v>21012</v>
      </c>
      <c r="B3126" s="318" t="s">
        <v>21009</v>
      </c>
      <c r="C3126" s="318" t="s">
        <v>21010</v>
      </c>
      <c r="D3126" s="318" t="s">
        <v>21011</v>
      </c>
      <c r="E3126" s="318" t="s">
        <v>7269</v>
      </c>
      <c r="F3126" s="318" t="s">
        <v>7270</v>
      </c>
      <c r="G3126" s="318" t="s">
        <v>7106</v>
      </c>
      <c r="H3126" s="318" t="s">
        <v>7271</v>
      </c>
      <c r="I3126" s="318" t="s">
        <v>6884</v>
      </c>
      <c r="J3126" s="318" t="s">
        <v>6884</v>
      </c>
      <c r="K3126" s="318" t="s">
        <v>6884</v>
      </c>
      <c r="L3126" s="318" t="s">
        <v>6926</v>
      </c>
    </row>
    <row r="3127" spans="1:12" ht="56.25">
      <c r="A3127" s="319" t="s">
        <v>21016</v>
      </c>
      <c r="B3127" s="319" t="s">
        <v>21013</v>
      </c>
      <c r="C3127" s="319" t="s">
        <v>21014</v>
      </c>
      <c r="D3127" s="319" t="s">
        <v>21015</v>
      </c>
      <c r="E3127" s="319" t="s">
        <v>21017</v>
      </c>
      <c r="F3127" s="319" t="s">
        <v>21018</v>
      </c>
      <c r="G3127" s="319" t="s">
        <v>7065</v>
      </c>
      <c r="H3127" s="319" t="s">
        <v>21018</v>
      </c>
      <c r="I3127" s="319" t="s">
        <v>6884</v>
      </c>
      <c r="J3127" s="319" t="s">
        <v>6884</v>
      </c>
      <c r="K3127" s="319" t="s">
        <v>6884</v>
      </c>
      <c r="L3127" s="319" t="s">
        <v>6926</v>
      </c>
    </row>
    <row r="3128" spans="1:12" ht="90">
      <c r="A3128" s="318" t="s">
        <v>1366</v>
      </c>
      <c r="B3128" s="318" t="s">
        <v>21019</v>
      </c>
      <c r="C3128" s="318" t="s">
        <v>21020</v>
      </c>
      <c r="D3128" s="318" t="s">
        <v>1367</v>
      </c>
      <c r="E3128" s="318" t="s">
        <v>21021</v>
      </c>
      <c r="F3128" s="318" t="s">
        <v>21022</v>
      </c>
      <c r="G3128" s="318" t="s">
        <v>7219</v>
      </c>
      <c r="H3128" s="318" t="s">
        <v>21023</v>
      </c>
      <c r="I3128" s="318" t="s">
        <v>6884</v>
      </c>
      <c r="J3128" s="318" t="s">
        <v>6884</v>
      </c>
      <c r="K3128" s="318" t="s">
        <v>6884</v>
      </c>
      <c r="L3128" s="318" t="s">
        <v>6926</v>
      </c>
    </row>
    <row r="3129" spans="1:12" ht="67.5">
      <c r="A3129" s="319" t="s">
        <v>21026</v>
      </c>
      <c r="B3129" s="319" t="s">
        <v>21024</v>
      </c>
      <c r="C3129" s="319" t="s">
        <v>21025</v>
      </c>
      <c r="D3129" s="319" t="s">
        <v>1090</v>
      </c>
      <c r="E3129" s="319" t="s">
        <v>7598</v>
      </c>
      <c r="F3129" s="319" t="s">
        <v>7599</v>
      </c>
      <c r="G3129" s="319" t="s">
        <v>7600</v>
      </c>
      <c r="H3129" s="319" t="s">
        <v>7599</v>
      </c>
      <c r="I3129" s="319" t="s">
        <v>6884</v>
      </c>
      <c r="J3129" s="319" t="s">
        <v>6884</v>
      </c>
      <c r="K3129" s="319" t="s">
        <v>6884</v>
      </c>
      <c r="L3129" s="319" t="s">
        <v>6926</v>
      </c>
    </row>
    <row r="3130" spans="1:12" ht="78.75">
      <c r="A3130" s="318" t="s">
        <v>21030</v>
      </c>
      <c r="B3130" s="318" t="s">
        <v>21027</v>
      </c>
      <c r="C3130" s="318" t="s">
        <v>21028</v>
      </c>
      <c r="D3130" s="318" t="s">
        <v>21029</v>
      </c>
      <c r="E3130" s="318" t="s">
        <v>21031</v>
      </c>
      <c r="F3130" s="318" t="s">
        <v>21032</v>
      </c>
      <c r="G3130" s="318" t="s">
        <v>6938</v>
      </c>
      <c r="H3130" s="318" t="s">
        <v>21033</v>
      </c>
      <c r="I3130" s="318" t="s">
        <v>6884</v>
      </c>
      <c r="J3130" s="318" t="s">
        <v>6884</v>
      </c>
      <c r="K3130" s="318" t="s">
        <v>6884</v>
      </c>
      <c r="L3130" s="318" t="s">
        <v>6926</v>
      </c>
    </row>
    <row r="3131" spans="1:12" ht="78.75">
      <c r="A3131" s="319" t="s">
        <v>21036</v>
      </c>
      <c r="B3131" s="319" t="s">
        <v>21034</v>
      </c>
      <c r="C3131" s="319" t="s">
        <v>21035</v>
      </c>
      <c r="D3131" s="319" t="s">
        <v>1090</v>
      </c>
      <c r="E3131" s="319" t="s">
        <v>21037</v>
      </c>
      <c r="F3131" s="319" t="s">
        <v>21038</v>
      </c>
      <c r="G3131" s="319" t="s">
        <v>7106</v>
      </c>
      <c r="H3131" s="319" t="s">
        <v>21038</v>
      </c>
      <c r="I3131" s="319" t="s">
        <v>6884</v>
      </c>
      <c r="J3131" s="319" t="s">
        <v>6884</v>
      </c>
      <c r="K3131" s="319" t="s">
        <v>6884</v>
      </c>
      <c r="L3131" s="319" t="s">
        <v>6926</v>
      </c>
    </row>
    <row r="3132" spans="1:12" ht="78.75">
      <c r="A3132" s="318" t="s">
        <v>21042</v>
      </c>
      <c r="B3132" s="318" t="s">
        <v>21039</v>
      </c>
      <c r="C3132" s="318" t="s">
        <v>21040</v>
      </c>
      <c r="D3132" s="318" t="s">
        <v>21041</v>
      </c>
      <c r="E3132" s="318" t="s">
        <v>21043</v>
      </c>
      <c r="F3132" s="318" t="s">
        <v>21044</v>
      </c>
      <c r="G3132" s="318" t="s">
        <v>7667</v>
      </c>
      <c r="H3132" s="318" t="s">
        <v>21044</v>
      </c>
      <c r="I3132" s="318" t="s">
        <v>6884</v>
      </c>
      <c r="J3132" s="318" t="s">
        <v>6884</v>
      </c>
      <c r="K3132" s="318" t="s">
        <v>6884</v>
      </c>
      <c r="L3132" s="318" t="s">
        <v>6926</v>
      </c>
    </row>
    <row r="3133" spans="1:12" ht="123.75">
      <c r="A3133" s="319" t="s">
        <v>21048</v>
      </c>
      <c r="B3133" s="319" t="s">
        <v>21045</v>
      </c>
      <c r="C3133" s="319" t="s">
        <v>21046</v>
      </c>
      <c r="D3133" s="319" t="s">
        <v>21047</v>
      </c>
      <c r="E3133" s="319" t="s">
        <v>7035</v>
      </c>
      <c r="F3133" s="319" t="s">
        <v>7036</v>
      </c>
      <c r="G3133" s="319" t="s">
        <v>7037</v>
      </c>
      <c r="H3133" s="319" t="s">
        <v>7036</v>
      </c>
      <c r="I3133" s="319" t="s">
        <v>6884</v>
      </c>
      <c r="J3133" s="319" t="s">
        <v>6884</v>
      </c>
      <c r="K3133" s="319" t="s">
        <v>6884</v>
      </c>
      <c r="L3133" s="319" t="s">
        <v>6926</v>
      </c>
    </row>
    <row r="3134" spans="1:12" ht="123.75">
      <c r="A3134" s="318" t="s">
        <v>21048</v>
      </c>
      <c r="B3134" s="318" t="s">
        <v>21049</v>
      </c>
      <c r="C3134" s="318" t="s">
        <v>21050</v>
      </c>
      <c r="D3134" s="318" t="s">
        <v>21047</v>
      </c>
      <c r="E3134" s="318" t="s">
        <v>21051</v>
      </c>
      <c r="F3134" s="318" t="s">
        <v>21052</v>
      </c>
      <c r="G3134" s="318" t="s">
        <v>8083</v>
      </c>
      <c r="H3134" s="318" t="s">
        <v>21052</v>
      </c>
      <c r="I3134" s="318" t="s">
        <v>6884</v>
      </c>
      <c r="J3134" s="318" t="s">
        <v>6884</v>
      </c>
      <c r="K3134" s="318" t="s">
        <v>6884</v>
      </c>
      <c r="L3134" s="318" t="s">
        <v>6926</v>
      </c>
    </row>
    <row r="3135" spans="1:12" ht="45">
      <c r="A3135" s="319" t="s">
        <v>21056</v>
      </c>
      <c r="B3135" s="319" t="s">
        <v>21053</v>
      </c>
      <c r="C3135" s="319" t="s">
        <v>21054</v>
      </c>
      <c r="D3135" s="319" t="s">
        <v>21055</v>
      </c>
      <c r="E3135" s="319" t="s">
        <v>7466</v>
      </c>
      <c r="F3135" s="319" t="s">
        <v>7467</v>
      </c>
      <c r="G3135" s="319" t="s">
        <v>7003</v>
      </c>
      <c r="H3135" s="319" t="s">
        <v>7467</v>
      </c>
      <c r="I3135" s="319" t="s">
        <v>6884</v>
      </c>
      <c r="J3135" s="319" t="s">
        <v>6884</v>
      </c>
      <c r="K3135" s="319" t="s">
        <v>6884</v>
      </c>
      <c r="L3135" s="319" t="s">
        <v>6926</v>
      </c>
    </row>
    <row r="3136" spans="1:12" ht="45">
      <c r="A3136" s="318" t="s">
        <v>21060</v>
      </c>
      <c r="B3136" s="318" t="s">
        <v>21057</v>
      </c>
      <c r="C3136" s="318" t="s">
        <v>21058</v>
      </c>
      <c r="D3136" s="318" t="s">
        <v>21059</v>
      </c>
      <c r="E3136" s="318" t="s">
        <v>7549</v>
      </c>
      <c r="F3136" s="318" t="s">
        <v>9913</v>
      </c>
      <c r="G3136" s="318" t="s">
        <v>7044</v>
      </c>
      <c r="H3136" s="318" t="s">
        <v>9913</v>
      </c>
      <c r="I3136" s="318" t="s">
        <v>6884</v>
      </c>
      <c r="J3136" s="318" t="s">
        <v>6884</v>
      </c>
      <c r="K3136" s="318" t="s">
        <v>6884</v>
      </c>
      <c r="L3136" s="318" t="s">
        <v>6926</v>
      </c>
    </row>
    <row r="3137" spans="1:12" ht="56.25">
      <c r="A3137" s="319" t="s">
        <v>21064</v>
      </c>
      <c r="B3137" s="319" t="s">
        <v>21061</v>
      </c>
      <c r="C3137" s="319" t="s">
        <v>21062</v>
      </c>
      <c r="D3137" s="319" t="s">
        <v>21063</v>
      </c>
      <c r="E3137" s="319" t="s">
        <v>7274</v>
      </c>
      <c r="F3137" s="319" t="s">
        <v>7275</v>
      </c>
      <c r="G3137" s="319" t="s">
        <v>7276</v>
      </c>
      <c r="H3137" s="319" t="s">
        <v>7277</v>
      </c>
      <c r="I3137" s="319" t="s">
        <v>6884</v>
      </c>
      <c r="J3137" s="319" t="s">
        <v>6884</v>
      </c>
      <c r="K3137" s="319" t="s">
        <v>6884</v>
      </c>
      <c r="L3137" s="319" t="s">
        <v>6926</v>
      </c>
    </row>
    <row r="3138" spans="1:12" ht="56.25">
      <c r="A3138" s="318" t="s">
        <v>21068</v>
      </c>
      <c r="B3138" s="318" t="s">
        <v>21065</v>
      </c>
      <c r="C3138" s="318" t="s">
        <v>21066</v>
      </c>
      <c r="D3138" s="318" t="s">
        <v>21067</v>
      </c>
      <c r="E3138" s="318" t="s">
        <v>9707</v>
      </c>
      <c r="F3138" s="318" t="s">
        <v>9708</v>
      </c>
      <c r="G3138" s="318" t="s">
        <v>7163</v>
      </c>
      <c r="H3138" s="318" t="s">
        <v>9709</v>
      </c>
      <c r="I3138" s="318" t="s">
        <v>6884</v>
      </c>
      <c r="J3138" s="318" t="s">
        <v>6884</v>
      </c>
      <c r="K3138" s="318" t="s">
        <v>6884</v>
      </c>
      <c r="L3138" s="318" t="s">
        <v>6926</v>
      </c>
    </row>
    <row r="3139" spans="1:12" ht="56.25">
      <c r="A3139" s="319" t="s">
        <v>21072</v>
      </c>
      <c r="B3139" s="319" t="s">
        <v>21069</v>
      </c>
      <c r="C3139" s="319" t="s">
        <v>21070</v>
      </c>
      <c r="D3139" s="319" t="s">
        <v>21071</v>
      </c>
      <c r="E3139" s="319" t="s">
        <v>10631</v>
      </c>
      <c r="F3139" s="319" t="s">
        <v>10632</v>
      </c>
      <c r="G3139" s="319" t="s">
        <v>7333</v>
      </c>
      <c r="H3139" s="319" t="s">
        <v>10633</v>
      </c>
      <c r="I3139" s="319" t="s">
        <v>6884</v>
      </c>
      <c r="J3139" s="319" t="s">
        <v>6884</v>
      </c>
      <c r="K3139" s="319" t="s">
        <v>6884</v>
      </c>
      <c r="L3139" s="319" t="s">
        <v>6926</v>
      </c>
    </row>
    <row r="3140" spans="1:12" ht="45">
      <c r="A3140" s="318" t="s">
        <v>21076</v>
      </c>
      <c r="B3140" s="318" t="s">
        <v>21073</v>
      </c>
      <c r="C3140" s="318" t="s">
        <v>21074</v>
      </c>
      <c r="D3140" s="318" t="s">
        <v>21075</v>
      </c>
      <c r="E3140" s="318" t="s">
        <v>21077</v>
      </c>
      <c r="F3140" s="318" t="s">
        <v>21078</v>
      </c>
      <c r="G3140" s="318" t="s">
        <v>8100</v>
      </c>
      <c r="H3140" s="318" t="s">
        <v>21078</v>
      </c>
      <c r="I3140" s="318" t="s">
        <v>6884</v>
      </c>
      <c r="J3140" s="318" t="s">
        <v>6884</v>
      </c>
      <c r="K3140" s="318" t="s">
        <v>6884</v>
      </c>
      <c r="L3140" s="318" t="s">
        <v>6926</v>
      </c>
    </row>
    <row r="3141" spans="1:12" ht="112.5">
      <c r="A3141" s="319" t="s">
        <v>21082</v>
      </c>
      <c r="B3141" s="319" t="s">
        <v>21079</v>
      </c>
      <c r="C3141" s="319" t="s">
        <v>21080</v>
      </c>
      <c r="D3141" s="319" t="s">
        <v>21081</v>
      </c>
      <c r="E3141" s="319" t="s">
        <v>7048</v>
      </c>
      <c r="F3141" s="319" t="s">
        <v>7049</v>
      </c>
      <c r="G3141" s="319" t="s">
        <v>7050</v>
      </c>
      <c r="H3141" s="319" t="s">
        <v>7049</v>
      </c>
      <c r="I3141" s="319" t="s">
        <v>6884</v>
      </c>
      <c r="J3141" s="319" t="s">
        <v>6884</v>
      </c>
      <c r="K3141" s="319" t="s">
        <v>6884</v>
      </c>
      <c r="L3141" s="319" t="s">
        <v>6926</v>
      </c>
    </row>
    <row r="3142" spans="1:12" ht="78.75">
      <c r="A3142" s="318" t="s">
        <v>21086</v>
      </c>
      <c r="B3142" s="318" t="s">
        <v>21083</v>
      </c>
      <c r="C3142" s="318" t="s">
        <v>21084</v>
      </c>
      <c r="D3142" s="318" t="s">
        <v>21085</v>
      </c>
      <c r="E3142" s="318" t="s">
        <v>7048</v>
      </c>
      <c r="F3142" s="318" t="s">
        <v>7049</v>
      </c>
      <c r="G3142" s="318" t="s">
        <v>7050</v>
      </c>
      <c r="H3142" s="318" t="s">
        <v>7049</v>
      </c>
      <c r="I3142" s="318" t="s">
        <v>6884</v>
      </c>
      <c r="J3142" s="318" t="s">
        <v>6884</v>
      </c>
      <c r="K3142" s="318" t="s">
        <v>6884</v>
      </c>
      <c r="L3142" s="318" t="s">
        <v>6926</v>
      </c>
    </row>
    <row r="3143" spans="1:12" ht="56.25">
      <c r="A3143" s="319" t="s">
        <v>21090</v>
      </c>
      <c r="B3143" s="319" t="s">
        <v>21087</v>
      </c>
      <c r="C3143" s="319" t="s">
        <v>21088</v>
      </c>
      <c r="D3143" s="319" t="s">
        <v>21089</v>
      </c>
      <c r="E3143" s="319" t="s">
        <v>7549</v>
      </c>
      <c r="F3143" s="319" t="s">
        <v>9913</v>
      </c>
      <c r="G3143" s="319" t="s">
        <v>7044</v>
      </c>
      <c r="H3143" s="319" t="s">
        <v>9913</v>
      </c>
      <c r="I3143" s="319" t="s">
        <v>6884</v>
      </c>
      <c r="J3143" s="319" t="s">
        <v>6884</v>
      </c>
      <c r="K3143" s="319" t="s">
        <v>6884</v>
      </c>
      <c r="L3143" s="319" t="s">
        <v>6926</v>
      </c>
    </row>
    <row r="3144" spans="1:12" ht="135">
      <c r="A3144" s="318" t="s">
        <v>1090</v>
      </c>
      <c r="B3144" s="318" t="s">
        <v>21091</v>
      </c>
      <c r="C3144" s="318" t="s">
        <v>21092</v>
      </c>
      <c r="D3144" s="318" t="s">
        <v>21093</v>
      </c>
      <c r="E3144" s="318" t="s">
        <v>8187</v>
      </c>
      <c r="F3144" s="318" t="s">
        <v>8188</v>
      </c>
      <c r="G3144" s="318" t="s">
        <v>7037</v>
      </c>
      <c r="H3144" s="318" t="s">
        <v>8188</v>
      </c>
      <c r="I3144" s="318" t="s">
        <v>6884</v>
      </c>
      <c r="J3144" s="318" t="s">
        <v>6884</v>
      </c>
      <c r="K3144" s="318" t="s">
        <v>6884</v>
      </c>
      <c r="L3144" s="318" t="s">
        <v>6926</v>
      </c>
    </row>
    <row r="3145" spans="1:12" ht="45">
      <c r="A3145" s="319" t="s">
        <v>1090</v>
      </c>
      <c r="B3145" s="319" t="s">
        <v>21094</v>
      </c>
      <c r="C3145" s="319" t="s">
        <v>21095</v>
      </c>
      <c r="D3145" s="319" t="s">
        <v>21096</v>
      </c>
      <c r="E3145" s="319" t="s">
        <v>11530</v>
      </c>
      <c r="F3145" s="319" t="s">
        <v>21097</v>
      </c>
      <c r="G3145" s="319" t="s">
        <v>10254</v>
      </c>
      <c r="H3145" s="319" t="s">
        <v>21097</v>
      </c>
      <c r="I3145" s="319" t="s">
        <v>6884</v>
      </c>
      <c r="J3145" s="319" t="s">
        <v>6884</v>
      </c>
      <c r="K3145" s="319" t="s">
        <v>6884</v>
      </c>
      <c r="L3145" s="319" t="s">
        <v>6926</v>
      </c>
    </row>
    <row r="3146" spans="1:12" ht="67.5">
      <c r="A3146" s="318" t="s">
        <v>1090</v>
      </c>
      <c r="B3146" s="318" t="s">
        <v>21098</v>
      </c>
      <c r="C3146" s="318" t="s">
        <v>21099</v>
      </c>
      <c r="D3146" s="318" t="s">
        <v>21100</v>
      </c>
      <c r="E3146" s="318" t="s">
        <v>16089</v>
      </c>
      <c r="F3146" s="318" t="s">
        <v>16090</v>
      </c>
      <c r="G3146" s="318" t="s">
        <v>7614</v>
      </c>
      <c r="H3146" s="318" t="s">
        <v>16090</v>
      </c>
      <c r="I3146" s="318" t="s">
        <v>6884</v>
      </c>
      <c r="J3146" s="318" t="s">
        <v>6884</v>
      </c>
      <c r="K3146" s="318" t="s">
        <v>6884</v>
      </c>
      <c r="L3146" s="318" t="s">
        <v>6926</v>
      </c>
    </row>
    <row r="3147" spans="1:12" ht="409.5">
      <c r="A3147" s="319" t="s">
        <v>1090</v>
      </c>
      <c r="B3147" s="319" t="s">
        <v>21101</v>
      </c>
      <c r="C3147" s="319" t="s">
        <v>21102</v>
      </c>
      <c r="D3147" s="319" t="s">
        <v>21103</v>
      </c>
      <c r="E3147" s="319" t="s">
        <v>7472</v>
      </c>
      <c r="F3147" s="319" t="s">
        <v>7473</v>
      </c>
      <c r="G3147" s="319" t="s">
        <v>7474</v>
      </c>
      <c r="H3147" s="319" t="s">
        <v>7473</v>
      </c>
      <c r="I3147" s="319" t="s">
        <v>6884</v>
      </c>
      <c r="J3147" s="319" t="s">
        <v>6884</v>
      </c>
      <c r="K3147" s="319" t="s">
        <v>6884</v>
      </c>
      <c r="L3147" s="319" t="s">
        <v>6926</v>
      </c>
    </row>
    <row r="3148" spans="1:12" ht="33.75">
      <c r="A3148" s="318" t="s">
        <v>1090</v>
      </c>
      <c r="B3148" s="318" t="s">
        <v>21104</v>
      </c>
      <c r="C3148" s="318" t="s">
        <v>21105</v>
      </c>
      <c r="D3148" s="318" t="s">
        <v>21106</v>
      </c>
      <c r="E3148" s="318" t="s">
        <v>9076</v>
      </c>
      <c r="F3148" s="318" t="s">
        <v>9077</v>
      </c>
      <c r="G3148" s="318" t="s">
        <v>7037</v>
      </c>
      <c r="H3148" s="318" t="s">
        <v>9077</v>
      </c>
      <c r="I3148" s="318" t="s">
        <v>6884</v>
      </c>
      <c r="J3148" s="318" t="s">
        <v>6884</v>
      </c>
      <c r="K3148" s="318" t="s">
        <v>6884</v>
      </c>
      <c r="L3148" s="318" t="s">
        <v>6926</v>
      </c>
    </row>
    <row r="3149" spans="1:12" ht="101.25">
      <c r="A3149" s="319" t="s">
        <v>1090</v>
      </c>
      <c r="B3149" s="319" t="s">
        <v>21107</v>
      </c>
      <c r="C3149" s="319" t="s">
        <v>21108</v>
      </c>
      <c r="D3149" s="319" t="s">
        <v>21109</v>
      </c>
      <c r="E3149" s="319" t="s">
        <v>7048</v>
      </c>
      <c r="F3149" s="319" t="s">
        <v>7049</v>
      </c>
      <c r="G3149" s="319" t="s">
        <v>7050</v>
      </c>
      <c r="H3149" s="319" t="s">
        <v>7049</v>
      </c>
      <c r="I3149" s="319" t="s">
        <v>6884</v>
      </c>
      <c r="J3149" s="319" t="s">
        <v>6884</v>
      </c>
      <c r="K3149" s="319" t="s">
        <v>6884</v>
      </c>
      <c r="L3149" s="319" t="s">
        <v>6926</v>
      </c>
    </row>
    <row r="3150" spans="1:12" ht="135">
      <c r="A3150" s="318" t="s">
        <v>21113</v>
      </c>
      <c r="B3150" s="318" t="s">
        <v>21110</v>
      </c>
      <c r="C3150" s="318" t="s">
        <v>21111</v>
      </c>
      <c r="D3150" s="318" t="s">
        <v>21112</v>
      </c>
      <c r="E3150" s="318" t="s">
        <v>7472</v>
      </c>
      <c r="F3150" s="318" t="s">
        <v>7473</v>
      </c>
      <c r="G3150" s="318" t="s">
        <v>7474</v>
      </c>
      <c r="H3150" s="318" t="s">
        <v>7473</v>
      </c>
      <c r="I3150" s="318" t="s">
        <v>6884</v>
      </c>
      <c r="J3150" s="318" t="s">
        <v>6884</v>
      </c>
      <c r="K3150" s="318" t="s">
        <v>6884</v>
      </c>
      <c r="L3150" s="318" t="s">
        <v>6926</v>
      </c>
    </row>
    <row r="3151" spans="1:12" ht="33.75">
      <c r="A3151" s="319" t="s">
        <v>21117</v>
      </c>
      <c r="B3151" s="319" t="s">
        <v>21114</v>
      </c>
      <c r="C3151" s="319" t="s">
        <v>21115</v>
      </c>
      <c r="D3151" s="319" t="s">
        <v>21116</v>
      </c>
      <c r="E3151" s="319" t="s">
        <v>7274</v>
      </c>
      <c r="F3151" s="319" t="s">
        <v>7275</v>
      </c>
      <c r="G3151" s="319" t="s">
        <v>7276</v>
      </c>
      <c r="H3151" s="319" t="s">
        <v>7277</v>
      </c>
      <c r="I3151" s="319" t="s">
        <v>6884</v>
      </c>
      <c r="J3151" s="319" t="s">
        <v>6884</v>
      </c>
      <c r="K3151" s="319" t="s">
        <v>6884</v>
      </c>
      <c r="L3151" s="319" t="s">
        <v>6926</v>
      </c>
    </row>
    <row r="3152" spans="1:12" ht="33.75">
      <c r="A3152" s="318" t="s">
        <v>21121</v>
      </c>
      <c r="B3152" s="318" t="s">
        <v>21118</v>
      </c>
      <c r="C3152" s="318" t="s">
        <v>21119</v>
      </c>
      <c r="D3152" s="318" t="s">
        <v>21120</v>
      </c>
      <c r="E3152" s="318" t="s">
        <v>9453</v>
      </c>
      <c r="F3152" s="318" t="s">
        <v>9454</v>
      </c>
      <c r="G3152" s="318" t="s">
        <v>7044</v>
      </c>
      <c r="H3152" s="318" t="s">
        <v>9454</v>
      </c>
      <c r="I3152" s="318" t="s">
        <v>6884</v>
      </c>
      <c r="J3152" s="318" t="s">
        <v>6884</v>
      </c>
      <c r="K3152" s="318" t="s">
        <v>6884</v>
      </c>
      <c r="L3152" s="318" t="s">
        <v>6926</v>
      </c>
    </row>
    <row r="3153" spans="1:12" ht="33.75">
      <c r="A3153" s="319" t="s">
        <v>21125</v>
      </c>
      <c r="B3153" s="319" t="s">
        <v>21122</v>
      </c>
      <c r="C3153" s="319" t="s">
        <v>21123</v>
      </c>
      <c r="D3153" s="319" t="s">
        <v>21124</v>
      </c>
      <c r="E3153" s="319" t="s">
        <v>7048</v>
      </c>
      <c r="F3153" s="319" t="s">
        <v>7049</v>
      </c>
      <c r="G3153" s="319" t="s">
        <v>7050</v>
      </c>
      <c r="H3153" s="319" t="s">
        <v>7049</v>
      </c>
      <c r="I3153" s="319" t="s">
        <v>6884</v>
      </c>
      <c r="J3153" s="319" t="s">
        <v>6884</v>
      </c>
      <c r="K3153" s="319" t="s">
        <v>6884</v>
      </c>
      <c r="L3153" s="319" t="s">
        <v>6926</v>
      </c>
    </row>
    <row r="3154" spans="1:12" ht="45">
      <c r="A3154" s="318" t="s">
        <v>21129</v>
      </c>
      <c r="B3154" s="318" t="s">
        <v>21126</v>
      </c>
      <c r="C3154" s="318" t="s">
        <v>21127</v>
      </c>
      <c r="D3154" s="318" t="s">
        <v>21128</v>
      </c>
      <c r="E3154" s="318" t="s">
        <v>7466</v>
      </c>
      <c r="F3154" s="318" t="s">
        <v>7467</v>
      </c>
      <c r="G3154" s="318" t="s">
        <v>7003</v>
      </c>
      <c r="H3154" s="318" t="s">
        <v>7467</v>
      </c>
      <c r="I3154" s="318" t="s">
        <v>6884</v>
      </c>
      <c r="J3154" s="318" t="s">
        <v>6884</v>
      </c>
      <c r="K3154" s="318" t="s">
        <v>6884</v>
      </c>
      <c r="L3154" s="318" t="s">
        <v>6926</v>
      </c>
    </row>
    <row r="3155" spans="1:12" ht="56.25">
      <c r="A3155" s="319" t="s">
        <v>21132</v>
      </c>
      <c r="B3155" s="319" t="s">
        <v>21130</v>
      </c>
      <c r="C3155" s="319" t="s">
        <v>21131</v>
      </c>
      <c r="D3155" s="319" t="s">
        <v>1090</v>
      </c>
      <c r="E3155" s="319" t="s">
        <v>7354</v>
      </c>
      <c r="F3155" s="319" t="s">
        <v>7355</v>
      </c>
      <c r="G3155" s="319" t="s">
        <v>7003</v>
      </c>
      <c r="H3155" s="319" t="s">
        <v>7356</v>
      </c>
      <c r="I3155" s="319" t="s">
        <v>6884</v>
      </c>
      <c r="J3155" s="319" t="s">
        <v>7108</v>
      </c>
      <c r="K3155" s="319" t="s">
        <v>6884</v>
      </c>
      <c r="L3155" s="319" t="s">
        <v>6926</v>
      </c>
    </row>
    <row r="3156" spans="1:12" ht="56.25">
      <c r="A3156" s="318" t="s">
        <v>21136</v>
      </c>
      <c r="B3156" s="318" t="s">
        <v>21133</v>
      </c>
      <c r="C3156" s="318" t="s">
        <v>21134</v>
      </c>
      <c r="D3156" s="318" t="s">
        <v>21135</v>
      </c>
      <c r="E3156" s="318" t="s">
        <v>7269</v>
      </c>
      <c r="F3156" s="318" t="s">
        <v>7270</v>
      </c>
      <c r="G3156" s="318" t="s">
        <v>7106</v>
      </c>
      <c r="H3156" s="318" t="s">
        <v>7271</v>
      </c>
      <c r="I3156" s="318" t="s">
        <v>6884</v>
      </c>
      <c r="J3156" s="318" t="s">
        <v>6884</v>
      </c>
      <c r="K3156" s="318" t="s">
        <v>6884</v>
      </c>
      <c r="L3156" s="318" t="s">
        <v>6926</v>
      </c>
    </row>
    <row r="3157" spans="1:12" ht="67.5">
      <c r="A3157" s="319" t="s">
        <v>21140</v>
      </c>
      <c r="B3157" s="319" t="s">
        <v>21137</v>
      </c>
      <c r="C3157" s="319" t="s">
        <v>21138</v>
      </c>
      <c r="D3157" s="319" t="s">
        <v>21139</v>
      </c>
      <c r="E3157" s="319" t="s">
        <v>21141</v>
      </c>
      <c r="F3157" s="319" t="s">
        <v>21142</v>
      </c>
      <c r="G3157" s="319" t="s">
        <v>7044</v>
      </c>
      <c r="H3157" s="319" t="s">
        <v>21142</v>
      </c>
      <c r="I3157" s="319" t="s">
        <v>6884</v>
      </c>
      <c r="J3157" s="319" t="s">
        <v>6884</v>
      </c>
      <c r="K3157" s="319" t="s">
        <v>6884</v>
      </c>
      <c r="L3157" s="319" t="s">
        <v>6926</v>
      </c>
    </row>
    <row r="3158" spans="1:12" ht="67.5">
      <c r="A3158" s="318" t="s">
        <v>21146</v>
      </c>
      <c r="B3158" s="318" t="s">
        <v>21143</v>
      </c>
      <c r="C3158" s="318" t="s">
        <v>21144</v>
      </c>
      <c r="D3158" s="318" t="s">
        <v>21145</v>
      </c>
      <c r="E3158" s="318" t="s">
        <v>7210</v>
      </c>
      <c r="F3158" s="318" t="s">
        <v>7211</v>
      </c>
      <c r="G3158" s="318" t="s">
        <v>7003</v>
      </c>
      <c r="H3158" s="318" t="s">
        <v>7212</v>
      </c>
      <c r="I3158" s="318" t="s">
        <v>6884</v>
      </c>
      <c r="J3158" s="318" t="s">
        <v>6884</v>
      </c>
      <c r="K3158" s="318" t="s">
        <v>6884</v>
      </c>
      <c r="L3158" s="318" t="s">
        <v>6926</v>
      </c>
    </row>
    <row r="3159" spans="1:12" ht="56.25">
      <c r="A3159" s="319" t="s">
        <v>21150</v>
      </c>
      <c r="B3159" s="319" t="s">
        <v>21147</v>
      </c>
      <c r="C3159" s="319" t="s">
        <v>21148</v>
      </c>
      <c r="D3159" s="319" t="s">
        <v>21149</v>
      </c>
      <c r="E3159" s="319" t="s">
        <v>19850</v>
      </c>
      <c r="F3159" s="319" t="s">
        <v>19851</v>
      </c>
      <c r="G3159" s="319" t="s">
        <v>7037</v>
      </c>
      <c r="H3159" s="319" t="s">
        <v>19851</v>
      </c>
      <c r="I3159" s="319" t="s">
        <v>6884</v>
      </c>
      <c r="J3159" s="319" t="s">
        <v>6884</v>
      </c>
      <c r="K3159" s="319" t="s">
        <v>6884</v>
      </c>
      <c r="L3159" s="319" t="s">
        <v>6926</v>
      </c>
    </row>
    <row r="3160" spans="1:12" ht="56.25">
      <c r="A3160" s="318" t="s">
        <v>1090</v>
      </c>
      <c r="B3160" s="318" t="s">
        <v>21151</v>
      </c>
      <c r="C3160" s="318" t="s">
        <v>21152</v>
      </c>
      <c r="D3160" s="318" t="s">
        <v>21153</v>
      </c>
      <c r="E3160" s="318" t="s">
        <v>7042</v>
      </c>
      <c r="F3160" s="318" t="s">
        <v>7043</v>
      </c>
      <c r="G3160" s="318" t="s">
        <v>7044</v>
      </c>
      <c r="H3160" s="318" t="s">
        <v>7043</v>
      </c>
      <c r="I3160" s="318" t="s">
        <v>6884</v>
      </c>
      <c r="J3160" s="318" t="s">
        <v>6884</v>
      </c>
      <c r="K3160" s="318" t="s">
        <v>6884</v>
      </c>
      <c r="L3160" s="318" t="s">
        <v>6926</v>
      </c>
    </row>
    <row r="3161" spans="1:12" ht="45">
      <c r="A3161" s="319" t="s">
        <v>21157</v>
      </c>
      <c r="B3161" s="319" t="s">
        <v>21154</v>
      </c>
      <c r="C3161" s="319" t="s">
        <v>21155</v>
      </c>
      <c r="D3161" s="319" t="s">
        <v>21156</v>
      </c>
      <c r="E3161" s="319" t="s">
        <v>8930</v>
      </c>
      <c r="F3161" s="319" t="s">
        <v>8931</v>
      </c>
      <c r="G3161" s="319" t="s">
        <v>7050</v>
      </c>
      <c r="H3161" s="319" t="s">
        <v>8931</v>
      </c>
      <c r="I3161" s="319" t="s">
        <v>6884</v>
      </c>
      <c r="J3161" s="319" t="s">
        <v>6884</v>
      </c>
      <c r="K3161" s="319" t="s">
        <v>6884</v>
      </c>
      <c r="L3161" s="319" t="s">
        <v>6926</v>
      </c>
    </row>
    <row r="3162" spans="1:12" ht="33.75">
      <c r="A3162" s="318" t="s">
        <v>21161</v>
      </c>
      <c r="B3162" s="318" t="s">
        <v>21158</v>
      </c>
      <c r="C3162" s="318" t="s">
        <v>21159</v>
      </c>
      <c r="D3162" s="318" t="s">
        <v>21160</v>
      </c>
      <c r="E3162" s="318" t="s">
        <v>7274</v>
      </c>
      <c r="F3162" s="318" t="s">
        <v>7275</v>
      </c>
      <c r="G3162" s="318" t="s">
        <v>7276</v>
      </c>
      <c r="H3162" s="318" t="s">
        <v>7277</v>
      </c>
      <c r="I3162" s="318" t="s">
        <v>6884</v>
      </c>
      <c r="J3162" s="318" t="s">
        <v>6884</v>
      </c>
      <c r="K3162" s="318" t="s">
        <v>6884</v>
      </c>
      <c r="L3162" s="318" t="s">
        <v>6926</v>
      </c>
    </row>
    <row r="3163" spans="1:12" ht="112.5">
      <c r="A3163" s="319" t="s">
        <v>1090</v>
      </c>
      <c r="B3163" s="319" t="s">
        <v>21162</v>
      </c>
      <c r="C3163" s="319" t="s">
        <v>21163</v>
      </c>
      <c r="D3163" s="319" t="s">
        <v>21164</v>
      </c>
      <c r="E3163" s="319" t="s">
        <v>7412</v>
      </c>
      <c r="F3163" s="319" t="s">
        <v>11369</v>
      </c>
      <c r="G3163" s="319" t="s">
        <v>7037</v>
      </c>
      <c r="H3163" s="319" t="s">
        <v>11369</v>
      </c>
      <c r="I3163" s="319" t="s">
        <v>6884</v>
      </c>
      <c r="J3163" s="319" t="s">
        <v>6884</v>
      </c>
      <c r="K3163" s="319" t="s">
        <v>6884</v>
      </c>
      <c r="L3163" s="319" t="s">
        <v>6926</v>
      </c>
    </row>
    <row r="3164" spans="1:12" ht="45">
      <c r="A3164" s="318" t="s">
        <v>21168</v>
      </c>
      <c r="B3164" s="318" t="s">
        <v>21165</v>
      </c>
      <c r="C3164" s="318" t="s">
        <v>21166</v>
      </c>
      <c r="D3164" s="318" t="s">
        <v>21167</v>
      </c>
      <c r="E3164" s="318" t="s">
        <v>21169</v>
      </c>
      <c r="F3164" s="318" t="s">
        <v>21170</v>
      </c>
      <c r="G3164" s="318" t="s">
        <v>7065</v>
      </c>
      <c r="H3164" s="318" t="s">
        <v>21170</v>
      </c>
      <c r="I3164" s="318" t="s">
        <v>6884</v>
      </c>
      <c r="J3164" s="318" t="s">
        <v>6884</v>
      </c>
      <c r="K3164" s="318" t="s">
        <v>6884</v>
      </c>
      <c r="L3164" s="318" t="s">
        <v>6926</v>
      </c>
    </row>
    <row r="3165" spans="1:12" ht="56.25">
      <c r="A3165" s="319" t="s">
        <v>21173</v>
      </c>
      <c r="B3165" s="319" t="s">
        <v>21171</v>
      </c>
      <c r="C3165" s="319" t="s">
        <v>21172</v>
      </c>
      <c r="D3165" s="319" t="s">
        <v>6884</v>
      </c>
      <c r="E3165" s="319" t="s">
        <v>21174</v>
      </c>
      <c r="F3165" s="319" t="s">
        <v>21175</v>
      </c>
      <c r="G3165" s="319" t="s">
        <v>7106</v>
      </c>
      <c r="H3165" s="319" t="s">
        <v>21176</v>
      </c>
      <c r="I3165" s="319" t="s">
        <v>6884</v>
      </c>
      <c r="J3165" s="319" t="s">
        <v>17133</v>
      </c>
      <c r="K3165" s="319" t="s">
        <v>6884</v>
      </c>
      <c r="L3165" s="319" t="s">
        <v>10659</v>
      </c>
    </row>
    <row r="3166" spans="1:12" ht="78.75">
      <c r="A3166" s="318" t="s">
        <v>21179</v>
      </c>
      <c r="B3166" s="318" t="s">
        <v>21177</v>
      </c>
      <c r="C3166" s="318" t="s">
        <v>21178</v>
      </c>
      <c r="D3166" s="318" t="s">
        <v>6884</v>
      </c>
      <c r="E3166" s="318" t="s">
        <v>7598</v>
      </c>
      <c r="F3166" s="318" t="s">
        <v>7599</v>
      </c>
      <c r="G3166" s="318" t="s">
        <v>7600</v>
      </c>
      <c r="H3166" s="318" t="s">
        <v>7599</v>
      </c>
      <c r="I3166" s="318" t="s">
        <v>6884</v>
      </c>
      <c r="J3166" s="318" t="s">
        <v>6884</v>
      </c>
      <c r="K3166" s="318" t="s">
        <v>6884</v>
      </c>
      <c r="L3166" s="318" t="s">
        <v>10659</v>
      </c>
    </row>
    <row r="3167" spans="1:12" ht="45">
      <c r="A3167" s="319" t="s">
        <v>21183</v>
      </c>
      <c r="B3167" s="319" t="s">
        <v>21180</v>
      </c>
      <c r="C3167" s="319" t="s">
        <v>21181</v>
      </c>
      <c r="D3167" s="319" t="s">
        <v>21182</v>
      </c>
      <c r="E3167" s="319" t="s">
        <v>21184</v>
      </c>
      <c r="F3167" s="319" t="s">
        <v>21185</v>
      </c>
      <c r="G3167" s="319" t="s">
        <v>17140</v>
      </c>
      <c r="H3167" s="319" t="s">
        <v>21186</v>
      </c>
      <c r="I3167" s="319" t="s">
        <v>6884</v>
      </c>
      <c r="J3167" s="319" t="s">
        <v>6884</v>
      </c>
      <c r="K3167" s="319" t="s">
        <v>6884</v>
      </c>
      <c r="L3167" s="319" t="s">
        <v>9737</v>
      </c>
    </row>
    <row r="3168" spans="1:12" ht="56.25">
      <c r="A3168" s="318" t="s">
        <v>21190</v>
      </c>
      <c r="B3168" s="318" t="s">
        <v>21187</v>
      </c>
      <c r="C3168" s="318" t="s">
        <v>21188</v>
      </c>
      <c r="D3168" s="318" t="s">
        <v>21189</v>
      </c>
      <c r="E3168" s="318" t="s">
        <v>7331</v>
      </c>
      <c r="F3168" s="318" t="s">
        <v>7332</v>
      </c>
      <c r="G3168" s="318" t="s">
        <v>7333</v>
      </c>
      <c r="H3168" s="318" t="s">
        <v>7334</v>
      </c>
      <c r="I3168" s="318" t="s">
        <v>6884</v>
      </c>
      <c r="J3168" s="318" t="s">
        <v>13388</v>
      </c>
      <c r="K3168" s="318" t="s">
        <v>6884</v>
      </c>
      <c r="L3168" s="318" t="s">
        <v>9737</v>
      </c>
    </row>
    <row r="3169" spans="1:12" ht="45">
      <c r="A3169" s="319" t="s">
        <v>2149</v>
      </c>
      <c r="B3169" s="319" t="s">
        <v>21191</v>
      </c>
      <c r="C3169" s="319" t="s">
        <v>21192</v>
      </c>
      <c r="D3169" s="319" t="s">
        <v>2953</v>
      </c>
      <c r="E3169" s="319" t="s">
        <v>21193</v>
      </c>
      <c r="F3169" s="319" t="s">
        <v>21194</v>
      </c>
      <c r="G3169" s="319" t="s">
        <v>7120</v>
      </c>
      <c r="H3169" s="319" t="s">
        <v>21194</v>
      </c>
      <c r="I3169" s="319" t="s">
        <v>6884</v>
      </c>
      <c r="J3169" s="319" t="s">
        <v>6884</v>
      </c>
      <c r="K3169" s="319" t="s">
        <v>6884</v>
      </c>
      <c r="L3169" s="319" t="s">
        <v>862</v>
      </c>
    </row>
    <row r="3170" spans="1:12" ht="56.25">
      <c r="A3170" s="318" t="s">
        <v>6884</v>
      </c>
      <c r="B3170" s="318" t="s">
        <v>21195</v>
      </c>
      <c r="C3170" s="318" t="s">
        <v>21196</v>
      </c>
      <c r="D3170" s="318" t="s">
        <v>6884</v>
      </c>
      <c r="E3170" s="318" t="s">
        <v>8529</v>
      </c>
      <c r="F3170" s="318" t="s">
        <v>8530</v>
      </c>
      <c r="G3170" s="318" t="s">
        <v>7120</v>
      </c>
      <c r="H3170" s="318" t="s">
        <v>8531</v>
      </c>
      <c r="I3170" s="318" t="s">
        <v>6884</v>
      </c>
      <c r="J3170" s="318" t="s">
        <v>6884</v>
      </c>
      <c r="K3170" s="318" t="s">
        <v>6940</v>
      </c>
      <c r="L3170" s="318" t="s">
        <v>862</v>
      </c>
    </row>
    <row r="3171" spans="1:12" ht="56.25">
      <c r="A3171" s="319" t="s">
        <v>4724</v>
      </c>
      <c r="B3171" s="319" t="s">
        <v>21197</v>
      </c>
      <c r="C3171" s="319" t="s">
        <v>21198</v>
      </c>
      <c r="D3171" s="319" t="s">
        <v>4726</v>
      </c>
      <c r="E3171" s="319" t="s">
        <v>7427</v>
      </c>
      <c r="F3171" s="319" t="s">
        <v>7428</v>
      </c>
      <c r="G3171" s="319" t="s">
        <v>7120</v>
      </c>
      <c r="H3171" s="319" t="s">
        <v>7429</v>
      </c>
      <c r="I3171" s="319" t="s">
        <v>6884</v>
      </c>
      <c r="J3171" s="319" t="s">
        <v>6884</v>
      </c>
      <c r="K3171" s="319" t="s">
        <v>6884</v>
      </c>
      <c r="L3171" s="319" t="s">
        <v>862</v>
      </c>
    </row>
    <row r="3172" spans="1:12" ht="56.25">
      <c r="A3172" s="318" t="s">
        <v>6884</v>
      </c>
      <c r="B3172" s="318" t="s">
        <v>21199</v>
      </c>
      <c r="C3172" s="318" t="s">
        <v>21200</v>
      </c>
      <c r="D3172" s="318" t="s">
        <v>6884</v>
      </c>
      <c r="E3172" s="318" t="s">
        <v>7243</v>
      </c>
      <c r="F3172" s="318" t="s">
        <v>7244</v>
      </c>
      <c r="G3172" s="318" t="s">
        <v>7120</v>
      </c>
      <c r="H3172" s="318" t="s">
        <v>7245</v>
      </c>
      <c r="I3172" s="318" t="s">
        <v>6884</v>
      </c>
      <c r="J3172" s="318" t="s">
        <v>6884</v>
      </c>
      <c r="K3172" s="318" t="s">
        <v>6940</v>
      </c>
      <c r="L3172" s="318" t="s">
        <v>862</v>
      </c>
    </row>
    <row r="3173" spans="1:12" ht="33.75">
      <c r="A3173" s="319" t="s">
        <v>21204</v>
      </c>
      <c r="B3173" s="319" t="s">
        <v>21201</v>
      </c>
      <c r="C3173" s="319" t="s">
        <v>21202</v>
      </c>
      <c r="D3173" s="319" t="s">
        <v>21203</v>
      </c>
      <c r="E3173" s="319" t="s">
        <v>21205</v>
      </c>
      <c r="F3173" s="319" t="s">
        <v>21206</v>
      </c>
      <c r="G3173" s="319" t="s">
        <v>6932</v>
      </c>
      <c r="H3173" s="319" t="s">
        <v>21206</v>
      </c>
      <c r="I3173" s="319" t="s">
        <v>6884</v>
      </c>
      <c r="J3173" s="319" t="s">
        <v>6884</v>
      </c>
      <c r="K3173" s="319" t="s">
        <v>6884</v>
      </c>
      <c r="L3173" s="319" t="s">
        <v>6893</v>
      </c>
    </row>
    <row r="3174" spans="1:12" ht="45">
      <c r="A3174" s="318" t="s">
        <v>21210</v>
      </c>
      <c r="B3174" s="318" t="s">
        <v>21207</v>
      </c>
      <c r="C3174" s="318" t="s">
        <v>21208</v>
      </c>
      <c r="D3174" s="318" t="s">
        <v>21209</v>
      </c>
      <c r="E3174" s="318" t="s">
        <v>21211</v>
      </c>
      <c r="F3174" s="318" t="s">
        <v>21212</v>
      </c>
      <c r="G3174" s="318" t="s">
        <v>7139</v>
      </c>
      <c r="H3174" s="318" t="s">
        <v>21212</v>
      </c>
      <c r="I3174" s="318" t="s">
        <v>6884</v>
      </c>
      <c r="J3174" s="318" t="s">
        <v>6884</v>
      </c>
      <c r="K3174" s="318" t="s">
        <v>6884</v>
      </c>
      <c r="L3174" s="318" t="s">
        <v>862</v>
      </c>
    </row>
    <row r="3175" spans="1:12" ht="180">
      <c r="A3175" s="319" t="s">
        <v>21216</v>
      </c>
      <c r="B3175" s="319" t="s">
        <v>21213</v>
      </c>
      <c r="C3175" s="319" t="s">
        <v>21214</v>
      </c>
      <c r="D3175" s="319" t="s">
        <v>21215</v>
      </c>
      <c r="E3175" s="319" t="s">
        <v>21211</v>
      </c>
      <c r="F3175" s="319" t="s">
        <v>21212</v>
      </c>
      <c r="G3175" s="319" t="s">
        <v>7139</v>
      </c>
      <c r="H3175" s="319" t="s">
        <v>21212</v>
      </c>
      <c r="I3175" s="319" t="s">
        <v>6884</v>
      </c>
      <c r="J3175" s="319" t="s">
        <v>6884</v>
      </c>
      <c r="K3175" s="319" t="s">
        <v>6940</v>
      </c>
      <c r="L3175" s="319" t="s">
        <v>862</v>
      </c>
    </row>
    <row r="3176" spans="1:12" ht="33.75">
      <c r="A3176" s="318" t="s">
        <v>21220</v>
      </c>
      <c r="B3176" s="318" t="s">
        <v>21217</v>
      </c>
      <c r="C3176" s="318" t="s">
        <v>21218</v>
      </c>
      <c r="D3176" s="318" t="s">
        <v>21219</v>
      </c>
      <c r="E3176" s="318" t="s">
        <v>21221</v>
      </c>
      <c r="F3176" s="318" t="s">
        <v>21222</v>
      </c>
      <c r="G3176" s="318" t="s">
        <v>7139</v>
      </c>
      <c r="H3176" s="318" t="s">
        <v>21222</v>
      </c>
      <c r="I3176" s="318" t="s">
        <v>6884</v>
      </c>
      <c r="J3176" s="318" t="s">
        <v>6884</v>
      </c>
      <c r="K3176" s="318" t="s">
        <v>6884</v>
      </c>
      <c r="L3176" s="318" t="s">
        <v>862</v>
      </c>
    </row>
    <row r="3177" spans="1:12" ht="33.75">
      <c r="A3177" s="319" t="s">
        <v>6884</v>
      </c>
      <c r="B3177" s="319" t="s">
        <v>21223</v>
      </c>
      <c r="C3177" s="319" t="s">
        <v>21224</v>
      </c>
      <c r="D3177" s="319" t="s">
        <v>6884</v>
      </c>
      <c r="E3177" s="319" t="s">
        <v>21221</v>
      </c>
      <c r="F3177" s="319" t="s">
        <v>21222</v>
      </c>
      <c r="G3177" s="319" t="s">
        <v>7139</v>
      </c>
      <c r="H3177" s="319" t="s">
        <v>21222</v>
      </c>
      <c r="I3177" s="319" t="s">
        <v>6884</v>
      </c>
      <c r="J3177" s="319" t="s">
        <v>6884</v>
      </c>
      <c r="K3177" s="319" t="s">
        <v>6940</v>
      </c>
      <c r="L3177" s="319" t="s">
        <v>862</v>
      </c>
    </row>
    <row r="3178" spans="1:12" ht="33.75">
      <c r="A3178" s="318" t="s">
        <v>21228</v>
      </c>
      <c r="B3178" s="318" t="s">
        <v>21225</v>
      </c>
      <c r="C3178" s="318" t="s">
        <v>21226</v>
      </c>
      <c r="D3178" s="318" t="s">
        <v>21227</v>
      </c>
      <c r="E3178" s="318" t="s">
        <v>21221</v>
      </c>
      <c r="F3178" s="318" t="s">
        <v>21222</v>
      </c>
      <c r="G3178" s="318" t="s">
        <v>7139</v>
      </c>
      <c r="H3178" s="318" t="s">
        <v>21222</v>
      </c>
      <c r="I3178" s="318" t="s">
        <v>6884</v>
      </c>
      <c r="J3178" s="318" t="s">
        <v>6884</v>
      </c>
      <c r="K3178" s="318" t="s">
        <v>6884</v>
      </c>
      <c r="L3178" s="318" t="s">
        <v>862</v>
      </c>
    </row>
    <row r="3179" spans="1:12" ht="33.75">
      <c r="A3179" s="319" t="s">
        <v>6884</v>
      </c>
      <c r="B3179" s="319" t="s">
        <v>21229</v>
      </c>
      <c r="C3179" s="319" t="s">
        <v>21230</v>
      </c>
      <c r="D3179" s="319" t="s">
        <v>6884</v>
      </c>
      <c r="E3179" s="319" t="s">
        <v>21221</v>
      </c>
      <c r="F3179" s="319" t="s">
        <v>21222</v>
      </c>
      <c r="G3179" s="319" t="s">
        <v>7139</v>
      </c>
      <c r="H3179" s="319" t="s">
        <v>21222</v>
      </c>
      <c r="I3179" s="319" t="s">
        <v>6884</v>
      </c>
      <c r="J3179" s="319" t="s">
        <v>6884</v>
      </c>
      <c r="K3179" s="319" t="s">
        <v>6940</v>
      </c>
      <c r="L3179" s="319" t="s">
        <v>862</v>
      </c>
    </row>
    <row r="3180" spans="1:12" ht="33.75">
      <c r="A3180" s="318" t="s">
        <v>21234</v>
      </c>
      <c r="B3180" s="318" t="s">
        <v>21231</v>
      </c>
      <c r="C3180" s="318" t="s">
        <v>21232</v>
      </c>
      <c r="D3180" s="318" t="s">
        <v>21233</v>
      </c>
      <c r="E3180" s="318" t="s">
        <v>21221</v>
      </c>
      <c r="F3180" s="318" t="s">
        <v>21222</v>
      </c>
      <c r="G3180" s="318" t="s">
        <v>7139</v>
      </c>
      <c r="H3180" s="318" t="s">
        <v>21222</v>
      </c>
      <c r="I3180" s="318" t="s">
        <v>6884</v>
      </c>
      <c r="J3180" s="318" t="s">
        <v>6884</v>
      </c>
      <c r="K3180" s="318" t="s">
        <v>6884</v>
      </c>
      <c r="L3180" s="318" t="s">
        <v>862</v>
      </c>
    </row>
    <row r="3181" spans="1:12" ht="33.75">
      <c r="A3181" s="319" t="s">
        <v>6884</v>
      </c>
      <c r="B3181" s="319" t="s">
        <v>21235</v>
      </c>
      <c r="C3181" s="319" t="s">
        <v>21236</v>
      </c>
      <c r="D3181" s="319" t="s">
        <v>6884</v>
      </c>
      <c r="E3181" s="319" t="s">
        <v>21221</v>
      </c>
      <c r="F3181" s="319" t="s">
        <v>21222</v>
      </c>
      <c r="G3181" s="319" t="s">
        <v>7139</v>
      </c>
      <c r="H3181" s="319" t="s">
        <v>21222</v>
      </c>
      <c r="I3181" s="319" t="s">
        <v>6884</v>
      </c>
      <c r="J3181" s="319" t="s">
        <v>6884</v>
      </c>
      <c r="K3181" s="319" t="s">
        <v>6940</v>
      </c>
      <c r="L3181" s="319" t="s">
        <v>862</v>
      </c>
    </row>
    <row r="3182" spans="1:12" ht="45">
      <c r="A3182" s="318" t="s">
        <v>21240</v>
      </c>
      <c r="B3182" s="318" t="s">
        <v>21237</v>
      </c>
      <c r="C3182" s="318" t="s">
        <v>21238</v>
      </c>
      <c r="D3182" s="318" t="s">
        <v>21239</v>
      </c>
      <c r="E3182" s="318" t="s">
        <v>8339</v>
      </c>
      <c r="F3182" s="318" t="s">
        <v>8340</v>
      </c>
      <c r="G3182" s="318" t="s">
        <v>7139</v>
      </c>
      <c r="H3182" s="318" t="s">
        <v>8341</v>
      </c>
      <c r="I3182" s="318" t="s">
        <v>6884</v>
      </c>
      <c r="J3182" s="318" t="s">
        <v>6884</v>
      </c>
      <c r="K3182" s="318" t="s">
        <v>6884</v>
      </c>
      <c r="L3182" s="318" t="s">
        <v>862</v>
      </c>
    </row>
    <row r="3183" spans="1:12" ht="45">
      <c r="A3183" s="319" t="s">
        <v>6884</v>
      </c>
      <c r="B3183" s="319" t="s">
        <v>21241</v>
      </c>
      <c r="C3183" s="319" t="s">
        <v>21242</v>
      </c>
      <c r="D3183" s="319" t="s">
        <v>6884</v>
      </c>
      <c r="E3183" s="319" t="s">
        <v>8339</v>
      </c>
      <c r="F3183" s="319" t="s">
        <v>8340</v>
      </c>
      <c r="G3183" s="319" t="s">
        <v>7139</v>
      </c>
      <c r="H3183" s="319" t="s">
        <v>8341</v>
      </c>
      <c r="I3183" s="319" t="s">
        <v>6884</v>
      </c>
      <c r="J3183" s="319" t="s">
        <v>6884</v>
      </c>
      <c r="K3183" s="319" t="s">
        <v>6940</v>
      </c>
      <c r="L3183" s="319" t="s">
        <v>862</v>
      </c>
    </row>
    <row r="3184" spans="1:12" ht="33.75">
      <c r="A3184" s="318" t="s">
        <v>21246</v>
      </c>
      <c r="B3184" s="318" t="s">
        <v>21243</v>
      </c>
      <c r="C3184" s="318" t="s">
        <v>21244</v>
      </c>
      <c r="D3184" s="318" t="s">
        <v>21245</v>
      </c>
      <c r="E3184" s="318" t="s">
        <v>21221</v>
      </c>
      <c r="F3184" s="318" t="s">
        <v>21222</v>
      </c>
      <c r="G3184" s="318" t="s">
        <v>7139</v>
      </c>
      <c r="H3184" s="318" t="s">
        <v>21222</v>
      </c>
      <c r="I3184" s="318" t="s">
        <v>6884</v>
      </c>
      <c r="J3184" s="318" t="s">
        <v>6884</v>
      </c>
      <c r="K3184" s="318" t="s">
        <v>6884</v>
      </c>
      <c r="L3184" s="318" t="s">
        <v>862</v>
      </c>
    </row>
    <row r="3185" spans="1:12" ht="33.75">
      <c r="A3185" s="319" t="s">
        <v>6884</v>
      </c>
      <c r="B3185" s="319" t="s">
        <v>21247</v>
      </c>
      <c r="C3185" s="319" t="s">
        <v>21248</v>
      </c>
      <c r="D3185" s="319" t="s">
        <v>6884</v>
      </c>
      <c r="E3185" s="319" t="s">
        <v>21221</v>
      </c>
      <c r="F3185" s="319" t="s">
        <v>21222</v>
      </c>
      <c r="G3185" s="319" t="s">
        <v>7139</v>
      </c>
      <c r="H3185" s="319" t="s">
        <v>21222</v>
      </c>
      <c r="I3185" s="319" t="s">
        <v>6884</v>
      </c>
      <c r="J3185" s="319" t="s">
        <v>6884</v>
      </c>
      <c r="K3185" s="319" t="s">
        <v>6940</v>
      </c>
      <c r="L3185" s="319" t="s">
        <v>862</v>
      </c>
    </row>
    <row r="3186" spans="1:12" ht="22.5">
      <c r="A3186" s="318" t="s">
        <v>21252</v>
      </c>
      <c r="B3186" s="318" t="s">
        <v>21249</v>
      </c>
      <c r="C3186" s="318" t="s">
        <v>21250</v>
      </c>
      <c r="D3186" s="318" t="s">
        <v>21251</v>
      </c>
      <c r="E3186" s="318" t="s">
        <v>7258</v>
      </c>
      <c r="F3186" s="318" t="s">
        <v>7259</v>
      </c>
      <c r="G3186" s="318" t="s">
        <v>7037</v>
      </c>
      <c r="H3186" s="318" t="s">
        <v>7259</v>
      </c>
      <c r="I3186" s="318" t="s">
        <v>6884</v>
      </c>
      <c r="J3186" s="318" t="s">
        <v>6884</v>
      </c>
      <c r="K3186" s="318" t="s">
        <v>6884</v>
      </c>
      <c r="L3186" s="318" t="s">
        <v>862</v>
      </c>
    </row>
    <row r="3187" spans="1:12" ht="22.5">
      <c r="A3187" s="319" t="s">
        <v>6884</v>
      </c>
      <c r="B3187" s="319" t="s">
        <v>21253</v>
      </c>
      <c r="C3187" s="319" t="s">
        <v>21254</v>
      </c>
      <c r="D3187" s="319" t="s">
        <v>6884</v>
      </c>
      <c r="E3187" s="319" t="s">
        <v>7258</v>
      </c>
      <c r="F3187" s="319" t="s">
        <v>7259</v>
      </c>
      <c r="G3187" s="319" t="s">
        <v>7037</v>
      </c>
      <c r="H3187" s="319" t="s">
        <v>7259</v>
      </c>
      <c r="I3187" s="319" t="s">
        <v>6884</v>
      </c>
      <c r="J3187" s="319" t="s">
        <v>6884</v>
      </c>
      <c r="K3187" s="319" t="s">
        <v>6940</v>
      </c>
      <c r="L3187" s="319" t="s">
        <v>862</v>
      </c>
    </row>
    <row r="3188" spans="1:12" ht="33.75">
      <c r="A3188" s="318" t="s">
        <v>21258</v>
      </c>
      <c r="B3188" s="318" t="s">
        <v>21255</v>
      </c>
      <c r="C3188" s="318" t="s">
        <v>21256</v>
      </c>
      <c r="D3188" s="318" t="s">
        <v>21257</v>
      </c>
      <c r="E3188" s="318" t="s">
        <v>21221</v>
      </c>
      <c r="F3188" s="318" t="s">
        <v>21222</v>
      </c>
      <c r="G3188" s="318" t="s">
        <v>7139</v>
      </c>
      <c r="H3188" s="318" t="s">
        <v>21222</v>
      </c>
      <c r="I3188" s="318" t="s">
        <v>6884</v>
      </c>
      <c r="J3188" s="318" t="s">
        <v>6884</v>
      </c>
      <c r="K3188" s="318" t="s">
        <v>6884</v>
      </c>
      <c r="L3188" s="318" t="s">
        <v>862</v>
      </c>
    </row>
    <row r="3189" spans="1:12" ht="33.75">
      <c r="A3189" s="319" t="s">
        <v>6884</v>
      </c>
      <c r="B3189" s="319" t="s">
        <v>21259</v>
      </c>
      <c r="C3189" s="319" t="s">
        <v>21260</v>
      </c>
      <c r="D3189" s="319" t="s">
        <v>6884</v>
      </c>
      <c r="E3189" s="319" t="s">
        <v>21221</v>
      </c>
      <c r="F3189" s="319" t="s">
        <v>21222</v>
      </c>
      <c r="G3189" s="319" t="s">
        <v>7139</v>
      </c>
      <c r="H3189" s="319" t="s">
        <v>21222</v>
      </c>
      <c r="I3189" s="319" t="s">
        <v>6884</v>
      </c>
      <c r="J3189" s="319" t="s">
        <v>6884</v>
      </c>
      <c r="K3189" s="319" t="s">
        <v>6940</v>
      </c>
      <c r="L3189" s="319" t="s">
        <v>862</v>
      </c>
    </row>
    <row r="3190" spans="1:12" ht="45">
      <c r="A3190" s="318" t="s">
        <v>21264</v>
      </c>
      <c r="B3190" s="318" t="s">
        <v>21261</v>
      </c>
      <c r="C3190" s="318" t="s">
        <v>21262</v>
      </c>
      <c r="D3190" s="318" t="s">
        <v>21263</v>
      </c>
      <c r="E3190" s="318" t="s">
        <v>21265</v>
      </c>
      <c r="F3190" s="318" t="s">
        <v>21266</v>
      </c>
      <c r="G3190" s="318" t="s">
        <v>6932</v>
      </c>
      <c r="H3190" s="318" t="s">
        <v>21266</v>
      </c>
      <c r="I3190" s="318" t="s">
        <v>6884</v>
      </c>
      <c r="J3190" s="318" t="s">
        <v>6884</v>
      </c>
      <c r="K3190" s="318" t="s">
        <v>6884</v>
      </c>
      <c r="L3190" s="318" t="s">
        <v>862</v>
      </c>
    </row>
    <row r="3191" spans="1:12" ht="22.5">
      <c r="A3191" s="319" t="s">
        <v>21270</v>
      </c>
      <c r="B3191" s="319" t="s">
        <v>21267</v>
      </c>
      <c r="C3191" s="319" t="s">
        <v>21268</v>
      </c>
      <c r="D3191" s="319" t="s">
        <v>21269</v>
      </c>
      <c r="E3191" s="319" t="s">
        <v>7258</v>
      </c>
      <c r="F3191" s="319" t="s">
        <v>7259</v>
      </c>
      <c r="G3191" s="319" t="s">
        <v>7037</v>
      </c>
      <c r="H3191" s="319" t="s">
        <v>7259</v>
      </c>
      <c r="I3191" s="319" t="s">
        <v>6884</v>
      </c>
      <c r="J3191" s="319" t="s">
        <v>6884</v>
      </c>
      <c r="K3191" s="319" t="s">
        <v>6884</v>
      </c>
      <c r="L3191" s="319" t="s">
        <v>862</v>
      </c>
    </row>
    <row r="3192" spans="1:12" ht="22.5">
      <c r="A3192" s="318" t="s">
        <v>6884</v>
      </c>
      <c r="B3192" s="318" t="s">
        <v>21271</v>
      </c>
      <c r="C3192" s="318" t="s">
        <v>21272</v>
      </c>
      <c r="D3192" s="318" t="s">
        <v>6884</v>
      </c>
      <c r="E3192" s="318" t="s">
        <v>7258</v>
      </c>
      <c r="F3192" s="318" t="s">
        <v>7259</v>
      </c>
      <c r="G3192" s="318" t="s">
        <v>7037</v>
      </c>
      <c r="H3192" s="318" t="s">
        <v>7259</v>
      </c>
      <c r="I3192" s="318" t="s">
        <v>6884</v>
      </c>
      <c r="J3192" s="318" t="s">
        <v>6884</v>
      </c>
      <c r="K3192" s="318" t="s">
        <v>6940</v>
      </c>
      <c r="L3192" s="318" t="s">
        <v>862</v>
      </c>
    </row>
    <row r="3193" spans="1:12" ht="45">
      <c r="A3193" s="319" t="s">
        <v>21276</v>
      </c>
      <c r="B3193" s="319" t="s">
        <v>21273</v>
      </c>
      <c r="C3193" s="319" t="s">
        <v>21274</v>
      </c>
      <c r="D3193" s="319" t="s">
        <v>21275</v>
      </c>
      <c r="E3193" s="319" t="s">
        <v>21265</v>
      </c>
      <c r="F3193" s="319" t="s">
        <v>21266</v>
      </c>
      <c r="G3193" s="319" t="s">
        <v>6932</v>
      </c>
      <c r="H3193" s="319" t="s">
        <v>21266</v>
      </c>
      <c r="I3193" s="319" t="s">
        <v>6884</v>
      </c>
      <c r="J3193" s="319" t="s">
        <v>6884</v>
      </c>
      <c r="K3193" s="319" t="s">
        <v>6884</v>
      </c>
      <c r="L3193" s="319" t="s">
        <v>862</v>
      </c>
    </row>
    <row r="3194" spans="1:12" ht="45">
      <c r="A3194" s="318" t="s">
        <v>21280</v>
      </c>
      <c r="B3194" s="318" t="s">
        <v>21277</v>
      </c>
      <c r="C3194" s="318" t="s">
        <v>21278</v>
      </c>
      <c r="D3194" s="318" t="s">
        <v>21279</v>
      </c>
      <c r="E3194" s="318" t="s">
        <v>21265</v>
      </c>
      <c r="F3194" s="318" t="s">
        <v>21266</v>
      </c>
      <c r="G3194" s="318" t="s">
        <v>6932</v>
      </c>
      <c r="H3194" s="318" t="s">
        <v>21266</v>
      </c>
      <c r="I3194" s="318" t="s">
        <v>6884</v>
      </c>
      <c r="J3194" s="318" t="s">
        <v>6884</v>
      </c>
      <c r="K3194" s="318" t="s">
        <v>6884</v>
      </c>
      <c r="L3194" s="318" t="s">
        <v>862</v>
      </c>
    </row>
    <row r="3195" spans="1:12" ht="78.75">
      <c r="A3195" s="319" t="s">
        <v>4562</v>
      </c>
      <c r="B3195" s="319" t="s">
        <v>21281</v>
      </c>
      <c r="C3195" s="319" t="s">
        <v>21282</v>
      </c>
      <c r="D3195" s="319" t="s">
        <v>4564</v>
      </c>
      <c r="E3195" s="319" t="s">
        <v>8155</v>
      </c>
      <c r="F3195" s="319" t="s">
        <v>8156</v>
      </c>
      <c r="G3195" s="319" t="s">
        <v>7139</v>
      </c>
      <c r="H3195" s="319" t="s">
        <v>8156</v>
      </c>
      <c r="I3195" s="319" t="s">
        <v>6884</v>
      </c>
      <c r="J3195" s="319" t="s">
        <v>6884</v>
      </c>
      <c r="K3195" s="319" t="s">
        <v>6884</v>
      </c>
      <c r="L3195" s="319" t="s">
        <v>862</v>
      </c>
    </row>
    <row r="3196" spans="1:12" ht="56.25">
      <c r="A3196" s="318" t="s">
        <v>6884</v>
      </c>
      <c r="B3196" s="318" t="s">
        <v>21283</v>
      </c>
      <c r="C3196" s="318" t="s">
        <v>21284</v>
      </c>
      <c r="D3196" s="318" t="s">
        <v>21285</v>
      </c>
      <c r="E3196" s="318" t="s">
        <v>7472</v>
      </c>
      <c r="F3196" s="318" t="s">
        <v>7473</v>
      </c>
      <c r="G3196" s="318" t="s">
        <v>7474</v>
      </c>
      <c r="H3196" s="318" t="s">
        <v>7473</v>
      </c>
      <c r="I3196" s="318" t="s">
        <v>6884</v>
      </c>
      <c r="J3196" s="318" t="s">
        <v>6884</v>
      </c>
      <c r="K3196" s="318" t="s">
        <v>6884</v>
      </c>
      <c r="L3196" s="318" t="s">
        <v>862</v>
      </c>
    </row>
    <row r="3197" spans="1:12" ht="135">
      <c r="A3197" s="319" t="s">
        <v>21289</v>
      </c>
      <c r="B3197" s="319" t="s">
        <v>21286</v>
      </c>
      <c r="C3197" s="319" t="s">
        <v>21287</v>
      </c>
      <c r="D3197" s="319" t="s">
        <v>21288</v>
      </c>
      <c r="E3197" s="319" t="s">
        <v>7258</v>
      </c>
      <c r="F3197" s="319" t="s">
        <v>7259</v>
      </c>
      <c r="G3197" s="319" t="s">
        <v>7037</v>
      </c>
      <c r="H3197" s="319" t="s">
        <v>7259</v>
      </c>
      <c r="I3197" s="319" t="s">
        <v>6884</v>
      </c>
      <c r="J3197" s="319" t="s">
        <v>6884</v>
      </c>
      <c r="K3197" s="319" t="s">
        <v>6884</v>
      </c>
      <c r="L3197" s="319" t="s">
        <v>862</v>
      </c>
    </row>
    <row r="3198" spans="1:12" ht="123.75">
      <c r="A3198" s="318" t="s">
        <v>2233</v>
      </c>
      <c r="B3198" s="318" t="s">
        <v>21290</v>
      </c>
      <c r="C3198" s="318" t="s">
        <v>21291</v>
      </c>
      <c r="D3198" s="318" t="s">
        <v>21292</v>
      </c>
      <c r="E3198" s="318" t="s">
        <v>21293</v>
      </c>
      <c r="F3198" s="318" t="s">
        <v>21294</v>
      </c>
      <c r="G3198" s="318" t="s">
        <v>21295</v>
      </c>
      <c r="H3198" s="318" t="s">
        <v>21296</v>
      </c>
      <c r="I3198" s="318" t="s">
        <v>6884</v>
      </c>
      <c r="J3198" s="318" t="s">
        <v>6884</v>
      </c>
      <c r="K3198" s="318" t="s">
        <v>6884</v>
      </c>
      <c r="L3198" s="318" t="s">
        <v>6893</v>
      </c>
    </row>
    <row r="3199" spans="1:12" ht="78.75">
      <c r="A3199" s="319" t="s">
        <v>21300</v>
      </c>
      <c r="B3199" s="319" t="s">
        <v>21297</v>
      </c>
      <c r="C3199" s="319" t="s">
        <v>21298</v>
      </c>
      <c r="D3199" s="319" t="s">
        <v>21299</v>
      </c>
      <c r="E3199" s="319" t="s">
        <v>21301</v>
      </c>
      <c r="F3199" s="319" t="s">
        <v>21302</v>
      </c>
      <c r="G3199" s="319" t="s">
        <v>8914</v>
      </c>
      <c r="H3199" s="319" t="s">
        <v>21303</v>
      </c>
      <c r="I3199" s="319" t="s">
        <v>6884</v>
      </c>
      <c r="J3199" s="319" t="s">
        <v>6884</v>
      </c>
      <c r="K3199" s="319" t="s">
        <v>6884</v>
      </c>
      <c r="L3199" s="319" t="s">
        <v>862</v>
      </c>
    </row>
    <row r="3200" spans="1:12" ht="56.25">
      <c r="A3200" s="318" t="s">
        <v>21307</v>
      </c>
      <c r="B3200" s="318" t="s">
        <v>21304</v>
      </c>
      <c r="C3200" s="318" t="s">
        <v>21305</v>
      </c>
      <c r="D3200" s="318" t="s">
        <v>21306</v>
      </c>
      <c r="E3200" s="318" t="s">
        <v>18693</v>
      </c>
      <c r="F3200" s="318" t="s">
        <v>18694</v>
      </c>
      <c r="G3200" s="318" t="s">
        <v>7037</v>
      </c>
      <c r="H3200" s="318" t="s">
        <v>18694</v>
      </c>
      <c r="I3200" s="318" t="s">
        <v>7125</v>
      </c>
      <c r="J3200" s="318" t="s">
        <v>6884</v>
      </c>
      <c r="K3200" s="318" t="s">
        <v>6884</v>
      </c>
      <c r="L3200" s="318" t="s">
        <v>862</v>
      </c>
    </row>
    <row r="3201" spans="1:12" ht="56.25">
      <c r="A3201" s="319" t="s">
        <v>1090</v>
      </c>
      <c r="B3201" s="319" t="s">
        <v>21308</v>
      </c>
      <c r="C3201" s="319" t="s">
        <v>21309</v>
      </c>
      <c r="D3201" s="319" t="s">
        <v>1090</v>
      </c>
      <c r="E3201" s="319" t="s">
        <v>18693</v>
      </c>
      <c r="F3201" s="319" t="s">
        <v>18694</v>
      </c>
      <c r="G3201" s="319" t="s">
        <v>7037</v>
      </c>
      <c r="H3201" s="319" t="s">
        <v>18694</v>
      </c>
      <c r="I3201" s="319" t="s">
        <v>7125</v>
      </c>
      <c r="J3201" s="319" t="s">
        <v>6884</v>
      </c>
      <c r="K3201" s="319" t="s">
        <v>6940</v>
      </c>
      <c r="L3201" s="319" t="s">
        <v>6893</v>
      </c>
    </row>
    <row r="3202" spans="1:12" ht="202.5">
      <c r="A3202" s="318" t="s">
        <v>21313</v>
      </c>
      <c r="B3202" s="318" t="s">
        <v>21310</v>
      </c>
      <c r="C3202" s="318" t="s">
        <v>21311</v>
      </c>
      <c r="D3202" s="318" t="s">
        <v>21312</v>
      </c>
      <c r="E3202" s="318" t="s">
        <v>21314</v>
      </c>
      <c r="F3202" s="318" t="s">
        <v>21315</v>
      </c>
      <c r="G3202" s="318" t="s">
        <v>8083</v>
      </c>
      <c r="H3202" s="318" t="s">
        <v>21316</v>
      </c>
      <c r="I3202" s="318" t="s">
        <v>6884</v>
      </c>
      <c r="J3202" s="318" t="s">
        <v>21317</v>
      </c>
      <c r="K3202" s="318" t="s">
        <v>21318</v>
      </c>
      <c r="L3202" s="318" t="s">
        <v>6893</v>
      </c>
    </row>
    <row r="3203" spans="1:12" ht="135">
      <c r="A3203" s="319" t="s">
        <v>21322</v>
      </c>
      <c r="B3203" s="319" t="s">
        <v>21319</v>
      </c>
      <c r="C3203" s="319" t="s">
        <v>21320</v>
      </c>
      <c r="D3203" s="319" t="s">
        <v>21321</v>
      </c>
      <c r="E3203" s="319" t="s">
        <v>21323</v>
      </c>
      <c r="F3203" s="319" t="s">
        <v>21324</v>
      </c>
      <c r="G3203" s="319" t="s">
        <v>6932</v>
      </c>
      <c r="H3203" s="319" t="s">
        <v>21325</v>
      </c>
      <c r="I3203" s="319" t="s">
        <v>6884</v>
      </c>
      <c r="J3203" s="319" t="s">
        <v>21326</v>
      </c>
      <c r="K3203" s="319" t="s">
        <v>7240</v>
      </c>
      <c r="L3203" s="319" t="s">
        <v>862</v>
      </c>
    </row>
    <row r="3204" spans="1:12" ht="78.75">
      <c r="A3204" s="318" t="s">
        <v>2084</v>
      </c>
      <c r="B3204" s="318" t="s">
        <v>21327</v>
      </c>
      <c r="C3204" s="318" t="s">
        <v>21328</v>
      </c>
      <c r="D3204" s="318" t="s">
        <v>21329</v>
      </c>
      <c r="E3204" s="318" t="s">
        <v>21330</v>
      </c>
      <c r="F3204" s="318" t="s">
        <v>21331</v>
      </c>
      <c r="G3204" s="318" t="s">
        <v>8083</v>
      </c>
      <c r="H3204" s="318" t="s">
        <v>21332</v>
      </c>
      <c r="I3204" s="318" t="s">
        <v>6884</v>
      </c>
      <c r="J3204" s="318" t="s">
        <v>6884</v>
      </c>
      <c r="K3204" s="318" t="s">
        <v>6884</v>
      </c>
      <c r="L3204" s="318" t="s">
        <v>862</v>
      </c>
    </row>
    <row r="3205" spans="1:12" ht="90">
      <c r="A3205" s="319" t="s">
        <v>21336</v>
      </c>
      <c r="B3205" s="319" t="s">
        <v>21333</v>
      </c>
      <c r="C3205" s="319" t="s">
        <v>21334</v>
      </c>
      <c r="D3205" s="319" t="s">
        <v>21335</v>
      </c>
      <c r="E3205" s="319" t="s">
        <v>21337</v>
      </c>
      <c r="F3205" s="319" t="s">
        <v>21338</v>
      </c>
      <c r="G3205" s="319" t="s">
        <v>6938</v>
      </c>
      <c r="H3205" s="319" t="s">
        <v>21339</v>
      </c>
      <c r="I3205" s="319" t="s">
        <v>6884</v>
      </c>
      <c r="J3205" s="319" t="s">
        <v>21340</v>
      </c>
      <c r="K3205" s="319" t="s">
        <v>21341</v>
      </c>
      <c r="L3205" s="319" t="s">
        <v>862</v>
      </c>
    </row>
    <row r="3206" spans="1:12" ht="78.75">
      <c r="A3206" s="318" t="s">
        <v>21345</v>
      </c>
      <c r="B3206" s="318" t="s">
        <v>21342</v>
      </c>
      <c r="C3206" s="318" t="s">
        <v>21343</v>
      </c>
      <c r="D3206" s="318" t="s">
        <v>21344</v>
      </c>
      <c r="E3206" s="318" t="s">
        <v>21346</v>
      </c>
      <c r="F3206" s="318" t="s">
        <v>21347</v>
      </c>
      <c r="G3206" s="318" t="s">
        <v>6932</v>
      </c>
      <c r="H3206" s="318" t="s">
        <v>21348</v>
      </c>
      <c r="I3206" s="318" t="s">
        <v>6884</v>
      </c>
      <c r="J3206" s="318" t="s">
        <v>21349</v>
      </c>
      <c r="K3206" s="318" t="s">
        <v>21341</v>
      </c>
      <c r="L3206" s="318" t="s">
        <v>862</v>
      </c>
    </row>
    <row r="3207" spans="1:12" ht="101.25">
      <c r="A3207" s="319" t="s">
        <v>21353</v>
      </c>
      <c r="B3207" s="319" t="s">
        <v>21350</v>
      </c>
      <c r="C3207" s="319" t="s">
        <v>21351</v>
      </c>
      <c r="D3207" s="319" t="s">
        <v>21352</v>
      </c>
      <c r="E3207" s="319" t="s">
        <v>21354</v>
      </c>
      <c r="F3207" s="319" t="s">
        <v>21355</v>
      </c>
      <c r="G3207" s="319" t="s">
        <v>6932</v>
      </c>
      <c r="H3207" s="319" t="s">
        <v>21356</v>
      </c>
      <c r="I3207" s="319" t="s">
        <v>6884</v>
      </c>
      <c r="J3207" s="319" t="s">
        <v>21349</v>
      </c>
      <c r="K3207" s="319" t="s">
        <v>21318</v>
      </c>
      <c r="L3207" s="319" t="s">
        <v>862</v>
      </c>
    </row>
    <row r="3208" spans="1:12" ht="78.75">
      <c r="A3208" s="318" t="s">
        <v>2674</v>
      </c>
      <c r="B3208" s="318" t="s">
        <v>21357</v>
      </c>
      <c r="C3208" s="318" t="s">
        <v>21358</v>
      </c>
      <c r="D3208" s="318" t="s">
        <v>21359</v>
      </c>
      <c r="E3208" s="318" t="s">
        <v>21346</v>
      </c>
      <c r="F3208" s="318" t="s">
        <v>21347</v>
      </c>
      <c r="G3208" s="318" t="s">
        <v>6932</v>
      </c>
      <c r="H3208" s="318" t="s">
        <v>21348</v>
      </c>
      <c r="I3208" s="318" t="s">
        <v>6884</v>
      </c>
      <c r="J3208" s="318" t="s">
        <v>21349</v>
      </c>
      <c r="K3208" s="318" t="s">
        <v>21341</v>
      </c>
      <c r="L3208" s="318" t="s">
        <v>862</v>
      </c>
    </row>
    <row r="3209" spans="1:12" ht="78.75">
      <c r="A3209" s="319" t="s">
        <v>21363</v>
      </c>
      <c r="B3209" s="319" t="s">
        <v>21360</v>
      </c>
      <c r="C3209" s="319" t="s">
        <v>21361</v>
      </c>
      <c r="D3209" s="319" t="s">
        <v>21362</v>
      </c>
      <c r="E3209" s="319" t="s">
        <v>21364</v>
      </c>
      <c r="F3209" s="319" t="s">
        <v>21365</v>
      </c>
      <c r="G3209" s="319" t="s">
        <v>8083</v>
      </c>
      <c r="H3209" s="319" t="s">
        <v>21366</v>
      </c>
      <c r="I3209" s="319" t="s">
        <v>6910</v>
      </c>
      <c r="J3209" s="319" t="s">
        <v>21367</v>
      </c>
      <c r="K3209" s="319" t="s">
        <v>6884</v>
      </c>
      <c r="L3209" s="319" t="s">
        <v>862</v>
      </c>
    </row>
    <row r="3210" spans="1:12" ht="67.5">
      <c r="A3210" s="318" t="s">
        <v>2110</v>
      </c>
      <c r="B3210" s="318" t="s">
        <v>21368</v>
      </c>
      <c r="C3210" s="318" t="s">
        <v>21369</v>
      </c>
      <c r="D3210" s="318" t="s">
        <v>4468</v>
      </c>
      <c r="E3210" s="318" t="s">
        <v>21370</v>
      </c>
      <c r="F3210" s="318" t="s">
        <v>21371</v>
      </c>
      <c r="G3210" s="318" t="s">
        <v>7139</v>
      </c>
      <c r="H3210" s="318" t="s">
        <v>21372</v>
      </c>
      <c r="I3210" s="318" t="s">
        <v>6884</v>
      </c>
      <c r="J3210" s="318" t="s">
        <v>6884</v>
      </c>
      <c r="K3210" s="318" t="s">
        <v>6884</v>
      </c>
      <c r="L3210" s="318" t="s">
        <v>862</v>
      </c>
    </row>
    <row r="3211" spans="1:12" ht="45">
      <c r="A3211" s="319" t="s">
        <v>21375</v>
      </c>
      <c r="B3211" s="319" t="s">
        <v>21373</v>
      </c>
      <c r="C3211" s="319" t="s">
        <v>21374</v>
      </c>
      <c r="D3211" s="319" t="s">
        <v>6884</v>
      </c>
      <c r="E3211" s="319" t="s">
        <v>7258</v>
      </c>
      <c r="F3211" s="319" t="s">
        <v>7259</v>
      </c>
      <c r="G3211" s="319" t="s">
        <v>7037</v>
      </c>
      <c r="H3211" s="319" t="s">
        <v>7259</v>
      </c>
      <c r="I3211" s="319" t="s">
        <v>6884</v>
      </c>
      <c r="J3211" s="319" t="s">
        <v>6884</v>
      </c>
      <c r="K3211" s="319" t="s">
        <v>6884</v>
      </c>
      <c r="L3211" s="319" t="s">
        <v>862</v>
      </c>
    </row>
    <row r="3212" spans="1:12" ht="67.5">
      <c r="A3212" s="318" t="s">
        <v>21379</v>
      </c>
      <c r="B3212" s="318" t="s">
        <v>21376</v>
      </c>
      <c r="C3212" s="318" t="s">
        <v>21377</v>
      </c>
      <c r="D3212" s="318" t="s">
        <v>21378</v>
      </c>
      <c r="E3212" s="318" t="s">
        <v>7354</v>
      </c>
      <c r="F3212" s="318" t="s">
        <v>7355</v>
      </c>
      <c r="G3212" s="318" t="s">
        <v>7003</v>
      </c>
      <c r="H3212" s="318" t="s">
        <v>7356</v>
      </c>
      <c r="I3212" s="318" t="s">
        <v>6884</v>
      </c>
      <c r="J3212" s="318" t="s">
        <v>6884</v>
      </c>
      <c r="K3212" s="318" t="s">
        <v>6884</v>
      </c>
      <c r="L3212" s="318" t="s">
        <v>862</v>
      </c>
    </row>
    <row r="3213" spans="1:12" ht="22.5">
      <c r="A3213" s="319" t="s">
        <v>21383</v>
      </c>
      <c r="B3213" s="319" t="s">
        <v>21380</v>
      </c>
      <c r="C3213" s="319" t="s">
        <v>21381</v>
      </c>
      <c r="D3213" s="319" t="s">
        <v>21382</v>
      </c>
      <c r="E3213" s="319" t="s">
        <v>7258</v>
      </c>
      <c r="F3213" s="319" t="s">
        <v>7259</v>
      </c>
      <c r="G3213" s="319" t="s">
        <v>7037</v>
      </c>
      <c r="H3213" s="319" t="s">
        <v>7259</v>
      </c>
      <c r="I3213" s="319" t="s">
        <v>6884</v>
      </c>
      <c r="J3213" s="319" t="s">
        <v>6884</v>
      </c>
      <c r="K3213" s="319" t="s">
        <v>6884</v>
      </c>
      <c r="L3213" s="319" t="s">
        <v>862</v>
      </c>
    </row>
    <row r="3214" spans="1:12" ht="45">
      <c r="A3214" s="318" t="s">
        <v>2029</v>
      </c>
      <c r="B3214" s="318" t="s">
        <v>21384</v>
      </c>
      <c r="C3214" s="318" t="s">
        <v>21385</v>
      </c>
      <c r="D3214" s="318" t="s">
        <v>21386</v>
      </c>
      <c r="E3214" s="318" t="s">
        <v>9571</v>
      </c>
      <c r="F3214" s="318" t="s">
        <v>9572</v>
      </c>
      <c r="G3214" s="318" t="s">
        <v>7044</v>
      </c>
      <c r="H3214" s="318" t="s">
        <v>9572</v>
      </c>
      <c r="I3214" s="318" t="s">
        <v>6884</v>
      </c>
      <c r="J3214" s="318" t="s">
        <v>6884</v>
      </c>
      <c r="K3214" s="318" t="s">
        <v>6884</v>
      </c>
      <c r="L3214" s="318" t="s">
        <v>862</v>
      </c>
    </row>
    <row r="3215" spans="1:12" ht="45">
      <c r="A3215" s="319" t="s">
        <v>21390</v>
      </c>
      <c r="B3215" s="319" t="s">
        <v>21387</v>
      </c>
      <c r="C3215" s="319" t="s">
        <v>21388</v>
      </c>
      <c r="D3215" s="319" t="s">
        <v>21389</v>
      </c>
      <c r="E3215" s="319" t="s">
        <v>21391</v>
      </c>
      <c r="F3215" s="319" t="s">
        <v>21392</v>
      </c>
      <c r="G3215" s="319" t="s">
        <v>7717</v>
      </c>
      <c r="H3215" s="319" t="s">
        <v>21392</v>
      </c>
      <c r="I3215" s="319" t="s">
        <v>6884</v>
      </c>
      <c r="J3215" s="319" t="s">
        <v>6884</v>
      </c>
      <c r="K3215" s="319" t="s">
        <v>6884</v>
      </c>
      <c r="L3215" s="319" t="s">
        <v>862</v>
      </c>
    </row>
    <row r="3216" spans="1:12" ht="56.25">
      <c r="A3216" s="318" t="s">
        <v>21396</v>
      </c>
      <c r="B3216" s="318" t="s">
        <v>21393</v>
      </c>
      <c r="C3216" s="318" t="s">
        <v>21394</v>
      </c>
      <c r="D3216" s="318" t="s">
        <v>21395</v>
      </c>
      <c r="E3216" s="318" t="s">
        <v>21397</v>
      </c>
      <c r="F3216" s="318" t="s">
        <v>21398</v>
      </c>
      <c r="G3216" s="318" t="s">
        <v>6965</v>
      </c>
      <c r="H3216" s="318" t="s">
        <v>21398</v>
      </c>
      <c r="I3216" s="318" t="s">
        <v>6884</v>
      </c>
      <c r="J3216" s="318" t="s">
        <v>6884</v>
      </c>
      <c r="K3216" s="318" t="s">
        <v>6884</v>
      </c>
      <c r="L3216" s="318" t="s">
        <v>862</v>
      </c>
    </row>
    <row r="3217" spans="1:12" ht="67.5">
      <c r="A3217" s="319" t="s">
        <v>21402</v>
      </c>
      <c r="B3217" s="319" t="s">
        <v>21399</v>
      </c>
      <c r="C3217" s="319" t="s">
        <v>21400</v>
      </c>
      <c r="D3217" s="319" t="s">
        <v>21401</v>
      </c>
      <c r="E3217" s="319" t="s">
        <v>21403</v>
      </c>
      <c r="F3217" s="319" t="s">
        <v>21404</v>
      </c>
      <c r="G3217" s="319" t="s">
        <v>8914</v>
      </c>
      <c r="H3217" s="319" t="s">
        <v>21404</v>
      </c>
      <c r="I3217" s="319" t="s">
        <v>6884</v>
      </c>
      <c r="J3217" s="319" t="s">
        <v>6884</v>
      </c>
      <c r="K3217" s="319" t="s">
        <v>6884</v>
      </c>
      <c r="L3217" s="319" t="s">
        <v>862</v>
      </c>
    </row>
    <row r="3218" spans="1:12" ht="90">
      <c r="A3218" s="318" t="s">
        <v>6052</v>
      </c>
      <c r="B3218" s="318" t="s">
        <v>21405</v>
      </c>
      <c r="C3218" s="318" t="s">
        <v>21406</v>
      </c>
      <c r="D3218" s="318" t="s">
        <v>6297</v>
      </c>
      <c r="E3218" s="318" t="s">
        <v>21407</v>
      </c>
      <c r="F3218" s="318" t="s">
        <v>21408</v>
      </c>
      <c r="G3218" s="318" t="s">
        <v>8281</v>
      </c>
      <c r="H3218" s="318" t="s">
        <v>21408</v>
      </c>
      <c r="I3218" s="318" t="s">
        <v>6884</v>
      </c>
      <c r="J3218" s="318" t="s">
        <v>6884</v>
      </c>
      <c r="K3218" s="318" t="s">
        <v>6884</v>
      </c>
      <c r="L3218" s="318" t="s">
        <v>862</v>
      </c>
    </row>
    <row r="3219" spans="1:12" ht="45">
      <c r="A3219" s="319" t="s">
        <v>21412</v>
      </c>
      <c r="B3219" s="319" t="s">
        <v>21409</v>
      </c>
      <c r="C3219" s="319" t="s">
        <v>21410</v>
      </c>
      <c r="D3219" s="319" t="s">
        <v>21411</v>
      </c>
      <c r="E3219" s="319" t="s">
        <v>21413</v>
      </c>
      <c r="F3219" s="319" t="s">
        <v>21414</v>
      </c>
      <c r="G3219" s="319" t="s">
        <v>6990</v>
      </c>
      <c r="H3219" s="319" t="s">
        <v>21414</v>
      </c>
      <c r="I3219" s="319" t="s">
        <v>6910</v>
      </c>
      <c r="J3219" s="319" t="s">
        <v>6884</v>
      </c>
      <c r="K3219" s="319" t="s">
        <v>6884</v>
      </c>
      <c r="L3219" s="319" t="s">
        <v>6893</v>
      </c>
    </row>
    <row r="3220" spans="1:12" ht="90">
      <c r="A3220" s="318" t="s">
        <v>21418</v>
      </c>
      <c r="B3220" s="318" t="s">
        <v>21415</v>
      </c>
      <c r="C3220" s="318" t="s">
        <v>21416</v>
      </c>
      <c r="D3220" s="318" t="s">
        <v>21417</v>
      </c>
      <c r="E3220" s="318" t="s">
        <v>21419</v>
      </c>
      <c r="F3220" s="318" t="s">
        <v>21420</v>
      </c>
      <c r="G3220" s="318" t="s">
        <v>11760</v>
      </c>
      <c r="H3220" s="318" t="s">
        <v>21421</v>
      </c>
      <c r="I3220" s="318" t="s">
        <v>6910</v>
      </c>
      <c r="J3220" s="318" t="s">
        <v>6884</v>
      </c>
      <c r="K3220" s="318" t="s">
        <v>6884</v>
      </c>
      <c r="L3220" s="318" t="s">
        <v>862</v>
      </c>
    </row>
    <row r="3221" spans="1:12" ht="78.75">
      <c r="A3221" s="319" t="s">
        <v>21425</v>
      </c>
      <c r="B3221" s="319" t="s">
        <v>21422</v>
      </c>
      <c r="C3221" s="319" t="s">
        <v>21423</v>
      </c>
      <c r="D3221" s="319" t="s">
        <v>21424</v>
      </c>
      <c r="E3221" s="319" t="s">
        <v>21426</v>
      </c>
      <c r="F3221" s="319" t="s">
        <v>21427</v>
      </c>
      <c r="G3221" s="319" t="s">
        <v>7155</v>
      </c>
      <c r="H3221" s="319" t="s">
        <v>21427</v>
      </c>
      <c r="I3221" s="319" t="s">
        <v>6884</v>
      </c>
      <c r="J3221" s="319" t="s">
        <v>6884</v>
      </c>
      <c r="K3221" s="319" t="s">
        <v>6884</v>
      </c>
      <c r="L3221" s="319" t="s">
        <v>862</v>
      </c>
    </row>
    <row r="3222" spans="1:12" ht="78.75">
      <c r="A3222" s="318" t="s">
        <v>21431</v>
      </c>
      <c r="B3222" s="318" t="s">
        <v>21428</v>
      </c>
      <c r="C3222" s="318" t="s">
        <v>21429</v>
      </c>
      <c r="D3222" s="318" t="s">
        <v>21430</v>
      </c>
      <c r="E3222" s="318" t="s">
        <v>19547</v>
      </c>
      <c r="F3222" s="318" t="s">
        <v>21432</v>
      </c>
      <c r="G3222" s="318" t="s">
        <v>7780</v>
      </c>
      <c r="H3222" s="318" t="s">
        <v>21433</v>
      </c>
      <c r="I3222" s="318" t="s">
        <v>6884</v>
      </c>
      <c r="J3222" s="318" t="s">
        <v>6884</v>
      </c>
      <c r="K3222" s="318" t="s">
        <v>6884</v>
      </c>
      <c r="L3222" s="318" t="s">
        <v>862</v>
      </c>
    </row>
    <row r="3223" spans="1:12" ht="33.75">
      <c r="A3223" s="319" t="s">
        <v>21437</v>
      </c>
      <c r="B3223" s="319" t="s">
        <v>21434</v>
      </c>
      <c r="C3223" s="319" t="s">
        <v>21435</v>
      </c>
      <c r="D3223" s="319" t="s">
        <v>21436</v>
      </c>
      <c r="E3223" s="319" t="s">
        <v>8187</v>
      </c>
      <c r="F3223" s="319" t="s">
        <v>8188</v>
      </c>
      <c r="G3223" s="319" t="s">
        <v>7037</v>
      </c>
      <c r="H3223" s="319" t="s">
        <v>8188</v>
      </c>
      <c r="I3223" s="319" t="s">
        <v>6884</v>
      </c>
      <c r="J3223" s="319" t="s">
        <v>6884</v>
      </c>
      <c r="K3223" s="319" t="s">
        <v>6884</v>
      </c>
      <c r="L3223" s="319" t="s">
        <v>862</v>
      </c>
    </row>
    <row r="3224" spans="1:12" ht="67.5">
      <c r="A3224" s="318" t="s">
        <v>21441</v>
      </c>
      <c r="B3224" s="318" t="s">
        <v>21438</v>
      </c>
      <c r="C3224" s="318" t="s">
        <v>21439</v>
      </c>
      <c r="D3224" s="318" t="s">
        <v>21440</v>
      </c>
      <c r="E3224" s="318" t="s">
        <v>21442</v>
      </c>
      <c r="F3224" s="318" t="s">
        <v>21443</v>
      </c>
      <c r="G3224" s="318" t="s">
        <v>7065</v>
      </c>
      <c r="H3224" s="318" t="s">
        <v>21443</v>
      </c>
      <c r="I3224" s="318" t="s">
        <v>6910</v>
      </c>
      <c r="J3224" s="318" t="s">
        <v>6884</v>
      </c>
      <c r="K3224" s="318" t="s">
        <v>6884</v>
      </c>
      <c r="L3224" s="318" t="s">
        <v>6893</v>
      </c>
    </row>
    <row r="3225" spans="1:12" ht="78.75">
      <c r="A3225" s="319" t="s">
        <v>6884</v>
      </c>
      <c r="B3225" s="319" t="s">
        <v>21444</v>
      </c>
      <c r="C3225" s="319" t="s">
        <v>21445</v>
      </c>
      <c r="D3225" s="319" t="s">
        <v>21446</v>
      </c>
      <c r="E3225" s="319" t="s">
        <v>21447</v>
      </c>
      <c r="F3225" s="319" t="s">
        <v>21448</v>
      </c>
      <c r="G3225" s="319" t="s">
        <v>8281</v>
      </c>
      <c r="H3225" s="319" t="s">
        <v>21448</v>
      </c>
      <c r="I3225" s="319" t="s">
        <v>6884</v>
      </c>
      <c r="J3225" s="319" t="s">
        <v>6884</v>
      </c>
      <c r="K3225" s="319" t="s">
        <v>6884</v>
      </c>
      <c r="L3225" s="319" t="s">
        <v>862</v>
      </c>
    </row>
    <row r="3226" spans="1:12" ht="78.75">
      <c r="A3226" s="318" t="s">
        <v>1090</v>
      </c>
      <c r="B3226" s="318" t="s">
        <v>21449</v>
      </c>
      <c r="C3226" s="318" t="s">
        <v>21450</v>
      </c>
      <c r="D3226" s="318" t="s">
        <v>1090</v>
      </c>
      <c r="E3226" s="318" t="s">
        <v>18693</v>
      </c>
      <c r="F3226" s="318" t="s">
        <v>18694</v>
      </c>
      <c r="G3226" s="318" t="s">
        <v>7037</v>
      </c>
      <c r="H3226" s="318" t="s">
        <v>18694</v>
      </c>
      <c r="I3226" s="318" t="s">
        <v>6884</v>
      </c>
      <c r="J3226" s="318" t="s">
        <v>6884</v>
      </c>
      <c r="K3226" s="318" t="s">
        <v>6940</v>
      </c>
      <c r="L3226" s="318" t="s">
        <v>6893</v>
      </c>
    </row>
    <row r="3227" spans="1:12" ht="67.5">
      <c r="A3227" s="319" t="s">
        <v>21454</v>
      </c>
      <c r="B3227" s="319" t="s">
        <v>21451</v>
      </c>
      <c r="C3227" s="319" t="s">
        <v>21452</v>
      </c>
      <c r="D3227" s="319" t="s">
        <v>21453</v>
      </c>
      <c r="E3227" s="319" t="s">
        <v>21455</v>
      </c>
      <c r="F3227" s="319" t="s">
        <v>21456</v>
      </c>
      <c r="G3227" s="319" t="s">
        <v>6938</v>
      </c>
      <c r="H3227" s="319" t="s">
        <v>21456</v>
      </c>
      <c r="I3227" s="319" t="s">
        <v>6884</v>
      </c>
      <c r="J3227" s="319" t="s">
        <v>6884</v>
      </c>
      <c r="K3227" s="319" t="s">
        <v>6884</v>
      </c>
      <c r="L3227" s="319" t="s">
        <v>6893</v>
      </c>
    </row>
    <row r="3228" spans="1:12" ht="67.5">
      <c r="A3228" s="318" t="s">
        <v>1090</v>
      </c>
      <c r="B3228" s="318" t="s">
        <v>21457</v>
      </c>
      <c r="C3228" s="318" t="s">
        <v>21458</v>
      </c>
      <c r="D3228" s="318" t="s">
        <v>1090</v>
      </c>
      <c r="E3228" s="318" t="s">
        <v>8424</v>
      </c>
      <c r="F3228" s="318" t="s">
        <v>8425</v>
      </c>
      <c r="G3228" s="318" t="s">
        <v>7003</v>
      </c>
      <c r="H3228" s="318" t="s">
        <v>8426</v>
      </c>
      <c r="I3228" s="318" t="s">
        <v>6884</v>
      </c>
      <c r="J3228" s="318" t="s">
        <v>6884</v>
      </c>
      <c r="K3228" s="318" t="s">
        <v>6940</v>
      </c>
      <c r="L3228" s="318" t="s">
        <v>6893</v>
      </c>
    </row>
    <row r="3229" spans="1:12" ht="67.5">
      <c r="A3229" s="319" t="s">
        <v>1090</v>
      </c>
      <c r="B3229" s="319" t="s">
        <v>21459</v>
      </c>
      <c r="C3229" s="319" t="s">
        <v>21460</v>
      </c>
      <c r="D3229" s="319" t="s">
        <v>21461</v>
      </c>
      <c r="E3229" s="319" t="s">
        <v>7048</v>
      </c>
      <c r="F3229" s="319" t="s">
        <v>7049</v>
      </c>
      <c r="G3229" s="319" t="s">
        <v>7050</v>
      </c>
      <c r="H3229" s="319" t="s">
        <v>7049</v>
      </c>
      <c r="I3229" s="319" t="s">
        <v>6884</v>
      </c>
      <c r="J3229" s="319" t="s">
        <v>6884</v>
      </c>
      <c r="K3229" s="319" t="s">
        <v>6884</v>
      </c>
      <c r="L3229" s="319" t="s">
        <v>6926</v>
      </c>
    </row>
    <row r="3230" spans="1:12" ht="67.5">
      <c r="A3230" s="318" t="s">
        <v>1090</v>
      </c>
      <c r="B3230" s="318" t="s">
        <v>21462</v>
      </c>
      <c r="C3230" s="318" t="s">
        <v>21463</v>
      </c>
      <c r="D3230" s="318" t="s">
        <v>21464</v>
      </c>
      <c r="E3230" s="318" t="s">
        <v>7048</v>
      </c>
      <c r="F3230" s="318" t="s">
        <v>7049</v>
      </c>
      <c r="G3230" s="318" t="s">
        <v>7050</v>
      </c>
      <c r="H3230" s="318" t="s">
        <v>7049</v>
      </c>
      <c r="I3230" s="318" t="s">
        <v>6884</v>
      </c>
      <c r="J3230" s="318" t="s">
        <v>6884</v>
      </c>
      <c r="K3230" s="318" t="s">
        <v>6884</v>
      </c>
      <c r="L3230" s="318" t="s">
        <v>6926</v>
      </c>
    </row>
    <row r="3231" spans="1:12" ht="56.25">
      <c r="A3231" s="319" t="s">
        <v>21468</v>
      </c>
      <c r="B3231" s="319" t="s">
        <v>21465</v>
      </c>
      <c r="C3231" s="319" t="s">
        <v>21466</v>
      </c>
      <c r="D3231" s="319" t="s">
        <v>21467</v>
      </c>
      <c r="E3231" s="319" t="s">
        <v>7048</v>
      </c>
      <c r="F3231" s="319" t="s">
        <v>7049</v>
      </c>
      <c r="G3231" s="319" t="s">
        <v>7050</v>
      </c>
      <c r="H3231" s="319" t="s">
        <v>7049</v>
      </c>
      <c r="I3231" s="319" t="s">
        <v>6884</v>
      </c>
      <c r="J3231" s="319" t="s">
        <v>6884</v>
      </c>
      <c r="K3231" s="319" t="s">
        <v>6884</v>
      </c>
      <c r="L3231" s="319" t="s">
        <v>6926</v>
      </c>
    </row>
    <row r="3232" spans="1:12" ht="135">
      <c r="A3232" s="318" t="s">
        <v>1090</v>
      </c>
      <c r="B3232" s="318" t="s">
        <v>21469</v>
      </c>
      <c r="C3232" s="318" t="s">
        <v>21470</v>
      </c>
      <c r="D3232" s="318" t="s">
        <v>21471</v>
      </c>
      <c r="E3232" s="318" t="s">
        <v>7048</v>
      </c>
      <c r="F3232" s="318" t="s">
        <v>7049</v>
      </c>
      <c r="G3232" s="318" t="s">
        <v>7050</v>
      </c>
      <c r="H3232" s="318" t="s">
        <v>7049</v>
      </c>
      <c r="I3232" s="318" t="s">
        <v>6884</v>
      </c>
      <c r="J3232" s="318" t="s">
        <v>6884</v>
      </c>
      <c r="K3232" s="318" t="s">
        <v>6884</v>
      </c>
      <c r="L3232" s="318" t="s">
        <v>6926</v>
      </c>
    </row>
    <row r="3233" spans="1:12" ht="123.75">
      <c r="A3233" s="319" t="s">
        <v>1090</v>
      </c>
      <c r="B3233" s="319" t="s">
        <v>21472</v>
      </c>
      <c r="C3233" s="319" t="s">
        <v>21473</v>
      </c>
      <c r="D3233" s="319" t="s">
        <v>21474</v>
      </c>
      <c r="E3233" s="319" t="s">
        <v>7048</v>
      </c>
      <c r="F3233" s="319" t="s">
        <v>7049</v>
      </c>
      <c r="G3233" s="319" t="s">
        <v>7050</v>
      </c>
      <c r="H3233" s="319" t="s">
        <v>7049</v>
      </c>
      <c r="I3233" s="319" t="s">
        <v>6884</v>
      </c>
      <c r="J3233" s="319" t="s">
        <v>6884</v>
      </c>
      <c r="K3233" s="319" t="s">
        <v>6884</v>
      </c>
      <c r="L3233" s="319" t="s">
        <v>6926</v>
      </c>
    </row>
    <row r="3234" spans="1:12" ht="90">
      <c r="A3234" s="318" t="s">
        <v>1090</v>
      </c>
      <c r="B3234" s="318" t="s">
        <v>21475</v>
      </c>
      <c r="C3234" s="318" t="s">
        <v>21476</v>
      </c>
      <c r="D3234" s="318" t="s">
        <v>21477</v>
      </c>
      <c r="E3234" s="318" t="s">
        <v>7048</v>
      </c>
      <c r="F3234" s="318" t="s">
        <v>7049</v>
      </c>
      <c r="G3234" s="318" t="s">
        <v>7050</v>
      </c>
      <c r="H3234" s="318" t="s">
        <v>7049</v>
      </c>
      <c r="I3234" s="318" t="s">
        <v>6884</v>
      </c>
      <c r="J3234" s="318" t="s">
        <v>6884</v>
      </c>
      <c r="K3234" s="318" t="s">
        <v>6884</v>
      </c>
      <c r="L3234" s="318" t="s">
        <v>6926</v>
      </c>
    </row>
    <row r="3235" spans="1:12" ht="157.5">
      <c r="A3235" s="319" t="s">
        <v>1090</v>
      </c>
      <c r="B3235" s="319" t="s">
        <v>21478</v>
      </c>
      <c r="C3235" s="319" t="s">
        <v>21479</v>
      </c>
      <c r="D3235" s="319" t="s">
        <v>21480</v>
      </c>
      <c r="E3235" s="319" t="s">
        <v>7048</v>
      </c>
      <c r="F3235" s="319" t="s">
        <v>7049</v>
      </c>
      <c r="G3235" s="319" t="s">
        <v>7050</v>
      </c>
      <c r="H3235" s="319" t="s">
        <v>7049</v>
      </c>
      <c r="I3235" s="319" t="s">
        <v>6884</v>
      </c>
      <c r="J3235" s="319" t="s">
        <v>6884</v>
      </c>
      <c r="K3235" s="319" t="s">
        <v>6884</v>
      </c>
      <c r="L3235" s="319" t="s">
        <v>6926</v>
      </c>
    </row>
    <row r="3236" spans="1:12" ht="101.25">
      <c r="A3236" s="318" t="s">
        <v>21484</v>
      </c>
      <c r="B3236" s="318" t="s">
        <v>21481</v>
      </c>
      <c r="C3236" s="318" t="s">
        <v>21482</v>
      </c>
      <c r="D3236" s="318" t="s">
        <v>21483</v>
      </c>
      <c r="E3236" s="318" t="s">
        <v>21485</v>
      </c>
      <c r="F3236" s="318" t="s">
        <v>21486</v>
      </c>
      <c r="G3236" s="318" t="s">
        <v>10557</v>
      </c>
      <c r="H3236" s="318" t="s">
        <v>21487</v>
      </c>
      <c r="I3236" s="318" t="s">
        <v>6884</v>
      </c>
      <c r="J3236" s="318" t="s">
        <v>6884</v>
      </c>
      <c r="K3236" s="318" t="s">
        <v>6884</v>
      </c>
      <c r="L3236" s="318" t="s">
        <v>6926</v>
      </c>
    </row>
    <row r="3237" spans="1:12" ht="45">
      <c r="A3237" s="319" t="s">
        <v>1090</v>
      </c>
      <c r="B3237" s="319" t="s">
        <v>21488</v>
      </c>
      <c r="C3237" s="319" t="s">
        <v>21489</v>
      </c>
      <c r="D3237" s="319" t="s">
        <v>21490</v>
      </c>
      <c r="E3237" s="319" t="s">
        <v>9934</v>
      </c>
      <c r="F3237" s="319" t="s">
        <v>9935</v>
      </c>
      <c r="G3237" s="319" t="s">
        <v>6990</v>
      </c>
      <c r="H3237" s="319" t="s">
        <v>9935</v>
      </c>
      <c r="I3237" s="319" t="s">
        <v>6884</v>
      </c>
      <c r="J3237" s="319" t="s">
        <v>6884</v>
      </c>
      <c r="K3237" s="319" t="s">
        <v>6884</v>
      </c>
      <c r="L3237" s="319" t="s">
        <v>6926</v>
      </c>
    </row>
    <row r="3238" spans="1:12" ht="56.25">
      <c r="A3238" s="318" t="s">
        <v>2310</v>
      </c>
      <c r="B3238" s="318" t="s">
        <v>21491</v>
      </c>
      <c r="C3238" s="318" t="s">
        <v>21492</v>
      </c>
      <c r="D3238" s="318" t="s">
        <v>6327</v>
      </c>
      <c r="E3238" s="318" t="s">
        <v>21493</v>
      </c>
      <c r="F3238" s="318" t="s">
        <v>21494</v>
      </c>
      <c r="G3238" s="318" t="s">
        <v>8083</v>
      </c>
      <c r="H3238" s="318" t="s">
        <v>21494</v>
      </c>
      <c r="I3238" s="318" t="s">
        <v>6884</v>
      </c>
      <c r="J3238" s="318" t="s">
        <v>6884</v>
      </c>
      <c r="K3238" s="318" t="s">
        <v>6884</v>
      </c>
      <c r="L3238" s="318" t="s">
        <v>862</v>
      </c>
    </row>
    <row r="3239" spans="1:12" ht="33.75">
      <c r="A3239" s="319" t="s">
        <v>2267</v>
      </c>
      <c r="B3239" s="319" t="s">
        <v>21495</v>
      </c>
      <c r="C3239" s="319" t="s">
        <v>21496</v>
      </c>
      <c r="D3239" s="319" t="s">
        <v>4917</v>
      </c>
      <c r="E3239" s="319" t="s">
        <v>8549</v>
      </c>
      <c r="F3239" s="319" t="s">
        <v>8550</v>
      </c>
      <c r="G3239" s="319" t="s">
        <v>7139</v>
      </c>
      <c r="H3239" s="319" t="s">
        <v>8550</v>
      </c>
      <c r="I3239" s="319" t="s">
        <v>6884</v>
      </c>
      <c r="J3239" s="319" t="s">
        <v>6884</v>
      </c>
      <c r="K3239" s="319" t="s">
        <v>6884</v>
      </c>
      <c r="L3239" s="319" t="s">
        <v>862</v>
      </c>
    </row>
    <row r="3240" spans="1:12" ht="123.75">
      <c r="A3240" s="318" t="s">
        <v>2637</v>
      </c>
      <c r="B3240" s="318" t="s">
        <v>21497</v>
      </c>
      <c r="C3240" s="318" t="s">
        <v>21498</v>
      </c>
      <c r="D3240" s="318" t="s">
        <v>6351</v>
      </c>
      <c r="E3240" s="318" t="s">
        <v>21499</v>
      </c>
      <c r="F3240" s="318" t="s">
        <v>21500</v>
      </c>
      <c r="G3240" s="318" t="s">
        <v>6932</v>
      </c>
      <c r="H3240" s="318" t="s">
        <v>21501</v>
      </c>
      <c r="I3240" s="318" t="s">
        <v>6884</v>
      </c>
      <c r="J3240" s="318" t="s">
        <v>6884</v>
      </c>
      <c r="K3240" s="318" t="s">
        <v>11014</v>
      </c>
      <c r="L3240" s="318" t="s">
        <v>862</v>
      </c>
    </row>
    <row r="3241" spans="1:12" ht="67.5">
      <c r="A3241" s="319" t="s">
        <v>21505</v>
      </c>
      <c r="B3241" s="319" t="s">
        <v>21502</v>
      </c>
      <c r="C3241" s="319" t="s">
        <v>21503</v>
      </c>
      <c r="D3241" s="319" t="s">
        <v>21504</v>
      </c>
      <c r="E3241" s="319" t="s">
        <v>13727</v>
      </c>
      <c r="F3241" s="319" t="s">
        <v>13728</v>
      </c>
      <c r="G3241" s="319" t="s">
        <v>7003</v>
      </c>
      <c r="H3241" s="319" t="s">
        <v>13729</v>
      </c>
      <c r="I3241" s="319" t="s">
        <v>6884</v>
      </c>
      <c r="J3241" s="319" t="s">
        <v>6884</v>
      </c>
      <c r="K3241" s="319" t="s">
        <v>6884</v>
      </c>
      <c r="L3241" s="319" t="s">
        <v>862</v>
      </c>
    </row>
    <row r="3242" spans="1:12" ht="33.75">
      <c r="A3242" s="318" t="s">
        <v>21509</v>
      </c>
      <c r="B3242" s="318" t="s">
        <v>21506</v>
      </c>
      <c r="C3242" s="318" t="s">
        <v>21507</v>
      </c>
      <c r="D3242" s="318" t="s">
        <v>21508</v>
      </c>
      <c r="E3242" s="318" t="s">
        <v>7258</v>
      </c>
      <c r="F3242" s="318" t="s">
        <v>7259</v>
      </c>
      <c r="G3242" s="318" t="s">
        <v>7037</v>
      </c>
      <c r="H3242" s="318" t="s">
        <v>7259</v>
      </c>
      <c r="I3242" s="318" t="s">
        <v>6884</v>
      </c>
      <c r="J3242" s="318" t="s">
        <v>6884</v>
      </c>
      <c r="K3242" s="318" t="s">
        <v>6884</v>
      </c>
      <c r="L3242" s="318" t="s">
        <v>862</v>
      </c>
    </row>
    <row r="3243" spans="1:12" ht="56.25">
      <c r="A3243" s="319" t="s">
        <v>21513</v>
      </c>
      <c r="B3243" s="319" t="s">
        <v>21510</v>
      </c>
      <c r="C3243" s="319" t="s">
        <v>21511</v>
      </c>
      <c r="D3243" s="319" t="s">
        <v>21512</v>
      </c>
      <c r="E3243" s="319" t="s">
        <v>21514</v>
      </c>
      <c r="F3243" s="319" t="s">
        <v>21515</v>
      </c>
      <c r="G3243" s="319" t="s">
        <v>7003</v>
      </c>
      <c r="H3243" s="319" t="s">
        <v>21515</v>
      </c>
      <c r="I3243" s="319" t="s">
        <v>6884</v>
      </c>
      <c r="J3243" s="319" t="s">
        <v>7108</v>
      </c>
      <c r="K3243" s="319" t="s">
        <v>6884</v>
      </c>
      <c r="L3243" s="319" t="s">
        <v>6893</v>
      </c>
    </row>
    <row r="3244" spans="1:12" ht="33.75">
      <c r="A3244" s="318" t="s">
        <v>21519</v>
      </c>
      <c r="B3244" s="318" t="s">
        <v>21516</v>
      </c>
      <c r="C3244" s="318" t="s">
        <v>21517</v>
      </c>
      <c r="D3244" s="318" t="s">
        <v>21518</v>
      </c>
      <c r="E3244" s="318" t="s">
        <v>7412</v>
      </c>
      <c r="F3244" s="318" t="s">
        <v>7413</v>
      </c>
      <c r="G3244" s="318" t="s">
        <v>7037</v>
      </c>
      <c r="H3244" s="318" t="s">
        <v>7413</v>
      </c>
      <c r="I3244" s="318" t="s">
        <v>6884</v>
      </c>
      <c r="J3244" s="318" t="s">
        <v>6884</v>
      </c>
      <c r="K3244" s="318" t="s">
        <v>6884</v>
      </c>
      <c r="L3244" s="318" t="s">
        <v>862</v>
      </c>
    </row>
    <row r="3245" spans="1:12" ht="67.5">
      <c r="A3245" s="319" t="s">
        <v>3897</v>
      </c>
      <c r="B3245" s="319" t="s">
        <v>21520</v>
      </c>
      <c r="C3245" s="319" t="s">
        <v>21521</v>
      </c>
      <c r="D3245" s="319" t="s">
        <v>3899</v>
      </c>
      <c r="E3245" s="319" t="s">
        <v>9432</v>
      </c>
      <c r="F3245" s="319" t="s">
        <v>9433</v>
      </c>
      <c r="G3245" s="319" t="s">
        <v>7003</v>
      </c>
      <c r="H3245" s="319" t="s">
        <v>9434</v>
      </c>
      <c r="I3245" s="319" t="s">
        <v>6884</v>
      </c>
      <c r="J3245" s="319" t="s">
        <v>6884</v>
      </c>
      <c r="K3245" s="319" t="s">
        <v>6884</v>
      </c>
      <c r="L3245" s="319" t="s">
        <v>862</v>
      </c>
    </row>
    <row r="3246" spans="1:12" ht="33.75">
      <c r="A3246" s="318" t="s">
        <v>5158</v>
      </c>
      <c r="B3246" s="318" t="s">
        <v>21522</v>
      </c>
      <c r="C3246" s="318" t="s">
        <v>21523</v>
      </c>
      <c r="D3246" s="318" t="s">
        <v>5160</v>
      </c>
      <c r="E3246" s="318" t="s">
        <v>20397</v>
      </c>
      <c r="F3246" s="318" t="s">
        <v>20398</v>
      </c>
      <c r="G3246" s="318" t="s">
        <v>7003</v>
      </c>
      <c r="H3246" s="318" t="s">
        <v>20398</v>
      </c>
      <c r="I3246" s="318" t="s">
        <v>6884</v>
      </c>
      <c r="J3246" s="318" t="s">
        <v>7108</v>
      </c>
      <c r="K3246" s="318" t="s">
        <v>6884</v>
      </c>
      <c r="L3246" s="318" t="s">
        <v>6893</v>
      </c>
    </row>
    <row r="3247" spans="1:12" ht="56.25">
      <c r="A3247" s="319" t="s">
        <v>21527</v>
      </c>
      <c r="B3247" s="319" t="s">
        <v>21524</v>
      </c>
      <c r="C3247" s="319" t="s">
        <v>21525</v>
      </c>
      <c r="D3247" s="319" t="s">
        <v>21526</v>
      </c>
      <c r="E3247" s="319" t="s">
        <v>21528</v>
      </c>
      <c r="F3247" s="319" t="s">
        <v>21529</v>
      </c>
      <c r="G3247" s="319" t="s">
        <v>7011</v>
      </c>
      <c r="H3247" s="319" t="s">
        <v>21530</v>
      </c>
      <c r="I3247" s="319" t="s">
        <v>7165</v>
      </c>
      <c r="J3247" s="319" t="s">
        <v>6884</v>
      </c>
      <c r="K3247" s="319" t="s">
        <v>6884</v>
      </c>
      <c r="L3247" s="319" t="s">
        <v>862</v>
      </c>
    </row>
    <row r="3248" spans="1:12" ht="45">
      <c r="A3248" s="318" t="s">
        <v>1879</v>
      </c>
      <c r="B3248" s="318" t="s">
        <v>21531</v>
      </c>
      <c r="C3248" s="318" t="s">
        <v>6142</v>
      </c>
      <c r="D3248" s="318" t="s">
        <v>6272</v>
      </c>
      <c r="E3248" s="318" t="s">
        <v>21532</v>
      </c>
      <c r="F3248" s="318" t="s">
        <v>21533</v>
      </c>
      <c r="G3248" s="318" t="s">
        <v>8083</v>
      </c>
      <c r="H3248" s="318" t="s">
        <v>21533</v>
      </c>
      <c r="I3248" s="318" t="s">
        <v>6884</v>
      </c>
      <c r="J3248" s="318" t="s">
        <v>21534</v>
      </c>
      <c r="K3248" s="318" t="s">
        <v>6884</v>
      </c>
      <c r="L3248" s="318" t="s">
        <v>862</v>
      </c>
    </row>
    <row r="3249" spans="1:12" ht="56.25">
      <c r="A3249" s="319" t="s">
        <v>21538</v>
      </c>
      <c r="B3249" s="319" t="s">
        <v>21535</v>
      </c>
      <c r="C3249" s="319" t="s">
        <v>21536</v>
      </c>
      <c r="D3249" s="319" t="s">
        <v>21537</v>
      </c>
      <c r="E3249" s="319" t="s">
        <v>8042</v>
      </c>
      <c r="F3249" s="319" t="s">
        <v>8043</v>
      </c>
      <c r="G3249" s="319" t="s">
        <v>7037</v>
      </c>
      <c r="H3249" s="319" t="s">
        <v>8043</v>
      </c>
      <c r="I3249" s="319" t="s">
        <v>6884</v>
      </c>
      <c r="J3249" s="319" t="s">
        <v>6884</v>
      </c>
      <c r="K3249" s="319" t="s">
        <v>6884</v>
      </c>
      <c r="L3249" s="319" t="s">
        <v>862</v>
      </c>
    </row>
    <row r="3250" spans="1:12" ht="45">
      <c r="A3250" s="318" t="s">
        <v>21542</v>
      </c>
      <c r="B3250" s="318" t="s">
        <v>21539</v>
      </c>
      <c r="C3250" s="318" t="s">
        <v>21540</v>
      </c>
      <c r="D3250" s="318" t="s">
        <v>21541</v>
      </c>
      <c r="E3250" s="318" t="s">
        <v>21543</v>
      </c>
      <c r="F3250" s="318" t="s">
        <v>21544</v>
      </c>
      <c r="G3250" s="318" t="s">
        <v>7139</v>
      </c>
      <c r="H3250" s="318" t="s">
        <v>21544</v>
      </c>
      <c r="I3250" s="318" t="s">
        <v>6884</v>
      </c>
      <c r="J3250" s="318" t="s">
        <v>6884</v>
      </c>
      <c r="K3250" s="318" t="s">
        <v>6884</v>
      </c>
      <c r="L3250" s="318" t="s">
        <v>862</v>
      </c>
    </row>
    <row r="3251" spans="1:12" ht="56.25">
      <c r="A3251" s="319" t="s">
        <v>1104</v>
      </c>
      <c r="B3251" s="319" t="s">
        <v>21545</v>
      </c>
      <c r="C3251" s="319" t="s">
        <v>21546</v>
      </c>
      <c r="D3251" s="319" t="s">
        <v>21547</v>
      </c>
      <c r="E3251" s="319" t="s">
        <v>21548</v>
      </c>
      <c r="F3251" s="319" t="s">
        <v>21549</v>
      </c>
      <c r="G3251" s="319" t="s">
        <v>7011</v>
      </c>
      <c r="H3251" s="319" t="s">
        <v>21549</v>
      </c>
      <c r="I3251" s="319" t="s">
        <v>6884</v>
      </c>
      <c r="J3251" s="319" t="s">
        <v>6884</v>
      </c>
      <c r="K3251" s="319" t="s">
        <v>6884</v>
      </c>
      <c r="L3251" s="319" t="s">
        <v>862</v>
      </c>
    </row>
    <row r="3252" spans="1:12" ht="67.5">
      <c r="A3252" s="318" t="s">
        <v>3798</v>
      </c>
      <c r="B3252" s="318" t="s">
        <v>21550</v>
      </c>
      <c r="C3252" s="318" t="s">
        <v>21551</v>
      </c>
      <c r="D3252" s="318" t="s">
        <v>3800</v>
      </c>
      <c r="E3252" s="318" t="s">
        <v>21552</v>
      </c>
      <c r="F3252" s="318" t="s">
        <v>20409</v>
      </c>
      <c r="G3252" s="318" t="s">
        <v>7106</v>
      </c>
      <c r="H3252" s="318" t="s">
        <v>21553</v>
      </c>
      <c r="I3252" s="318" t="s">
        <v>6884</v>
      </c>
      <c r="J3252" s="318" t="s">
        <v>7108</v>
      </c>
      <c r="K3252" s="318" t="s">
        <v>6884</v>
      </c>
      <c r="L3252" s="318" t="s">
        <v>862</v>
      </c>
    </row>
    <row r="3253" spans="1:12" ht="33.75">
      <c r="A3253" s="319" t="s">
        <v>21556</v>
      </c>
      <c r="B3253" s="319" t="s">
        <v>21554</v>
      </c>
      <c r="C3253" s="319" t="s">
        <v>21555</v>
      </c>
      <c r="D3253" s="319" t="s">
        <v>6884</v>
      </c>
      <c r="E3253" s="319" t="s">
        <v>8155</v>
      </c>
      <c r="F3253" s="319" t="s">
        <v>8156</v>
      </c>
      <c r="G3253" s="319" t="s">
        <v>7139</v>
      </c>
      <c r="H3253" s="319" t="s">
        <v>8156</v>
      </c>
      <c r="I3253" s="319" t="s">
        <v>6884</v>
      </c>
      <c r="J3253" s="319" t="s">
        <v>6884</v>
      </c>
      <c r="K3253" s="319" t="s">
        <v>6884</v>
      </c>
      <c r="L3253" s="319" t="s">
        <v>862</v>
      </c>
    </row>
    <row r="3254" spans="1:12" ht="56.25">
      <c r="A3254" s="318" t="s">
        <v>21560</v>
      </c>
      <c r="B3254" s="318" t="s">
        <v>21557</v>
      </c>
      <c r="C3254" s="318" t="s">
        <v>21558</v>
      </c>
      <c r="D3254" s="318" t="s">
        <v>21559</v>
      </c>
      <c r="E3254" s="318" t="s">
        <v>7237</v>
      </c>
      <c r="F3254" s="318" t="s">
        <v>8474</v>
      </c>
      <c r="G3254" s="318" t="s">
        <v>7003</v>
      </c>
      <c r="H3254" s="318" t="s">
        <v>8475</v>
      </c>
      <c r="I3254" s="318" t="s">
        <v>6884</v>
      </c>
      <c r="J3254" s="318" t="s">
        <v>6884</v>
      </c>
      <c r="K3254" s="318" t="s">
        <v>6884</v>
      </c>
      <c r="L3254" s="318" t="s">
        <v>862</v>
      </c>
    </row>
    <row r="3255" spans="1:12" ht="56.25">
      <c r="A3255" s="319" t="s">
        <v>21564</v>
      </c>
      <c r="B3255" s="319" t="s">
        <v>21561</v>
      </c>
      <c r="C3255" s="319" t="s">
        <v>21562</v>
      </c>
      <c r="D3255" s="319" t="s">
        <v>21563</v>
      </c>
      <c r="E3255" s="319" t="s">
        <v>21565</v>
      </c>
      <c r="F3255" s="319" t="s">
        <v>21566</v>
      </c>
      <c r="G3255" s="319" t="s">
        <v>7037</v>
      </c>
      <c r="H3255" s="319" t="s">
        <v>21567</v>
      </c>
      <c r="I3255" s="319" t="s">
        <v>6884</v>
      </c>
      <c r="J3255" s="319" t="s">
        <v>6884</v>
      </c>
      <c r="K3255" s="319" t="s">
        <v>6884</v>
      </c>
      <c r="L3255" s="319" t="s">
        <v>862</v>
      </c>
    </row>
    <row r="3256" spans="1:12" ht="56.25">
      <c r="A3256" s="318" t="s">
        <v>21571</v>
      </c>
      <c r="B3256" s="318" t="s">
        <v>21568</v>
      </c>
      <c r="C3256" s="318" t="s">
        <v>21569</v>
      </c>
      <c r="D3256" s="318" t="s">
        <v>21570</v>
      </c>
      <c r="E3256" s="318" t="s">
        <v>9674</v>
      </c>
      <c r="F3256" s="318" t="s">
        <v>9675</v>
      </c>
      <c r="G3256" s="318" t="s">
        <v>7037</v>
      </c>
      <c r="H3256" s="318" t="s">
        <v>9675</v>
      </c>
      <c r="I3256" s="318" t="s">
        <v>6884</v>
      </c>
      <c r="J3256" s="318" t="s">
        <v>6884</v>
      </c>
      <c r="K3256" s="318" t="s">
        <v>6884</v>
      </c>
      <c r="L3256" s="318" t="s">
        <v>862</v>
      </c>
    </row>
    <row r="3257" spans="1:12" ht="45">
      <c r="A3257" s="319" t="s">
        <v>21575</v>
      </c>
      <c r="B3257" s="319" t="s">
        <v>21572</v>
      </c>
      <c r="C3257" s="319" t="s">
        <v>21573</v>
      </c>
      <c r="D3257" s="319" t="s">
        <v>21574</v>
      </c>
      <c r="E3257" s="319" t="s">
        <v>7354</v>
      </c>
      <c r="F3257" s="319" t="s">
        <v>7355</v>
      </c>
      <c r="G3257" s="319" t="s">
        <v>7003</v>
      </c>
      <c r="H3257" s="319" t="s">
        <v>7356</v>
      </c>
      <c r="I3257" s="319" t="s">
        <v>6884</v>
      </c>
      <c r="J3257" s="319" t="s">
        <v>6884</v>
      </c>
      <c r="K3257" s="319" t="s">
        <v>6884</v>
      </c>
      <c r="L3257" s="319" t="s">
        <v>862</v>
      </c>
    </row>
    <row r="3258" spans="1:12" ht="45">
      <c r="A3258" s="318" t="s">
        <v>21579</v>
      </c>
      <c r="B3258" s="318" t="s">
        <v>21576</v>
      </c>
      <c r="C3258" s="318" t="s">
        <v>21577</v>
      </c>
      <c r="D3258" s="318" t="s">
        <v>21578</v>
      </c>
      <c r="E3258" s="318" t="s">
        <v>7354</v>
      </c>
      <c r="F3258" s="318" t="s">
        <v>7355</v>
      </c>
      <c r="G3258" s="318" t="s">
        <v>7003</v>
      </c>
      <c r="H3258" s="318" t="s">
        <v>7356</v>
      </c>
      <c r="I3258" s="318" t="s">
        <v>6884</v>
      </c>
      <c r="J3258" s="318" t="s">
        <v>6884</v>
      </c>
      <c r="K3258" s="318" t="s">
        <v>6884</v>
      </c>
      <c r="L3258" s="318" t="s">
        <v>862</v>
      </c>
    </row>
    <row r="3259" spans="1:12" ht="22.5">
      <c r="A3259" s="319" t="s">
        <v>21583</v>
      </c>
      <c r="B3259" s="319" t="s">
        <v>21580</v>
      </c>
      <c r="C3259" s="319" t="s">
        <v>21581</v>
      </c>
      <c r="D3259" s="319" t="s">
        <v>21582</v>
      </c>
      <c r="E3259" s="319" t="s">
        <v>9124</v>
      </c>
      <c r="F3259" s="319" t="s">
        <v>9125</v>
      </c>
      <c r="G3259" s="319" t="s">
        <v>8100</v>
      </c>
      <c r="H3259" s="319" t="s">
        <v>9125</v>
      </c>
      <c r="I3259" s="319" t="s">
        <v>6884</v>
      </c>
      <c r="J3259" s="319" t="s">
        <v>6884</v>
      </c>
      <c r="K3259" s="319" t="s">
        <v>6884</v>
      </c>
      <c r="L3259" s="319" t="s">
        <v>862</v>
      </c>
    </row>
    <row r="3260" spans="1:12" ht="45">
      <c r="A3260" s="318" t="s">
        <v>6884</v>
      </c>
      <c r="B3260" s="318" t="s">
        <v>21584</v>
      </c>
      <c r="C3260" s="318" t="s">
        <v>21585</v>
      </c>
      <c r="D3260" s="318" t="s">
        <v>21586</v>
      </c>
      <c r="E3260" s="318" t="s">
        <v>7751</v>
      </c>
      <c r="F3260" s="318" t="s">
        <v>7752</v>
      </c>
      <c r="G3260" s="318" t="s">
        <v>7037</v>
      </c>
      <c r="H3260" s="318" t="s">
        <v>7752</v>
      </c>
      <c r="I3260" s="318" t="s">
        <v>6884</v>
      </c>
      <c r="J3260" s="318" t="s">
        <v>6884</v>
      </c>
      <c r="K3260" s="318" t="s">
        <v>6884</v>
      </c>
      <c r="L3260" s="318" t="s">
        <v>862</v>
      </c>
    </row>
    <row r="3261" spans="1:12" ht="78.75">
      <c r="A3261" s="319" t="s">
        <v>21590</v>
      </c>
      <c r="B3261" s="319" t="s">
        <v>21587</v>
      </c>
      <c r="C3261" s="319" t="s">
        <v>21588</v>
      </c>
      <c r="D3261" s="319" t="s">
        <v>21589</v>
      </c>
      <c r="E3261" s="319" t="s">
        <v>7048</v>
      </c>
      <c r="F3261" s="319" t="s">
        <v>7049</v>
      </c>
      <c r="G3261" s="319" t="s">
        <v>6884</v>
      </c>
      <c r="H3261" s="319" t="s">
        <v>7049</v>
      </c>
      <c r="I3261" s="319" t="s">
        <v>6884</v>
      </c>
      <c r="J3261" s="319" t="s">
        <v>6884</v>
      </c>
      <c r="K3261" s="319" t="s">
        <v>6884</v>
      </c>
      <c r="L3261" s="319" t="s">
        <v>862</v>
      </c>
    </row>
    <row r="3262" spans="1:12" ht="45">
      <c r="A3262" s="318" t="s">
        <v>21594</v>
      </c>
      <c r="B3262" s="318" t="s">
        <v>21591</v>
      </c>
      <c r="C3262" s="318" t="s">
        <v>21592</v>
      </c>
      <c r="D3262" s="318" t="s">
        <v>21593</v>
      </c>
      <c r="E3262" s="318" t="s">
        <v>21595</v>
      </c>
      <c r="F3262" s="318" t="s">
        <v>21596</v>
      </c>
      <c r="G3262" s="318" t="s">
        <v>8100</v>
      </c>
      <c r="H3262" s="318" t="s">
        <v>21596</v>
      </c>
      <c r="I3262" s="318" t="s">
        <v>6884</v>
      </c>
      <c r="J3262" s="318" t="s">
        <v>6884</v>
      </c>
      <c r="K3262" s="318" t="s">
        <v>6884</v>
      </c>
      <c r="L3262" s="318" t="s">
        <v>862</v>
      </c>
    </row>
    <row r="3263" spans="1:12" ht="67.5">
      <c r="A3263" s="319" t="s">
        <v>21600</v>
      </c>
      <c r="B3263" s="319" t="s">
        <v>21597</v>
      </c>
      <c r="C3263" s="319" t="s">
        <v>21598</v>
      </c>
      <c r="D3263" s="319" t="s">
        <v>21599</v>
      </c>
      <c r="E3263" s="319" t="s">
        <v>21601</v>
      </c>
      <c r="F3263" s="319" t="s">
        <v>21602</v>
      </c>
      <c r="G3263" s="319" t="s">
        <v>8083</v>
      </c>
      <c r="H3263" s="319" t="s">
        <v>21603</v>
      </c>
      <c r="I3263" s="319" t="s">
        <v>6884</v>
      </c>
      <c r="J3263" s="319" t="s">
        <v>6884</v>
      </c>
      <c r="K3263" s="319" t="s">
        <v>6884</v>
      </c>
      <c r="L3263" s="319" t="s">
        <v>862</v>
      </c>
    </row>
    <row r="3264" spans="1:12" ht="67.5">
      <c r="A3264" s="318" t="s">
        <v>6884</v>
      </c>
      <c r="B3264" s="318" t="s">
        <v>21604</v>
      </c>
      <c r="C3264" s="318" t="s">
        <v>21605</v>
      </c>
      <c r="D3264" s="318" t="s">
        <v>21606</v>
      </c>
      <c r="E3264" s="318" t="s">
        <v>7035</v>
      </c>
      <c r="F3264" s="318" t="s">
        <v>7036</v>
      </c>
      <c r="G3264" s="318" t="s">
        <v>7037</v>
      </c>
      <c r="H3264" s="318" t="s">
        <v>7036</v>
      </c>
      <c r="I3264" s="318" t="s">
        <v>6884</v>
      </c>
      <c r="J3264" s="318" t="s">
        <v>6884</v>
      </c>
      <c r="K3264" s="318" t="s">
        <v>6884</v>
      </c>
      <c r="L3264" s="318" t="s">
        <v>862</v>
      </c>
    </row>
    <row r="3265" spans="1:12" ht="67.5">
      <c r="A3265" s="319" t="s">
        <v>21610</v>
      </c>
      <c r="B3265" s="319" t="s">
        <v>21607</v>
      </c>
      <c r="C3265" s="319" t="s">
        <v>21608</v>
      </c>
      <c r="D3265" s="319" t="s">
        <v>21609</v>
      </c>
      <c r="E3265" s="319" t="s">
        <v>9076</v>
      </c>
      <c r="F3265" s="319" t="s">
        <v>9077</v>
      </c>
      <c r="G3265" s="319" t="s">
        <v>7037</v>
      </c>
      <c r="H3265" s="319" t="s">
        <v>9077</v>
      </c>
      <c r="I3265" s="319" t="s">
        <v>6884</v>
      </c>
      <c r="J3265" s="319" t="s">
        <v>6884</v>
      </c>
      <c r="K3265" s="319" t="s">
        <v>6884</v>
      </c>
      <c r="L3265" s="319" t="s">
        <v>862</v>
      </c>
    </row>
    <row r="3266" spans="1:12" ht="33.75">
      <c r="A3266" s="318" t="s">
        <v>21614</v>
      </c>
      <c r="B3266" s="318" t="s">
        <v>21611</v>
      </c>
      <c r="C3266" s="318" t="s">
        <v>21612</v>
      </c>
      <c r="D3266" s="318" t="s">
        <v>21613</v>
      </c>
      <c r="E3266" s="318" t="s">
        <v>7772</v>
      </c>
      <c r="F3266" s="318" t="s">
        <v>7773</v>
      </c>
      <c r="G3266" s="318" t="s">
        <v>7044</v>
      </c>
      <c r="H3266" s="318" t="s">
        <v>7773</v>
      </c>
      <c r="I3266" s="318" t="s">
        <v>6884</v>
      </c>
      <c r="J3266" s="318" t="s">
        <v>6884</v>
      </c>
      <c r="K3266" s="318" t="s">
        <v>6884</v>
      </c>
      <c r="L3266" s="318" t="s">
        <v>862</v>
      </c>
    </row>
    <row r="3267" spans="1:12" ht="45">
      <c r="A3267" s="319" t="s">
        <v>21618</v>
      </c>
      <c r="B3267" s="319" t="s">
        <v>21615</v>
      </c>
      <c r="C3267" s="319" t="s">
        <v>21616</v>
      </c>
      <c r="D3267" s="319" t="s">
        <v>21617</v>
      </c>
      <c r="E3267" s="319" t="s">
        <v>7001</v>
      </c>
      <c r="F3267" s="319" t="s">
        <v>7002</v>
      </c>
      <c r="G3267" s="319" t="s">
        <v>7003</v>
      </c>
      <c r="H3267" s="319" t="s">
        <v>7004</v>
      </c>
      <c r="I3267" s="319" t="s">
        <v>6884</v>
      </c>
      <c r="J3267" s="319" t="s">
        <v>6884</v>
      </c>
      <c r="K3267" s="319" t="s">
        <v>6884</v>
      </c>
      <c r="L3267" s="319" t="s">
        <v>862</v>
      </c>
    </row>
    <row r="3268" spans="1:12" ht="56.25">
      <c r="A3268" s="318" t="s">
        <v>21622</v>
      </c>
      <c r="B3268" s="318" t="s">
        <v>21619</v>
      </c>
      <c r="C3268" s="318" t="s">
        <v>21620</v>
      </c>
      <c r="D3268" s="318" t="s">
        <v>21621</v>
      </c>
      <c r="E3268" s="318" t="s">
        <v>7210</v>
      </c>
      <c r="F3268" s="318" t="s">
        <v>7211</v>
      </c>
      <c r="G3268" s="318" t="s">
        <v>7003</v>
      </c>
      <c r="H3268" s="318" t="s">
        <v>7212</v>
      </c>
      <c r="I3268" s="318" t="s">
        <v>6884</v>
      </c>
      <c r="J3268" s="318" t="s">
        <v>6884</v>
      </c>
      <c r="K3268" s="318" t="s">
        <v>6884</v>
      </c>
      <c r="L3268" s="318" t="s">
        <v>862</v>
      </c>
    </row>
    <row r="3269" spans="1:12" ht="67.5">
      <c r="A3269" s="319" t="s">
        <v>21625</v>
      </c>
      <c r="B3269" s="319" t="s">
        <v>21623</v>
      </c>
      <c r="C3269" s="319" t="s">
        <v>21624</v>
      </c>
      <c r="D3269" s="319" t="s">
        <v>6884</v>
      </c>
      <c r="E3269" s="319" t="s">
        <v>8930</v>
      </c>
      <c r="F3269" s="319" t="s">
        <v>8931</v>
      </c>
      <c r="G3269" s="319" t="s">
        <v>6884</v>
      </c>
      <c r="H3269" s="319" t="s">
        <v>8931</v>
      </c>
      <c r="I3269" s="319" t="s">
        <v>6884</v>
      </c>
      <c r="J3269" s="319" t="s">
        <v>6884</v>
      </c>
      <c r="K3269" s="319" t="s">
        <v>6884</v>
      </c>
      <c r="L3269" s="319" t="s">
        <v>862</v>
      </c>
    </row>
    <row r="3270" spans="1:12" ht="56.25">
      <c r="A3270" s="318" t="s">
        <v>21629</v>
      </c>
      <c r="B3270" s="318" t="s">
        <v>21626</v>
      </c>
      <c r="C3270" s="318" t="s">
        <v>21627</v>
      </c>
      <c r="D3270" s="318" t="s">
        <v>21628</v>
      </c>
      <c r="E3270" s="318" t="s">
        <v>8446</v>
      </c>
      <c r="F3270" s="318" t="s">
        <v>8447</v>
      </c>
      <c r="G3270" s="318" t="s">
        <v>7120</v>
      </c>
      <c r="H3270" s="318" t="s">
        <v>8448</v>
      </c>
      <c r="I3270" s="318" t="s">
        <v>6884</v>
      </c>
      <c r="J3270" s="318" t="s">
        <v>6884</v>
      </c>
      <c r="K3270" s="318" t="s">
        <v>6884</v>
      </c>
      <c r="L3270" s="318" t="s">
        <v>862</v>
      </c>
    </row>
    <row r="3271" spans="1:12" ht="45">
      <c r="A3271" s="319" t="s">
        <v>21633</v>
      </c>
      <c r="B3271" s="319" t="s">
        <v>21630</v>
      </c>
      <c r="C3271" s="319" t="s">
        <v>21631</v>
      </c>
      <c r="D3271" s="319" t="s">
        <v>21632</v>
      </c>
      <c r="E3271" s="319" t="s">
        <v>8930</v>
      </c>
      <c r="F3271" s="319" t="s">
        <v>8931</v>
      </c>
      <c r="G3271" s="319" t="s">
        <v>6884</v>
      </c>
      <c r="H3271" s="319" t="s">
        <v>8931</v>
      </c>
      <c r="I3271" s="319" t="s">
        <v>6884</v>
      </c>
      <c r="J3271" s="319" t="s">
        <v>6884</v>
      </c>
      <c r="K3271" s="319" t="s">
        <v>6884</v>
      </c>
      <c r="L3271" s="319" t="s">
        <v>862</v>
      </c>
    </row>
    <row r="3272" spans="1:12" ht="78.75">
      <c r="A3272" s="318" t="s">
        <v>21637</v>
      </c>
      <c r="B3272" s="318" t="s">
        <v>21634</v>
      </c>
      <c r="C3272" s="318" t="s">
        <v>21635</v>
      </c>
      <c r="D3272" s="318" t="s">
        <v>21636</v>
      </c>
      <c r="E3272" s="318" t="s">
        <v>21638</v>
      </c>
      <c r="F3272" s="318" t="s">
        <v>21639</v>
      </c>
      <c r="G3272" s="318" t="s">
        <v>7106</v>
      </c>
      <c r="H3272" s="318" t="s">
        <v>21640</v>
      </c>
      <c r="I3272" s="318" t="s">
        <v>6884</v>
      </c>
      <c r="J3272" s="318" t="s">
        <v>17133</v>
      </c>
      <c r="K3272" s="318" t="s">
        <v>6884</v>
      </c>
      <c r="L3272" s="318" t="s">
        <v>7534</v>
      </c>
    </row>
    <row r="3273" spans="1:12" ht="45">
      <c r="A3273" s="319" t="s">
        <v>21644</v>
      </c>
      <c r="B3273" s="319" t="s">
        <v>21641</v>
      </c>
      <c r="C3273" s="319" t="s">
        <v>21642</v>
      </c>
      <c r="D3273" s="319" t="s">
        <v>21643</v>
      </c>
      <c r="E3273" s="319" t="s">
        <v>21645</v>
      </c>
      <c r="F3273" s="319" t="s">
        <v>21646</v>
      </c>
      <c r="G3273" s="319" t="s">
        <v>6932</v>
      </c>
      <c r="H3273" s="319" t="s">
        <v>21646</v>
      </c>
      <c r="I3273" s="319" t="s">
        <v>6884</v>
      </c>
      <c r="J3273" s="319" t="s">
        <v>19156</v>
      </c>
      <c r="K3273" s="319" t="s">
        <v>6884</v>
      </c>
      <c r="L3273" s="319" t="s">
        <v>862</v>
      </c>
    </row>
    <row r="3274" spans="1:12" ht="78.75">
      <c r="A3274" s="318" t="s">
        <v>4370</v>
      </c>
      <c r="B3274" s="318" t="s">
        <v>21647</v>
      </c>
      <c r="C3274" s="318" t="s">
        <v>21648</v>
      </c>
      <c r="D3274" s="318" t="s">
        <v>4372</v>
      </c>
      <c r="E3274" s="318" t="s">
        <v>16078</v>
      </c>
      <c r="F3274" s="318" t="s">
        <v>21649</v>
      </c>
      <c r="G3274" s="318" t="s">
        <v>7003</v>
      </c>
      <c r="H3274" s="318" t="s">
        <v>21650</v>
      </c>
      <c r="I3274" s="318" t="s">
        <v>6884</v>
      </c>
      <c r="J3274" s="318" t="s">
        <v>6884</v>
      </c>
      <c r="K3274" s="318" t="s">
        <v>6884</v>
      </c>
      <c r="L3274" s="318" t="s">
        <v>862</v>
      </c>
    </row>
    <row r="3275" spans="1:12" ht="45">
      <c r="A3275" s="319" t="s">
        <v>21654</v>
      </c>
      <c r="B3275" s="319" t="s">
        <v>21651</v>
      </c>
      <c r="C3275" s="319" t="s">
        <v>21652</v>
      </c>
      <c r="D3275" s="319" t="s">
        <v>21653</v>
      </c>
      <c r="E3275" s="319" t="s">
        <v>9494</v>
      </c>
      <c r="F3275" s="319" t="s">
        <v>9495</v>
      </c>
      <c r="G3275" s="319" t="s">
        <v>7163</v>
      </c>
      <c r="H3275" s="319" t="s">
        <v>9495</v>
      </c>
      <c r="I3275" s="319" t="s">
        <v>6884</v>
      </c>
      <c r="J3275" s="319" t="s">
        <v>6884</v>
      </c>
      <c r="K3275" s="319" t="s">
        <v>6884</v>
      </c>
      <c r="L3275" s="319" t="s">
        <v>862</v>
      </c>
    </row>
    <row r="3276" spans="1:12" ht="33.75">
      <c r="A3276" s="318" t="s">
        <v>21658</v>
      </c>
      <c r="B3276" s="318" t="s">
        <v>21655</v>
      </c>
      <c r="C3276" s="318" t="s">
        <v>21656</v>
      </c>
      <c r="D3276" s="318" t="s">
        <v>21657</v>
      </c>
      <c r="E3276" s="318" t="s">
        <v>7035</v>
      </c>
      <c r="F3276" s="318" t="s">
        <v>7036</v>
      </c>
      <c r="G3276" s="318" t="s">
        <v>7037</v>
      </c>
      <c r="H3276" s="318" t="s">
        <v>7036</v>
      </c>
      <c r="I3276" s="318" t="s">
        <v>6884</v>
      </c>
      <c r="J3276" s="318" t="s">
        <v>6884</v>
      </c>
      <c r="K3276" s="318" t="s">
        <v>6884</v>
      </c>
      <c r="L3276" s="318" t="s">
        <v>862</v>
      </c>
    </row>
    <row r="3277" spans="1:12" ht="33.75">
      <c r="A3277" s="319" t="s">
        <v>21662</v>
      </c>
      <c r="B3277" s="319" t="s">
        <v>21659</v>
      </c>
      <c r="C3277" s="319" t="s">
        <v>21660</v>
      </c>
      <c r="D3277" s="319" t="s">
        <v>21661</v>
      </c>
      <c r="E3277" s="319" t="s">
        <v>7472</v>
      </c>
      <c r="F3277" s="319" t="s">
        <v>7473</v>
      </c>
      <c r="G3277" s="319" t="s">
        <v>7474</v>
      </c>
      <c r="H3277" s="319" t="s">
        <v>7473</v>
      </c>
      <c r="I3277" s="319" t="s">
        <v>6884</v>
      </c>
      <c r="J3277" s="319" t="s">
        <v>6884</v>
      </c>
      <c r="K3277" s="319" t="s">
        <v>6884</v>
      </c>
      <c r="L3277" s="319" t="s">
        <v>862</v>
      </c>
    </row>
    <row r="3278" spans="1:12" ht="56.25">
      <c r="A3278" s="318" t="s">
        <v>21666</v>
      </c>
      <c r="B3278" s="318" t="s">
        <v>21663</v>
      </c>
      <c r="C3278" s="318" t="s">
        <v>21664</v>
      </c>
      <c r="D3278" s="318" t="s">
        <v>21665</v>
      </c>
      <c r="E3278" s="318" t="s">
        <v>7048</v>
      </c>
      <c r="F3278" s="318" t="s">
        <v>7049</v>
      </c>
      <c r="G3278" s="318" t="s">
        <v>6884</v>
      </c>
      <c r="H3278" s="318" t="s">
        <v>7049</v>
      </c>
      <c r="I3278" s="318" t="s">
        <v>6884</v>
      </c>
      <c r="J3278" s="318" t="s">
        <v>6884</v>
      </c>
      <c r="K3278" s="318" t="s">
        <v>6884</v>
      </c>
      <c r="L3278" s="318" t="s">
        <v>862</v>
      </c>
    </row>
    <row r="3279" spans="1:12" ht="78.75">
      <c r="A3279" s="319" t="s">
        <v>21670</v>
      </c>
      <c r="B3279" s="319" t="s">
        <v>21667</v>
      </c>
      <c r="C3279" s="319" t="s">
        <v>21668</v>
      </c>
      <c r="D3279" s="319" t="s">
        <v>21669</v>
      </c>
      <c r="E3279" s="319" t="s">
        <v>9076</v>
      </c>
      <c r="F3279" s="319" t="s">
        <v>9077</v>
      </c>
      <c r="G3279" s="319" t="s">
        <v>7037</v>
      </c>
      <c r="H3279" s="319" t="s">
        <v>9077</v>
      </c>
      <c r="I3279" s="319" t="s">
        <v>6884</v>
      </c>
      <c r="J3279" s="319" t="s">
        <v>6884</v>
      </c>
      <c r="K3279" s="319" t="s">
        <v>6884</v>
      </c>
      <c r="L3279" s="319" t="s">
        <v>862</v>
      </c>
    </row>
    <row r="3280" spans="1:12" ht="56.25">
      <c r="A3280" s="318" t="s">
        <v>21674</v>
      </c>
      <c r="B3280" s="318" t="s">
        <v>21671</v>
      </c>
      <c r="C3280" s="318" t="s">
        <v>21672</v>
      </c>
      <c r="D3280" s="318" t="s">
        <v>21673</v>
      </c>
      <c r="E3280" s="318" t="s">
        <v>7048</v>
      </c>
      <c r="F3280" s="318" t="s">
        <v>7049</v>
      </c>
      <c r="G3280" s="318" t="s">
        <v>6884</v>
      </c>
      <c r="H3280" s="318" t="s">
        <v>7049</v>
      </c>
      <c r="I3280" s="318" t="s">
        <v>6884</v>
      </c>
      <c r="J3280" s="318" t="s">
        <v>6884</v>
      </c>
      <c r="K3280" s="318" t="s">
        <v>6884</v>
      </c>
      <c r="L3280" s="318" t="s">
        <v>862</v>
      </c>
    </row>
    <row r="3281" spans="1:12" ht="56.25">
      <c r="A3281" s="319" t="s">
        <v>6884</v>
      </c>
      <c r="B3281" s="319" t="s">
        <v>21675</v>
      </c>
      <c r="C3281" s="319" t="s">
        <v>21676</v>
      </c>
      <c r="D3281" s="319" t="s">
        <v>21677</v>
      </c>
      <c r="E3281" s="319" t="s">
        <v>7598</v>
      </c>
      <c r="F3281" s="319" t="s">
        <v>7599</v>
      </c>
      <c r="G3281" s="319" t="s">
        <v>7600</v>
      </c>
      <c r="H3281" s="319" t="s">
        <v>7599</v>
      </c>
      <c r="I3281" s="319" t="s">
        <v>6884</v>
      </c>
      <c r="J3281" s="319" t="s">
        <v>6884</v>
      </c>
      <c r="K3281" s="319" t="s">
        <v>6884</v>
      </c>
      <c r="L3281" s="319" t="s">
        <v>862</v>
      </c>
    </row>
    <row r="3282" spans="1:12" ht="56.25">
      <c r="A3282" s="318" t="s">
        <v>21681</v>
      </c>
      <c r="B3282" s="318" t="s">
        <v>21678</v>
      </c>
      <c r="C3282" s="318" t="s">
        <v>21679</v>
      </c>
      <c r="D3282" s="318" t="s">
        <v>21680</v>
      </c>
      <c r="E3282" s="318" t="s">
        <v>9076</v>
      </c>
      <c r="F3282" s="318" t="s">
        <v>9077</v>
      </c>
      <c r="G3282" s="318" t="s">
        <v>7037</v>
      </c>
      <c r="H3282" s="318" t="s">
        <v>9077</v>
      </c>
      <c r="I3282" s="318" t="s">
        <v>6884</v>
      </c>
      <c r="J3282" s="318" t="s">
        <v>6884</v>
      </c>
      <c r="K3282" s="318" t="s">
        <v>6884</v>
      </c>
      <c r="L3282" s="318" t="s">
        <v>862</v>
      </c>
    </row>
    <row r="3283" spans="1:12" ht="78.75">
      <c r="A3283" s="319" t="s">
        <v>6884</v>
      </c>
      <c r="B3283" s="319" t="s">
        <v>21682</v>
      </c>
      <c r="C3283" s="319" t="s">
        <v>21683</v>
      </c>
      <c r="D3283" s="319" t="s">
        <v>21684</v>
      </c>
      <c r="E3283" s="319" t="s">
        <v>7274</v>
      </c>
      <c r="F3283" s="319" t="s">
        <v>7275</v>
      </c>
      <c r="G3283" s="319" t="s">
        <v>7276</v>
      </c>
      <c r="H3283" s="319" t="s">
        <v>7277</v>
      </c>
      <c r="I3283" s="319" t="s">
        <v>6884</v>
      </c>
      <c r="J3283" s="319" t="s">
        <v>6884</v>
      </c>
      <c r="K3283" s="319" t="s">
        <v>6884</v>
      </c>
      <c r="L3283" s="319" t="s">
        <v>862</v>
      </c>
    </row>
    <row r="3284" spans="1:12" ht="101.25">
      <c r="A3284" s="318" t="s">
        <v>6884</v>
      </c>
      <c r="B3284" s="318" t="s">
        <v>21685</v>
      </c>
      <c r="C3284" s="318" t="s">
        <v>21686</v>
      </c>
      <c r="D3284" s="318" t="s">
        <v>21687</v>
      </c>
      <c r="E3284" s="318" t="s">
        <v>7035</v>
      </c>
      <c r="F3284" s="318" t="s">
        <v>7036</v>
      </c>
      <c r="G3284" s="318" t="s">
        <v>7037</v>
      </c>
      <c r="H3284" s="318" t="s">
        <v>7036</v>
      </c>
      <c r="I3284" s="318" t="s">
        <v>6884</v>
      </c>
      <c r="J3284" s="318" t="s">
        <v>6884</v>
      </c>
      <c r="K3284" s="318" t="s">
        <v>6884</v>
      </c>
      <c r="L3284" s="318" t="s">
        <v>862</v>
      </c>
    </row>
    <row r="3285" spans="1:12" ht="33.75">
      <c r="A3285" s="319" t="s">
        <v>21691</v>
      </c>
      <c r="B3285" s="319" t="s">
        <v>21688</v>
      </c>
      <c r="C3285" s="319" t="s">
        <v>21689</v>
      </c>
      <c r="D3285" s="319" t="s">
        <v>21690</v>
      </c>
      <c r="E3285" s="319" t="s">
        <v>9900</v>
      </c>
      <c r="F3285" s="319" t="s">
        <v>9901</v>
      </c>
      <c r="G3285" s="319" t="s">
        <v>7333</v>
      </c>
      <c r="H3285" s="319" t="s">
        <v>9901</v>
      </c>
      <c r="I3285" s="319" t="s">
        <v>6884</v>
      </c>
      <c r="J3285" s="319" t="s">
        <v>6884</v>
      </c>
      <c r="K3285" s="319" t="s">
        <v>6884</v>
      </c>
      <c r="L3285" s="319" t="s">
        <v>862</v>
      </c>
    </row>
    <row r="3286" spans="1:12" ht="67.5">
      <c r="A3286" s="318" t="s">
        <v>21695</v>
      </c>
      <c r="B3286" s="318" t="s">
        <v>21692</v>
      </c>
      <c r="C3286" s="318" t="s">
        <v>21693</v>
      </c>
      <c r="D3286" s="318" t="s">
        <v>21694</v>
      </c>
      <c r="E3286" s="318" t="s">
        <v>7048</v>
      </c>
      <c r="F3286" s="318" t="s">
        <v>7049</v>
      </c>
      <c r="G3286" s="318" t="s">
        <v>6884</v>
      </c>
      <c r="H3286" s="318" t="s">
        <v>7049</v>
      </c>
      <c r="I3286" s="318" t="s">
        <v>6884</v>
      </c>
      <c r="J3286" s="318" t="s">
        <v>6884</v>
      </c>
      <c r="K3286" s="318" t="s">
        <v>6884</v>
      </c>
      <c r="L3286" s="318" t="s">
        <v>862</v>
      </c>
    </row>
    <row r="3287" spans="1:12" ht="78.75">
      <c r="A3287" s="319" t="s">
        <v>21699</v>
      </c>
      <c r="B3287" s="319" t="s">
        <v>21696</v>
      </c>
      <c r="C3287" s="319" t="s">
        <v>21697</v>
      </c>
      <c r="D3287" s="319" t="s">
        <v>21698</v>
      </c>
      <c r="E3287" s="319" t="s">
        <v>7001</v>
      </c>
      <c r="F3287" s="319" t="s">
        <v>7002</v>
      </c>
      <c r="G3287" s="319" t="s">
        <v>7003</v>
      </c>
      <c r="H3287" s="319" t="s">
        <v>7004</v>
      </c>
      <c r="I3287" s="319" t="s">
        <v>6884</v>
      </c>
      <c r="J3287" s="319" t="s">
        <v>6884</v>
      </c>
      <c r="K3287" s="319" t="s">
        <v>6884</v>
      </c>
      <c r="L3287" s="319" t="s">
        <v>862</v>
      </c>
    </row>
    <row r="3288" spans="1:12" ht="78.75">
      <c r="A3288" s="318" t="s">
        <v>6884</v>
      </c>
      <c r="B3288" s="318" t="s">
        <v>21700</v>
      </c>
      <c r="C3288" s="318" t="s">
        <v>21701</v>
      </c>
      <c r="D3288" s="318" t="s">
        <v>21702</v>
      </c>
      <c r="E3288" s="318" t="s">
        <v>7048</v>
      </c>
      <c r="F3288" s="318" t="s">
        <v>7049</v>
      </c>
      <c r="G3288" s="318" t="s">
        <v>6884</v>
      </c>
      <c r="H3288" s="318" t="s">
        <v>7049</v>
      </c>
      <c r="I3288" s="318" t="s">
        <v>6884</v>
      </c>
      <c r="J3288" s="318" t="s">
        <v>6884</v>
      </c>
      <c r="K3288" s="318" t="s">
        <v>6884</v>
      </c>
      <c r="L3288" s="318" t="s">
        <v>862</v>
      </c>
    </row>
    <row r="3289" spans="1:12" ht="22.5">
      <c r="A3289" s="319" t="s">
        <v>21705</v>
      </c>
      <c r="B3289" s="319" t="s">
        <v>21703</v>
      </c>
      <c r="C3289" s="319" t="s">
        <v>21704</v>
      </c>
      <c r="D3289" s="319" t="s">
        <v>6337</v>
      </c>
      <c r="E3289" s="319" t="s">
        <v>6988</v>
      </c>
      <c r="F3289" s="319" t="s">
        <v>16270</v>
      </c>
      <c r="G3289" s="319" t="s">
        <v>6990</v>
      </c>
      <c r="H3289" s="319" t="s">
        <v>16270</v>
      </c>
      <c r="I3289" s="319" t="s">
        <v>6884</v>
      </c>
      <c r="J3289" s="319" t="s">
        <v>6884</v>
      </c>
      <c r="K3289" s="319" t="s">
        <v>6884</v>
      </c>
      <c r="L3289" s="319" t="s">
        <v>862</v>
      </c>
    </row>
    <row r="3290" spans="1:12" ht="22.5">
      <c r="A3290" s="318" t="s">
        <v>6096</v>
      </c>
      <c r="B3290" s="318" t="s">
        <v>21706</v>
      </c>
      <c r="C3290" s="318" t="s">
        <v>6216</v>
      </c>
      <c r="D3290" s="318" t="s">
        <v>6352</v>
      </c>
      <c r="E3290" s="318" t="s">
        <v>6988</v>
      </c>
      <c r="F3290" s="318" t="s">
        <v>16270</v>
      </c>
      <c r="G3290" s="318" t="s">
        <v>6990</v>
      </c>
      <c r="H3290" s="318" t="s">
        <v>16270</v>
      </c>
      <c r="I3290" s="318" t="s">
        <v>6884</v>
      </c>
      <c r="J3290" s="318" t="s">
        <v>6884</v>
      </c>
      <c r="K3290" s="318" t="s">
        <v>6884</v>
      </c>
      <c r="L3290" s="318" t="s">
        <v>862</v>
      </c>
    </row>
    <row r="3291" spans="1:12" ht="56.25">
      <c r="A3291" s="319" t="s">
        <v>21710</v>
      </c>
      <c r="B3291" s="319" t="s">
        <v>21707</v>
      </c>
      <c r="C3291" s="319" t="s">
        <v>21708</v>
      </c>
      <c r="D3291" s="319" t="s">
        <v>21709</v>
      </c>
      <c r="E3291" s="319" t="s">
        <v>7331</v>
      </c>
      <c r="F3291" s="319" t="s">
        <v>7332</v>
      </c>
      <c r="G3291" s="319" t="s">
        <v>7333</v>
      </c>
      <c r="H3291" s="319" t="s">
        <v>7334</v>
      </c>
      <c r="I3291" s="319" t="s">
        <v>6884</v>
      </c>
      <c r="J3291" s="319" t="s">
        <v>6884</v>
      </c>
      <c r="K3291" s="319" t="s">
        <v>6884</v>
      </c>
      <c r="L3291" s="319" t="s">
        <v>862</v>
      </c>
    </row>
    <row r="3292" spans="1:12" ht="45">
      <c r="A3292" s="318" t="s">
        <v>21714</v>
      </c>
      <c r="B3292" s="318" t="s">
        <v>21711</v>
      </c>
      <c r="C3292" s="318" t="s">
        <v>21712</v>
      </c>
      <c r="D3292" s="318" t="s">
        <v>21713</v>
      </c>
      <c r="E3292" s="318" t="s">
        <v>7331</v>
      </c>
      <c r="F3292" s="318" t="s">
        <v>7332</v>
      </c>
      <c r="G3292" s="318" t="s">
        <v>7333</v>
      </c>
      <c r="H3292" s="318" t="s">
        <v>7334</v>
      </c>
      <c r="I3292" s="318" t="s">
        <v>6884</v>
      </c>
      <c r="J3292" s="318" t="s">
        <v>6884</v>
      </c>
      <c r="K3292" s="318" t="s">
        <v>6884</v>
      </c>
      <c r="L3292" s="318" t="s">
        <v>862</v>
      </c>
    </row>
    <row r="3293" spans="1:12" ht="33.75">
      <c r="A3293" s="319" t="s">
        <v>21718</v>
      </c>
      <c r="B3293" s="319" t="s">
        <v>21715</v>
      </c>
      <c r="C3293" s="319" t="s">
        <v>21716</v>
      </c>
      <c r="D3293" s="319" t="s">
        <v>21717</v>
      </c>
      <c r="E3293" s="319" t="s">
        <v>19978</v>
      </c>
      <c r="F3293" s="319" t="s">
        <v>21719</v>
      </c>
      <c r="G3293" s="319" t="s">
        <v>8083</v>
      </c>
      <c r="H3293" s="319" t="s">
        <v>21719</v>
      </c>
      <c r="I3293" s="319" t="s">
        <v>6884</v>
      </c>
      <c r="J3293" s="319" t="s">
        <v>6884</v>
      </c>
      <c r="K3293" s="319" t="s">
        <v>6884</v>
      </c>
      <c r="L3293" s="319" t="s">
        <v>862</v>
      </c>
    </row>
    <row r="3294" spans="1:12" ht="213.75">
      <c r="A3294" s="318" t="s">
        <v>6884</v>
      </c>
      <c r="B3294" s="318" t="s">
        <v>21720</v>
      </c>
      <c r="C3294" s="318" t="s">
        <v>21721</v>
      </c>
      <c r="D3294" s="318" t="s">
        <v>21722</v>
      </c>
      <c r="E3294" s="318" t="s">
        <v>21723</v>
      </c>
      <c r="F3294" s="318" t="s">
        <v>21724</v>
      </c>
      <c r="G3294" s="318" t="s">
        <v>6990</v>
      </c>
      <c r="H3294" s="318" t="s">
        <v>21724</v>
      </c>
      <c r="I3294" s="318" t="s">
        <v>6884</v>
      </c>
      <c r="J3294" s="318" t="s">
        <v>6884</v>
      </c>
      <c r="K3294" s="318" t="s">
        <v>6884</v>
      </c>
      <c r="L3294" s="318" t="s">
        <v>862</v>
      </c>
    </row>
    <row r="3295" spans="1:12" ht="67.5">
      <c r="A3295" s="319" t="s">
        <v>21728</v>
      </c>
      <c r="B3295" s="319" t="s">
        <v>21725</v>
      </c>
      <c r="C3295" s="319" t="s">
        <v>21726</v>
      </c>
      <c r="D3295" s="319" t="s">
        <v>21727</v>
      </c>
      <c r="E3295" s="319" t="s">
        <v>17026</v>
      </c>
      <c r="F3295" s="319" t="s">
        <v>17027</v>
      </c>
      <c r="G3295" s="319" t="s">
        <v>7780</v>
      </c>
      <c r="H3295" s="319" t="s">
        <v>17028</v>
      </c>
      <c r="I3295" s="319" t="s">
        <v>6884</v>
      </c>
      <c r="J3295" s="319" t="s">
        <v>6884</v>
      </c>
      <c r="K3295" s="319" t="s">
        <v>6884</v>
      </c>
      <c r="L3295" s="319" t="s">
        <v>862</v>
      </c>
    </row>
    <row r="3296" spans="1:12" ht="78.75">
      <c r="A3296" s="318" t="s">
        <v>21732</v>
      </c>
      <c r="B3296" s="318" t="s">
        <v>21729</v>
      </c>
      <c r="C3296" s="318" t="s">
        <v>21730</v>
      </c>
      <c r="D3296" s="318" t="s">
        <v>21731</v>
      </c>
      <c r="E3296" s="318" t="s">
        <v>7048</v>
      </c>
      <c r="F3296" s="318" t="s">
        <v>7049</v>
      </c>
      <c r="G3296" s="318" t="s">
        <v>6884</v>
      </c>
      <c r="H3296" s="318" t="s">
        <v>7049</v>
      </c>
      <c r="I3296" s="318" t="s">
        <v>6884</v>
      </c>
      <c r="J3296" s="318" t="s">
        <v>6884</v>
      </c>
      <c r="K3296" s="318" t="s">
        <v>6884</v>
      </c>
      <c r="L3296" s="318" t="s">
        <v>862</v>
      </c>
    </row>
    <row r="3297" spans="1:12" ht="101.25">
      <c r="A3297" s="319" t="s">
        <v>6884</v>
      </c>
      <c r="B3297" s="319" t="s">
        <v>21733</v>
      </c>
      <c r="C3297" s="319" t="s">
        <v>21734</v>
      </c>
      <c r="D3297" s="319" t="s">
        <v>21735</v>
      </c>
      <c r="E3297" s="319" t="s">
        <v>7161</v>
      </c>
      <c r="F3297" s="319" t="s">
        <v>7162</v>
      </c>
      <c r="G3297" s="319" t="s">
        <v>7163</v>
      </c>
      <c r="H3297" s="319" t="s">
        <v>17729</v>
      </c>
      <c r="I3297" s="319" t="s">
        <v>6884</v>
      </c>
      <c r="J3297" s="319" t="s">
        <v>6884</v>
      </c>
      <c r="K3297" s="319" t="s">
        <v>6884</v>
      </c>
      <c r="L3297" s="319" t="s">
        <v>862</v>
      </c>
    </row>
    <row r="3298" spans="1:12" ht="56.25">
      <c r="A3298" s="318" t="s">
        <v>21739</v>
      </c>
      <c r="B3298" s="318" t="s">
        <v>21736</v>
      </c>
      <c r="C3298" s="318" t="s">
        <v>21737</v>
      </c>
      <c r="D3298" s="318" t="s">
        <v>21738</v>
      </c>
      <c r="E3298" s="318" t="s">
        <v>14428</v>
      </c>
      <c r="F3298" s="318" t="s">
        <v>14429</v>
      </c>
      <c r="G3298" s="318" t="s">
        <v>7037</v>
      </c>
      <c r="H3298" s="318" t="s">
        <v>14429</v>
      </c>
      <c r="I3298" s="318" t="s">
        <v>6884</v>
      </c>
      <c r="J3298" s="318" t="s">
        <v>6884</v>
      </c>
      <c r="K3298" s="318" t="s">
        <v>6884</v>
      </c>
      <c r="L3298" s="318" t="s">
        <v>862</v>
      </c>
    </row>
    <row r="3299" spans="1:12" ht="56.25">
      <c r="A3299" s="319" t="s">
        <v>21743</v>
      </c>
      <c r="B3299" s="319" t="s">
        <v>21740</v>
      </c>
      <c r="C3299" s="319" t="s">
        <v>21741</v>
      </c>
      <c r="D3299" s="319" t="s">
        <v>21742</v>
      </c>
      <c r="E3299" s="319" t="s">
        <v>10549</v>
      </c>
      <c r="F3299" s="319" t="s">
        <v>10550</v>
      </c>
      <c r="G3299" s="319" t="s">
        <v>7474</v>
      </c>
      <c r="H3299" s="319" t="s">
        <v>10550</v>
      </c>
      <c r="I3299" s="319" t="s">
        <v>6884</v>
      </c>
      <c r="J3299" s="319" t="s">
        <v>6884</v>
      </c>
      <c r="K3299" s="319" t="s">
        <v>6884</v>
      </c>
      <c r="L3299" s="319" t="s">
        <v>862</v>
      </c>
    </row>
    <row r="3300" spans="1:12" ht="78.75">
      <c r="A3300" s="318" t="s">
        <v>21747</v>
      </c>
      <c r="B3300" s="318" t="s">
        <v>21744</v>
      </c>
      <c r="C3300" s="318" t="s">
        <v>21745</v>
      </c>
      <c r="D3300" s="318" t="s">
        <v>21746</v>
      </c>
      <c r="E3300" s="318" t="s">
        <v>21748</v>
      </c>
      <c r="F3300" s="318" t="s">
        <v>21749</v>
      </c>
      <c r="G3300" s="318" t="s">
        <v>7155</v>
      </c>
      <c r="H3300" s="318" t="s">
        <v>21750</v>
      </c>
      <c r="I3300" s="318" t="s">
        <v>6884</v>
      </c>
      <c r="J3300" s="318" t="s">
        <v>6884</v>
      </c>
      <c r="K3300" s="318" t="s">
        <v>6884</v>
      </c>
      <c r="L3300" s="318" t="s">
        <v>862</v>
      </c>
    </row>
    <row r="3301" spans="1:12" ht="22.5">
      <c r="A3301" s="319" t="s">
        <v>21754</v>
      </c>
      <c r="B3301" s="319" t="s">
        <v>21751</v>
      </c>
      <c r="C3301" s="319" t="s">
        <v>21752</v>
      </c>
      <c r="D3301" s="319" t="s">
        <v>21753</v>
      </c>
      <c r="E3301" s="319" t="s">
        <v>8930</v>
      </c>
      <c r="F3301" s="319" t="s">
        <v>8931</v>
      </c>
      <c r="G3301" s="319" t="s">
        <v>6884</v>
      </c>
      <c r="H3301" s="319" t="s">
        <v>8931</v>
      </c>
      <c r="I3301" s="319" t="s">
        <v>6884</v>
      </c>
      <c r="J3301" s="319" t="s">
        <v>6884</v>
      </c>
      <c r="K3301" s="319" t="s">
        <v>6884</v>
      </c>
      <c r="L3301" s="319" t="s">
        <v>862</v>
      </c>
    </row>
    <row r="3302" spans="1:12" ht="33.75">
      <c r="A3302" s="318" t="s">
        <v>21758</v>
      </c>
      <c r="B3302" s="318" t="s">
        <v>21755</v>
      </c>
      <c r="C3302" s="318" t="s">
        <v>21756</v>
      </c>
      <c r="D3302" s="318" t="s">
        <v>21757</v>
      </c>
      <c r="E3302" s="318" t="s">
        <v>20246</v>
      </c>
      <c r="F3302" s="318" t="s">
        <v>20247</v>
      </c>
      <c r="G3302" s="318" t="s">
        <v>7586</v>
      </c>
      <c r="H3302" s="318" t="s">
        <v>20247</v>
      </c>
      <c r="I3302" s="318" t="s">
        <v>6884</v>
      </c>
      <c r="J3302" s="318" t="s">
        <v>6884</v>
      </c>
      <c r="K3302" s="318" t="s">
        <v>6884</v>
      </c>
      <c r="L3302" s="318" t="s">
        <v>862</v>
      </c>
    </row>
    <row r="3303" spans="1:12" ht="67.5">
      <c r="A3303" s="319" t="s">
        <v>21762</v>
      </c>
      <c r="B3303" s="319" t="s">
        <v>21759</v>
      </c>
      <c r="C3303" s="319" t="s">
        <v>21760</v>
      </c>
      <c r="D3303" s="319" t="s">
        <v>21761</v>
      </c>
      <c r="E3303" s="319" t="s">
        <v>9145</v>
      </c>
      <c r="F3303" s="319" t="s">
        <v>14155</v>
      </c>
      <c r="G3303" s="319" t="s">
        <v>8100</v>
      </c>
      <c r="H3303" s="319" t="s">
        <v>14155</v>
      </c>
      <c r="I3303" s="319" t="s">
        <v>6884</v>
      </c>
      <c r="J3303" s="319" t="s">
        <v>6884</v>
      </c>
      <c r="K3303" s="319" t="s">
        <v>6884</v>
      </c>
      <c r="L3303" s="319" t="s">
        <v>862</v>
      </c>
    </row>
    <row r="3304" spans="1:12" ht="67.5">
      <c r="A3304" s="318" t="s">
        <v>21766</v>
      </c>
      <c r="B3304" s="318" t="s">
        <v>21763</v>
      </c>
      <c r="C3304" s="318" t="s">
        <v>21764</v>
      </c>
      <c r="D3304" s="318" t="s">
        <v>21765</v>
      </c>
      <c r="E3304" s="318" t="s">
        <v>7048</v>
      </c>
      <c r="F3304" s="318" t="s">
        <v>7049</v>
      </c>
      <c r="G3304" s="318" t="s">
        <v>6884</v>
      </c>
      <c r="H3304" s="318" t="s">
        <v>7049</v>
      </c>
      <c r="I3304" s="318" t="s">
        <v>6884</v>
      </c>
      <c r="J3304" s="318" t="s">
        <v>6884</v>
      </c>
      <c r="K3304" s="318" t="s">
        <v>6884</v>
      </c>
      <c r="L3304" s="318" t="s">
        <v>862</v>
      </c>
    </row>
    <row r="3305" spans="1:12" ht="45">
      <c r="A3305" s="319" t="s">
        <v>21770</v>
      </c>
      <c r="B3305" s="319" t="s">
        <v>21767</v>
      </c>
      <c r="C3305" s="319" t="s">
        <v>21768</v>
      </c>
      <c r="D3305" s="319" t="s">
        <v>21769</v>
      </c>
      <c r="E3305" s="319" t="s">
        <v>7035</v>
      </c>
      <c r="F3305" s="319" t="s">
        <v>7036</v>
      </c>
      <c r="G3305" s="319" t="s">
        <v>7037</v>
      </c>
      <c r="H3305" s="319" t="s">
        <v>7036</v>
      </c>
      <c r="I3305" s="319" t="s">
        <v>6884</v>
      </c>
      <c r="J3305" s="319" t="s">
        <v>6884</v>
      </c>
      <c r="K3305" s="319" t="s">
        <v>6884</v>
      </c>
      <c r="L3305" s="319" t="s">
        <v>862</v>
      </c>
    </row>
    <row r="3306" spans="1:12" ht="56.25">
      <c r="A3306" s="318" t="s">
        <v>21774</v>
      </c>
      <c r="B3306" s="318" t="s">
        <v>21771</v>
      </c>
      <c r="C3306" s="318" t="s">
        <v>21772</v>
      </c>
      <c r="D3306" s="318" t="s">
        <v>21773</v>
      </c>
      <c r="E3306" s="318" t="s">
        <v>7048</v>
      </c>
      <c r="F3306" s="318" t="s">
        <v>7049</v>
      </c>
      <c r="G3306" s="318" t="s">
        <v>6884</v>
      </c>
      <c r="H3306" s="318" t="s">
        <v>7049</v>
      </c>
      <c r="I3306" s="318" t="s">
        <v>6884</v>
      </c>
      <c r="J3306" s="318" t="s">
        <v>6884</v>
      </c>
      <c r="K3306" s="318" t="s">
        <v>6884</v>
      </c>
      <c r="L3306" s="318" t="s">
        <v>862</v>
      </c>
    </row>
    <row r="3307" spans="1:12" ht="112.5">
      <c r="A3307" s="319" t="s">
        <v>6884</v>
      </c>
      <c r="B3307" s="319" t="s">
        <v>21775</v>
      </c>
      <c r="C3307" s="319" t="s">
        <v>21776</v>
      </c>
      <c r="D3307" s="319" t="s">
        <v>21777</v>
      </c>
      <c r="E3307" s="319" t="s">
        <v>7048</v>
      </c>
      <c r="F3307" s="319" t="s">
        <v>7049</v>
      </c>
      <c r="G3307" s="319" t="s">
        <v>6884</v>
      </c>
      <c r="H3307" s="319" t="s">
        <v>7049</v>
      </c>
      <c r="I3307" s="319" t="s">
        <v>6884</v>
      </c>
      <c r="J3307" s="319" t="s">
        <v>6884</v>
      </c>
      <c r="K3307" s="319" t="s">
        <v>6884</v>
      </c>
      <c r="L3307" s="319" t="s">
        <v>862</v>
      </c>
    </row>
    <row r="3308" spans="1:12" ht="112.5">
      <c r="A3308" s="318" t="s">
        <v>6884</v>
      </c>
      <c r="B3308" s="318" t="s">
        <v>21778</v>
      </c>
      <c r="C3308" s="318" t="s">
        <v>21779</v>
      </c>
      <c r="D3308" s="318" t="s">
        <v>21780</v>
      </c>
      <c r="E3308" s="318" t="s">
        <v>9076</v>
      </c>
      <c r="F3308" s="318" t="s">
        <v>9077</v>
      </c>
      <c r="G3308" s="318" t="s">
        <v>7037</v>
      </c>
      <c r="H3308" s="318" t="s">
        <v>9077</v>
      </c>
      <c r="I3308" s="318" t="s">
        <v>6884</v>
      </c>
      <c r="J3308" s="318" t="s">
        <v>6884</v>
      </c>
      <c r="K3308" s="318" t="s">
        <v>6884</v>
      </c>
      <c r="L3308" s="318" t="s">
        <v>862</v>
      </c>
    </row>
    <row r="3309" spans="1:12" ht="45">
      <c r="A3309" s="319" t="s">
        <v>21784</v>
      </c>
      <c r="B3309" s="319" t="s">
        <v>21781</v>
      </c>
      <c r="C3309" s="319" t="s">
        <v>21782</v>
      </c>
      <c r="D3309" s="319" t="s">
        <v>21783</v>
      </c>
      <c r="E3309" s="319" t="s">
        <v>7048</v>
      </c>
      <c r="F3309" s="319" t="s">
        <v>7049</v>
      </c>
      <c r="G3309" s="319" t="s">
        <v>6884</v>
      </c>
      <c r="H3309" s="319" t="s">
        <v>7049</v>
      </c>
      <c r="I3309" s="319" t="s">
        <v>6884</v>
      </c>
      <c r="J3309" s="319" t="s">
        <v>6884</v>
      </c>
      <c r="K3309" s="319" t="s">
        <v>6884</v>
      </c>
      <c r="L3309" s="319" t="s">
        <v>862</v>
      </c>
    </row>
    <row r="3310" spans="1:12" ht="33.75">
      <c r="A3310" s="318" t="s">
        <v>21788</v>
      </c>
      <c r="B3310" s="318" t="s">
        <v>21785</v>
      </c>
      <c r="C3310" s="318" t="s">
        <v>21786</v>
      </c>
      <c r="D3310" s="318" t="s">
        <v>21787</v>
      </c>
      <c r="E3310" s="318" t="s">
        <v>21789</v>
      </c>
      <c r="F3310" s="318" t="s">
        <v>21790</v>
      </c>
      <c r="G3310" s="318" t="s">
        <v>8100</v>
      </c>
      <c r="H3310" s="318" t="s">
        <v>21790</v>
      </c>
      <c r="I3310" s="318" t="s">
        <v>6884</v>
      </c>
      <c r="J3310" s="318" t="s">
        <v>6884</v>
      </c>
      <c r="K3310" s="318" t="s">
        <v>6884</v>
      </c>
      <c r="L3310" s="318" t="s">
        <v>862</v>
      </c>
    </row>
    <row r="3311" spans="1:12" ht="45">
      <c r="A3311" s="319" t="s">
        <v>21794</v>
      </c>
      <c r="B3311" s="319" t="s">
        <v>21791</v>
      </c>
      <c r="C3311" s="319" t="s">
        <v>21792</v>
      </c>
      <c r="D3311" s="319" t="s">
        <v>21793</v>
      </c>
      <c r="E3311" s="319" t="s">
        <v>8942</v>
      </c>
      <c r="F3311" s="319" t="s">
        <v>8943</v>
      </c>
      <c r="G3311" s="319" t="s">
        <v>7037</v>
      </c>
      <c r="H3311" s="319" t="s">
        <v>8943</v>
      </c>
      <c r="I3311" s="319" t="s">
        <v>6884</v>
      </c>
      <c r="J3311" s="319" t="s">
        <v>6884</v>
      </c>
      <c r="K3311" s="319" t="s">
        <v>6884</v>
      </c>
      <c r="L3311" s="319" t="s">
        <v>862</v>
      </c>
    </row>
    <row r="3312" spans="1:12" ht="33.75">
      <c r="A3312" s="318" t="s">
        <v>21798</v>
      </c>
      <c r="B3312" s="318" t="s">
        <v>21795</v>
      </c>
      <c r="C3312" s="318" t="s">
        <v>21796</v>
      </c>
      <c r="D3312" s="318" t="s">
        <v>21797</v>
      </c>
      <c r="E3312" s="318" t="s">
        <v>9453</v>
      </c>
      <c r="F3312" s="318" t="s">
        <v>9454</v>
      </c>
      <c r="G3312" s="318" t="s">
        <v>7044</v>
      </c>
      <c r="H3312" s="318" t="s">
        <v>9454</v>
      </c>
      <c r="I3312" s="318" t="s">
        <v>6884</v>
      </c>
      <c r="J3312" s="318" t="s">
        <v>6884</v>
      </c>
      <c r="K3312" s="318" t="s">
        <v>6884</v>
      </c>
      <c r="L3312" s="318" t="s">
        <v>862</v>
      </c>
    </row>
    <row r="3313" spans="1:12" ht="56.25">
      <c r="A3313" s="319" t="s">
        <v>21802</v>
      </c>
      <c r="B3313" s="319" t="s">
        <v>21799</v>
      </c>
      <c r="C3313" s="319" t="s">
        <v>21800</v>
      </c>
      <c r="D3313" s="319" t="s">
        <v>21801</v>
      </c>
      <c r="E3313" s="319" t="s">
        <v>7598</v>
      </c>
      <c r="F3313" s="319" t="s">
        <v>7599</v>
      </c>
      <c r="G3313" s="319" t="s">
        <v>7600</v>
      </c>
      <c r="H3313" s="319" t="s">
        <v>7599</v>
      </c>
      <c r="I3313" s="319" t="s">
        <v>6884</v>
      </c>
      <c r="J3313" s="319" t="s">
        <v>6884</v>
      </c>
      <c r="K3313" s="319" t="s">
        <v>6884</v>
      </c>
      <c r="L3313" s="319" t="s">
        <v>862</v>
      </c>
    </row>
    <row r="3314" spans="1:12" ht="180">
      <c r="A3314" s="318" t="s">
        <v>6884</v>
      </c>
      <c r="B3314" s="318" t="s">
        <v>21803</v>
      </c>
      <c r="C3314" s="318" t="s">
        <v>21804</v>
      </c>
      <c r="D3314" s="318" t="s">
        <v>21805</v>
      </c>
      <c r="E3314" s="318" t="s">
        <v>7472</v>
      </c>
      <c r="F3314" s="318" t="s">
        <v>7473</v>
      </c>
      <c r="G3314" s="318" t="s">
        <v>7474</v>
      </c>
      <c r="H3314" s="318" t="s">
        <v>7473</v>
      </c>
      <c r="I3314" s="318" t="s">
        <v>6884</v>
      </c>
      <c r="J3314" s="318" t="s">
        <v>6884</v>
      </c>
      <c r="K3314" s="318" t="s">
        <v>6884</v>
      </c>
      <c r="L3314" s="318" t="s">
        <v>862</v>
      </c>
    </row>
    <row r="3315" spans="1:12" ht="56.25">
      <c r="A3315" s="319" t="s">
        <v>21809</v>
      </c>
      <c r="B3315" s="319" t="s">
        <v>21806</v>
      </c>
      <c r="C3315" s="319" t="s">
        <v>21807</v>
      </c>
      <c r="D3315" s="319" t="s">
        <v>21808</v>
      </c>
      <c r="E3315" s="319" t="s">
        <v>7048</v>
      </c>
      <c r="F3315" s="319" t="s">
        <v>7049</v>
      </c>
      <c r="G3315" s="319" t="s">
        <v>6884</v>
      </c>
      <c r="H3315" s="319" t="s">
        <v>7049</v>
      </c>
      <c r="I3315" s="319" t="s">
        <v>6884</v>
      </c>
      <c r="J3315" s="319" t="s">
        <v>6884</v>
      </c>
      <c r="K3315" s="319" t="s">
        <v>6884</v>
      </c>
      <c r="L3315" s="319" t="s">
        <v>862</v>
      </c>
    </row>
    <row r="3316" spans="1:12" ht="45">
      <c r="A3316" s="318" t="s">
        <v>21813</v>
      </c>
      <c r="B3316" s="318" t="s">
        <v>21810</v>
      </c>
      <c r="C3316" s="318" t="s">
        <v>21811</v>
      </c>
      <c r="D3316" s="318" t="s">
        <v>21812</v>
      </c>
      <c r="E3316" s="318" t="s">
        <v>7035</v>
      </c>
      <c r="F3316" s="318" t="s">
        <v>7036</v>
      </c>
      <c r="G3316" s="318" t="s">
        <v>7037</v>
      </c>
      <c r="H3316" s="318" t="s">
        <v>7036</v>
      </c>
      <c r="I3316" s="318" t="s">
        <v>6884</v>
      </c>
      <c r="J3316" s="318" t="s">
        <v>6884</v>
      </c>
      <c r="K3316" s="318" t="s">
        <v>6884</v>
      </c>
      <c r="L3316" s="318" t="s">
        <v>862</v>
      </c>
    </row>
    <row r="3317" spans="1:12" ht="56.25">
      <c r="A3317" s="319" t="s">
        <v>21817</v>
      </c>
      <c r="B3317" s="319" t="s">
        <v>21814</v>
      </c>
      <c r="C3317" s="319" t="s">
        <v>21815</v>
      </c>
      <c r="D3317" s="319" t="s">
        <v>21816</v>
      </c>
      <c r="E3317" s="319" t="s">
        <v>8930</v>
      </c>
      <c r="F3317" s="319" t="s">
        <v>8931</v>
      </c>
      <c r="G3317" s="319" t="s">
        <v>6884</v>
      </c>
      <c r="H3317" s="319" t="s">
        <v>8931</v>
      </c>
      <c r="I3317" s="319" t="s">
        <v>6884</v>
      </c>
      <c r="J3317" s="319" t="s">
        <v>6884</v>
      </c>
      <c r="K3317" s="319" t="s">
        <v>6884</v>
      </c>
      <c r="L3317" s="319" t="s">
        <v>862</v>
      </c>
    </row>
    <row r="3318" spans="1:12" ht="56.25">
      <c r="A3318" s="318" t="s">
        <v>21821</v>
      </c>
      <c r="B3318" s="318" t="s">
        <v>21818</v>
      </c>
      <c r="C3318" s="318" t="s">
        <v>21819</v>
      </c>
      <c r="D3318" s="318" t="s">
        <v>21820</v>
      </c>
      <c r="E3318" s="318" t="s">
        <v>7210</v>
      </c>
      <c r="F3318" s="318" t="s">
        <v>7211</v>
      </c>
      <c r="G3318" s="318" t="s">
        <v>7003</v>
      </c>
      <c r="H3318" s="318" t="s">
        <v>7212</v>
      </c>
      <c r="I3318" s="318" t="s">
        <v>6884</v>
      </c>
      <c r="J3318" s="318" t="s">
        <v>6884</v>
      </c>
      <c r="K3318" s="318" t="s">
        <v>6884</v>
      </c>
      <c r="L3318" s="318" t="s">
        <v>862</v>
      </c>
    </row>
    <row r="3319" spans="1:12" ht="67.5">
      <c r="A3319" s="319" t="s">
        <v>21825</v>
      </c>
      <c r="B3319" s="319" t="s">
        <v>21822</v>
      </c>
      <c r="C3319" s="319" t="s">
        <v>21823</v>
      </c>
      <c r="D3319" s="319" t="s">
        <v>21824</v>
      </c>
      <c r="E3319" s="319" t="s">
        <v>7035</v>
      </c>
      <c r="F3319" s="319" t="s">
        <v>7036</v>
      </c>
      <c r="G3319" s="319" t="s">
        <v>7037</v>
      </c>
      <c r="H3319" s="319" t="s">
        <v>7036</v>
      </c>
      <c r="I3319" s="319" t="s">
        <v>6884</v>
      </c>
      <c r="J3319" s="319" t="s">
        <v>6884</v>
      </c>
      <c r="K3319" s="319" t="s">
        <v>6884</v>
      </c>
      <c r="L3319" s="319" t="s">
        <v>862</v>
      </c>
    </row>
    <row r="3320" spans="1:12" ht="33.75">
      <c r="A3320" s="318" t="s">
        <v>21829</v>
      </c>
      <c r="B3320" s="318" t="s">
        <v>21826</v>
      </c>
      <c r="C3320" s="318" t="s">
        <v>21827</v>
      </c>
      <c r="D3320" s="318" t="s">
        <v>21828</v>
      </c>
      <c r="E3320" s="318" t="s">
        <v>8187</v>
      </c>
      <c r="F3320" s="318" t="s">
        <v>8188</v>
      </c>
      <c r="G3320" s="318" t="s">
        <v>7037</v>
      </c>
      <c r="H3320" s="318" t="s">
        <v>8188</v>
      </c>
      <c r="I3320" s="318" t="s">
        <v>6884</v>
      </c>
      <c r="J3320" s="318" t="s">
        <v>6884</v>
      </c>
      <c r="K3320" s="318" t="s">
        <v>6884</v>
      </c>
      <c r="L3320" s="318" t="s">
        <v>862</v>
      </c>
    </row>
    <row r="3321" spans="1:12" ht="33.75">
      <c r="A3321" s="319" t="s">
        <v>6884</v>
      </c>
      <c r="B3321" s="319" t="s">
        <v>21830</v>
      </c>
      <c r="C3321" s="319" t="s">
        <v>21831</v>
      </c>
      <c r="D3321" s="319" t="s">
        <v>21832</v>
      </c>
      <c r="E3321" s="319" t="s">
        <v>7274</v>
      </c>
      <c r="F3321" s="319" t="s">
        <v>7275</v>
      </c>
      <c r="G3321" s="319" t="s">
        <v>7276</v>
      </c>
      <c r="H3321" s="319" t="s">
        <v>7277</v>
      </c>
      <c r="I3321" s="319" t="s">
        <v>6884</v>
      </c>
      <c r="J3321" s="319" t="s">
        <v>6884</v>
      </c>
      <c r="K3321" s="319" t="s">
        <v>6884</v>
      </c>
      <c r="L3321" s="319" t="s">
        <v>862</v>
      </c>
    </row>
    <row r="3322" spans="1:12" ht="45">
      <c r="A3322" s="318" t="s">
        <v>21836</v>
      </c>
      <c r="B3322" s="318" t="s">
        <v>21833</v>
      </c>
      <c r="C3322" s="318" t="s">
        <v>21834</v>
      </c>
      <c r="D3322" s="318" t="s">
        <v>21835</v>
      </c>
      <c r="E3322" s="318" t="s">
        <v>7274</v>
      </c>
      <c r="F3322" s="318" t="s">
        <v>7275</v>
      </c>
      <c r="G3322" s="318" t="s">
        <v>7276</v>
      </c>
      <c r="H3322" s="318" t="s">
        <v>7277</v>
      </c>
      <c r="I3322" s="318" t="s">
        <v>6884</v>
      </c>
      <c r="J3322" s="318" t="s">
        <v>6884</v>
      </c>
      <c r="K3322" s="318" t="s">
        <v>6884</v>
      </c>
      <c r="L3322" s="318" t="s">
        <v>862</v>
      </c>
    </row>
    <row r="3323" spans="1:12" ht="67.5">
      <c r="A3323" s="319" t="s">
        <v>21840</v>
      </c>
      <c r="B3323" s="319" t="s">
        <v>21837</v>
      </c>
      <c r="C3323" s="319" t="s">
        <v>21838</v>
      </c>
      <c r="D3323" s="319" t="s">
        <v>21839</v>
      </c>
      <c r="E3323" s="319" t="s">
        <v>7048</v>
      </c>
      <c r="F3323" s="319" t="s">
        <v>7049</v>
      </c>
      <c r="G3323" s="319" t="s">
        <v>6884</v>
      </c>
      <c r="H3323" s="319" t="s">
        <v>7049</v>
      </c>
      <c r="I3323" s="319" t="s">
        <v>6884</v>
      </c>
      <c r="J3323" s="319" t="s">
        <v>6884</v>
      </c>
      <c r="K3323" s="319" t="s">
        <v>6884</v>
      </c>
      <c r="L3323" s="319" t="s">
        <v>862</v>
      </c>
    </row>
    <row r="3324" spans="1:12" ht="112.5">
      <c r="A3324" s="318" t="s">
        <v>21844</v>
      </c>
      <c r="B3324" s="318" t="s">
        <v>21841</v>
      </c>
      <c r="C3324" s="318" t="s">
        <v>21842</v>
      </c>
      <c r="D3324" s="318" t="s">
        <v>21843</v>
      </c>
      <c r="E3324" s="318" t="s">
        <v>20647</v>
      </c>
      <c r="F3324" s="318" t="s">
        <v>20648</v>
      </c>
      <c r="G3324" s="318" t="s">
        <v>7003</v>
      </c>
      <c r="H3324" s="318" t="s">
        <v>20648</v>
      </c>
      <c r="I3324" s="318" t="s">
        <v>6884</v>
      </c>
      <c r="J3324" s="318" t="s">
        <v>6884</v>
      </c>
      <c r="K3324" s="318" t="s">
        <v>6884</v>
      </c>
      <c r="L3324" s="318" t="s">
        <v>862</v>
      </c>
    </row>
    <row r="3325" spans="1:12" ht="33.75">
      <c r="A3325" s="319" t="s">
        <v>21848</v>
      </c>
      <c r="B3325" s="319" t="s">
        <v>21845</v>
      </c>
      <c r="C3325" s="319" t="s">
        <v>21846</v>
      </c>
      <c r="D3325" s="319" t="s">
        <v>21847</v>
      </c>
      <c r="E3325" s="319" t="s">
        <v>8187</v>
      </c>
      <c r="F3325" s="319" t="s">
        <v>8188</v>
      </c>
      <c r="G3325" s="319" t="s">
        <v>7037</v>
      </c>
      <c r="H3325" s="319" t="s">
        <v>8188</v>
      </c>
      <c r="I3325" s="319" t="s">
        <v>6884</v>
      </c>
      <c r="J3325" s="319" t="s">
        <v>6884</v>
      </c>
      <c r="K3325" s="319" t="s">
        <v>6884</v>
      </c>
      <c r="L3325" s="319" t="s">
        <v>862</v>
      </c>
    </row>
    <row r="3326" spans="1:12" ht="56.25">
      <c r="A3326" s="318" t="s">
        <v>21852</v>
      </c>
      <c r="B3326" s="318" t="s">
        <v>21849</v>
      </c>
      <c r="C3326" s="318" t="s">
        <v>21850</v>
      </c>
      <c r="D3326" s="318" t="s">
        <v>21851</v>
      </c>
      <c r="E3326" s="318" t="s">
        <v>9848</v>
      </c>
      <c r="F3326" s="318" t="s">
        <v>9849</v>
      </c>
      <c r="G3326" s="318" t="s">
        <v>8100</v>
      </c>
      <c r="H3326" s="318" t="s">
        <v>9849</v>
      </c>
      <c r="I3326" s="318" t="s">
        <v>6884</v>
      </c>
      <c r="J3326" s="318" t="s">
        <v>6884</v>
      </c>
      <c r="K3326" s="318" t="s">
        <v>6884</v>
      </c>
      <c r="L3326" s="318" t="s">
        <v>862</v>
      </c>
    </row>
    <row r="3327" spans="1:12" ht="67.5">
      <c r="A3327" s="319" t="s">
        <v>21856</v>
      </c>
      <c r="B3327" s="319" t="s">
        <v>21853</v>
      </c>
      <c r="C3327" s="319" t="s">
        <v>21854</v>
      </c>
      <c r="D3327" s="319" t="s">
        <v>21855</v>
      </c>
      <c r="E3327" s="319" t="s">
        <v>17502</v>
      </c>
      <c r="F3327" s="319" t="s">
        <v>17503</v>
      </c>
      <c r="G3327" s="319" t="s">
        <v>6938</v>
      </c>
      <c r="H3327" s="319" t="s">
        <v>17503</v>
      </c>
      <c r="I3327" s="319" t="s">
        <v>6884</v>
      </c>
      <c r="J3327" s="319" t="s">
        <v>6884</v>
      </c>
      <c r="K3327" s="319" t="s">
        <v>6884</v>
      </c>
      <c r="L3327" s="319" t="s">
        <v>862</v>
      </c>
    </row>
    <row r="3328" spans="1:12" ht="78.75">
      <c r="A3328" s="318" t="s">
        <v>6073</v>
      </c>
      <c r="B3328" s="318" t="s">
        <v>21857</v>
      </c>
      <c r="C3328" s="318" t="s">
        <v>21858</v>
      </c>
      <c r="D3328" s="318" t="s">
        <v>6319</v>
      </c>
      <c r="E3328" s="318" t="s">
        <v>21859</v>
      </c>
      <c r="F3328" s="318" t="s">
        <v>21860</v>
      </c>
      <c r="G3328" s="318" t="s">
        <v>8281</v>
      </c>
      <c r="H3328" s="318" t="s">
        <v>21860</v>
      </c>
      <c r="I3328" s="318" t="s">
        <v>6884</v>
      </c>
      <c r="J3328" s="318" t="s">
        <v>6884</v>
      </c>
      <c r="K3328" s="318" t="s">
        <v>6884</v>
      </c>
      <c r="L3328" s="318" t="s">
        <v>862</v>
      </c>
    </row>
    <row r="3329" spans="1:12" ht="78.75">
      <c r="A3329" s="319" t="s">
        <v>6884</v>
      </c>
      <c r="B3329" s="319" t="s">
        <v>21861</v>
      </c>
      <c r="C3329" s="319" t="s">
        <v>21862</v>
      </c>
      <c r="D3329" s="319" t="s">
        <v>21863</v>
      </c>
      <c r="E3329" s="319" t="s">
        <v>9076</v>
      </c>
      <c r="F3329" s="319" t="s">
        <v>9077</v>
      </c>
      <c r="G3329" s="319" t="s">
        <v>7037</v>
      </c>
      <c r="H3329" s="319" t="s">
        <v>9077</v>
      </c>
      <c r="I3329" s="319" t="s">
        <v>6884</v>
      </c>
      <c r="J3329" s="319" t="s">
        <v>6884</v>
      </c>
      <c r="K3329" s="319" t="s">
        <v>6884</v>
      </c>
      <c r="L3329" s="319" t="s">
        <v>862</v>
      </c>
    </row>
    <row r="3330" spans="1:12" ht="56.25">
      <c r="A3330" s="318" t="s">
        <v>21867</v>
      </c>
      <c r="B3330" s="318" t="s">
        <v>21864</v>
      </c>
      <c r="C3330" s="318" t="s">
        <v>21865</v>
      </c>
      <c r="D3330" s="318" t="s">
        <v>21866</v>
      </c>
      <c r="E3330" s="318" t="s">
        <v>9477</v>
      </c>
      <c r="F3330" s="318" t="s">
        <v>9478</v>
      </c>
      <c r="G3330" s="318" t="s">
        <v>7003</v>
      </c>
      <c r="H3330" s="318" t="s">
        <v>9478</v>
      </c>
      <c r="I3330" s="318" t="s">
        <v>6884</v>
      </c>
      <c r="J3330" s="318" t="s">
        <v>6884</v>
      </c>
      <c r="K3330" s="318" t="s">
        <v>6884</v>
      </c>
      <c r="L3330" s="318" t="s">
        <v>862</v>
      </c>
    </row>
    <row r="3331" spans="1:12" ht="33.75">
      <c r="A3331" s="319" t="s">
        <v>21871</v>
      </c>
      <c r="B3331" s="319" t="s">
        <v>21868</v>
      </c>
      <c r="C3331" s="319" t="s">
        <v>21869</v>
      </c>
      <c r="D3331" s="319" t="s">
        <v>21870</v>
      </c>
      <c r="E3331" s="319" t="s">
        <v>9076</v>
      </c>
      <c r="F3331" s="319" t="s">
        <v>9077</v>
      </c>
      <c r="G3331" s="319" t="s">
        <v>7037</v>
      </c>
      <c r="H3331" s="319" t="s">
        <v>9077</v>
      </c>
      <c r="I3331" s="319" t="s">
        <v>6884</v>
      </c>
      <c r="J3331" s="319" t="s">
        <v>6884</v>
      </c>
      <c r="K3331" s="319" t="s">
        <v>6884</v>
      </c>
      <c r="L3331" s="319" t="s">
        <v>862</v>
      </c>
    </row>
    <row r="3332" spans="1:12" ht="33.75">
      <c r="A3332" s="318" t="s">
        <v>21875</v>
      </c>
      <c r="B3332" s="318" t="s">
        <v>21872</v>
      </c>
      <c r="C3332" s="318" t="s">
        <v>21873</v>
      </c>
      <c r="D3332" s="318" t="s">
        <v>21874</v>
      </c>
      <c r="E3332" s="318" t="s">
        <v>7048</v>
      </c>
      <c r="F3332" s="318" t="s">
        <v>7049</v>
      </c>
      <c r="G3332" s="318" t="s">
        <v>6884</v>
      </c>
      <c r="H3332" s="318" t="s">
        <v>7049</v>
      </c>
      <c r="I3332" s="318" t="s">
        <v>6884</v>
      </c>
      <c r="J3332" s="318" t="s">
        <v>6884</v>
      </c>
      <c r="K3332" s="318" t="s">
        <v>6884</v>
      </c>
      <c r="L3332" s="318" t="s">
        <v>862</v>
      </c>
    </row>
    <row r="3333" spans="1:12" ht="56.25">
      <c r="A3333" s="319" t="s">
        <v>21879</v>
      </c>
      <c r="B3333" s="319" t="s">
        <v>21876</v>
      </c>
      <c r="C3333" s="319" t="s">
        <v>21877</v>
      </c>
      <c r="D3333" s="319" t="s">
        <v>21878</v>
      </c>
      <c r="E3333" s="319" t="s">
        <v>7048</v>
      </c>
      <c r="F3333" s="319" t="s">
        <v>7049</v>
      </c>
      <c r="G3333" s="319" t="s">
        <v>6884</v>
      </c>
      <c r="H3333" s="319" t="s">
        <v>7049</v>
      </c>
      <c r="I3333" s="319" t="s">
        <v>6884</v>
      </c>
      <c r="J3333" s="319" t="s">
        <v>6884</v>
      </c>
      <c r="K3333" s="319" t="s">
        <v>6884</v>
      </c>
      <c r="L3333" s="319" t="s">
        <v>862</v>
      </c>
    </row>
    <row r="3334" spans="1:12" ht="56.25">
      <c r="A3334" s="318" t="s">
        <v>21883</v>
      </c>
      <c r="B3334" s="318" t="s">
        <v>21880</v>
      </c>
      <c r="C3334" s="318" t="s">
        <v>21881</v>
      </c>
      <c r="D3334" s="318" t="s">
        <v>21882</v>
      </c>
      <c r="E3334" s="318" t="s">
        <v>7048</v>
      </c>
      <c r="F3334" s="318" t="s">
        <v>7049</v>
      </c>
      <c r="G3334" s="318" t="s">
        <v>6884</v>
      </c>
      <c r="H3334" s="318" t="s">
        <v>7049</v>
      </c>
      <c r="I3334" s="318" t="s">
        <v>6884</v>
      </c>
      <c r="J3334" s="318" t="s">
        <v>6884</v>
      </c>
      <c r="K3334" s="318" t="s">
        <v>6884</v>
      </c>
      <c r="L3334" s="318" t="s">
        <v>862</v>
      </c>
    </row>
    <row r="3335" spans="1:12" ht="78.75">
      <c r="A3335" s="319" t="s">
        <v>21887</v>
      </c>
      <c r="B3335" s="319" t="s">
        <v>21884</v>
      </c>
      <c r="C3335" s="319" t="s">
        <v>21885</v>
      </c>
      <c r="D3335" s="319" t="s">
        <v>21886</v>
      </c>
      <c r="E3335" s="319" t="s">
        <v>7598</v>
      </c>
      <c r="F3335" s="319" t="s">
        <v>7599</v>
      </c>
      <c r="G3335" s="319" t="s">
        <v>7600</v>
      </c>
      <c r="H3335" s="319" t="s">
        <v>7599</v>
      </c>
      <c r="I3335" s="319" t="s">
        <v>6884</v>
      </c>
      <c r="J3335" s="319" t="s">
        <v>6884</v>
      </c>
      <c r="K3335" s="319" t="s">
        <v>6884</v>
      </c>
      <c r="L3335" s="319" t="s">
        <v>862</v>
      </c>
    </row>
    <row r="3336" spans="1:12" ht="101.25">
      <c r="A3336" s="318" t="s">
        <v>21891</v>
      </c>
      <c r="B3336" s="318" t="s">
        <v>21888</v>
      </c>
      <c r="C3336" s="318" t="s">
        <v>21889</v>
      </c>
      <c r="D3336" s="318" t="s">
        <v>21890</v>
      </c>
      <c r="E3336" s="318" t="s">
        <v>7048</v>
      </c>
      <c r="F3336" s="318" t="s">
        <v>7049</v>
      </c>
      <c r="G3336" s="318" t="s">
        <v>6884</v>
      </c>
      <c r="H3336" s="318" t="s">
        <v>7049</v>
      </c>
      <c r="I3336" s="318" t="s">
        <v>6884</v>
      </c>
      <c r="J3336" s="318" t="s">
        <v>6884</v>
      </c>
      <c r="K3336" s="318" t="s">
        <v>6884</v>
      </c>
      <c r="L3336" s="318" t="s">
        <v>862</v>
      </c>
    </row>
    <row r="3337" spans="1:12" ht="33.75">
      <c r="A3337" s="319" t="s">
        <v>21895</v>
      </c>
      <c r="B3337" s="319" t="s">
        <v>21892</v>
      </c>
      <c r="C3337" s="319" t="s">
        <v>21893</v>
      </c>
      <c r="D3337" s="319" t="s">
        <v>21894</v>
      </c>
      <c r="E3337" s="319" t="s">
        <v>21896</v>
      </c>
      <c r="F3337" s="319" t="s">
        <v>21897</v>
      </c>
      <c r="G3337" s="319" t="s">
        <v>7037</v>
      </c>
      <c r="H3337" s="319" t="s">
        <v>21897</v>
      </c>
      <c r="I3337" s="319" t="s">
        <v>6884</v>
      </c>
      <c r="J3337" s="319" t="s">
        <v>6884</v>
      </c>
      <c r="K3337" s="319" t="s">
        <v>6884</v>
      </c>
      <c r="L3337" s="319" t="s">
        <v>862</v>
      </c>
    </row>
    <row r="3338" spans="1:12" ht="45">
      <c r="A3338" s="318" t="s">
        <v>21901</v>
      </c>
      <c r="B3338" s="318" t="s">
        <v>21898</v>
      </c>
      <c r="C3338" s="318" t="s">
        <v>21899</v>
      </c>
      <c r="D3338" s="318" t="s">
        <v>21900</v>
      </c>
      <c r="E3338" s="318" t="s">
        <v>7412</v>
      </c>
      <c r="F3338" s="318" t="s">
        <v>7413</v>
      </c>
      <c r="G3338" s="318" t="s">
        <v>7037</v>
      </c>
      <c r="H3338" s="318" t="s">
        <v>7413</v>
      </c>
      <c r="I3338" s="318" t="s">
        <v>6884</v>
      </c>
      <c r="J3338" s="318" t="s">
        <v>6884</v>
      </c>
      <c r="K3338" s="318" t="s">
        <v>6884</v>
      </c>
      <c r="L3338" s="318" t="s">
        <v>862</v>
      </c>
    </row>
    <row r="3339" spans="1:12" ht="315">
      <c r="A3339" s="319" t="s">
        <v>6884</v>
      </c>
      <c r="B3339" s="319" t="s">
        <v>21902</v>
      </c>
      <c r="C3339" s="319" t="s">
        <v>21903</v>
      </c>
      <c r="D3339" s="319" t="s">
        <v>21904</v>
      </c>
      <c r="E3339" s="319" t="s">
        <v>9477</v>
      </c>
      <c r="F3339" s="319" t="s">
        <v>9478</v>
      </c>
      <c r="G3339" s="319" t="s">
        <v>7003</v>
      </c>
      <c r="H3339" s="319" t="s">
        <v>9478</v>
      </c>
      <c r="I3339" s="319" t="s">
        <v>6884</v>
      </c>
      <c r="J3339" s="319" t="s">
        <v>6884</v>
      </c>
      <c r="K3339" s="319" t="s">
        <v>6884</v>
      </c>
      <c r="L3339" s="319" t="s">
        <v>862</v>
      </c>
    </row>
    <row r="3340" spans="1:12" ht="67.5">
      <c r="A3340" s="318" t="s">
        <v>21908</v>
      </c>
      <c r="B3340" s="318" t="s">
        <v>21905</v>
      </c>
      <c r="C3340" s="318" t="s">
        <v>21906</v>
      </c>
      <c r="D3340" s="318" t="s">
        <v>21907</v>
      </c>
      <c r="E3340" s="318" t="s">
        <v>7001</v>
      </c>
      <c r="F3340" s="318" t="s">
        <v>7002</v>
      </c>
      <c r="G3340" s="318" t="s">
        <v>7003</v>
      </c>
      <c r="H3340" s="318" t="s">
        <v>7004</v>
      </c>
      <c r="I3340" s="318" t="s">
        <v>6884</v>
      </c>
      <c r="J3340" s="318" t="s">
        <v>6884</v>
      </c>
      <c r="K3340" s="318" t="s">
        <v>6884</v>
      </c>
      <c r="L3340" s="318" t="s">
        <v>862</v>
      </c>
    </row>
    <row r="3341" spans="1:12" ht="56.25">
      <c r="A3341" s="319" t="s">
        <v>21912</v>
      </c>
      <c r="B3341" s="319" t="s">
        <v>21909</v>
      </c>
      <c r="C3341" s="319" t="s">
        <v>21910</v>
      </c>
      <c r="D3341" s="319" t="s">
        <v>21911</v>
      </c>
      <c r="E3341" s="319" t="s">
        <v>7274</v>
      </c>
      <c r="F3341" s="319" t="s">
        <v>7275</v>
      </c>
      <c r="G3341" s="319" t="s">
        <v>7276</v>
      </c>
      <c r="H3341" s="319" t="s">
        <v>7277</v>
      </c>
      <c r="I3341" s="319" t="s">
        <v>6884</v>
      </c>
      <c r="J3341" s="319" t="s">
        <v>6884</v>
      </c>
      <c r="K3341" s="319" t="s">
        <v>6884</v>
      </c>
      <c r="L3341" s="319" t="s">
        <v>862</v>
      </c>
    </row>
    <row r="3342" spans="1:12" ht="56.25">
      <c r="A3342" s="318" t="s">
        <v>21916</v>
      </c>
      <c r="B3342" s="318" t="s">
        <v>21913</v>
      </c>
      <c r="C3342" s="318" t="s">
        <v>21914</v>
      </c>
      <c r="D3342" s="318" t="s">
        <v>21915</v>
      </c>
      <c r="E3342" s="318" t="s">
        <v>21917</v>
      </c>
      <c r="F3342" s="318" t="s">
        <v>21918</v>
      </c>
      <c r="G3342" s="318" t="s">
        <v>7333</v>
      </c>
      <c r="H3342" s="318" t="s">
        <v>21919</v>
      </c>
      <c r="I3342" s="318" t="s">
        <v>6884</v>
      </c>
      <c r="J3342" s="318" t="s">
        <v>6884</v>
      </c>
      <c r="K3342" s="318" t="s">
        <v>6884</v>
      </c>
      <c r="L3342" s="318" t="s">
        <v>862</v>
      </c>
    </row>
    <row r="3343" spans="1:12" ht="45">
      <c r="A3343" s="319" t="s">
        <v>21923</v>
      </c>
      <c r="B3343" s="319" t="s">
        <v>21920</v>
      </c>
      <c r="C3343" s="319" t="s">
        <v>21921</v>
      </c>
      <c r="D3343" s="319" t="s">
        <v>21922</v>
      </c>
      <c r="E3343" s="319" t="s">
        <v>7274</v>
      </c>
      <c r="F3343" s="319" t="s">
        <v>7275</v>
      </c>
      <c r="G3343" s="319" t="s">
        <v>7276</v>
      </c>
      <c r="H3343" s="319" t="s">
        <v>7277</v>
      </c>
      <c r="I3343" s="319" t="s">
        <v>6884</v>
      </c>
      <c r="J3343" s="319" t="s">
        <v>6884</v>
      </c>
      <c r="K3343" s="319" t="s">
        <v>6884</v>
      </c>
      <c r="L3343" s="319" t="s">
        <v>862</v>
      </c>
    </row>
    <row r="3344" spans="1:12" ht="67.5">
      <c r="A3344" s="318" t="s">
        <v>3684</v>
      </c>
      <c r="B3344" s="318" t="s">
        <v>21924</v>
      </c>
      <c r="C3344" s="318" t="s">
        <v>21925</v>
      </c>
      <c r="D3344" s="318" t="s">
        <v>1090</v>
      </c>
      <c r="E3344" s="318" t="s">
        <v>17671</v>
      </c>
      <c r="F3344" s="318" t="s">
        <v>17672</v>
      </c>
      <c r="G3344" s="318" t="s">
        <v>7106</v>
      </c>
      <c r="H3344" s="318" t="s">
        <v>17673</v>
      </c>
      <c r="I3344" s="318" t="s">
        <v>6884</v>
      </c>
      <c r="J3344" s="318" t="s">
        <v>6884</v>
      </c>
      <c r="K3344" s="318" t="s">
        <v>6884</v>
      </c>
      <c r="L3344" s="318" t="s">
        <v>6926</v>
      </c>
    </row>
    <row r="3345" spans="1:12" ht="90">
      <c r="A3345" s="319" t="s">
        <v>21928</v>
      </c>
      <c r="B3345" s="319" t="s">
        <v>21926</v>
      </c>
      <c r="C3345" s="319" t="s">
        <v>21927</v>
      </c>
      <c r="D3345" s="319" t="s">
        <v>6884</v>
      </c>
      <c r="E3345" s="319" t="s">
        <v>7274</v>
      </c>
      <c r="F3345" s="319" t="s">
        <v>7275</v>
      </c>
      <c r="G3345" s="319" t="s">
        <v>7276</v>
      </c>
      <c r="H3345" s="319" t="s">
        <v>7277</v>
      </c>
      <c r="I3345" s="319" t="s">
        <v>6884</v>
      </c>
      <c r="J3345" s="319" t="s">
        <v>6884</v>
      </c>
      <c r="K3345" s="319" t="s">
        <v>6884</v>
      </c>
      <c r="L3345" s="319" t="s">
        <v>862</v>
      </c>
    </row>
    <row r="3346" spans="1:12" ht="78.75">
      <c r="A3346" s="318" t="s">
        <v>21931</v>
      </c>
      <c r="B3346" s="318" t="s">
        <v>21929</v>
      </c>
      <c r="C3346" s="318" t="s">
        <v>21930</v>
      </c>
      <c r="D3346" s="318" t="s">
        <v>6884</v>
      </c>
      <c r="E3346" s="318" t="s">
        <v>7274</v>
      </c>
      <c r="F3346" s="318" t="s">
        <v>7275</v>
      </c>
      <c r="G3346" s="318" t="s">
        <v>7276</v>
      </c>
      <c r="H3346" s="318" t="s">
        <v>7277</v>
      </c>
      <c r="I3346" s="318" t="s">
        <v>6884</v>
      </c>
      <c r="J3346" s="318" t="s">
        <v>6884</v>
      </c>
      <c r="K3346" s="318" t="s">
        <v>6884</v>
      </c>
      <c r="L3346" s="318" t="s">
        <v>862</v>
      </c>
    </row>
    <row r="3347" spans="1:12" ht="56.25">
      <c r="A3347" s="319" t="s">
        <v>3181</v>
      </c>
      <c r="B3347" s="319" t="s">
        <v>21932</v>
      </c>
      <c r="C3347" s="319" t="s">
        <v>21933</v>
      </c>
      <c r="D3347" s="319" t="s">
        <v>3183</v>
      </c>
      <c r="E3347" s="319" t="s">
        <v>7280</v>
      </c>
      <c r="F3347" s="319" t="s">
        <v>7281</v>
      </c>
      <c r="G3347" s="319" t="s">
        <v>7003</v>
      </c>
      <c r="H3347" s="319" t="s">
        <v>7281</v>
      </c>
      <c r="I3347" s="319" t="s">
        <v>6884</v>
      </c>
      <c r="J3347" s="319" t="s">
        <v>6884</v>
      </c>
      <c r="K3347" s="319" t="s">
        <v>6884</v>
      </c>
      <c r="L3347" s="319" t="s">
        <v>862</v>
      </c>
    </row>
    <row r="3348" spans="1:12" ht="56.25">
      <c r="A3348" s="318" t="s">
        <v>21937</v>
      </c>
      <c r="B3348" s="318" t="s">
        <v>21934</v>
      </c>
      <c r="C3348" s="318" t="s">
        <v>21935</v>
      </c>
      <c r="D3348" s="318" t="s">
        <v>21936</v>
      </c>
      <c r="E3348" s="318" t="s">
        <v>7598</v>
      </c>
      <c r="F3348" s="318" t="s">
        <v>7599</v>
      </c>
      <c r="G3348" s="318" t="s">
        <v>7600</v>
      </c>
      <c r="H3348" s="318" t="s">
        <v>7599</v>
      </c>
      <c r="I3348" s="318" t="s">
        <v>6884</v>
      </c>
      <c r="J3348" s="318" t="s">
        <v>6884</v>
      </c>
      <c r="K3348" s="318" t="s">
        <v>6884</v>
      </c>
      <c r="L3348" s="318" t="s">
        <v>862</v>
      </c>
    </row>
    <row r="3349" spans="1:12" ht="67.5">
      <c r="A3349" s="319" t="s">
        <v>21940</v>
      </c>
      <c r="B3349" s="319" t="s">
        <v>21938</v>
      </c>
      <c r="C3349" s="319" t="s">
        <v>21939</v>
      </c>
      <c r="D3349" s="319" t="s">
        <v>6884</v>
      </c>
      <c r="E3349" s="319" t="s">
        <v>10631</v>
      </c>
      <c r="F3349" s="319" t="s">
        <v>10632</v>
      </c>
      <c r="G3349" s="319" t="s">
        <v>7333</v>
      </c>
      <c r="H3349" s="319" t="s">
        <v>10633</v>
      </c>
      <c r="I3349" s="319" t="s">
        <v>6884</v>
      </c>
      <c r="J3349" s="319" t="s">
        <v>6884</v>
      </c>
      <c r="K3349" s="319" t="s">
        <v>6884</v>
      </c>
      <c r="L3349" s="319" t="s">
        <v>862</v>
      </c>
    </row>
    <row r="3350" spans="1:12" ht="45">
      <c r="A3350" s="318" t="s">
        <v>21944</v>
      </c>
      <c r="B3350" s="318" t="s">
        <v>21941</v>
      </c>
      <c r="C3350" s="318" t="s">
        <v>21942</v>
      </c>
      <c r="D3350" s="318" t="s">
        <v>21943</v>
      </c>
      <c r="E3350" s="318" t="s">
        <v>7274</v>
      </c>
      <c r="F3350" s="318" t="s">
        <v>7275</v>
      </c>
      <c r="G3350" s="318" t="s">
        <v>7276</v>
      </c>
      <c r="H3350" s="318" t="s">
        <v>7277</v>
      </c>
      <c r="I3350" s="318" t="s">
        <v>6884</v>
      </c>
      <c r="J3350" s="318" t="s">
        <v>7108</v>
      </c>
      <c r="K3350" s="318" t="s">
        <v>6884</v>
      </c>
      <c r="L3350" s="318" t="s">
        <v>862</v>
      </c>
    </row>
    <row r="3351" spans="1:12" ht="67.5">
      <c r="A3351" s="319" t="s">
        <v>21948</v>
      </c>
      <c r="B3351" s="319" t="s">
        <v>21945</v>
      </c>
      <c r="C3351" s="319" t="s">
        <v>21946</v>
      </c>
      <c r="D3351" s="319" t="s">
        <v>21947</v>
      </c>
      <c r="E3351" s="319" t="s">
        <v>7048</v>
      </c>
      <c r="F3351" s="319" t="s">
        <v>7049</v>
      </c>
      <c r="G3351" s="319" t="s">
        <v>6884</v>
      </c>
      <c r="H3351" s="319" t="s">
        <v>7049</v>
      </c>
      <c r="I3351" s="319" t="s">
        <v>6884</v>
      </c>
      <c r="J3351" s="319" t="s">
        <v>6884</v>
      </c>
      <c r="K3351" s="319" t="s">
        <v>6884</v>
      </c>
      <c r="L3351" s="319" t="s">
        <v>862</v>
      </c>
    </row>
    <row r="3352" spans="1:12" ht="45">
      <c r="A3352" s="318" t="s">
        <v>21952</v>
      </c>
      <c r="B3352" s="318" t="s">
        <v>21949</v>
      </c>
      <c r="C3352" s="318" t="s">
        <v>21950</v>
      </c>
      <c r="D3352" s="318" t="s">
        <v>21951</v>
      </c>
      <c r="E3352" s="318" t="s">
        <v>7048</v>
      </c>
      <c r="F3352" s="318" t="s">
        <v>7049</v>
      </c>
      <c r="G3352" s="318" t="s">
        <v>6884</v>
      </c>
      <c r="H3352" s="318" t="s">
        <v>7049</v>
      </c>
      <c r="I3352" s="318" t="s">
        <v>6884</v>
      </c>
      <c r="J3352" s="318" t="s">
        <v>6884</v>
      </c>
      <c r="K3352" s="318" t="s">
        <v>6884</v>
      </c>
      <c r="L3352" s="318" t="s">
        <v>862</v>
      </c>
    </row>
    <row r="3353" spans="1:12" ht="78.75">
      <c r="A3353" s="319" t="s">
        <v>21956</v>
      </c>
      <c r="B3353" s="319" t="s">
        <v>21953</v>
      </c>
      <c r="C3353" s="319" t="s">
        <v>21954</v>
      </c>
      <c r="D3353" s="319" t="s">
        <v>21955</v>
      </c>
      <c r="E3353" s="319" t="s">
        <v>7048</v>
      </c>
      <c r="F3353" s="319" t="s">
        <v>7049</v>
      </c>
      <c r="G3353" s="319" t="s">
        <v>6884</v>
      </c>
      <c r="H3353" s="319" t="s">
        <v>7049</v>
      </c>
      <c r="I3353" s="319" t="s">
        <v>6884</v>
      </c>
      <c r="J3353" s="319" t="s">
        <v>6884</v>
      </c>
      <c r="K3353" s="319" t="s">
        <v>6884</v>
      </c>
      <c r="L3353" s="319" t="s">
        <v>862</v>
      </c>
    </row>
    <row r="3354" spans="1:12" ht="56.25">
      <c r="A3354" s="318" t="s">
        <v>21960</v>
      </c>
      <c r="B3354" s="318" t="s">
        <v>21957</v>
      </c>
      <c r="C3354" s="318" t="s">
        <v>21958</v>
      </c>
      <c r="D3354" s="318" t="s">
        <v>21959</v>
      </c>
      <c r="E3354" s="318" t="s">
        <v>21961</v>
      </c>
      <c r="F3354" s="318" t="s">
        <v>21962</v>
      </c>
      <c r="G3354" s="318" t="s">
        <v>7333</v>
      </c>
      <c r="H3354" s="318" t="s">
        <v>21963</v>
      </c>
      <c r="I3354" s="318" t="s">
        <v>6884</v>
      </c>
      <c r="J3354" s="318" t="s">
        <v>6884</v>
      </c>
      <c r="K3354" s="318" t="s">
        <v>6884</v>
      </c>
      <c r="L3354" s="318" t="s">
        <v>862</v>
      </c>
    </row>
    <row r="3355" spans="1:12" ht="45">
      <c r="A3355" s="319" t="s">
        <v>21967</v>
      </c>
      <c r="B3355" s="319" t="s">
        <v>21964</v>
      </c>
      <c r="C3355" s="319" t="s">
        <v>21965</v>
      </c>
      <c r="D3355" s="319" t="s">
        <v>21966</v>
      </c>
      <c r="E3355" s="319" t="s">
        <v>7412</v>
      </c>
      <c r="F3355" s="319" t="s">
        <v>7413</v>
      </c>
      <c r="G3355" s="319" t="s">
        <v>7037</v>
      </c>
      <c r="H3355" s="319" t="s">
        <v>7413</v>
      </c>
      <c r="I3355" s="319" t="s">
        <v>6884</v>
      </c>
      <c r="J3355" s="319" t="s">
        <v>6884</v>
      </c>
      <c r="K3355" s="319" t="s">
        <v>6884</v>
      </c>
      <c r="L3355" s="319" t="s">
        <v>862</v>
      </c>
    </row>
    <row r="3356" spans="1:12" ht="101.25">
      <c r="A3356" s="318" t="s">
        <v>21971</v>
      </c>
      <c r="B3356" s="318" t="s">
        <v>21968</v>
      </c>
      <c r="C3356" s="318" t="s">
        <v>21969</v>
      </c>
      <c r="D3356" s="318" t="s">
        <v>21970</v>
      </c>
      <c r="E3356" s="318" t="s">
        <v>7048</v>
      </c>
      <c r="F3356" s="318" t="s">
        <v>7049</v>
      </c>
      <c r="G3356" s="318" t="s">
        <v>6884</v>
      </c>
      <c r="H3356" s="318" t="s">
        <v>7049</v>
      </c>
      <c r="I3356" s="318" t="s">
        <v>6884</v>
      </c>
      <c r="J3356" s="318" t="s">
        <v>6884</v>
      </c>
      <c r="K3356" s="318" t="s">
        <v>6884</v>
      </c>
      <c r="L3356" s="318" t="s">
        <v>862</v>
      </c>
    </row>
    <row r="3357" spans="1:12" ht="112.5">
      <c r="A3357" s="319" t="s">
        <v>6884</v>
      </c>
      <c r="B3357" s="319" t="s">
        <v>21972</v>
      </c>
      <c r="C3357" s="319" t="s">
        <v>21973</v>
      </c>
      <c r="D3357" s="319" t="s">
        <v>21974</v>
      </c>
      <c r="E3357" s="319" t="s">
        <v>9900</v>
      </c>
      <c r="F3357" s="319" t="s">
        <v>9901</v>
      </c>
      <c r="G3357" s="319" t="s">
        <v>7333</v>
      </c>
      <c r="H3357" s="319" t="s">
        <v>9901</v>
      </c>
      <c r="I3357" s="319" t="s">
        <v>6884</v>
      </c>
      <c r="J3357" s="319" t="s">
        <v>6884</v>
      </c>
      <c r="K3357" s="319" t="s">
        <v>6884</v>
      </c>
      <c r="L3357" s="319" t="s">
        <v>862</v>
      </c>
    </row>
    <row r="3358" spans="1:12" ht="33.75">
      <c r="A3358" s="318" t="s">
        <v>21978</v>
      </c>
      <c r="B3358" s="318" t="s">
        <v>21975</v>
      </c>
      <c r="C3358" s="318" t="s">
        <v>21976</v>
      </c>
      <c r="D3358" s="318" t="s">
        <v>21977</v>
      </c>
      <c r="E3358" s="318" t="s">
        <v>9477</v>
      </c>
      <c r="F3358" s="318" t="s">
        <v>9478</v>
      </c>
      <c r="G3358" s="318" t="s">
        <v>7003</v>
      </c>
      <c r="H3358" s="318" t="s">
        <v>9478</v>
      </c>
      <c r="I3358" s="318" t="s">
        <v>6884</v>
      </c>
      <c r="J3358" s="318" t="s">
        <v>6884</v>
      </c>
      <c r="K3358" s="318" t="s">
        <v>6884</v>
      </c>
      <c r="L3358" s="318" t="s">
        <v>862</v>
      </c>
    </row>
    <row r="3359" spans="1:12" ht="22.5">
      <c r="A3359" s="319" t="s">
        <v>21982</v>
      </c>
      <c r="B3359" s="319" t="s">
        <v>21979</v>
      </c>
      <c r="C3359" s="319" t="s">
        <v>21980</v>
      </c>
      <c r="D3359" s="319" t="s">
        <v>21981</v>
      </c>
      <c r="E3359" s="319" t="s">
        <v>7258</v>
      </c>
      <c r="F3359" s="319" t="s">
        <v>7259</v>
      </c>
      <c r="G3359" s="319" t="s">
        <v>7037</v>
      </c>
      <c r="H3359" s="319" t="s">
        <v>7259</v>
      </c>
      <c r="I3359" s="319" t="s">
        <v>6884</v>
      </c>
      <c r="J3359" s="319" t="s">
        <v>6884</v>
      </c>
      <c r="K3359" s="319" t="s">
        <v>6884</v>
      </c>
      <c r="L3359" s="319" t="s">
        <v>6926</v>
      </c>
    </row>
    <row r="3360" spans="1:12" ht="67.5">
      <c r="A3360" s="318" t="s">
        <v>21986</v>
      </c>
      <c r="B3360" s="318" t="s">
        <v>21983</v>
      </c>
      <c r="C3360" s="318" t="s">
        <v>21984</v>
      </c>
      <c r="D3360" s="318" t="s">
        <v>21985</v>
      </c>
      <c r="E3360" s="318" t="s">
        <v>7274</v>
      </c>
      <c r="F3360" s="318" t="s">
        <v>7275</v>
      </c>
      <c r="G3360" s="318" t="s">
        <v>7276</v>
      </c>
      <c r="H3360" s="318" t="s">
        <v>7277</v>
      </c>
      <c r="I3360" s="318" t="s">
        <v>6884</v>
      </c>
      <c r="J3360" s="318" t="s">
        <v>6884</v>
      </c>
      <c r="K3360" s="318" t="s">
        <v>6884</v>
      </c>
      <c r="L3360" s="318" t="s">
        <v>862</v>
      </c>
    </row>
    <row r="3361" spans="1:12" ht="67.5">
      <c r="A3361" s="319" t="s">
        <v>21990</v>
      </c>
      <c r="B3361" s="319" t="s">
        <v>21987</v>
      </c>
      <c r="C3361" s="319" t="s">
        <v>21988</v>
      </c>
      <c r="D3361" s="319" t="s">
        <v>21989</v>
      </c>
      <c r="E3361" s="319" t="s">
        <v>21991</v>
      </c>
      <c r="F3361" s="319" t="s">
        <v>21992</v>
      </c>
      <c r="G3361" s="319" t="s">
        <v>9320</v>
      </c>
      <c r="H3361" s="319" t="s">
        <v>21992</v>
      </c>
      <c r="I3361" s="319" t="s">
        <v>6884</v>
      </c>
      <c r="J3361" s="319" t="s">
        <v>6884</v>
      </c>
      <c r="K3361" s="319" t="s">
        <v>6884</v>
      </c>
      <c r="L3361" s="319" t="s">
        <v>6893</v>
      </c>
    </row>
    <row r="3362" spans="1:12" ht="45">
      <c r="A3362" s="318" t="s">
        <v>21996</v>
      </c>
      <c r="B3362" s="318" t="s">
        <v>21993</v>
      </c>
      <c r="C3362" s="318" t="s">
        <v>21994</v>
      </c>
      <c r="D3362" s="318" t="s">
        <v>21995</v>
      </c>
      <c r="E3362" s="318" t="s">
        <v>7274</v>
      </c>
      <c r="F3362" s="318" t="s">
        <v>7275</v>
      </c>
      <c r="G3362" s="318" t="s">
        <v>7276</v>
      </c>
      <c r="H3362" s="318" t="s">
        <v>7277</v>
      </c>
      <c r="I3362" s="318" t="s">
        <v>6884</v>
      </c>
      <c r="J3362" s="318" t="s">
        <v>6884</v>
      </c>
      <c r="K3362" s="318" t="s">
        <v>6884</v>
      </c>
      <c r="L3362" s="318" t="s">
        <v>862</v>
      </c>
    </row>
    <row r="3363" spans="1:12" ht="45">
      <c r="A3363" s="319" t="s">
        <v>22000</v>
      </c>
      <c r="B3363" s="319" t="s">
        <v>21997</v>
      </c>
      <c r="C3363" s="319" t="s">
        <v>21998</v>
      </c>
      <c r="D3363" s="319" t="s">
        <v>21999</v>
      </c>
      <c r="E3363" s="319" t="s">
        <v>7584</v>
      </c>
      <c r="F3363" s="319" t="s">
        <v>7585</v>
      </c>
      <c r="G3363" s="319" t="s">
        <v>7586</v>
      </c>
      <c r="H3363" s="319" t="s">
        <v>7585</v>
      </c>
      <c r="I3363" s="319" t="s">
        <v>6884</v>
      </c>
      <c r="J3363" s="319" t="s">
        <v>6884</v>
      </c>
      <c r="K3363" s="319" t="s">
        <v>6884</v>
      </c>
      <c r="L3363" s="319" t="s">
        <v>6926</v>
      </c>
    </row>
    <row r="3364" spans="1:12" ht="101.25">
      <c r="A3364" s="318" t="s">
        <v>6884</v>
      </c>
      <c r="B3364" s="318" t="s">
        <v>22001</v>
      </c>
      <c r="C3364" s="318" t="s">
        <v>22002</v>
      </c>
      <c r="D3364" s="318" t="s">
        <v>22003</v>
      </c>
      <c r="E3364" s="318" t="s">
        <v>9477</v>
      </c>
      <c r="F3364" s="318" t="s">
        <v>9478</v>
      </c>
      <c r="G3364" s="318" t="s">
        <v>7003</v>
      </c>
      <c r="H3364" s="318" t="s">
        <v>9478</v>
      </c>
      <c r="I3364" s="318" t="s">
        <v>6884</v>
      </c>
      <c r="J3364" s="318" t="s">
        <v>6884</v>
      </c>
      <c r="K3364" s="318" t="s">
        <v>6884</v>
      </c>
      <c r="L3364" s="318" t="s">
        <v>862</v>
      </c>
    </row>
    <row r="3365" spans="1:12" ht="56.25">
      <c r="A3365" s="319" t="s">
        <v>22007</v>
      </c>
      <c r="B3365" s="319" t="s">
        <v>22004</v>
      </c>
      <c r="C3365" s="319" t="s">
        <v>22005</v>
      </c>
      <c r="D3365" s="319" t="s">
        <v>22006</v>
      </c>
      <c r="E3365" s="319" t="s">
        <v>7048</v>
      </c>
      <c r="F3365" s="319" t="s">
        <v>7049</v>
      </c>
      <c r="G3365" s="319" t="s">
        <v>6884</v>
      </c>
      <c r="H3365" s="319" t="s">
        <v>7049</v>
      </c>
      <c r="I3365" s="319" t="s">
        <v>6884</v>
      </c>
      <c r="J3365" s="319" t="s">
        <v>6884</v>
      </c>
      <c r="K3365" s="319" t="s">
        <v>6884</v>
      </c>
      <c r="L3365" s="319" t="s">
        <v>862</v>
      </c>
    </row>
    <row r="3366" spans="1:12" ht="45">
      <c r="A3366" s="318" t="s">
        <v>22011</v>
      </c>
      <c r="B3366" s="318" t="s">
        <v>22008</v>
      </c>
      <c r="C3366" s="318" t="s">
        <v>22009</v>
      </c>
      <c r="D3366" s="318" t="s">
        <v>22010</v>
      </c>
      <c r="E3366" s="318" t="s">
        <v>9674</v>
      </c>
      <c r="F3366" s="318" t="s">
        <v>9675</v>
      </c>
      <c r="G3366" s="318" t="s">
        <v>7037</v>
      </c>
      <c r="H3366" s="318" t="s">
        <v>9675</v>
      </c>
      <c r="I3366" s="318" t="s">
        <v>6884</v>
      </c>
      <c r="J3366" s="318" t="s">
        <v>6884</v>
      </c>
      <c r="K3366" s="318" t="s">
        <v>6884</v>
      </c>
      <c r="L3366" s="318" t="s">
        <v>862</v>
      </c>
    </row>
    <row r="3367" spans="1:12" ht="67.5">
      <c r="A3367" s="319" t="s">
        <v>22015</v>
      </c>
      <c r="B3367" s="319" t="s">
        <v>22012</v>
      </c>
      <c r="C3367" s="319" t="s">
        <v>22013</v>
      </c>
      <c r="D3367" s="319" t="s">
        <v>22014</v>
      </c>
      <c r="E3367" s="319" t="s">
        <v>7048</v>
      </c>
      <c r="F3367" s="319" t="s">
        <v>7049</v>
      </c>
      <c r="G3367" s="319" t="s">
        <v>6884</v>
      </c>
      <c r="H3367" s="319" t="s">
        <v>7049</v>
      </c>
      <c r="I3367" s="319" t="s">
        <v>6884</v>
      </c>
      <c r="J3367" s="319" t="s">
        <v>6884</v>
      </c>
      <c r="K3367" s="319" t="s">
        <v>6884</v>
      </c>
      <c r="L3367" s="319" t="s">
        <v>862</v>
      </c>
    </row>
    <row r="3368" spans="1:12" ht="45">
      <c r="A3368" s="318" t="s">
        <v>22019</v>
      </c>
      <c r="B3368" s="318" t="s">
        <v>22016</v>
      </c>
      <c r="C3368" s="318" t="s">
        <v>22017</v>
      </c>
      <c r="D3368" s="318" t="s">
        <v>22018</v>
      </c>
      <c r="E3368" s="318" t="s">
        <v>22020</v>
      </c>
      <c r="F3368" s="318" t="s">
        <v>22021</v>
      </c>
      <c r="G3368" s="318" t="s">
        <v>7065</v>
      </c>
      <c r="H3368" s="318" t="s">
        <v>22022</v>
      </c>
      <c r="I3368" s="318" t="s">
        <v>6884</v>
      </c>
      <c r="J3368" s="318" t="s">
        <v>6884</v>
      </c>
      <c r="K3368" s="318" t="s">
        <v>6884</v>
      </c>
      <c r="L3368" s="318" t="s">
        <v>6926</v>
      </c>
    </row>
    <row r="3369" spans="1:12" ht="56.25">
      <c r="A3369" s="319" t="s">
        <v>22026</v>
      </c>
      <c r="B3369" s="319" t="s">
        <v>22023</v>
      </c>
      <c r="C3369" s="319" t="s">
        <v>22024</v>
      </c>
      <c r="D3369" s="319" t="s">
        <v>22025</v>
      </c>
      <c r="E3369" s="319" t="s">
        <v>7274</v>
      </c>
      <c r="F3369" s="319" t="s">
        <v>7275</v>
      </c>
      <c r="G3369" s="319" t="s">
        <v>7276</v>
      </c>
      <c r="H3369" s="319" t="s">
        <v>7277</v>
      </c>
      <c r="I3369" s="319" t="s">
        <v>6884</v>
      </c>
      <c r="J3369" s="319" t="s">
        <v>6884</v>
      </c>
      <c r="K3369" s="319" t="s">
        <v>6884</v>
      </c>
      <c r="L3369" s="319" t="s">
        <v>862</v>
      </c>
    </row>
    <row r="3370" spans="1:12" ht="56.25">
      <c r="A3370" s="318" t="s">
        <v>22030</v>
      </c>
      <c r="B3370" s="318" t="s">
        <v>22027</v>
      </c>
      <c r="C3370" s="318" t="s">
        <v>22028</v>
      </c>
      <c r="D3370" s="318" t="s">
        <v>22029</v>
      </c>
      <c r="E3370" s="318" t="s">
        <v>10278</v>
      </c>
      <c r="F3370" s="318" t="s">
        <v>10279</v>
      </c>
      <c r="G3370" s="318" t="s">
        <v>7163</v>
      </c>
      <c r="H3370" s="318" t="s">
        <v>10280</v>
      </c>
      <c r="I3370" s="318" t="s">
        <v>6884</v>
      </c>
      <c r="J3370" s="318" t="s">
        <v>6884</v>
      </c>
      <c r="K3370" s="318" t="s">
        <v>6884</v>
      </c>
      <c r="L3370" s="318" t="s">
        <v>862</v>
      </c>
    </row>
    <row r="3371" spans="1:12" ht="56.25">
      <c r="A3371" s="319" t="s">
        <v>22034</v>
      </c>
      <c r="B3371" s="319" t="s">
        <v>22031</v>
      </c>
      <c r="C3371" s="319" t="s">
        <v>22032</v>
      </c>
      <c r="D3371" s="319" t="s">
        <v>22033</v>
      </c>
      <c r="E3371" s="319" t="s">
        <v>8930</v>
      </c>
      <c r="F3371" s="319" t="s">
        <v>8931</v>
      </c>
      <c r="G3371" s="319" t="s">
        <v>6884</v>
      </c>
      <c r="H3371" s="319" t="s">
        <v>8931</v>
      </c>
      <c r="I3371" s="319" t="s">
        <v>6884</v>
      </c>
      <c r="J3371" s="319" t="s">
        <v>6884</v>
      </c>
      <c r="K3371" s="319" t="s">
        <v>6884</v>
      </c>
      <c r="L3371" s="319" t="s">
        <v>862</v>
      </c>
    </row>
    <row r="3372" spans="1:12" ht="67.5">
      <c r="A3372" s="318" t="s">
        <v>22038</v>
      </c>
      <c r="B3372" s="318" t="s">
        <v>22035</v>
      </c>
      <c r="C3372" s="318" t="s">
        <v>22036</v>
      </c>
      <c r="D3372" s="318" t="s">
        <v>22037</v>
      </c>
      <c r="E3372" s="318" t="s">
        <v>7412</v>
      </c>
      <c r="F3372" s="318" t="s">
        <v>7413</v>
      </c>
      <c r="G3372" s="318" t="s">
        <v>7037</v>
      </c>
      <c r="H3372" s="318" t="s">
        <v>7413</v>
      </c>
      <c r="I3372" s="318" t="s">
        <v>6884</v>
      </c>
      <c r="J3372" s="318" t="s">
        <v>6884</v>
      </c>
      <c r="K3372" s="318" t="s">
        <v>6884</v>
      </c>
      <c r="L3372" s="318" t="s">
        <v>862</v>
      </c>
    </row>
    <row r="3373" spans="1:12" ht="90">
      <c r="A3373" s="319" t="s">
        <v>1090</v>
      </c>
      <c r="B3373" s="319" t="s">
        <v>22039</v>
      </c>
      <c r="C3373" s="319" t="s">
        <v>22040</v>
      </c>
      <c r="D3373" s="319" t="s">
        <v>22041</v>
      </c>
      <c r="E3373" s="319" t="s">
        <v>7598</v>
      </c>
      <c r="F3373" s="319" t="s">
        <v>7599</v>
      </c>
      <c r="G3373" s="319" t="s">
        <v>7600</v>
      </c>
      <c r="H3373" s="319" t="s">
        <v>7599</v>
      </c>
      <c r="I3373" s="319" t="s">
        <v>6884</v>
      </c>
      <c r="J3373" s="319" t="s">
        <v>6884</v>
      </c>
      <c r="K3373" s="319" t="s">
        <v>6884</v>
      </c>
      <c r="L3373" s="319" t="s">
        <v>6926</v>
      </c>
    </row>
    <row r="3374" spans="1:12" ht="33.75">
      <c r="A3374" s="318" t="s">
        <v>22045</v>
      </c>
      <c r="B3374" s="318" t="s">
        <v>22042</v>
      </c>
      <c r="C3374" s="318" t="s">
        <v>22043</v>
      </c>
      <c r="D3374" s="318" t="s">
        <v>22044</v>
      </c>
      <c r="E3374" s="318" t="s">
        <v>9477</v>
      </c>
      <c r="F3374" s="318" t="s">
        <v>9478</v>
      </c>
      <c r="G3374" s="318" t="s">
        <v>7003</v>
      </c>
      <c r="H3374" s="318" t="s">
        <v>9478</v>
      </c>
      <c r="I3374" s="318" t="s">
        <v>6884</v>
      </c>
      <c r="J3374" s="318" t="s">
        <v>6884</v>
      </c>
      <c r="K3374" s="318" t="s">
        <v>6884</v>
      </c>
      <c r="L3374" s="318" t="s">
        <v>6926</v>
      </c>
    </row>
    <row r="3375" spans="1:12" ht="45">
      <c r="A3375" s="319" t="s">
        <v>22049</v>
      </c>
      <c r="B3375" s="319" t="s">
        <v>22046</v>
      </c>
      <c r="C3375" s="319" t="s">
        <v>22047</v>
      </c>
      <c r="D3375" s="319" t="s">
        <v>22048</v>
      </c>
      <c r="E3375" s="319" t="s">
        <v>9477</v>
      </c>
      <c r="F3375" s="319" t="s">
        <v>9478</v>
      </c>
      <c r="G3375" s="319" t="s">
        <v>7003</v>
      </c>
      <c r="H3375" s="319" t="s">
        <v>9478</v>
      </c>
      <c r="I3375" s="319" t="s">
        <v>6884</v>
      </c>
      <c r="J3375" s="319" t="s">
        <v>6884</v>
      </c>
      <c r="K3375" s="319" t="s">
        <v>6884</v>
      </c>
      <c r="L3375" s="319" t="s">
        <v>6926</v>
      </c>
    </row>
    <row r="3376" spans="1:12" ht="45">
      <c r="A3376" s="318" t="s">
        <v>22053</v>
      </c>
      <c r="B3376" s="318" t="s">
        <v>22050</v>
      </c>
      <c r="C3376" s="318" t="s">
        <v>22051</v>
      </c>
      <c r="D3376" s="318" t="s">
        <v>22052</v>
      </c>
      <c r="E3376" s="318" t="s">
        <v>7549</v>
      </c>
      <c r="F3376" s="318" t="s">
        <v>9913</v>
      </c>
      <c r="G3376" s="318" t="s">
        <v>7044</v>
      </c>
      <c r="H3376" s="318" t="s">
        <v>9913</v>
      </c>
      <c r="I3376" s="318" t="s">
        <v>6884</v>
      </c>
      <c r="J3376" s="318" t="s">
        <v>6884</v>
      </c>
      <c r="K3376" s="318" t="s">
        <v>6884</v>
      </c>
      <c r="L3376" s="318" t="s">
        <v>6926</v>
      </c>
    </row>
    <row r="3377" spans="1:12" ht="45">
      <c r="A3377" s="319" t="s">
        <v>22057</v>
      </c>
      <c r="B3377" s="319" t="s">
        <v>22054</v>
      </c>
      <c r="C3377" s="319" t="s">
        <v>22055</v>
      </c>
      <c r="D3377" s="319" t="s">
        <v>22056</v>
      </c>
      <c r="E3377" s="319" t="s">
        <v>9076</v>
      </c>
      <c r="F3377" s="319" t="s">
        <v>9077</v>
      </c>
      <c r="G3377" s="319" t="s">
        <v>7037</v>
      </c>
      <c r="H3377" s="319" t="s">
        <v>9077</v>
      </c>
      <c r="I3377" s="319" t="s">
        <v>6884</v>
      </c>
      <c r="J3377" s="319" t="s">
        <v>6884</v>
      </c>
      <c r="K3377" s="319" t="s">
        <v>6884</v>
      </c>
      <c r="L3377" s="319" t="s">
        <v>6926</v>
      </c>
    </row>
    <row r="3378" spans="1:12" ht="56.25">
      <c r="A3378" s="318" t="s">
        <v>22060</v>
      </c>
      <c r="B3378" s="318" t="s">
        <v>22058</v>
      </c>
      <c r="C3378" s="318" t="s">
        <v>22059</v>
      </c>
      <c r="D3378" s="318" t="s">
        <v>1090</v>
      </c>
      <c r="E3378" s="318" t="s">
        <v>7001</v>
      </c>
      <c r="F3378" s="318" t="s">
        <v>7002</v>
      </c>
      <c r="G3378" s="318" t="s">
        <v>7003</v>
      </c>
      <c r="H3378" s="318" t="s">
        <v>7004</v>
      </c>
      <c r="I3378" s="318" t="s">
        <v>6884</v>
      </c>
      <c r="J3378" s="318" t="s">
        <v>7108</v>
      </c>
      <c r="K3378" s="318" t="s">
        <v>6884</v>
      </c>
      <c r="L3378" s="318" t="s">
        <v>6926</v>
      </c>
    </row>
    <row r="3379" spans="1:12" ht="56.25">
      <c r="A3379" s="319" t="s">
        <v>22064</v>
      </c>
      <c r="B3379" s="319" t="s">
        <v>22061</v>
      </c>
      <c r="C3379" s="319" t="s">
        <v>22062</v>
      </c>
      <c r="D3379" s="319" t="s">
        <v>22063</v>
      </c>
      <c r="E3379" s="319" t="s">
        <v>22065</v>
      </c>
      <c r="F3379" s="319" t="s">
        <v>22066</v>
      </c>
      <c r="G3379" s="319" t="s">
        <v>7011</v>
      </c>
      <c r="H3379" s="319" t="s">
        <v>22066</v>
      </c>
      <c r="I3379" s="319" t="s">
        <v>6884</v>
      </c>
      <c r="J3379" s="319" t="s">
        <v>6884</v>
      </c>
      <c r="K3379" s="319" t="s">
        <v>6884</v>
      </c>
      <c r="L3379" s="319" t="s">
        <v>862</v>
      </c>
    </row>
    <row r="3380" spans="1:12" ht="45">
      <c r="A3380" s="318" t="s">
        <v>22070</v>
      </c>
      <c r="B3380" s="318" t="s">
        <v>22067</v>
      </c>
      <c r="C3380" s="318" t="s">
        <v>22068</v>
      </c>
      <c r="D3380" s="318" t="s">
        <v>22069</v>
      </c>
      <c r="E3380" s="318" t="s">
        <v>22071</v>
      </c>
      <c r="F3380" s="318" t="s">
        <v>22072</v>
      </c>
      <c r="G3380" s="318" t="s">
        <v>8100</v>
      </c>
      <c r="H3380" s="318" t="s">
        <v>22072</v>
      </c>
      <c r="I3380" s="318" t="s">
        <v>6884</v>
      </c>
      <c r="J3380" s="318" t="s">
        <v>6884</v>
      </c>
      <c r="K3380" s="318" t="s">
        <v>6884</v>
      </c>
      <c r="L3380" s="318" t="s">
        <v>862</v>
      </c>
    </row>
    <row r="3381" spans="1:12" ht="67.5">
      <c r="A3381" s="319" t="s">
        <v>1090</v>
      </c>
      <c r="B3381" s="319" t="s">
        <v>22073</v>
      </c>
      <c r="C3381" s="319" t="s">
        <v>22074</v>
      </c>
      <c r="D3381" s="319" t="s">
        <v>22075</v>
      </c>
      <c r="E3381" s="319" t="s">
        <v>7048</v>
      </c>
      <c r="F3381" s="319" t="s">
        <v>7049</v>
      </c>
      <c r="G3381" s="319" t="s">
        <v>7050</v>
      </c>
      <c r="H3381" s="319" t="s">
        <v>7049</v>
      </c>
      <c r="I3381" s="319" t="s">
        <v>6884</v>
      </c>
      <c r="J3381" s="319" t="s">
        <v>6884</v>
      </c>
      <c r="K3381" s="319" t="s">
        <v>6884</v>
      </c>
      <c r="L3381" s="319" t="s">
        <v>6926</v>
      </c>
    </row>
    <row r="3382" spans="1:12" ht="56.25">
      <c r="A3382" s="318" t="s">
        <v>22078</v>
      </c>
      <c r="B3382" s="318" t="s">
        <v>22076</v>
      </c>
      <c r="C3382" s="318" t="s">
        <v>22077</v>
      </c>
      <c r="D3382" s="318" t="s">
        <v>1090</v>
      </c>
      <c r="E3382" s="318" t="s">
        <v>7210</v>
      </c>
      <c r="F3382" s="318" t="s">
        <v>7211</v>
      </c>
      <c r="G3382" s="318" t="s">
        <v>7003</v>
      </c>
      <c r="H3382" s="318" t="s">
        <v>7212</v>
      </c>
      <c r="I3382" s="318" t="s">
        <v>6884</v>
      </c>
      <c r="J3382" s="318" t="s">
        <v>7150</v>
      </c>
      <c r="K3382" s="318" t="s">
        <v>6884</v>
      </c>
      <c r="L3382" s="318" t="s">
        <v>6926</v>
      </c>
    </row>
    <row r="3383" spans="1:12" ht="78.75">
      <c r="A3383" s="319" t="s">
        <v>22082</v>
      </c>
      <c r="B3383" s="319" t="s">
        <v>22079</v>
      </c>
      <c r="C3383" s="319" t="s">
        <v>22080</v>
      </c>
      <c r="D3383" s="319" t="s">
        <v>22081</v>
      </c>
      <c r="E3383" s="319" t="s">
        <v>7048</v>
      </c>
      <c r="F3383" s="319" t="s">
        <v>7049</v>
      </c>
      <c r="G3383" s="319" t="s">
        <v>7050</v>
      </c>
      <c r="H3383" s="319" t="s">
        <v>7049</v>
      </c>
      <c r="I3383" s="319" t="s">
        <v>6884</v>
      </c>
      <c r="J3383" s="319" t="s">
        <v>6884</v>
      </c>
      <c r="K3383" s="319" t="s">
        <v>6884</v>
      </c>
      <c r="L3383" s="319" t="s">
        <v>6926</v>
      </c>
    </row>
    <row r="3384" spans="1:12" ht="45">
      <c r="A3384" s="318" t="s">
        <v>22086</v>
      </c>
      <c r="B3384" s="318" t="s">
        <v>22083</v>
      </c>
      <c r="C3384" s="318" t="s">
        <v>22084</v>
      </c>
      <c r="D3384" s="318" t="s">
        <v>22085</v>
      </c>
      <c r="E3384" s="318" t="s">
        <v>7412</v>
      </c>
      <c r="F3384" s="318" t="s">
        <v>7413</v>
      </c>
      <c r="G3384" s="318" t="s">
        <v>7037</v>
      </c>
      <c r="H3384" s="318" t="s">
        <v>7413</v>
      </c>
      <c r="I3384" s="318" t="s">
        <v>6884</v>
      </c>
      <c r="J3384" s="318" t="s">
        <v>6884</v>
      </c>
      <c r="K3384" s="318" t="s">
        <v>6884</v>
      </c>
      <c r="L3384" s="318" t="s">
        <v>6926</v>
      </c>
    </row>
    <row r="3385" spans="1:12" ht="56.25">
      <c r="A3385" s="319" t="s">
        <v>22090</v>
      </c>
      <c r="B3385" s="319" t="s">
        <v>22087</v>
      </c>
      <c r="C3385" s="319" t="s">
        <v>22088</v>
      </c>
      <c r="D3385" s="319" t="s">
        <v>22089</v>
      </c>
      <c r="E3385" s="319" t="s">
        <v>22091</v>
      </c>
      <c r="F3385" s="319" t="s">
        <v>22092</v>
      </c>
      <c r="G3385" s="319" t="s">
        <v>6990</v>
      </c>
      <c r="H3385" s="319" t="s">
        <v>22093</v>
      </c>
      <c r="I3385" s="319" t="s">
        <v>6884</v>
      </c>
      <c r="J3385" s="319" t="s">
        <v>6884</v>
      </c>
      <c r="K3385" s="319" t="s">
        <v>6884</v>
      </c>
      <c r="L3385" s="319" t="s">
        <v>6926</v>
      </c>
    </row>
    <row r="3386" spans="1:12" ht="67.5">
      <c r="A3386" s="318" t="s">
        <v>1090</v>
      </c>
      <c r="B3386" s="318" t="s">
        <v>22094</v>
      </c>
      <c r="C3386" s="318" t="s">
        <v>22095</v>
      </c>
      <c r="D3386" s="318" t="s">
        <v>22096</v>
      </c>
      <c r="E3386" s="318" t="s">
        <v>22097</v>
      </c>
      <c r="F3386" s="318" t="s">
        <v>22098</v>
      </c>
      <c r="G3386" s="318" t="s">
        <v>6984</v>
      </c>
      <c r="H3386" s="318" t="s">
        <v>22098</v>
      </c>
      <c r="I3386" s="318" t="s">
        <v>6884</v>
      </c>
      <c r="J3386" s="318" t="s">
        <v>6884</v>
      </c>
      <c r="K3386" s="318" t="s">
        <v>6884</v>
      </c>
      <c r="L3386" s="318" t="s">
        <v>6926</v>
      </c>
    </row>
    <row r="3387" spans="1:12" ht="56.25">
      <c r="A3387" s="319" t="s">
        <v>22102</v>
      </c>
      <c r="B3387" s="319" t="s">
        <v>22099</v>
      </c>
      <c r="C3387" s="319" t="s">
        <v>22100</v>
      </c>
      <c r="D3387" s="319" t="s">
        <v>22101</v>
      </c>
      <c r="E3387" s="319" t="s">
        <v>7042</v>
      </c>
      <c r="F3387" s="319" t="s">
        <v>7043</v>
      </c>
      <c r="G3387" s="319" t="s">
        <v>7044</v>
      </c>
      <c r="H3387" s="319" t="s">
        <v>7043</v>
      </c>
      <c r="I3387" s="319" t="s">
        <v>6884</v>
      </c>
      <c r="J3387" s="319" t="s">
        <v>6884</v>
      </c>
      <c r="K3387" s="319" t="s">
        <v>6884</v>
      </c>
      <c r="L3387" s="319" t="s">
        <v>6926</v>
      </c>
    </row>
    <row r="3388" spans="1:12" ht="56.25">
      <c r="A3388" s="318" t="s">
        <v>22106</v>
      </c>
      <c r="B3388" s="318" t="s">
        <v>22103</v>
      </c>
      <c r="C3388" s="318" t="s">
        <v>22104</v>
      </c>
      <c r="D3388" s="318" t="s">
        <v>22105</v>
      </c>
      <c r="E3388" s="318" t="s">
        <v>7048</v>
      </c>
      <c r="F3388" s="318" t="s">
        <v>7049</v>
      </c>
      <c r="G3388" s="318" t="s">
        <v>7050</v>
      </c>
      <c r="H3388" s="318" t="s">
        <v>7049</v>
      </c>
      <c r="I3388" s="318" t="s">
        <v>6884</v>
      </c>
      <c r="J3388" s="318" t="s">
        <v>6884</v>
      </c>
      <c r="K3388" s="318" t="s">
        <v>6884</v>
      </c>
      <c r="L3388" s="318" t="s">
        <v>6926</v>
      </c>
    </row>
    <row r="3389" spans="1:12" ht="45">
      <c r="A3389" s="319" t="s">
        <v>22110</v>
      </c>
      <c r="B3389" s="319" t="s">
        <v>22107</v>
      </c>
      <c r="C3389" s="319" t="s">
        <v>22108</v>
      </c>
      <c r="D3389" s="319" t="s">
        <v>22109</v>
      </c>
      <c r="E3389" s="319" t="s">
        <v>9477</v>
      </c>
      <c r="F3389" s="319" t="s">
        <v>9478</v>
      </c>
      <c r="G3389" s="319" t="s">
        <v>7003</v>
      </c>
      <c r="H3389" s="319" t="s">
        <v>9478</v>
      </c>
      <c r="I3389" s="319" t="s">
        <v>6884</v>
      </c>
      <c r="J3389" s="319" t="s">
        <v>6884</v>
      </c>
      <c r="K3389" s="319" t="s">
        <v>6884</v>
      </c>
      <c r="L3389" s="319" t="s">
        <v>6926</v>
      </c>
    </row>
    <row r="3390" spans="1:12" ht="78.75">
      <c r="A3390" s="318" t="s">
        <v>1090</v>
      </c>
      <c r="B3390" s="318" t="s">
        <v>22111</v>
      </c>
      <c r="C3390" s="318" t="s">
        <v>22112</v>
      </c>
      <c r="D3390" s="318" t="s">
        <v>22113</v>
      </c>
      <c r="E3390" s="318" t="s">
        <v>7048</v>
      </c>
      <c r="F3390" s="318" t="s">
        <v>7049</v>
      </c>
      <c r="G3390" s="318" t="s">
        <v>7050</v>
      </c>
      <c r="H3390" s="318" t="s">
        <v>7049</v>
      </c>
      <c r="I3390" s="318" t="s">
        <v>6884</v>
      </c>
      <c r="J3390" s="318" t="s">
        <v>6884</v>
      </c>
      <c r="K3390" s="318" t="s">
        <v>6884</v>
      </c>
      <c r="L3390" s="318" t="s">
        <v>6926</v>
      </c>
    </row>
    <row r="3391" spans="1:12" ht="33.75">
      <c r="A3391" s="319" t="s">
        <v>22117</v>
      </c>
      <c r="B3391" s="319" t="s">
        <v>22114</v>
      </c>
      <c r="C3391" s="319" t="s">
        <v>22115</v>
      </c>
      <c r="D3391" s="319" t="s">
        <v>22116</v>
      </c>
      <c r="E3391" s="319" t="s">
        <v>7274</v>
      </c>
      <c r="F3391" s="319" t="s">
        <v>7275</v>
      </c>
      <c r="G3391" s="319" t="s">
        <v>7276</v>
      </c>
      <c r="H3391" s="319" t="s">
        <v>7277</v>
      </c>
      <c r="I3391" s="319" t="s">
        <v>6884</v>
      </c>
      <c r="J3391" s="319" t="s">
        <v>6884</v>
      </c>
      <c r="K3391" s="319" t="s">
        <v>6884</v>
      </c>
      <c r="L3391" s="319" t="s">
        <v>6926</v>
      </c>
    </row>
    <row r="3392" spans="1:12" ht="78.75">
      <c r="A3392" s="318" t="s">
        <v>22121</v>
      </c>
      <c r="B3392" s="318" t="s">
        <v>22118</v>
      </c>
      <c r="C3392" s="318" t="s">
        <v>22119</v>
      </c>
      <c r="D3392" s="318" t="s">
        <v>22120</v>
      </c>
      <c r="E3392" s="318" t="s">
        <v>7048</v>
      </c>
      <c r="F3392" s="318" t="s">
        <v>7049</v>
      </c>
      <c r="G3392" s="318" t="s">
        <v>7050</v>
      </c>
      <c r="H3392" s="318" t="s">
        <v>7049</v>
      </c>
      <c r="I3392" s="318" t="s">
        <v>6884</v>
      </c>
      <c r="J3392" s="318" t="s">
        <v>6884</v>
      </c>
      <c r="K3392" s="318" t="s">
        <v>6884</v>
      </c>
      <c r="L3392" s="318" t="s">
        <v>6926</v>
      </c>
    </row>
    <row r="3393" spans="1:12" ht="56.25">
      <c r="A3393" s="319" t="s">
        <v>22125</v>
      </c>
      <c r="B3393" s="319" t="s">
        <v>22122</v>
      </c>
      <c r="C3393" s="319" t="s">
        <v>22123</v>
      </c>
      <c r="D3393" s="319" t="s">
        <v>22124</v>
      </c>
      <c r="E3393" s="319" t="s">
        <v>10278</v>
      </c>
      <c r="F3393" s="319" t="s">
        <v>10279</v>
      </c>
      <c r="G3393" s="319" t="s">
        <v>7163</v>
      </c>
      <c r="H3393" s="319" t="s">
        <v>10280</v>
      </c>
      <c r="I3393" s="319" t="s">
        <v>6884</v>
      </c>
      <c r="J3393" s="319" t="s">
        <v>6884</v>
      </c>
      <c r="K3393" s="319" t="s">
        <v>6884</v>
      </c>
      <c r="L3393" s="319" t="s">
        <v>6993</v>
      </c>
    </row>
    <row r="3394" spans="1:12" ht="33.75">
      <c r="A3394" s="318" t="s">
        <v>22129</v>
      </c>
      <c r="B3394" s="318" t="s">
        <v>22126</v>
      </c>
      <c r="C3394" s="318" t="s">
        <v>22127</v>
      </c>
      <c r="D3394" s="318" t="s">
        <v>22128</v>
      </c>
      <c r="E3394" s="318" t="s">
        <v>9900</v>
      </c>
      <c r="F3394" s="318" t="s">
        <v>9901</v>
      </c>
      <c r="G3394" s="318" t="s">
        <v>7333</v>
      </c>
      <c r="H3394" s="318" t="s">
        <v>9901</v>
      </c>
      <c r="I3394" s="318" t="s">
        <v>6884</v>
      </c>
      <c r="J3394" s="318" t="s">
        <v>6884</v>
      </c>
      <c r="K3394" s="318" t="s">
        <v>6884</v>
      </c>
      <c r="L3394" s="318" t="s">
        <v>6926</v>
      </c>
    </row>
    <row r="3395" spans="1:12" ht="33.75">
      <c r="A3395" s="319" t="s">
        <v>22133</v>
      </c>
      <c r="B3395" s="319" t="s">
        <v>22130</v>
      </c>
      <c r="C3395" s="319" t="s">
        <v>22131</v>
      </c>
      <c r="D3395" s="319" t="s">
        <v>22132</v>
      </c>
      <c r="E3395" s="319" t="s">
        <v>8187</v>
      </c>
      <c r="F3395" s="319" t="s">
        <v>8188</v>
      </c>
      <c r="G3395" s="319" t="s">
        <v>7037</v>
      </c>
      <c r="H3395" s="319" t="s">
        <v>8188</v>
      </c>
      <c r="I3395" s="319" t="s">
        <v>6884</v>
      </c>
      <c r="J3395" s="319" t="s">
        <v>6884</v>
      </c>
      <c r="K3395" s="319" t="s">
        <v>6884</v>
      </c>
      <c r="L3395" s="319" t="s">
        <v>6926</v>
      </c>
    </row>
    <row r="3396" spans="1:12" ht="22.5">
      <c r="A3396" s="318" t="s">
        <v>22137</v>
      </c>
      <c r="B3396" s="318" t="s">
        <v>22134</v>
      </c>
      <c r="C3396" s="318" t="s">
        <v>22135</v>
      </c>
      <c r="D3396" s="318" t="s">
        <v>22136</v>
      </c>
      <c r="E3396" s="318" t="s">
        <v>8930</v>
      </c>
      <c r="F3396" s="318" t="s">
        <v>8931</v>
      </c>
      <c r="G3396" s="318" t="s">
        <v>7050</v>
      </c>
      <c r="H3396" s="318" t="s">
        <v>8931</v>
      </c>
      <c r="I3396" s="318" t="s">
        <v>6884</v>
      </c>
      <c r="J3396" s="318" t="s">
        <v>6884</v>
      </c>
      <c r="K3396" s="318" t="s">
        <v>6884</v>
      </c>
      <c r="L3396" s="318" t="s">
        <v>6926</v>
      </c>
    </row>
    <row r="3397" spans="1:12" ht="33.75">
      <c r="A3397" s="319" t="s">
        <v>1090</v>
      </c>
      <c r="B3397" s="319" t="s">
        <v>22138</v>
      </c>
      <c r="C3397" s="319" t="s">
        <v>22139</v>
      </c>
      <c r="D3397" s="319" t="s">
        <v>22140</v>
      </c>
      <c r="E3397" s="319" t="s">
        <v>8065</v>
      </c>
      <c r="F3397" s="319" t="s">
        <v>8066</v>
      </c>
      <c r="G3397" s="319" t="s">
        <v>7003</v>
      </c>
      <c r="H3397" s="319" t="s">
        <v>8066</v>
      </c>
      <c r="I3397" s="319" t="s">
        <v>6884</v>
      </c>
      <c r="J3397" s="319" t="s">
        <v>6884</v>
      </c>
      <c r="K3397" s="319" t="s">
        <v>6884</v>
      </c>
      <c r="L3397" s="319" t="s">
        <v>6926</v>
      </c>
    </row>
    <row r="3398" spans="1:12" ht="45">
      <c r="A3398" s="318" t="s">
        <v>22144</v>
      </c>
      <c r="B3398" s="318" t="s">
        <v>22141</v>
      </c>
      <c r="C3398" s="318" t="s">
        <v>22142</v>
      </c>
      <c r="D3398" s="318" t="s">
        <v>22143</v>
      </c>
      <c r="E3398" s="318" t="s">
        <v>7048</v>
      </c>
      <c r="F3398" s="318" t="s">
        <v>7049</v>
      </c>
      <c r="G3398" s="318" t="s">
        <v>7050</v>
      </c>
      <c r="H3398" s="318" t="s">
        <v>7049</v>
      </c>
      <c r="I3398" s="318" t="s">
        <v>6884</v>
      </c>
      <c r="J3398" s="318" t="s">
        <v>6884</v>
      </c>
      <c r="K3398" s="318" t="s">
        <v>6884</v>
      </c>
      <c r="L3398" s="318" t="s">
        <v>6926</v>
      </c>
    </row>
    <row r="3399" spans="1:12" ht="67.5">
      <c r="A3399" s="319" t="s">
        <v>22147</v>
      </c>
      <c r="B3399" s="319" t="s">
        <v>22145</v>
      </c>
      <c r="C3399" s="319" t="s">
        <v>22146</v>
      </c>
      <c r="D3399" s="319" t="s">
        <v>1090</v>
      </c>
      <c r="E3399" s="319" t="s">
        <v>22148</v>
      </c>
      <c r="F3399" s="319" t="s">
        <v>22149</v>
      </c>
      <c r="G3399" s="319" t="s">
        <v>7106</v>
      </c>
      <c r="H3399" s="319" t="s">
        <v>22150</v>
      </c>
      <c r="I3399" s="319" t="s">
        <v>6884</v>
      </c>
      <c r="J3399" s="319" t="s">
        <v>7108</v>
      </c>
      <c r="K3399" s="319" t="s">
        <v>6884</v>
      </c>
      <c r="L3399" s="319" t="s">
        <v>6926</v>
      </c>
    </row>
    <row r="3400" spans="1:12" ht="45">
      <c r="A3400" s="318" t="s">
        <v>22153</v>
      </c>
      <c r="B3400" s="318" t="s">
        <v>22151</v>
      </c>
      <c r="C3400" s="318" t="s">
        <v>22152</v>
      </c>
      <c r="D3400" s="318" t="s">
        <v>1090</v>
      </c>
      <c r="E3400" s="318" t="s">
        <v>7274</v>
      </c>
      <c r="F3400" s="318" t="s">
        <v>7275</v>
      </c>
      <c r="G3400" s="318" t="s">
        <v>7276</v>
      </c>
      <c r="H3400" s="318" t="s">
        <v>7277</v>
      </c>
      <c r="I3400" s="318" t="s">
        <v>6884</v>
      </c>
      <c r="J3400" s="318" t="s">
        <v>7150</v>
      </c>
      <c r="K3400" s="318" t="s">
        <v>6884</v>
      </c>
      <c r="L3400" s="318" t="s">
        <v>6926</v>
      </c>
    </row>
    <row r="3401" spans="1:12" ht="56.25">
      <c r="A3401" s="319" t="s">
        <v>22156</v>
      </c>
      <c r="B3401" s="319" t="s">
        <v>22154</v>
      </c>
      <c r="C3401" s="319" t="s">
        <v>22155</v>
      </c>
      <c r="D3401" s="319" t="s">
        <v>1090</v>
      </c>
      <c r="E3401" s="319" t="s">
        <v>7274</v>
      </c>
      <c r="F3401" s="319" t="s">
        <v>7275</v>
      </c>
      <c r="G3401" s="319" t="s">
        <v>7276</v>
      </c>
      <c r="H3401" s="319" t="s">
        <v>7277</v>
      </c>
      <c r="I3401" s="319" t="s">
        <v>6884</v>
      </c>
      <c r="J3401" s="319" t="s">
        <v>7108</v>
      </c>
      <c r="K3401" s="319" t="s">
        <v>6884</v>
      </c>
      <c r="L3401" s="319" t="s">
        <v>6926</v>
      </c>
    </row>
    <row r="3402" spans="1:12" ht="45">
      <c r="A3402" s="318" t="s">
        <v>22160</v>
      </c>
      <c r="B3402" s="318" t="s">
        <v>22157</v>
      </c>
      <c r="C3402" s="318" t="s">
        <v>22158</v>
      </c>
      <c r="D3402" s="318" t="s">
        <v>22159</v>
      </c>
      <c r="E3402" s="318" t="s">
        <v>9388</v>
      </c>
      <c r="F3402" s="318" t="s">
        <v>9389</v>
      </c>
      <c r="G3402" s="318" t="s">
        <v>7037</v>
      </c>
      <c r="H3402" s="318" t="s">
        <v>9389</v>
      </c>
      <c r="I3402" s="318" t="s">
        <v>6884</v>
      </c>
      <c r="J3402" s="318" t="s">
        <v>6884</v>
      </c>
      <c r="K3402" s="318" t="s">
        <v>6884</v>
      </c>
      <c r="L3402" s="318" t="s">
        <v>6926</v>
      </c>
    </row>
    <row r="3403" spans="1:12" ht="45">
      <c r="A3403" s="319" t="s">
        <v>22164</v>
      </c>
      <c r="B3403" s="319" t="s">
        <v>22161</v>
      </c>
      <c r="C3403" s="319" t="s">
        <v>22162</v>
      </c>
      <c r="D3403" s="319" t="s">
        <v>22163</v>
      </c>
      <c r="E3403" s="319" t="s">
        <v>7035</v>
      </c>
      <c r="F3403" s="319" t="s">
        <v>7036</v>
      </c>
      <c r="G3403" s="319" t="s">
        <v>7037</v>
      </c>
      <c r="H3403" s="319" t="s">
        <v>7036</v>
      </c>
      <c r="I3403" s="319" t="s">
        <v>6884</v>
      </c>
      <c r="J3403" s="319" t="s">
        <v>6884</v>
      </c>
      <c r="K3403" s="319" t="s">
        <v>6884</v>
      </c>
      <c r="L3403" s="319" t="s">
        <v>6926</v>
      </c>
    </row>
    <row r="3404" spans="1:12" ht="101.25">
      <c r="A3404" s="318" t="s">
        <v>22168</v>
      </c>
      <c r="B3404" s="318" t="s">
        <v>22165</v>
      </c>
      <c r="C3404" s="318" t="s">
        <v>22166</v>
      </c>
      <c r="D3404" s="318" t="s">
        <v>22167</v>
      </c>
      <c r="E3404" s="318" t="s">
        <v>9076</v>
      </c>
      <c r="F3404" s="318" t="s">
        <v>9077</v>
      </c>
      <c r="G3404" s="318" t="s">
        <v>7037</v>
      </c>
      <c r="H3404" s="318" t="s">
        <v>9077</v>
      </c>
      <c r="I3404" s="318" t="s">
        <v>6884</v>
      </c>
      <c r="J3404" s="318" t="s">
        <v>6884</v>
      </c>
      <c r="K3404" s="318" t="s">
        <v>6884</v>
      </c>
      <c r="L3404" s="318" t="s">
        <v>6926</v>
      </c>
    </row>
    <row r="3405" spans="1:12" ht="33.75">
      <c r="A3405" s="319" t="s">
        <v>22172</v>
      </c>
      <c r="B3405" s="319" t="s">
        <v>22169</v>
      </c>
      <c r="C3405" s="319" t="s">
        <v>22170</v>
      </c>
      <c r="D3405" s="319" t="s">
        <v>22171</v>
      </c>
      <c r="E3405" s="319" t="s">
        <v>9388</v>
      </c>
      <c r="F3405" s="319" t="s">
        <v>9389</v>
      </c>
      <c r="G3405" s="319" t="s">
        <v>7037</v>
      </c>
      <c r="H3405" s="319" t="s">
        <v>9389</v>
      </c>
      <c r="I3405" s="319" t="s">
        <v>6884</v>
      </c>
      <c r="J3405" s="319" t="s">
        <v>6884</v>
      </c>
      <c r="K3405" s="319" t="s">
        <v>6884</v>
      </c>
      <c r="L3405" s="319" t="s">
        <v>6926</v>
      </c>
    </row>
    <row r="3406" spans="1:12" ht="33.75">
      <c r="A3406" s="318" t="s">
        <v>22176</v>
      </c>
      <c r="B3406" s="318" t="s">
        <v>22173</v>
      </c>
      <c r="C3406" s="318" t="s">
        <v>22174</v>
      </c>
      <c r="D3406" s="318" t="s">
        <v>22175</v>
      </c>
      <c r="E3406" s="318" t="s">
        <v>7772</v>
      </c>
      <c r="F3406" s="318" t="s">
        <v>7773</v>
      </c>
      <c r="G3406" s="318" t="s">
        <v>7044</v>
      </c>
      <c r="H3406" s="318" t="s">
        <v>7773</v>
      </c>
      <c r="I3406" s="318" t="s">
        <v>6884</v>
      </c>
      <c r="J3406" s="318" t="s">
        <v>6884</v>
      </c>
      <c r="K3406" s="318" t="s">
        <v>6884</v>
      </c>
      <c r="L3406" s="318" t="s">
        <v>6926</v>
      </c>
    </row>
    <row r="3407" spans="1:12" ht="78.75">
      <c r="A3407" s="319" t="s">
        <v>22180</v>
      </c>
      <c r="B3407" s="319" t="s">
        <v>22177</v>
      </c>
      <c r="C3407" s="319" t="s">
        <v>22178</v>
      </c>
      <c r="D3407" s="319" t="s">
        <v>22179</v>
      </c>
      <c r="E3407" s="319" t="s">
        <v>7258</v>
      </c>
      <c r="F3407" s="319" t="s">
        <v>7259</v>
      </c>
      <c r="G3407" s="319" t="s">
        <v>7037</v>
      </c>
      <c r="H3407" s="319" t="s">
        <v>7259</v>
      </c>
      <c r="I3407" s="319" t="s">
        <v>6884</v>
      </c>
      <c r="J3407" s="319" t="s">
        <v>6884</v>
      </c>
      <c r="K3407" s="319" t="s">
        <v>6884</v>
      </c>
      <c r="L3407" s="319" t="s">
        <v>6926</v>
      </c>
    </row>
    <row r="3408" spans="1:12" ht="45">
      <c r="A3408" s="318" t="s">
        <v>22184</v>
      </c>
      <c r="B3408" s="318" t="s">
        <v>22181</v>
      </c>
      <c r="C3408" s="318" t="s">
        <v>22182</v>
      </c>
      <c r="D3408" s="318" t="s">
        <v>22183</v>
      </c>
      <c r="E3408" s="318" t="s">
        <v>9674</v>
      </c>
      <c r="F3408" s="318" t="s">
        <v>9675</v>
      </c>
      <c r="G3408" s="318" t="s">
        <v>7037</v>
      </c>
      <c r="H3408" s="318" t="s">
        <v>9675</v>
      </c>
      <c r="I3408" s="318" t="s">
        <v>6884</v>
      </c>
      <c r="J3408" s="318" t="s">
        <v>6884</v>
      </c>
      <c r="K3408" s="318" t="s">
        <v>6884</v>
      </c>
      <c r="L3408" s="318" t="s">
        <v>6926</v>
      </c>
    </row>
    <row r="3409" spans="1:12" ht="33.75">
      <c r="A3409" s="319" t="s">
        <v>22188</v>
      </c>
      <c r="B3409" s="319" t="s">
        <v>22185</v>
      </c>
      <c r="C3409" s="319" t="s">
        <v>22186</v>
      </c>
      <c r="D3409" s="319" t="s">
        <v>22187</v>
      </c>
      <c r="E3409" s="319" t="s">
        <v>7048</v>
      </c>
      <c r="F3409" s="319" t="s">
        <v>7049</v>
      </c>
      <c r="G3409" s="319" t="s">
        <v>7050</v>
      </c>
      <c r="H3409" s="319" t="s">
        <v>7049</v>
      </c>
      <c r="I3409" s="319" t="s">
        <v>6884</v>
      </c>
      <c r="J3409" s="319" t="s">
        <v>6884</v>
      </c>
      <c r="K3409" s="319" t="s">
        <v>6884</v>
      </c>
      <c r="L3409" s="319" t="s">
        <v>6926</v>
      </c>
    </row>
    <row r="3410" spans="1:12" ht="33.75">
      <c r="A3410" s="318" t="s">
        <v>22192</v>
      </c>
      <c r="B3410" s="318" t="s">
        <v>22189</v>
      </c>
      <c r="C3410" s="318" t="s">
        <v>22190</v>
      </c>
      <c r="D3410" s="318" t="s">
        <v>22191</v>
      </c>
      <c r="E3410" s="318" t="s">
        <v>7412</v>
      </c>
      <c r="F3410" s="318" t="s">
        <v>7413</v>
      </c>
      <c r="G3410" s="318" t="s">
        <v>7037</v>
      </c>
      <c r="H3410" s="318" t="s">
        <v>7413</v>
      </c>
      <c r="I3410" s="318" t="s">
        <v>6884</v>
      </c>
      <c r="J3410" s="318" t="s">
        <v>6884</v>
      </c>
      <c r="K3410" s="318" t="s">
        <v>6884</v>
      </c>
      <c r="L3410" s="318" t="s">
        <v>6926</v>
      </c>
    </row>
    <row r="3411" spans="1:12" ht="202.5">
      <c r="A3411" s="319" t="s">
        <v>22196</v>
      </c>
      <c r="B3411" s="319" t="s">
        <v>22193</v>
      </c>
      <c r="C3411" s="319" t="s">
        <v>22194</v>
      </c>
      <c r="D3411" s="319" t="s">
        <v>22195</v>
      </c>
      <c r="E3411" s="319" t="s">
        <v>7048</v>
      </c>
      <c r="F3411" s="319" t="s">
        <v>7049</v>
      </c>
      <c r="G3411" s="319" t="s">
        <v>7050</v>
      </c>
      <c r="H3411" s="319" t="s">
        <v>7049</v>
      </c>
      <c r="I3411" s="319" t="s">
        <v>6884</v>
      </c>
      <c r="J3411" s="319" t="s">
        <v>6884</v>
      </c>
      <c r="K3411" s="319" t="s">
        <v>6884</v>
      </c>
      <c r="L3411" s="319" t="s">
        <v>6926</v>
      </c>
    </row>
    <row r="3412" spans="1:12" ht="56.25">
      <c r="A3412" s="318" t="s">
        <v>22200</v>
      </c>
      <c r="B3412" s="318" t="s">
        <v>22197</v>
      </c>
      <c r="C3412" s="318" t="s">
        <v>22198</v>
      </c>
      <c r="D3412" s="318" t="s">
        <v>22199</v>
      </c>
      <c r="E3412" s="318" t="s">
        <v>7048</v>
      </c>
      <c r="F3412" s="318" t="s">
        <v>7049</v>
      </c>
      <c r="G3412" s="318" t="s">
        <v>7050</v>
      </c>
      <c r="H3412" s="318" t="s">
        <v>7049</v>
      </c>
      <c r="I3412" s="318" t="s">
        <v>6884</v>
      </c>
      <c r="J3412" s="318" t="s">
        <v>6884</v>
      </c>
      <c r="K3412" s="318" t="s">
        <v>6884</v>
      </c>
      <c r="L3412" s="318" t="s">
        <v>6926</v>
      </c>
    </row>
    <row r="3413" spans="1:12" ht="56.25">
      <c r="A3413" s="319" t="s">
        <v>22204</v>
      </c>
      <c r="B3413" s="319" t="s">
        <v>22201</v>
      </c>
      <c r="C3413" s="319" t="s">
        <v>22202</v>
      </c>
      <c r="D3413" s="319" t="s">
        <v>22203</v>
      </c>
      <c r="E3413" s="319" t="s">
        <v>9707</v>
      </c>
      <c r="F3413" s="319" t="s">
        <v>9708</v>
      </c>
      <c r="G3413" s="319" t="s">
        <v>7163</v>
      </c>
      <c r="H3413" s="319" t="s">
        <v>9709</v>
      </c>
      <c r="I3413" s="319" t="s">
        <v>6884</v>
      </c>
      <c r="J3413" s="319" t="s">
        <v>6884</v>
      </c>
      <c r="K3413" s="319" t="s">
        <v>6884</v>
      </c>
      <c r="L3413" s="319" t="s">
        <v>6926</v>
      </c>
    </row>
    <row r="3414" spans="1:12" ht="45">
      <c r="A3414" s="318" t="s">
        <v>22208</v>
      </c>
      <c r="B3414" s="318" t="s">
        <v>22205</v>
      </c>
      <c r="C3414" s="318" t="s">
        <v>22206</v>
      </c>
      <c r="D3414" s="318" t="s">
        <v>22207</v>
      </c>
      <c r="E3414" s="318" t="s">
        <v>8193</v>
      </c>
      <c r="F3414" s="318" t="s">
        <v>15541</v>
      </c>
      <c r="G3414" s="318" t="s">
        <v>8195</v>
      </c>
      <c r="H3414" s="318" t="s">
        <v>15542</v>
      </c>
      <c r="I3414" s="318" t="s">
        <v>6884</v>
      </c>
      <c r="J3414" s="318" t="s">
        <v>6884</v>
      </c>
      <c r="K3414" s="318" t="s">
        <v>6884</v>
      </c>
      <c r="L3414" s="318" t="s">
        <v>6926</v>
      </c>
    </row>
    <row r="3415" spans="1:12" ht="33.75">
      <c r="A3415" s="319" t="s">
        <v>22212</v>
      </c>
      <c r="B3415" s="319" t="s">
        <v>22209</v>
      </c>
      <c r="C3415" s="319" t="s">
        <v>22210</v>
      </c>
      <c r="D3415" s="319" t="s">
        <v>22211</v>
      </c>
      <c r="E3415" s="319" t="s">
        <v>7274</v>
      </c>
      <c r="F3415" s="319" t="s">
        <v>7275</v>
      </c>
      <c r="G3415" s="319" t="s">
        <v>7276</v>
      </c>
      <c r="H3415" s="319" t="s">
        <v>7277</v>
      </c>
      <c r="I3415" s="319" t="s">
        <v>6884</v>
      </c>
      <c r="J3415" s="319" t="s">
        <v>6884</v>
      </c>
      <c r="K3415" s="319" t="s">
        <v>6884</v>
      </c>
      <c r="L3415" s="319" t="s">
        <v>6926</v>
      </c>
    </row>
    <row r="3416" spans="1:12" ht="45">
      <c r="A3416" s="318" t="s">
        <v>22216</v>
      </c>
      <c r="B3416" s="318" t="s">
        <v>22213</v>
      </c>
      <c r="C3416" s="318" t="s">
        <v>22214</v>
      </c>
      <c r="D3416" s="318" t="s">
        <v>22215</v>
      </c>
      <c r="E3416" s="318" t="s">
        <v>9477</v>
      </c>
      <c r="F3416" s="318" t="s">
        <v>9478</v>
      </c>
      <c r="G3416" s="318" t="s">
        <v>7003</v>
      </c>
      <c r="H3416" s="318" t="s">
        <v>9478</v>
      </c>
      <c r="I3416" s="318" t="s">
        <v>6884</v>
      </c>
      <c r="J3416" s="318" t="s">
        <v>6884</v>
      </c>
      <c r="K3416" s="318" t="s">
        <v>6884</v>
      </c>
      <c r="L3416" s="318" t="s">
        <v>6926</v>
      </c>
    </row>
    <row r="3417" spans="1:12" ht="22.5">
      <c r="A3417" s="319" t="s">
        <v>22220</v>
      </c>
      <c r="B3417" s="319" t="s">
        <v>22217</v>
      </c>
      <c r="C3417" s="319" t="s">
        <v>22218</v>
      </c>
      <c r="D3417" s="319" t="s">
        <v>22219</v>
      </c>
      <c r="E3417" s="319" t="s">
        <v>7048</v>
      </c>
      <c r="F3417" s="319" t="s">
        <v>7049</v>
      </c>
      <c r="G3417" s="319" t="s">
        <v>7050</v>
      </c>
      <c r="H3417" s="319" t="s">
        <v>7049</v>
      </c>
      <c r="I3417" s="319" t="s">
        <v>6884</v>
      </c>
      <c r="J3417" s="319" t="s">
        <v>6884</v>
      </c>
      <c r="K3417" s="319" t="s">
        <v>6884</v>
      </c>
      <c r="L3417" s="319" t="s">
        <v>6926</v>
      </c>
    </row>
    <row r="3418" spans="1:12" ht="67.5">
      <c r="A3418" s="318" t="s">
        <v>22224</v>
      </c>
      <c r="B3418" s="318" t="s">
        <v>22221</v>
      </c>
      <c r="C3418" s="318" t="s">
        <v>22222</v>
      </c>
      <c r="D3418" s="318" t="s">
        <v>22223</v>
      </c>
      <c r="E3418" s="318" t="s">
        <v>7048</v>
      </c>
      <c r="F3418" s="318" t="s">
        <v>7049</v>
      </c>
      <c r="G3418" s="318" t="s">
        <v>7050</v>
      </c>
      <c r="H3418" s="318" t="s">
        <v>7049</v>
      </c>
      <c r="I3418" s="318" t="s">
        <v>6884</v>
      </c>
      <c r="J3418" s="318" t="s">
        <v>6884</v>
      </c>
      <c r="K3418" s="318" t="s">
        <v>6884</v>
      </c>
      <c r="L3418" s="318" t="s">
        <v>6926</v>
      </c>
    </row>
    <row r="3419" spans="1:12" ht="33.75">
      <c r="A3419" s="319" t="s">
        <v>22228</v>
      </c>
      <c r="B3419" s="319" t="s">
        <v>22225</v>
      </c>
      <c r="C3419" s="319" t="s">
        <v>22226</v>
      </c>
      <c r="D3419" s="319" t="s">
        <v>22227</v>
      </c>
      <c r="E3419" s="319" t="s">
        <v>8930</v>
      </c>
      <c r="F3419" s="319" t="s">
        <v>8931</v>
      </c>
      <c r="G3419" s="319" t="s">
        <v>7050</v>
      </c>
      <c r="H3419" s="319" t="s">
        <v>8931</v>
      </c>
      <c r="I3419" s="319" t="s">
        <v>6884</v>
      </c>
      <c r="J3419" s="319" t="s">
        <v>6884</v>
      </c>
      <c r="K3419" s="319" t="s">
        <v>6884</v>
      </c>
      <c r="L3419" s="319" t="s">
        <v>6926</v>
      </c>
    </row>
    <row r="3420" spans="1:12" ht="78.75">
      <c r="A3420" s="318" t="s">
        <v>22232</v>
      </c>
      <c r="B3420" s="318" t="s">
        <v>22229</v>
      </c>
      <c r="C3420" s="318" t="s">
        <v>22230</v>
      </c>
      <c r="D3420" s="318" t="s">
        <v>22231</v>
      </c>
      <c r="E3420" s="318" t="s">
        <v>9076</v>
      </c>
      <c r="F3420" s="318" t="s">
        <v>9077</v>
      </c>
      <c r="G3420" s="318" t="s">
        <v>7037</v>
      </c>
      <c r="H3420" s="318" t="s">
        <v>9077</v>
      </c>
      <c r="I3420" s="318" t="s">
        <v>6884</v>
      </c>
      <c r="J3420" s="318" t="s">
        <v>6884</v>
      </c>
      <c r="K3420" s="318" t="s">
        <v>6884</v>
      </c>
      <c r="L3420" s="318" t="s">
        <v>6926</v>
      </c>
    </row>
    <row r="3421" spans="1:12" ht="67.5">
      <c r="A3421" s="319" t="s">
        <v>22236</v>
      </c>
      <c r="B3421" s="319" t="s">
        <v>22233</v>
      </c>
      <c r="C3421" s="319" t="s">
        <v>22234</v>
      </c>
      <c r="D3421" s="319" t="s">
        <v>22235</v>
      </c>
      <c r="E3421" s="319" t="s">
        <v>7048</v>
      </c>
      <c r="F3421" s="319" t="s">
        <v>7049</v>
      </c>
      <c r="G3421" s="319" t="s">
        <v>7050</v>
      </c>
      <c r="H3421" s="319" t="s">
        <v>7049</v>
      </c>
      <c r="I3421" s="319" t="s">
        <v>6884</v>
      </c>
      <c r="J3421" s="319" t="s">
        <v>6884</v>
      </c>
      <c r="K3421" s="319" t="s">
        <v>6884</v>
      </c>
      <c r="L3421" s="319" t="s">
        <v>6926</v>
      </c>
    </row>
    <row r="3422" spans="1:12" ht="22.5">
      <c r="A3422" s="318" t="s">
        <v>22240</v>
      </c>
      <c r="B3422" s="318" t="s">
        <v>22237</v>
      </c>
      <c r="C3422" s="318" t="s">
        <v>22238</v>
      </c>
      <c r="D3422" s="318" t="s">
        <v>22239</v>
      </c>
      <c r="E3422" s="318" t="s">
        <v>7048</v>
      </c>
      <c r="F3422" s="318" t="s">
        <v>7049</v>
      </c>
      <c r="G3422" s="318" t="s">
        <v>7050</v>
      </c>
      <c r="H3422" s="318" t="s">
        <v>7049</v>
      </c>
      <c r="I3422" s="318" t="s">
        <v>6884</v>
      </c>
      <c r="J3422" s="318" t="s">
        <v>6884</v>
      </c>
      <c r="K3422" s="318" t="s">
        <v>6884</v>
      </c>
      <c r="L3422" s="318" t="s">
        <v>6926</v>
      </c>
    </row>
    <row r="3423" spans="1:12" ht="67.5">
      <c r="A3423" s="319" t="s">
        <v>22244</v>
      </c>
      <c r="B3423" s="319" t="s">
        <v>22241</v>
      </c>
      <c r="C3423" s="319" t="s">
        <v>22242</v>
      </c>
      <c r="D3423" s="319" t="s">
        <v>22243</v>
      </c>
      <c r="E3423" s="319" t="s">
        <v>22245</v>
      </c>
      <c r="F3423" s="319" t="s">
        <v>22246</v>
      </c>
      <c r="G3423" s="319" t="s">
        <v>7003</v>
      </c>
      <c r="H3423" s="319" t="s">
        <v>22247</v>
      </c>
      <c r="I3423" s="319" t="s">
        <v>6884</v>
      </c>
      <c r="J3423" s="319" t="s">
        <v>6884</v>
      </c>
      <c r="K3423" s="319" t="s">
        <v>6884</v>
      </c>
      <c r="L3423" s="319" t="s">
        <v>6926</v>
      </c>
    </row>
    <row r="3424" spans="1:12" ht="112.5">
      <c r="A3424" s="318" t="s">
        <v>22251</v>
      </c>
      <c r="B3424" s="318" t="s">
        <v>22248</v>
      </c>
      <c r="C3424" s="318" t="s">
        <v>22249</v>
      </c>
      <c r="D3424" s="318" t="s">
        <v>22250</v>
      </c>
      <c r="E3424" s="318" t="s">
        <v>7048</v>
      </c>
      <c r="F3424" s="318" t="s">
        <v>7049</v>
      </c>
      <c r="G3424" s="318" t="s">
        <v>7050</v>
      </c>
      <c r="H3424" s="318" t="s">
        <v>7049</v>
      </c>
      <c r="I3424" s="318" t="s">
        <v>6884</v>
      </c>
      <c r="J3424" s="318" t="s">
        <v>6884</v>
      </c>
      <c r="K3424" s="318" t="s">
        <v>6884</v>
      </c>
      <c r="L3424" s="318" t="s">
        <v>6926</v>
      </c>
    </row>
    <row r="3425" spans="1:12" ht="56.25">
      <c r="A3425" s="319" t="s">
        <v>22255</v>
      </c>
      <c r="B3425" s="319" t="s">
        <v>22252</v>
      </c>
      <c r="C3425" s="319" t="s">
        <v>22253</v>
      </c>
      <c r="D3425" s="319" t="s">
        <v>22254</v>
      </c>
      <c r="E3425" s="319" t="s">
        <v>7048</v>
      </c>
      <c r="F3425" s="319" t="s">
        <v>7049</v>
      </c>
      <c r="G3425" s="319" t="s">
        <v>7050</v>
      </c>
      <c r="H3425" s="319" t="s">
        <v>7049</v>
      </c>
      <c r="I3425" s="319" t="s">
        <v>6884</v>
      </c>
      <c r="J3425" s="319" t="s">
        <v>6884</v>
      </c>
      <c r="K3425" s="319" t="s">
        <v>6884</v>
      </c>
      <c r="L3425" s="319" t="s">
        <v>6926</v>
      </c>
    </row>
    <row r="3426" spans="1:12" ht="22.5">
      <c r="A3426" s="318" t="s">
        <v>22259</v>
      </c>
      <c r="B3426" s="318" t="s">
        <v>22256</v>
      </c>
      <c r="C3426" s="318" t="s">
        <v>22257</v>
      </c>
      <c r="D3426" s="318" t="s">
        <v>22258</v>
      </c>
      <c r="E3426" s="318" t="s">
        <v>7923</v>
      </c>
      <c r="F3426" s="318" t="s">
        <v>7924</v>
      </c>
      <c r="G3426" s="318" t="s">
        <v>7037</v>
      </c>
      <c r="H3426" s="318" t="s">
        <v>7924</v>
      </c>
      <c r="I3426" s="318" t="s">
        <v>6884</v>
      </c>
      <c r="J3426" s="318" t="s">
        <v>6884</v>
      </c>
      <c r="K3426" s="318" t="s">
        <v>6884</v>
      </c>
      <c r="L3426" s="318" t="s">
        <v>6926</v>
      </c>
    </row>
    <row r="3427" spans="1:12" ht="78.75">
      <c r="A3427" s="319" t="s">
        <v>1090</v>
      </c>
      <c r="B3427" s="319" t="s">
        <v>22260</v>
      </c>
      <c r="C3427" s="319" t="s">
        <v>22261</v>
      </c>
      <c r="D3427" s="319" t="s">
        <v>22262</v>
      </c>
      <c r="E3427" s="319" t="s">
        <v>7274</v>
      </c>
      <c r="F3427" s="319" t="s">
        <v>7275</v>
      </c>
      <c r="G3427" s="319" t="s">
        <v>7276</v>
      </c>
      <c r="H3427" s="319" t="s">
        <v>7277</v>
      </c>
      <c r="I3427" s="319" t="s">
        <v>6884</v>
      </c>
      <c r="J3427" s="319" t="s">
        <v>6884</v>
      </c>
      <c r="K3427" s="319" t="s">
        <v>6884</v>
      </c>
      <c r="L3427" s="319" t="s">
        <v>6926</v>
      </c>
    </row>
    <row r="3428" spans="1:12" ht="157.5">
      <c r="A3428" s="318" t="s">
        <v>1090</v>
      </c>
      <c r="B3428" s="318" t="s">
        <v>22263</v>
      </c>
      <c r="C3428" s="318" t="s">
        <v>22264</v>
      </c>
      <c r="D3428" s="318" t="s">
        <v>22265</v>
      </c>
      <c r="E3428" s="318" t="s">
        <v>8235</v>
      </c>
      <c r="F3428" s="318" t="s">
        <v>8236</v>
      </c>
      <c r="G3428" s="318" t="s">
        <v>8100</v>
      </c>
      <c r="H3428" s="318" t="s">
        <v>8236</v>
      </c>
      <c r="I3428" s="318" t="s">
        <v>6884</v>
      </c>
      <c r="J3428" s="318" t="s">
        <v>6884</v>
      </c>
      <c r="K3428" s="318" t="s">
        <v>6884</v>
      </c>
      <c r="L3428" s="318" t="s">
        <v>6926</v>
      </c>
    </row>
    <row r="3429" spans="1:12" ht="33.75">
      <c r="A3429" s="319" t="s">
        <v>1090</v>
      </c>
      <c r="B3429" s="319" t="s">
        <v>22266</v>
      </c>
      <c r="C3429" s="319" t="s">
        <v>22267</v>
      </c>
      <c r="D3429" s="319" t="s">
        <v>22268</v>
      </c>
      <c r="E3429" s="319" t="s">
        <v>9076</v>
      </c>
      <c r="F3429" s="319" t="s">
        <v>9077</v>
      </c>
      <c r="G3429" s="319" t="s">
        <v>7037</v>
      </c>
      <c r="H3429" s="319" t="s">
        <v>9077</v>
      </c>
      <c r="I3429" s="319" t="s">
        <v>6884</v>
      </c>
      <c r="J3429" s="319" t="s">
        <v>6884</v>
      </c>
      <c r="K3429" s="319" t="s">
        <v>6884</v>
      </c>
      <c r="L3429" s="319" t="s">
        <v>6926</v>
      </c>
    </row>
    <row r="3430" spans="1:12" ht="123.75">
      <c r="A3430" s="318" t="s">
        <v>6884</v>
      </c>
      <c r="B3430" s="318" t="s">
        <v>22269</v>
      </c>
      <c r="C3430" s="318" t="s">
        <v>22270</v>
      </c>
      <c r="D3430" s="318" t="s">
        <v>22271</v>
      </c>
      <c r="E3430" s="318" t="s">
        <v>7048</v>
      </c>
      <c r="F3430" s="318" t="s">
        <v>7049</v>
      </c>
      <c r="G3430" s="318" t="s">
        <v>22272</v>
      </c>
      <c r="H3430" s="318" t="s">
        <v>7049</v>
      </c>
      <c r="I3430" s="318" t="s">
        <v>6884</v>
      </c>
      <c r="J3430" s="318" t="s">
        <v>6884</v>
      </c>
      <c r="K3430" s="318" t="s">
        <v>6884</v>
      </c>
      <c r="L3430" s="318" t="s">
        <v>10358</v>
      </c>
    </row>
    <row r="3431" spans="1:12" ht="90">
      <c r="A3431" s="319" t="s">
        <v>22276</v>
      </c>
      <c r="B3431" s="319" t="s">
        <v>22273</v>
      </c>
      <c r="C3431" s="319" t="s">
        <v>22274</v>
      </c>
      <c r="D3431" s="319" t="s">
        <v>22275</v>
      </c>
      <c r="E3431" s="319" t="s">
        <v>8181</v>
      </c>
      <c r="F3431" s="319" t="s">
        <v>8182</v>
      </c>
      <c r="G3431" s="319" t="s">
        <v>7037</v>
      </c>
      <c r="H3431" s="319" t="s">
        <v>8182</v>
      </c>
      <c r="I3431" s="319" t="s">
        <v>6884</v>
      </c>
      <c r="J3431" s="319" t="s">
        <v>6884</v>
      </c>
      <c r="K3431" s="319" t="s">
        <v>6884</v>
      </c>
      <c r="L3431" s="319" t="s">
        <v>6926</v>
      </c>
    </row>
    <row r="3432" spans="1:12" ht="247.5">
      <c r="A3432" s="318" t="s">
        <v>1090</v>
      </c>
      <c r="B3432" s="318" t="s">
        <v>22277</v>
      </c>
      <c r="C3432" s="318" t="s">
        <v>22278</v>
      </c>
      <c r="D3432" s="318" t="s">
        <v>22279</v>
      </c>
      <c r="E3432" s="318" t="s">
        <v>12496</v>
      </c>
      <c r="F3432" s="318" t="s">
        <v>12497</v>
      </c>
      <c r="G3432" s="318" t="s">
        <v>7586</v>
      </c>
      <c r="H3432" s="318" t="s">
        <v>12497</v>
      </c>
      <c r="I3432" s="318" t="s">
        <v>6884</v>
      </c>
      <c r="J3432" s="318" t="s">
        <v>6884</v>
      </c>
      <c r="K3432" s="318" t="s">
        <v>6884</v>
      </c>
      <c r="L3432" s="318" t="s">
        <v>6926</v>
      </c>
    </row>
    <row r="3433" spans="1:12" ht="157.5">
      <c r="A3433" s="319" t="s">
        <v>1090</v>
      </c>
      <c r="B3433" s="319" t="s">
        <v>22280</v>
      </c>
      <c r="C3433" s="319" t="s">
        <v>22281</v>
      </c>
      <c r="D3433" s="319" t="s">
        <v>22282</v>
      </c>
      <c r="E3433" s="319" t="s">
        <v>7048</v>
      </c>
      <c r="F3433" s="319" t="s">
        <v>7049</v>
      </c>
      <c r="G3433" s="319" t="s">
        <v>7050</v>
      </c>
      <c r="H3433" s="319" t="s">
        <v>7049</v>
      </c>
      <c r="I3433" s="319" t="s">
        <v>6884</v>
      </c>
      <c r="J3433" s="319" t="s">
        <v>6884</v>
      </c>
      <c r="K3433" s="319" t="s">
        <v>6884</v>
      </c>
      <c r="L3433" s="319" t="s">
        <v>6926</v>
      </c>
    </row>
    <row r="3434" spans="1:12" ht="33.75">
      <c r="A3434" s="318" t="s">
        <v>21468</v>
      </c>
      <c r="B3434" s="318" t="s">
        <v>22283</v>
      </c>
      <c r="C3434" s="318" t="s">
        <v>22284</v>
      </c>
      <c r="D3434" s="318" t="s">
        <v>22285</v>
      </c>
      <c r="E3434" s="318" t="s">
        <v>7048</v>
      </c>
      <c r="F3434" s="318" t="s">
        <v>7049</v>
      </c>
      <c r="G3434" s="318" t="s">
        <v>7050</v>
      </c>
      <c r="H3434" s="318" t="s">
        <v>7049</v>
      </c>
      <c r="I3434" s="318" t="s">
        <v>6884</v>
      </c>
      <c r="J3434" s="318" t="s">
        <v>6884</v>
      </c>
      <c r="K3434" s="318" t="s">
        <v>6884</v>
      </c>
      <c r="L3434" s="318" t="s">
        <v>6926</v>
      </c>
    </row>
    <row r="3435" spans="1:12" ht="56.25">
      <c r="A3435" s="319" t="s">
        <v>22289</v>
      </c>
      <c r="B3435" s="319" t="s">
        <v>22286</v>
      </c>
      <c r="C3435" s="319" t="s">
        <v>22287</v>
      </c>
      <c r="D3435" s="319" t="s">
        <v>22288</v>
      </c>
      <c r="E3435" s="319" t="s">
        <v>22290</v>
      </c>
      <c r="F3435" s="319" t="s">
        <v>17672</v>
      </c>
      <c r="G3435" s="319" t="s">
        <v>11192</v>
      </c>
      <c r="H3435" s="319" t="s">
        <v>19072</v>
      </c>
      <c r="I3435" s="319" t="s">
        <v>6884</v>
      </c>
      <c r="J3435" s="319" t="s">
        <v>8784</v>
      </c>
      <c r="K3435" s="319" t="s">
        <v>6884</v>
      </c>
      <c r="L3435" s="319" t="s">
        <v>9127</v>
      </c>
    </row>
    <row r="3436" spans="1:12" ht="56.25">
      <c r="A3436" s="318" t="s">
        <v>3062</v>
      </c>
      <c r="B3436" s="318" t="s">
        <v>22291</v>
      </c>
      <c r="C3436" s="318" t="s">
        <v>22292</v>
      </c>
      <c r="D3436" s="318" t="s">
        <v>3064</v>
      </c>
      <c r="E3436" s="318" t="s">
        <v>11842</v>
      </c>
      <c r="F3436" s="318" t="s">
        <v>11843</v>
      </c>
      <c r="G3436" s="318" t="s">
        <v>7276</v>
      </c>
      <c r="H3436" s="318" t="s">
        <v>11844</v>
      </c>
      <c r="I3436" s="318" t="s">
        <v>6884</v>
      </c>
      <c r="J3436" s="318" t="s">
        <v>22293</v>
      </c>
      <c r="K3436" s="318" t="s">
        <v>6884</v>
      </c>
      <c r="L3436" s="318" t="s">
        <v>965</v>
      </c>
    </row>
    <row r="3437" spans="1:12" ht="101.25">
      <c r="A3437" s="319" t="s">
        <v>22296</v>
      </c>
      <c r="B3437" s="319" t="s">
        <v>22294</v>
      </c>
      <c r="C3437" s="319" t="s">
        <v>22295</v>
      </c>
      <c r="D3437" s="319" t="s">
        <v>6884</v>
      </c>
      <c r="E3437" s="319" t="s">
        <v>22297</v>
      </c>
      <c r="F3437" s="319" t="s">
        <v>22298</v>
      </c>
      <c r="G3437" s="319" t="s">
        <v>19791</v>
      </c>
      <c r="H3437" s="319" t="s">
        <v>22299</v>
      </c>
      <c r="I3437" s="319" t="s">
        <v>6884</v>
      </c>
      <c r="J3437" s="319" t="s">
        <v>13388</v>
      </c>
      <c r="K3437" s="319" t="s">
        <v>6884</v>
      </c>
      <c r="L3437" s="319" t="s">
        <v>965</v>
      </c>
    </row>
    <row r="3438" spans="1:12" ht="33.75">
      <c r="A3438" s="318" t="s">
        <v>22303</v>
      </c>
      <c r="B3438" s="318" t="s">
        <v>22300</v>
      </c>
      <c r="C3438" s="318" t="s">
        <v>22301</v>
      </c>
      <c r="D3438" s="318" t="s">
        <v>22302</v>
      </c>
      <c r="E3438" s="318" t="s">
        <v>6988</v>
      </c>
      <c r="F3438" s="318" t="s">
        <v>10651</v>
      </c>
      <c r="G3438" s="318" t="s">
        <v>6990</v>
      </c>
      <c r="H3438" s="318" t="s">
        <v>10651</v>
      </c>
      <c r="I3438" s="318" t="s">
        <v>6884</v>
      </c>
      <c r="J3438" s="318" t="s">
        <v>6884</v>
      </c>
      <c r="K3438" s="318" t="s">
        <v>6884</v>
      </c>
      <c r="L3438" s="318" t="s">
        <v>965</v>
      </c>
    </row>
    <row r="3439" spans="1:12" ht="67.5">
      <c r="A3439" s="319" t="s">
        <v>22307</v>
      </c>
      <c r="B3439" s="319" t="s">
        <v>22304</v>
      </c>
      <c r="C3439" s="319" t="s">
        <v>22305</v>
      </c>
      <c r="D3439" s="319" t="s">
        <v>22306</v>
      </c>
      <c r="E3439" s="319" t="s">
        <v>7274</v>
      </c>
      <c r="F3439" s="319" t="s">
        <v>7275</v>
      </c>
      <c r="G3439" s="319" t="s">
        <v>7276</v>
      </c>
      <c r="H3439" s="319" t="s">
        <v>7277</v>
      </c>
      <c r="I3439" s="319" t="s">
        <v>6884</v>
      </c>
      <c r="J3439" s="319" t="s">
        <v>8784</v>
      </c>
      <c r="K3439" s="319" t="s">
        <v>6884</v>
      </c>
      <c r="L3439" s="319" t="s">
        <v>965</v>
      </c>
    </row>
    <row r="3440" spans="1:12" ht="90">
      <c r="A3440" s="318" t="s">
        <v>22310</v>
      </c>
      <c r="B3440" s="318" t="s">
        <v>22308</v>
      </c>
      <c r="C3440" s="318" t="s">
        <v>22309</v>
      </c>
      <c r="D3440" s="318" t="s">
        <v>6884</v>
      </c>
      <c r="E3440" s="318" t="s">
        <v>22311</v>
      </c>
      <c r="F3440" s="318" t="s">
        <v>22312</v>
      </c>
      <c r="G3440" s="318" t="s">
        <v>6938</v>
      </c>
      <c r="H3440" s="318" t="s">
        <v>22313</v>
      </c>
      <c r="I3440" s="318" t="s">
        <v>6884</v>
      </c>
      <c r="J3440" s="318" t="s">
        <v>13388</v>
      </c>
      <c r="K3440" s="318" t="s">
        <v>6884</v>
      </c>
      <c r="L3440" s="318" t="s">
        <v>965</v>
      </c>
    </row>
    <row r="3441" spans="1:12" ht="45">
      <c r="A3441" s="319" t="s">
        <v>22316</v>
      </c>
      <c r="B3441" s="319" t="s">
        <v>22314</v>
      </c>
      <c r="C3441" s="319" t="s">
        <v>22315</v>
      </c>
      <c r="D3441" s="319" t="s">
        <v>6884</v>
      </c>
      <c r="E3441" s="319" t="s">
        <v>7331</v>
      </c>
      <c r="F3441" s="319" t="s">
        <v>7332</v>
      </c>
      <c r="G3441" s="319" t="s">
        <v>7333</v>
      </c>
      <c r="H3441" s="319" t="s">
        <v>7334</v>
      </c>
      <c r="I3441" s="319" t="s">
        <v>6884</v>
      </c>
      <c r="J3441" s="319" t="s">
        <v>12816</v>
      </c>
      <c r="K3441" s="319" t="s">
        <v>6884</v>
      </c>
      <c r="L3441" s="319" t="s">
        <v>965</v>
      </c>
    </row>
    <row r="3442" spans="1:12" ht="90">
      <c r="A3442" s="318" t="s">
        <v>1116</v>
      </c>
      <c r="B3442" s="318" t="s">
        <v>22317</v>
      </c>
      <c r="C3442" s="318" t="s">
        <v>22318</v>
      </c>
      <c r="D3442" s="318" t="s">
        <v>1117</v>
      </c>
      <c r="E3442" s="318" t="s">
        <v>22319</v>
      </c>
      <c r="F3442" s="318" t="s">
        <v>22320</v>
      </c>
      <c r="G3442" s="318" t="s">
        <v>7155</v>
      </c>
      <c r="H3442" s="318" t="s">
        <v>22321</v>
      </c>
      <c r="I3442" s="318" t="s">
        <v>6884</v>
      </c>
      <c r="J3442" s="318" t="s">
        <v>22322</v>
      </c>
      <c r="K3442" s="318" t="s">
        <v>6884</v>
      </c>
      <c r="L3442" s="318" t="s">
        <v>10659</v>
      </c>
    </row>
    <row r="3443" spans="1:12" ht="78.75">
      <c r="A3443" s="319" t="s">
        <v>22325</v>
      </c>
      <c r="B3443" s="319" t="s">
        <v>22323</v>
      </c>
      <c r="C3443" s="319" t="s">
        <v>22324</v>
      </c>
      <c r="D3443" s="319" t="s">
        <v>6884</v>
      </c>
      <c r="E3443" s="319" t="s">
        <v>7274</v>
      </c>
      <c r="F3443" s="319" t="s">
        <v>7275</v>
      </c>
      <c r="G3443" s="319" t="s">
        <v>7276</v>
      </c>
      <c r="H3443" s="319" t="s">
        <v>7277</v>
      </c>
      <c r="I3443" s="319" t="s">
        <v>6884</v>
      </c>
      <c r="J3443" s="319" t="s">
        <v>17133</v>
      </c>
      <c r="K3443" s="319" t="s">
        <v>6884</v>
      </c>
      <c r="L3443" s="319" t="s">
        <v>9737</v>
      </c>
    </row>
    <row r="3444" spans="1:12" ht="67.5">
      <c r="A3444" s="318" t="s">
        <v>22328</v>
      </c>
      <c r="B3444" s="318" t="s">
        <v>22326</v>
      </c>
      <c r="C3444" s="318" t="s">
        <v>22327</v>
      </c>
      <c r="D3444" s="318" t="s">
        <v>6884</v>
      </c>
      <c r="E3444" s="318" t="s">
        <v>22329</v>
      </c>
      <c r="F3444" s="318" t="s">
        <v>22330</v>
      </c>
      <c r="G3444" s="318" t="s">
        <v>7333</v>
      </c>
      <c r="H3444" s="318" t="s">
        <v>22331</v>
      </c>
      <c r="I3444" s="318" t="s">
        <v>6884</v>
      </c>
      <c r="J3444" s="318" t="s">
        <v>22332</v>
      </c>
      <c r="K3444" s="318" t="s">
        <v>6884</v>
      </c>
      <c r="L3444" s="318" t="s">
        <v>9737</v>
      </c>
    </row>
    <row r="3445" spans="1:12" ht="67.5">
      <c r="A3445" s="319" t="s">
        <v>22335</v>
      </c>
      <c r="B3445" s="319" t="s">
        <v>22333</v>
      </c>
      <c r="C3445" s="319" t="s">
        <v>22334</v>
      </c>
      <c r="D3445" s="319" t="s">
        <v>6884</v>
      </c>
      <c r="E3445" s="319" t="s">
        <v>22336</v>
      </c>
      <c r="F3445" s="319" t="s">
        <v>7211</v>
      </c>
      <c r="G3445" s="319" t="s">
        <v>7003</v>
      </c>
      <c r="H3445" s="319" t="s">
        <v>7212</v>
      </c>
      <c r="I3445" s="319" t="s">
        <v>6884</v>
      </c>
      <c r="J3445" s="319" t="s">
        <v>13388</v>
      </c>
      <c r="K3445" s="319" t="s">
        <v>6884</v>
      </c>
      <c r="L3445" s="319" t="s">
        <v>9737</v>
      </c>
    </row>
    <row r="3446" spans="1:12" ht="45">
      <c r="A3446" s="318" t="s">
        <v>22339</v>
      </c>
      <c r="B3446" s="318" t="s">
        <v>22337</v>
      </c>
      <c r="C3446" s="318" t="s">
        <v>22338</v>
      </c>
      <c r="D3446" s="318" t="s">
        <v>6884</v>
      </c>
      <c r="E3446" s="318" t="s">
        <v>22340</v>
      </c>
      <c r="F3446" s="318" t="s">
        <v>7259</v>
      </c>
      <c r="G3446" s="318" t="s">
        <v>7037</v>
      </c>
      <c r="H3446" s="318" t="s">
        <v>7259</v>
      </c>
      <c r="I3446" s="318" t="s">
        <v>6884</v>
      </c>
      <c r="J3446" s="318" t="s">
        <v>6884</v>
      </c>
      <c r="K3446" s="318" t="s">
        <v>6884</v>
      </c>
      <c r="L3446" s="318" t="s">
        <v>9737</v>
      </c>
    </row>
    <row r="3447" spans="1:12" ht="67.5">
      <c r="A3447" s="319" t="s">
        <v>22343</v>
      </c>
      <c r="B3447" s="319" t="s">
        <v>22341</v>
      </c>
      <c r="C3447" s="319" t="s">
        <v>22342</v>
      </c>
      <c r="D3447" s="319" t="s">
        <v>6884</v>
      </c>
      <c r="E3447" s="319" t="s">
        <v>22344</v>
      </c>
      <c r="F3447" s="319" t="s">
        <v>7355</v>
      </c>
      <c r="G3447" s="319" t="s">
        <v>7003</v>
      </c>
      <c r="H3447" s="319" t="s">
        <v>7356</v>
      </c>
      <c r="I3447" s="319" t="s">
        <v>6884</v>
      </c>
      <c r="J3447" s="319" t="s">
        <v>17133</v>
      </c>
      <c r="K3447" s="319" t="s">
        <v>6884</v>
      </c>
      <c r="L3447" s="319" t="s">
        <v>9737</v>
      </c>
    </row>
    <row r="3448" spans="1:12" ht="45">
      <c r="A3448" s="318" t="s">
        <v>22348</v>
      </c>
      <c r="B3448" s="318" t="s">
        <v>22345</v>
      </c>
      <c r="C3448" s="318" t="s">
        <v>22346</v>
      </c>
      <c r="D3448" s="318" t="s">
        <v>22347</v>
      </c>
      <c r="E3448" s="318" t="s">
        <v>22349</v>
      </c>
      <c r="F3448" s="318" t="s">
        <v>22350</v>
      </c>
      <c r="G3448" s="318" t="s">
        <v>9588</v>
      </c>
      <c r="H3448" s="318" t="s">
        <v>22351</v>
      </c>
      <c r="I3448" s="318" t="s">
        <v>6884</v>
      </c>
      <c r="J3448" s="318" t="s">
        <v>6884</v>
      </c>
      <c r="K3448" s="318" t="s">
        <v>6884</v>
      </c>
      <c r="L3448" s="318" t="s">
        <v>7891</v>
      </c>
    </row>
    <row r="3449" spans="1:12" ht="123.75">
      <c r="A3449" s="319" t="s">
        <v>22355</v>
      </c>
      <c r="B3449" s="319" t="s">
        <v>22352</v>
      </c>
      <c r="C3449" s="319" t="s">
        <v>22353</v>
      </c>
      <c r="D3449" s="319" t="s">
        <v>22354</v>
      </c>
      <c r="E3449" s="319" t="s">
        <v>22356</v>
      </c>
      <c r="F3449" s="319" t="s">
        <v>22357</v>
      </c>
      <c r="G3449" s="319" t="s">
        <v>7672</v>
      </c>
      <c r="H3449" s="319" t="s">
        <v>22357</v>
      </c>
      <c r="I3449" s="319" t="s">
        <v>6884</v>
      </c>
      <c r="J3449" s="319" t="s">
        <v>22358</v>
      </c>
      <c r="K3449" s="319" t="s">
        <v>6884</v>
      </c>
      <c r="L3449" s="319" t="s">
        <v>862</v>
      </c>
    </row>
    <row r="3450" spans="1:12" ht="22.5">
      <c r="A3450" s="318" t="s">
        <v>22362</v>
      </c>
      <c r="B3450" s="318" t="s">
        <v>22359</v>
      </c>
      <c r="C3450" s="318" t="s">
        <v>22360</v>
      </c>
      <c r="D3450" s="318" t="s">
        <v>22361</v>
      </c>
      <c r="E3450" s="318" t="s">
        <v>22363</v>
      </c>
      <c r="F3450" s="318" t="s">
        <v>22364</v>
      </c>
      <c r="G3450" s="318" t="s">
        <v>6900</v>
      </c>
      <c r="H3450" s="318" t="s">
        <v>22364</v>
      </c>
      <c r="I3450" s="318" t="s">
        <v>6884</v>
      </c>
      <c r="J3450" s="318" t="s">
        <v>6884</v>
      </c>
      <c r="K3450" s="318" t="s">
        <v>6884</v>
      </c>
      <c r="L3450" s="318" t="s">
        <v>862</v>
      </c>
    </row>
    <row r="3451" spans="1:12" ht="67.5">
      <c r="A3451" s="319" t="s">
        <v>22368</v>
      </c>
      <c r="B3451" s="319" t="s">
        <v>22365</v>
      </c>
      <c r="C3451" s="319" t="s">
        <v>22366</v>
      </c>
      <c r="D3451" s="319" t="s">
        <v>22367</v>
      </c>
      <c r="E3451" s="319" t="s">
        <v>22369</v>
      </c>
      <c r="F3451" s="319" t="s">
        <v>22370</v>
      </c>
      <c r="G3451" s="319" t="s">
        <v>6924</v>
      </c>
      <c r="H3451" s="319" t="s">
        <v>22371</v>
      </c>
      <c r="I3451" s="319" t="s">
        <v>6884</v>
      </c>
      <c r="J3451" s="319" t="s">
        <v>7628</v>
      </c>
      <c r="K3451" s="319" t="s">
        <v>6884</v>
      </c>
      <c r="L3451" s="319" t="s">
        <v>862</v>
      </c>
    </row>
    <row r="3452" spans="1:12" ht="56.25">
      <c r="A3452" s="318" t="s">
        <v>22375</v>
      </c>
      <c r="B3452" s="318" t="s">
        <v>22372</v>
      </c>
      <c r="C3452" s="318" t="s">
        <v>22373</v>
      </c>
      <c r="D3452" s="318" t="s">
        <v>22374</v>
      </c>
      <c r="E3452" s="318" t="s">
        <v>22376</v>
      </c>
      <c r="F3452" s="318" t="s">
        <v>22377</v>
      </c>
      <c r="G3452" s="318" t="s">
        <v>10254</v>
      </c>
      <c r="H3452" s="318" t="s">
        <v>22378</v>
      </c>
      <c r="I3452" s="318" t="s">
        <v>6884</v>
      </c>
      <c r="J3452" s="318" t="s">
        <v>6884</v>
      </c>
      <c r="K3452" s="318" t="s">
        <v>6884</v>
      </c>
      <c r="L3452" s="318" t="s">
        <v>862</v>
      </c>
    </row>
    <row r="3453" spans="1:12" ht="45">
      <c r="A3453" s="319" t="s">
        <v>22382</v>
      </c>
      <c r="B3453" s="319" t="s">
        <v>22379</v>
      </c>
      <c r="C3453" s="319" t="s">
        <v>22380</v>
      </c>
      <c r="D3453" s="319" t="s">
        <v>22381</v>
      </c>
      <c r="E3453" s="319" t="s">
        <v>22383</v>
      </c>
      <c r="F3453" s="319" t="s">
        <v>22384</v>
      </c>
      <c r="G3453" s="319" t="s">
        <v>10254</v>
      </c>
      <c r="H3453" s="319" t="s">
        <v>22384</v>
      </c>
      <c r="I3453" s="319" t="s">
        <v>6884</v>
      </c>
      <c r="J3453" s="319" t="s">
        <v>6884</v>
      </c>
      <c r="K3453" s="319" t="s">
        <v>6884</v>
      </c>
      <c r="L3453" s="319" t="s">
        <v>862</v>
      </c>
    </row>
    <row r="3454" spans="1:12" ht="45">
      <c r="A3454" s="318" t="s">
        <v>2731</v>
      </c>
      <c r="B3454" s="318" t="s">
        <v>22385</v>
      </c>
      <c r="C3454" s="318" t="s">
        <v>22386</v>
      </c>
      <c r="D3454" s="318" t="s">
        <v>22387</v>
      </c>
      <c r="E3454" s="318" t="s">
        <v>22388</v>
      </c>
      <c r="F3454" s="318" t="s">
        <v>22389</v>
      </c>
      <c r="G3454" s="318" t="s">
        <v>22390</v>
      </c>
      <c r="H3454" s="318" t="s">
        <v>22389</v>
      </c>
      <c r="I3454" s="318" t="s">
        <v>6884</v>
      </c>
      <c r="J3454" s="318" t="s">
        <v>6884</v>
      </c>
      <c r="K3454" s="318" t="s">
        <v>6884</v>
      </c>
      <c r="L3454" s="318" t="s">
        <v>6986</v>
      </c>
    </row>
    <row r="3455" spans="1:12" ht="146.25">
      <c r="A3455" s="319" t="s">
        <v>22394</v>
      </c>
      <c r="B3455" s="319" t="s">
        <v>22391</v>
      </c>
      <c r="C3455" s="319" t="s">
        <v>22392</v>
      </c>
      <c r="D3455" s="319" t="s">
        <v>22393</v>
      </c>
      <c r="E3455" s="319" t="s">
        <v>22395</v>
      </c>
      <c r="F3455" s="319" t="s">
        <v>22396</v>
      </c>
      <c r="G3455" s="319" t="s">
        <v>22397</v>
      </c>
      <c r="H3455" s="319" t="s">
        <v>22396</v>
      </c>
      <c r="I3455" s="319" t="s">
        <v>6884</v>
      </c>
      <c r="J3455" s="319" t="s">
        <v>12800</v>
      </c>
      <c r="K3455" s="319" t="s">
        <v>7240</v>
      </c>
      <c r="L3455" s="319" t="s">
        <v>6986</v>
      </c>
    </row>
    <row r="3456" spans="1:12" ht="146.25">
      <c r="A3456" s="318" t="s">
        <v>22394</v>
      </c>
      <c r="B3456" s="318" t="s">
        <v>22398</v>
      </c>
      <c r="C3456" s="318" t="s">
        <v>22399</v>
      </c>
      <c r="D3456" s="318" t="s">
        <v>22393</v>
      </c>
      <c r="E3456" s="318" t="s">
        <v>22400</v>
      </c>
      <c r="F3456" s="318" t="s">
        <v>22401</v>
      </c>
      <c r="G3456" s="318" t="s">
        <v>7898</v>
      </c>
      <c r="H3456" s="318" t="s">
        <v>22401</v>
      </c>
      <c r="I3456" s="318" t="s">
        <v>6884</v>
      </c>
      <c r="J3456" s="318" t="s">
        <v>7628</v>
      </c>
      <c r="K3456" s="318" t="s">
        <v>22402</v>
      </c>
      <c r="L3456" s="318" t="s">
        <v>862</v>
      </c>
    </row>
    <row r="3457" spans="1:12" ht="45">
      <c r="A3457" s="319" t="s">
        <v>22406</v>
      </c>
      <c r="B3457" s="319" t="s">
        <v>22403</v>
      </c>
      <c r="C3457" s="319" t="s">
        <v>22404</v>
      </c>
      <c r="D3457" s="319" t="s">
        <v>22405</v>
      </c>
      <c r="E3457" s="319" t="s">
        <v>22407</v>
      </c>
      <c r="F3457" s="319" t="s">
        <v>22408</v>
      </c>
      <c r="G3457" s="319" t="s">
        <v>7898</v>
      </c>
      <c r="H3457" s="319" t="s">
        <v>22409</v>
      </c>
      <c r="I3457" s="319" t="s">
        <v>6884</v>
      </c>
      <c r="J3457" s="319" t="s">
        <v>7628</v>
      </c>
      <c r="K3457" s="319" t="s">
        <v>6884</v>
      </c>
      <c r="L3457" s="319" t="s">
        <v>862</v>
      </c>
    </row>
    <row r="3458" spans="1:12" ht="45">
      <c r="A3458" s="318" t="s">
        <v>22413</v>
      </c>
      <c r="B3458" s="318" t="s">
        <v>22410</v>
      </c>
      <c r="C3458" s="318" t="s">
        <v>22411</v>
      </c>
      <c r="D3458" s="318" t="s">
        <v>22412</v>
      </c>
      <c r="E3458" s="318" t="s">
        <v>22414</v>
      </c>
      <c r="F3458" s="318" t="s">
        <v>9842</v>
      </c>
      <c r="G3458" s="318" t="s">
        <v>9843</v>
      </c>
      <c r="H3458" s="318" t="s">
        <v>9844</v>
      </c>
      <c r="I3458" s="318" t="s">
        <v>6884</v>
      </c>
      <c r="J3458" s="318" t="s">
        <v>6884</v>
      </c>
      <c r="K3458" s="318" t="s">
        <v>6884</v>
      </c>
      <c r="L3458" s="318" t="s">
        <v>862</v>
      </c>
    </row>
    <row r="3459" spans="1:12" ht="56.25">
      <c r="A3459" s="319" t="s">
        <v>22418</v>
      </c>
      <c r="B3459" s="319" t="s">
        <v>22415</v>
      </c>
      <c r="C3459" s="319" t="s">
        <v>22416</v>
      </c>
      <c r="D3459" s="319" t="s">
        <v>22417</v>
      </c>
      <c r="E3459" s="319" t="s">
        <v>22419</v>
      </c>
      <c r="F3459" s="319" t="s">
        <v>22420</v>
      </c>
      <c r="G3459" s="319" t="s">
        <v>6924</v>
      </c>
      <c r="H3459" s="319" t="s">
        <v>22420</v>
      </c>
      <c r="I3459" s="319" t="s">
        <v>6884</v>
      </c>
      <c r="J3459" s="319" t="s">
        <v>6884</v>
      </c>
      <c r="K3459" s="319" t="s">
        <v>6884</v>
      </c>
      <c r="L3459" s="319" t="s">
        <v>862</v>
      </c>
    </row>
    <row r="3460" spans="1:12" ht="45">
      <c r="A3460" s="318" t="s">
        <v>22424</v>
      </c>
      <c r="B3460" s="318" t="s">
        <v>22421</v>
      </c>
      <c r="C3460" s="318" t="s">
        <v>22422</v>
      </c>
      <c r="D3460" s="318" t="s">
        <v>22423</v>
      </c>
      <c r="E3460" s="318" t="s">
        <v>22425</v>
      </c>
      <c r="F3460" s="318" t="s">
        <v>22426</v>
      </c>
      <c r="G3460" s="318" t="s">
        <v>22427</v>
      </c>
      <c r="H3460" s="318" t="s">
        <v>22428</v>
      </c>
      <c r="I3460" s="318" t="s">
        <v>6884</v>
      </c>
      <c r="J3460" s="318" t="s">
        <v>6884</v>
      </c>
      <c r="K3460" s="318" t="s">
        <v>6884</v>
      </c>
      <c r="L3460" s="318" t="s">
        <v>862</v>
      </c>
    </row>
    <row r="3461" spans="1:12" ht="67.5">
      <c r="A3461" s="319" t="s">
        <v>6884</v>
      </c>
      <c r="B3461" s="319" t="s">
        <v>22429</v>
      </c>
      <c r="C3461" s="319" t="s">
        <v>22430</v>
      </c>
      <c r="D3461" s="319" t="s">
        <v>22431</v>
      </c>
      <c r="E3461" s="319" t="s">
        <v>22432</v>
      </c>
      <c r="F3461" s="319" t="s">
        <v>22433</v>
      </c>
      <c r="G3461" s="319" t="s">
        <v>8306</v>
      </c>
      <c r="H3461" s="319" t="s">
        <v>22434</v>
      </c>
      <c r="I3461" s="319" t="s">
        <v>6884</v>
      </c>
      <c r="J3461" s="319" t="s">
        <v>6884</v>
      </c>
      <c r="K3461" s="319" t="s">
        <v>6884</v>
      </c>
      <c r="L3461" s="319" t="s">
        <v>862</v>
      </c>
    </row>
    <row r="3462" spans="1:12" ht="67.5">
      <c r="A3462" s="318" t="s">
        <v>22438</v>
      </c>
      <c r="B3462" s="318" t="s">
        <v>22435</v>
      </c>
      <c r="C3462" s="318" t="s">
        <v>22436</v>
      </c>
      <c r="D3462" s="318" t="s">
        <v>22437</v>
      </c>
      <c r="E3462" s="318" t="s">
        <v>22439</v>
      </c>
      <c r="F3462" s="318" t="s">
        <v>9565</v>
      </c>
      <c r="G3462" s="318" t="s">
        <v>6900</v>
      </c>
      <c r="H3462" s="318" t="s">
        <v>9566</v>
      </c>
      <c r="I3462" s="318" t="s">
        <v>6884</v>
      </c>
      <c r="J3462" s="318" t="s">
        <v>6884</v>
      </c>
      <c r="K3462" s="318" t="s">
        <v>7101</v>
      </c>
      <c r="L3462" s="318" t="s">
        <v>6893</v>
      </c>
    </row>
    <row r="3463" spans="1:12" ht="123.75">
      <c r="A3463" s="319" t="s">
        <v>22443</v>
      </c>
      <c r="B3463" s="319" t="s">
        <v>22440</v>
      </c>
      <c r="C3463" s="319" t="s">
        <v>22441</v>
      </c>
      <c r="D3463" s="319" t="s">
        <v>22442</v>
      </c>
      <c r="E3463" s="319" t="s">
        <v>22444</v>
      </c>
      <c r="F3463" s="319" t="s">
        <v>18532</v>
      </c>
      <c r="G3463" s="319" t="s">
        <v>9843</v>
      </c>
      <c r="H3463" s="319" t="s">
        <v>18532</v>
      </c>
      <c r="I3463" s="319" t="s">
        <v>6884</v>
      </c>
      <c r="J3463" s="319" t="s">
        <v>6884</v>
      </c>
      <c r="K3463" s="319" t="s">
        <v>7101</v>
      </c>
      <c r="L3463" s="319" t="s">
        <v>862</v>
      </c>
    </row>
    <row r="3464" spans="1:12" ht="45">
      <c r="A3464" s="318" t="s">
        <v>22448</v>
      </c>
      <c r="B3464" s="318" t="s">
        <v>22445</v>
      </c>
      <c r="C3464" s="318" t="s">
        <v>22446</v>
      </c>
      <c r="D3464" s="318" t="s">
        <v>22447</v>
      </c>
      <c r="E3464" s="318" t="s">
        <v>22449</v>
      </c>
      <c r="F3464" s="318" t="s">
        <v>22450</v>
      </c>
      <c r="G3464" s="318" t="s">
        <v>7986</v>
      </c>
      <c r="H3464" s="318" t="s">
        <v>22450</v>
      </c>
      <c r="I3464" s="318" t="s">
        <v>6884</v>
      </c>
      <c r="J3464" s="318" t="s">
        <v>6884</v>
      </c>
      <c r="K3464" s="318" t="s">
        <v>7101</v>
      </c>
      <c r="L3464" s="318" t="s">
        <v>862</v>
      </c>
    </row>
    <row r="3465" spans="1:12" ht="45">
      <c r="A3465" s="319" t="s">
        <v>22454</v>
      </c>
      <c r="B3465" s="319" t="s">
        <v>22451</v>
      </c>
      <c r="C3465" s="319" t="s">
        <v>22452</v>
      </c>
      <c r="D3465" s="319" t="s">
        <v>22453</v>
      </c>
      <c r="E3465" s="319" t="s">
        <v>15171</v>
      </c>
      <c r="F3465" s="319" t="s">
        <v>15172</v>
      </c>
      <c r="G3465" s="319" t="s">
        <v>9843</v>
      </c>
      <c r="H3465" s="319" t="s">
        <v>15172</v>
      </c>
      <c r="I3465" s="319" t="s">
        <v>6884</v>
      </c>
      <c r="J3465" s="319" t="s">
        <v>6884</v>
      </c>
      <c r="K3465" s="319" t="s">
        <v>6884</v>
      </c>
      <c r="L3465" s="319" t="s">
        <v>862</v>
      </c>
    </row>
    <row r="3466" spans="1:12" ht="67.5">
      <c r="A3466" s="318" t="s">
        <v>1090</v>
      </c>
      <c r="B3466" s="318" t="s">
        <v>22455</v>
      </c>
      <c r="C3466" s="318" t="s">
        <v>22456</v>
      </c>
      <c r="D3466" s="318" t="s">
        <v>22457</v>
      </c>
      <c r="E3466" s="318" t="s">
        <v>22458</v>
      </c>
      <c r="F3466" s="318" t="s">
        <v>22459</v>
      </c>
      <c r="G3466" s="318" t="s">
        <v>22460</v>
      </c>
      <c r="H3466" s="318" t="s">
        <v>22461</v>
      </c>
      <c r="I3466" s="318" t="s">
        <v>6884</v>
      </c>
      <c r="J3466" s="318" t="s">
        <v>6884</v>
      </c>
      <c r="K3466" s="318" t="s">
        <v>6884</v>
      </c>
      <c r="L3466" s="318" t="s">
        <v>6926</v>
      </c>
    </row>
    <row r="3467" spans="1:12" ht="67.5">
      <c r="A3467" s="319" t="s">
        <v>1090</v>
      </c>
      <c r="B3467" s="319" t="s">
        <v>22462</v>
      </c>
      <c r="C3467" s="319" t="s">
        <v>22463</v>
      </c>
      <c r="D3467" s="319" t="s">
        <v>22464</v>
      </c>
      <c r="E3467" s="319" t="s">
        <v>22465</v>
      </c>
      <c r="F3467" s="319" t="s">
        <v>22466</v>
      </c>
      <c r="G3467" s="319" t="s">
        <v>6924</v>
      </c>
      <c r="H3467" s="319" t="s">
        <v>22466</v>
      </c>
      <c r="I3467" s="319" t="s">
        <v>6884</v>
      </c>
      <c r="J3467" s="319" t="s">
        <v>6884</v>
      </c>
      <c r="K3467" s="319" t="s">
        <v>6884</v>
      </c>
      <c r="L3467" s="319" t="s">
        <v>6926</v>
      </c>
    </row>
    <row r="3468" spans="1:12" ht="22.5">
      <c r="A3468" s="318" t="s">
        <v>22470</v>
      </c>
      <c r="B3468" s="318" t="s">
        <v>22467</v>
      </c>
      <c r="C3468" s="318" t="s">
        <v>22468</v>
      </c>
      <c r="D3468" s="318" t="s">
        <v>22469</v>
      </c>
      <c r="E3468" s="318" t="s">
        <v>15756</v>
      </c>
      <c r="F3468" s="318" t="s">
        <v>15757</v>
      </c>
      <c r="G3468" s="318" t="s">
        <v>6990</v>
      </c>
      <c r="H3468" s="318" t="s">
        <v>15757</v>
      </c>
      <c r="I3468" s="318" t="s">
        <v>6884</v>
      </c>
      <c r="J3468" s="318" t="s">
        <v>6884</v>
      </c>
      <c r="K3468" s="318" t="s">
        <v>6884</v>
      </c>
      <c r="L3468" s="318" t="s">
        <v>862</v>
      </c>
    </row>
    <row r="3469" spans="1:12" ht="22.5">
      <c r="A3469" s="319" t="s">
        <v>819</v>
      </c>
      <c r="B3469" s="319" t="s">
        <v>22471</v>
      </c>
      <c r="C3469" s="319" t="s">
        <v>22472</v>
      </c>
      <c r="D3469" s="319" t="s">
        <v>821</v>
      </c>
      <c r="E3469" s="319" t="s">
        <v>15756</v>
      </c>
      <c r="F3469" s="319" t="s">
        <v>15757</v>
      </c>
      <c r="G3469" s="319" t="s">
        <v>6990</v>
      </c>
      <c r="H3469" s="319" t="s">
        <v>15757</v>
      </c>
      <c r="I3469" s="319" t="s">
        <v>6884</v>
      </c>
      <c r="J3469" s="319" t="s">
        <v>6884</v>
      </c>
      <c r="K3469" s="319" t="s">
        <v>6884</v>
      </c>
      <c r="L3469" s="319" t="s">
        <v>862</v>
      </c>
    </row>
    <row r="3470" spans="1:12" ht="22.5">
      <c r="A3470" s="318" t="s">
        <v>22476</v>
      </c>
      <c r="B3470" s="318" t="s">
        <v>22473</v>
      </c>
      <c r="C3470" s="318" t="s">
        <v>22474</v>
      </c>
      <c r="D3470" s="318" t="s">
        <v>22475</v>
      </c>
      <c r="E3470" s="318" t="s">
        <v>15756</v>
      </c>
      <c r="F3470" s="318" t="s">
        <v>15757</v>
      </c>
      <c r="G3470" s="318" t="s">
        <v>6990</v>
      </c>
      <c r="H3470" s="318" t="s">
        <v>15757</v>
      </c>
      <c r="I3470" s="318" t="s">
        <v>6884</v>
      </c>
      <c r="J3470" s="318" t="s">
        <v>6884</v>
      </c>
      <c r="K3470" s="318" t="s">
        <v>6884</v>
      </c>
      <c r="L3470" s="318" t="s">
        <v>862</v>
      </c>
    </row>
    <row r="3471" spans="1:12" ht="45">
      <c r="A3471" s="319" t="s">
        <v>6884</v>
      </c>
      <c r="B3471" s="319" t="s">
        <v>22477</v>
      </c>
      <c r="C3471" s="319" t="s">
        <v>22478</v>
      </c>
      <c r="D3471" s="319" t="s">
        <v>6884</v>
      </c>
      <c r="E3471" s="319" t="s">
        <v>15756</v>
      </c>
      <c r="F3471" s="319" t="s">
        <v>15757</v>
      </c>
      <c r="G3471" s="319" t="s">
        <v>6990</v>
      </c>
      <c r="H3471" s="319" t="s">
        <v>15757</v>
      </c>
      <c r="I3471" s="319" t="s">
        <v>6884</v>
      </c>
      <c r="J3471" s="319" t="s">
        <v>6884</v>
      </c>
      <c r="K3471" s="319" t="s">
        <v>6940</v>
      </c>
      <c r="L3471" s="319" t="s">
        <v>862</v>
      </c>
    </row>
    <row r="3472" spans="1:12" ht="56.25">
      <c r="A3472" s="318" t="s">
        <v>22482</v>
      </c>
      <c r="B3472" s="318" t="s">
        <v>22479</v>
      </c>
      <c r="C3472" s="318" t="s">
        <v>22480</v>
      </c>
      <c r="D3472" s="318" t="s">
        <v>22481</v>
      </c>
      <c r="E3472" s="318" t="s">
        <v>21364</v>
      </c>
      <c r="F3472" s="318" t="s">
        <v>21365</v>
      </c>
      <c r="G3472" s="318" t="s">
        <v>8083</v>
      </c>
      <c r="H3472" s="318" t="s">
        <v>21366</v>
      </c>
      <c r="I3472" s="318" t="s">
        <v>6884</v>
      </c>
      <c r="J3472" s="318" t="s">
        <v>6884</v>
      </c>
      <c r="K3472" s="318" t="s">
        <v>6884</v>
      </c>
      <c r="L3472" s="318" t="s">
        <v>862</v>
      </c>
    </row>
    <row r="3473" spans="1:12" ht="56.25">
      <c r="A3473" s="319" t="s">
        <v>22486</v>
      </c>
      <c r="B3473" s="319" t="s">
        <v>22483</v>
      </c>
      <c r="C3473" s="319" t="s">
        <v>22484</v>
      </c>
      <c r="D3473" s="319" t="s">
        <v>22485</v>
      </c>
      <c r="E3473" s="319" t="s">
        <v>21364</v>
      </c>
      <c r="F3473" s="319" t="s">
        <v>21365</v>
      </c>
      <c r="G3473" s="319" t="s">
        <v>8083</v>
      </c>
      <c r="H3473" s="319" t="s">
        <v>21366</v>
      </c>
      <c r="I3473" s="319" t="s">
        <v>6884</v>
      </c>
      <c r="J3473" s="319" t="s">
        <v>6884</v>
      </c>
      <c r="K3473" s="319" t="s">
        <v>6884</v>
      </c>
      <c r="L3473" s="319" t="s">
        <v>862</v>
      </c>
    </row>
    <row r="3474" spans="1:12" ht="56.25">
      <c r="A3474" s="318" t="s">
        <v>22490</v>
      </c>
      <c r="B3474" s="318" t="s">
        <v>22487</v>
      </c>
      <c r="C3474" s="318" t="s">
        <v>22488</v>
      </c>
      <c r="D3474" s="318" t="s">
        <v>22489</v>
      </c>
      <c r="E3474" s="318" t="s">
        <v>21364</v>
      </c>
      <c r="F3474" s="318" t="s">
        <v>21365</v>
      </c>
      <c r="G3474" s="318" t="s">
        <v>8083</v>
      </c>
      <c r="H3474" s="318" t="s">
        <v>21366</v>
      </c>
      <c r="I3474" s="318" t="s">
        <v>6884</v>
      </c>
      <c r="J3474" s="318" t="s">
        <v>6884</v>
      </c>
      <c r="K3474" s="318" t="s">
        <v>6884</v>
      </c>
      <c r="L3474" s="318" t="s">
        <v>862</v>
      </c>
    </row>
    <row r="3475" spans="1:12" ht="56.25">
      <c r="A3475" s="319" t="s">
        <v>22494</v>
      </c>
      <c r="B3475" s="319" t="s">
        <v>22491</v>
      </c>
      <c r="C3475" s="319" t="s">
        <v>22492</v>
      </c>
      <c r="D3475" s="319" t="s">
        <v>22493</v>
      </c>
      <c r="E3475" s="319" t="s">
        <v>21364</v>
      </c>
      <c r="F3475" s="319" t="s">
        <v>21365</v>
      </c>
      <c r="G3475" s="319" t="s">
        <v>8083</v>
      </c>
      <c r="H3475" s="319" t="s">
        <v>21366</v>
      </c>
      <c r="I3475" s="319" t="s">
        <v>6884</v>
      </c>
      <c r="J3475" s="319" t="s">
        <v>6884</v>
      </c>
      <c r="K3475" s="319" t="s">
        <v>6884</v>
      </c>
      <c r="L3475" s="319" t="s">
        <v>862</v>
      </c>
    </row>
    <row r="3476" spans="1:12" ht="56.25">
      <c r="A3476" s="318" t="s">
        <v>22498</v>
      </c>
      <c r="B3476" s="318" t="s">
        <v>22495</v>
      </c>
      <c r="C3476" s="318" t="s">
        <v>22496</v>
      </c>
      <c r="D3476" s="318" t="s">
        <v>22497</v>
      </c>
      <c r="E3476" s="318" t="s">
        <v>21364</v>
      </c>
      <c r="F3476" s="318" t="s">
        <v>21365</v>
      </c>
      <c r="G3476" s="318" t="s">
        <v>8083</v>
      </c>
      <c r="H3476" s="318" t="s">
        <v>21366</v>
      </c>
      <c r="I3476" s="318" t="s">
        <v>6884</v>
      </c>
      <c r="J3476" s="318" t="s">
        <v>6884</v>
      </c>
      <c r="K3476" s="318" t="s">
        <v>6884</v>
      </c>
      <c r="L3476" s="318" t="s">
        <v>862</v>
      </c>
    </row>
    <row r="3477" spans="1:12" ht="56.25">
      <c r="A3477" s="319" t="s">
        <v>22502</v>
      </c>
      <c r="B3477" s="319" t="s">
        <v>22499</v>
      </c>
      <c r="C3477" s="319" t="s">
        <v>22500</v>
      </c>
      <c r="D3477" s="319" t="s">
        <v>22501</v>
      </c>
      <c r="E3477" s="319" t="s">
        <v>21364</v>
      </c>
      <c r="F3477" s="319" t="s">
        <v>21365</v>
      </c>
      <c r="G3477" s="319" t="s">
        <v>8083</v>
      </c>
      <c r="H3477" s="319" t="s">
        <v>21366</v>
      </c>
      <c r="I3477" s="319" t="s">
        <v>6884</v>
      </c>
      <c r="J3477" s="319" t="s">
        <v>6884</v>
      </c>
      <c r="K3477" s="319" t="s">
        <v>6884</v>
      </c>
      <c r="L3477" s="319" t="s">
        <v>862</v>
      </c>
    </row>
    <row r="3478" spans="1:12" ht="56.25">
      <c r="A3478" s="318" t="s">
        <v>22506</v>
      </c>
      <c r="B3478" s="318" t="s">
        <v>22503</v>
      </c>
      <c r="C3478" s="318" t="s">
        <v>22504</v>
      </c>
      <c r="D3478" s="318" t="s">
        <v>22505</v>
      </c>
      <c r="E3478" s="318" t="s">
        <v>21364</v>
      </c>
      <c r="F3478" s="318" t="s">
        <v>21365</v>
      </c>
      <c r="G3478" s="318" t="s">
        <v>8083</v>
      </c>
      <c r="H3478" s="318" t="s">
        <v>21366</v>
      </c>
      <c r="I3478" s="318" t="s">
        <v>6884</v>
      </c>
      <c r="J3478" s="318" t="s">
        <v>6884</v>
      </c>
      <c r="K3478" s="318" t="s">
        <v>6884</v>
      </c>
      <c r="L3478" s="318" t="s">
        <v>862</v>
      </c>
    </row>
    <row r="3479" spans="1:12" ht="56.25">
      <c r="A3479" s="319" t="s">
        <v>6761</v>
      </c>
      <c r="B3479" s="319" t="s">
        <v>22507</v>
      </c>
      <c r="C3479" s="319" t="s">
        <v>22508</v>
      </c>
      <c r="D3479" s="319" t="s">
        <v>6634</v>
      </c>
      <c r="E3479" s="319" t="s">
        <v>22509</v>
      </c>
      <c r="F3479" s="319" t="s">
        <v>22510</v>
      </c>
      <c r="G3479" s="319" t="s">
        <v>7011</v>
      </c>
      <c r="H3479" s="319" t="s">
        <v>22510</v>
      </c>
      <c r="I3479" s="319" t="s">
        <v>6884</v>
      </c>
      <c r="J3479" s="319" t="s">
        <v>6884</v>
      </c>
      <c r="K3479" s="319" t="s">
        <v>6884</v>
      </c>
      <c r="L3479" s="319" t="s">
        <v>862</v>
      </c>
    </row>
    <row r="3480" spans="1:12" ht="56.25">
      <c r="A3480" s="318" t="s">
        <v>22514</v>
      </c>
      <c r="B3480" s="318" t="s">
        <v>22511</v>
      </c>
      <c r="C3480" s="318" t="s">
        <v>22512</v>
      </c>
      <c r="D3480" s="318" t="s">
        <v>22513</v>
      </c>
      <c r="E3480" s="318" t="s">
        <v>21364</v>
      </c>
      <c r="F3480" s="318" t="s">
        <v>21365</v>
      </c>
      <c r="G3480" s="318" t="s">
        <v>8083</v>
      </c>
      <c r="H3480" s="318" t="s">
        <v>21366</v>
      </c>
      <c r="I3480" s="318" t="s">
        <v>6884</v>
      </c>
      <c r="J3480" s="318" t="s">
        <v>6884</v>
      </c>
      <c r="K3480" s="318" t="s">
        <v>6884</v>
      </c>
      <c r="L3480" s="318" t="s">
        <v>862</v>
      </c>
    </row>
    <row r="3481" spans="1:12" ht="56.25">
      <c r="A3481" s="319" t="s">
        <v>6884</v>
      </c>
      <c r="B3481" s="319" t="s">
        <v>22515</v>
      </c>
      <c r="C3481" s="319" t="s">
        <v>22516</v>
      </c>
      <c r="D3481" s="319" t="s">
        <v>6884</v>
      </c>
      <c r="E3481" s="319" t="s">
        <v>21364</v>
      </c>
      <c r="F3481" s="319" t="s">
        <v>21365</v>
      </c>
      <c r="G3481" s="319" t="s">
        <v>8083</v>
      </c>
      <c r="H3481" s="319" t="s">
        <v>21366</v>
      </c>
      <c r="I3481" s="319" t="s">
        <v>6884</v>
      </c>
      <c r="J3481" s="319" t="s">
        <v>6884</v>
      </c>
      <c r="K3481" s="319" t="s">
        <v>6884</v>
      </c>
      <c r="L3481" s="319" t="s">
        <v>862</v>
      </c>
    </row>
    <row r="3482" spans="1:12" ht="22.5">
      <c r="A3482" s="318" t="s">
        <v>797</v>
      </c>
      <c r="B3482" s="318" t="s">
        <v>22517</v>
      </c>
      <c r="C3482" s="318" t="s">
        <v>22518</v>
      </c>
      <c r="D3482" s="318" t="s">
        <v>22519</v>
      </c>
      <c r="E3482" s="318" t="s">
        <v>15756</v>
      </c>
      <c r="F3482" s="318" t="s">
        <v>15757</v>
      </c>
      <c r="G3482" s="318" t="s">
        <v>6990</v>
      </c>
      <c r="H3482" s="318" t="s">
        <v>15757</v>
      </c>
      <c r="I3482" s="318" t="s">
        <v>6884</v>
      </c>
      <c r="J3482" s="318" t="s">
        <v>6884</v>
      </c>
      <c r="K3482" s="318" t="s">
        <v>6884</v>
      </c>
      <c r="L3482" s="318" t="s">
        <v>862</v>
      </c>
    </row>
    <row r="3483" spans="1:12" ht="45">
      <c r="A3483" s="319" t="s">
        <v>6884</v>
      </c>
      <c r="B3483" s="319" t="s">
        <v>22520</v>
      </c>
      <c r="C3483" s="319" t="s">
        <v>22521</v>
      </c>
      <c r="D3483" s="319" t="s">
        <v>6884</v>
      </c>
      <c r="E3483" s="319" t="s">
        <v>15756</v>
      </c>
      <c r="F3483" s="319" t="s">
        <v>15757</v>
      </c>
      <c r="G3483" s="319" t="s">
        <v>6990</v>
      </c>
      <c r="H3483" s="319" t="s">
        <v>15757</v>
      </c>
      <c r="I3483" s="319" t="s">
        <v>6884</v>
      </c>
      <c r="J3483" s="319" t="s">
        <v>6884</v>
      </c>
      <c r="K3483" s="319" t="s">
        <v>6884</v>
      </c>
      <c r="L3483" s="319" t="s">
        <v>862</v>
      </c>
    </row>
    <row r="3484" spans="1:12" ht="22.5">
      <c r="A3484" s="318" t="s">
        <v>844</v>
      </c>
      <c r="B3484" s="318" t="s">
        <v>22522</v>
      </c>
      <c r="C3484" s="318" t="s">
        <v>22523</v>
      </c>
      <c r="D3484" s="318" t="s">
        <v>22524</v>
      </c>
      <c r="E3484" s="318" t="s">
        <v>15756</v>
      </c>
      <c r="F3484" s="318" t="s">
        <v>15757</v>
      </c>
      <c r="G3484" s="318" t="s">
        <v>6990</v>
      </c>
      <c r="H3484" s="318" t="s">
        <v>15757</v>
      </c>
      <c r="I3484" s="318" t="s">
        <v>6884</v>
      </c>
      <c r="J3484" s="318" t="s">
        <v>6884</v>
      </c>
      <c r="K3484" s="318" t="s">
        <v>6884</v>
      </c>
      <c r="L3484" s="318" t="s">
        <v>6926</v>
      </c>
    </row>
    <row r="3485" spans="1:12" ht="168.75">
      <c r="A3485" s="319" t="s">
        <v>22528</v>
      </c>
      <c r="B3485" s="319" t="s">
        <v>22525</v>
      </c>
      <c r="C3485" s="319" t="s">
        <v>22526</v>
      </c>
      <c r="D3485" s="319" t="s">
        <v>22527</v>
      </c>
      <c r="E3485" s="319" t="s">
        <v>7445</v>
      </c>
      <c r="F3485" s="319" t="s">
        <v>7446</v>
      </c>
      <c r="G3485" s="319" t="s">
        <v>6990</v>
      </c>
      <c r="H3485" s="319" t="s">
        <v>7446</v>
      </c>
      <c r="I3485" s="319" t="s">
        <v>6884</v>
      </c>
      <c r="J3485" s="319" t="s">
        <v>6884</v>
      </c>
      <c r="K3485" s="319" t="s">
        <v>6884</v>
      </c>
      <c r="L3485" s="319" t="s">
        <v>862</v>
      </c>
    </row>
    <row r="3486" spans="1:12" ht="135">
      <c r="A3486" s="318" t="s">
        <v>22532</v>
      </c>
      <c r="B3486" s="318" t="s">
        <v>22529</v>
      </c>
      <c r="C3486" s="318" t="s">
        <v>22530</v>
      </c>
      <c r="D3486" s="318" t="s">
        <v>22531</v>
      </c>
      <c r="E3486" s="318" t="s">
        <v>8706</v>
      </c>
      <c r="F3486" s="318" t="s">
        <v>8707</v>
      </c>
      <c r="G3486" s="318" t="s">
        <v>6990</v>
      </c>
      <c r="H3486" s="318" t="s">
        <v>8707</v>
      </c>
      <c r="I3486" s="318" t="s">
        <v>6884</v>
      </c>
      <c r="J3486" s="318" t="s">
        <v>6884</v>
      </c>
      <c r="K3486" s="318" t="s">
        <v>22533</v>
      </c>
      <c r="L3486" s="318" t="s">
        <v>6893</v>
      </c>
    </row>
    <row r="3487" spans="1:12" ht="135">
      <c r="A3487" s="319" t="s">
        <v>22537</v>
      </c>
      <c r="B3487" s="319" t="s">
        <v>22534</v>
      </c>
      <c r="C3487" s="319" t="s">
        <v>22535</v>
      </c>
      <c r="D3487" s="319" t="s">
        <v>22536</v>
      </c>
      <c r="E3487" s="319" t="s">
        <v>8706</v>
      </c>
      <c r="F3487" s="319" t="s">
        <v>8707</v>
      </c>
      <c r="G3487" s="319" t="s">
        <v>6990</v>
      </c>
      <c r="H3487" s="319" t="s">
        <v>8707</v>
      </c>
      <c r="I3487" s="319" t="s">
        <v>6884</v>
      </c>
      <c r="J3487" s="319" t="s">
        <v>6884</v>
      </c>
      <c r="K3487" s="319" t="s">
        <v>22533</v>
      </c>
      <c r="L3487" s="319" t="s">
        <v>6893</v>
      </c>
    </row>
    <row r="3488" spans="1:12" ht="168.75">
      <c r="A3488" s="318" t="s">
        <v>22541</v>
      </c>
      <c r="B3488" s="318" t="s">
        <v>22538</v>
      </c>
      <c r="C3488" s="318" t="s">
        <v>22539</v>
      </c>
      <c r="D3488" s="318" t="s">
        <v>22540</v>
      </c>
      <c r="E3488" s="318" t="s">
        <v>8706</v>
      </c>
      <c r="F3488" s="318" t="s">
        <v>8707</v>
      </c>
      <c r="G3488" s="318" t="s">
        <v>6990</v>
      </c>
      <c r="H3488" s="318" t="s">
        <v>8707</v>
      </c>
      <c r="I3488" s="318" t="s">
        <v>6884</v>
      </c>
      <c r="J3488" s="318" t="s">
        <v>6884</v>
      </c>
      <c r="K3488" s="318" t="s">
        <v>22533</v>
      </c>
      <c r="L3488" s="318" t="s">
        <v>6893</v>
      </c>
    </row>
    <row r="3489" spans="1:12" ht="56.25">
      <c r="A3489" s="319" t="s">
        <v>22545</v>
      </c>
      <c r="B3489" s="319" t="s">
        <v>22542</v>
      </c>
      <c r="C3489" s="319" t="s">
        <v>22543</v>
      </c>
      <c r="D3489" s="319" t="s">
        <v>22544</v>
      </c>
      <c r="E3489" s="319" t="s">
        <v>8706</v>
      </c>
      <c r="F3489" s="319" t="s">
        <v>8707</v>
      </c>
      <c r="G3489" s="319" t="s">
        <v>6990</v>
      </c>
      <c r="H3489" s="319" t="s">
        <v>8707</v>
      </c>
      <c r="I3489" s="319" t="s">
        <v>6884</v>
      </c>
      <c r="J3489" s="319" t="s">
        <v>6884</v>
      </c>
      <c r="K3489" s="319" t="s">
        <v>22533</v>
      </c>
      <c r="L3489" s="319" t="s">
        <v>6893</v>
      </c>
    </row>
    <row r="3490" spans="1:12" ht="45">
      <c r="A3490" s="318" t="s">
        <v>22549</v>
      </c>
      <c r="B3490" s="318" t="s">
        <v>22546</v>
      </c>
      <c r="C3490" s="318" t="s">
        <v>22547</v>
      </c>
      <c r="D3490" s="318" t="s">
        <v>22548</v>
      </c>
      <c r="E3490" s="318" t="s">
        <v>8706</v>
      </c>
      <c r="F3490" s="318" t="s">
        <v>8707</v>
      </c>
      <c r="G3490" s="318" t="s">
        <v>6990</v>
      </c>
      <c r="H3490" s="318" t="s">
        <v>8707</v>
      </c>
      <c r="I3490" s="318" t="s">
        <v>6884</v>
      </c>
      <c r="J3490" s="318" t="s">
        <v>6884</v>
      </c>
      <c r="K3490" s="318" t="s">
        <v>22533</v>
      </c>
      <c r="L3490" s="318" t="s">
        <v>6893</v>
      </c>
    </row>
    <row r="3491" spans="1:12" ht="56.25">
      <c r="A3491" s="319" t="s">
        <v>22553</v>
      </c>
      <c r="B3491" s="319" t="s">
        <v>22550</v>
      </c>
      <c r="C3491" s="319" t="s">
        <v>22551</v>
      </c>
      <c r="D3491" s="319" t="s">
        <v>22552</v>
      </c>
      <c r="E3491" s="319" t="s">
        <v>8706</v>
      </c>
      <c r="F3491" s="319" t="s">
        <v>8707</v>
      </c>
      <c r="G3491" s="319" t="s">
        <v>6990</v>
      </c>
      <c r="H3491" s="319" t="s">
        <v>8707</v>
      </c>
      <c r="I3491" s="319" t="s">
        <v>6884</v>
      </c>
      <c r="J3491" s="319" t="s">
        <v>6884</v>
      </c>
      <c r="K3491" s="319" t="s">
        <v>22533</v>
      </c>
      <c r="L3491" s="319" t="s">
        <v>6893</v>
      </c>
    </row>
    <row r="3492" spans="1:12" ht="56.25">
      <c r="A3492" s="318" t="s">
        <v>22557</v>
      </c>
      <c r="B3492" s="318" t="s">
        <v>22554</v>
      </c>
      <c r="C3492" s="318" t="s">
        <v>22555</v>
      </c>
      <c r="D3492" s="318" t="s">
        <v>22556</v>
      </c>
      <c r="E3492" s="318" t="s">
        <v>8706</v>
      </c>
      <c r="F3492" s="318" t="s">
        <v>8707</v>
      </c>
      <c r="G3492" s="318" t="s">
        <v>6990</v>
      </c>
      <c r="H3492" s="318" t="s">
        <v>8707</v>
      </c>
      <c r="I3492" s="318" t="s">
        <v>6884</v>
      </c>
      <c r="J3492" s="318" t="s">
        <v>6884</v>
      </c>
      <c r="K3492" s="318" t="s">
        <v>22533</v>
      </c>
      <c r="L3492" s="318" t="s">
        <v>6893</v>
      </c>
    </row>
    <row r="3493" spans="1:12" ht="135">
      <c r="A3493" s="319" t="s">
        <v>22561</v>
      </c>
      <c r="B3493" s="319" t="s">
        <v>22558</v>
      </c>
      <c r="C3493" s="319" t="s">
        <v>22559</v>
      </c>
      <c r="D3493" s="319" t="s">
        <v>22560</v>
      </c>
      <c r="E3493" s="319" t="s">
        <v>8706</v>
      </c>
      <c r="F3493" s="319" t="s">
        <v>8707</v>
      </c>
      <c r="G3493" s="319" t="s">
        <v>6990</v>
      </c>
      <c r="H3493" s="319" t="s">
        <v>8707</v>
      </c>
      <c r="I3493" s="319" t="s">
        <v>6884</v>
      </c>
      <c r="J3493" s="319" t="s">
        <v>6884</v>
      </c>
      <c r="K3493" s="319" t="s">
        <v>22533</v>
      </c>
      <c r="L3493" s="319" t="s">
        <v>6893</v>
      </c>
    </row>
    <row r="3494" spans="1:12" ht="45">
      <c r="A3494" s="318" t="s">
        <v>22565</v>
      </c>
      <c r="B3494" s="318" t="s">
        <v>22562</v>
      </c>
      <c r="C3494" s="318" t="s">
        <v>22563</v>
      </c>
      <c r="D3494" s="318" t="s">
        <v>22564</v>
      </c>
      <c r="E3494" s="318" t="s">
        <v>8706</v>
      </c>
      <c r="F3494" s="318" t="s">
        <v>8707</v>
      </c>
      <c r="G3494" s="318" t="s">
        <v>6990</v>
      </c>
      <c r="H3494" s="318" t="s">
        <v>8707</v>
      </c>
      <c r="I3494" s="318" t="s">
        <v>6884</v>
      </c>
      <c r="J3494" s="318" t="s">
        <v>6884</v>
      </c>
      <c r="K3494" s="318" t="s">
        <v>22533</v>
      </c>
      <c r="L3494" s="318" t="s">
        <v>6893</v>
      </c>
    </row>
    <row r="3495" spans="1:12" ht="281.25">
      <c r="A3495" s="319" t="s">
        <v>22569</v>
      </c>
      <c r="B3495" s="319" t="s">
        <v>22566</v>
      </c>
      <c r="C3495" s="319" t="s">
        <v>22567</v>
      </c>
      <c r="D3495" s="319" t="s">
        <v>22568</v>
      </c>
      <c r="E3495" s="319" t="s">
        <v>8706</v>
      </c>
      <c r="F3495" s="319" t="s">
        <v>8707</v>
      </c>
      <c r="G3495" s="319" t="s">
        <v>6990</v>
      </c>
      <c r="H3495" s="319" t="s">
        <v>8707</v>
      </c>
      <c r="I3495" s="319" t="s">
        <v>6884</v>
      </c>
      <c r="J3495" s="319" t="s">
        <v>6884</v>
      </c>
      <c r="K3495" s="319" t="s">
        <v>22533</v>
      </c>
      <c r="L3495" s="319" t="s">
        <v>6893</v>
      </c>
    </row>
    <row r="3496" spans="1:12" ht="56.25">
      <c r="A3496" s="318" t="s">
        <v>22573</v>
      </c>
      <c r="B3496" s="318" t="s">
        <v>22570</v>
      </c>
      <c r="C3496" s="318" t="s">
        <v>22571</v>
      </c>
      <c r="D3496" s="318" t="s">
        <v>22572</v>
      </c>
      <c r="E3496" s="318" t="s">
        <v>8706</v>
      </c>
      <c r="F3496" s="318" t="s">
        <v>8707</v>
      </c>
      <c r="G3496" s="318" t="s">
        <v>6990</v>
      </c>
      <c r="H3496" s="318" t="s">
        <v>8707</v>
      </c>
      <c r="I3496" s="318" t="s">
        <v>6884</v>
      </c>
      <c r="J3496" s="318" t="s">
        <v>6884</v>
      </c>
      <c r="K3496" s="318" t="s">
        <v>22533</v>
      </c>
      <c r="L3496" s="318" t="s">
        <v>6893</v>
      </c>
    </row>
    <row r="3497" spans="1:12" ht="191.25">
      <c r="A3497" s="319" t="s">
        <v>22577</v>
      </c>
      <c r="B3497" s="319" t="s">
        <v>22574</v>
      </c>
      <c r="C3497" s="319" t="s">
        <v>22575</v>
      </c>
      <c r="D3497" s="319" t="s">
        <v>22576</v>
      </c>
      <c r="E3497" s="319" t="s">
        <v>8706</v>
      </c>
      <c r="F3497" s="319" t="s">
        <v>8707</v>
      </c>
      <c r="G3497" s="319" t="s">
        <v>6990</v>
      </c>
      <c r="H3497" s="319" t="s">
        <v>8707</v>
      </c>
      <c r="I3497" s="319" t="s">
        <v>6884</v>
      </c>
      <c r="J3497" s="319" t="s">
        <v>6884</v>
      </c>
      <c r="K3497" s="319" t="s">
        <v>22533</v>
      </c>
      <c r="L3497" s="319" t="s">
        <v>6893</v>
      </c>
    </row>
    <row r="3498" spans="1:12" ht="236.25">
      <c r="A3498" s="318" t="s">
        <v>22581</v>
      </c>
      <c r="B3498" s="318" t="s">
        <v>22578</v>
      </c>
      <c r="C3498" s="318" t="s">
        <v>22579</v>
      </c>
      <c r="D3498" s="318" t="s">
        <v>22580</v>
      </c>
      <c r="E3498" s="318" t="s">
        <v>8706</v>
      </c>
      <c r="F3498" s="318" t="s">
        <v>8707</v>
      </c>
      <c r="G3498" s="318" t="s">
        <v>6990</v>
      </c>
      <c r="H3498" s="318" t="s">
        <v>8707</v>
      </c>
      <c r="I3498" s="318" t="s">
        <v>6884</v>
      </c>
      <c r="J3498" s="318" t="s">
        <v>6884</v>
      </c>
      <c r="K3498" s="318" t="s">
        <v>22533</v>
      </c>
      <c r="L3498" s="318" t="s">
        <v>6893</v>
      </c>
    </row>
    <row r="3499" spans="1:12" ht="135">
      <c r="A3499" s="319" t="s">
        <v>22585</v>
      </c>
      <c r="B3499" s="319" t="s">
        <v>22582</v>
      </c>
      <c r="C3499" s="319" t="s">
        <v>22583</v>
      </c>
      <c r="D3499" s="319" t="s">
        <v>22584</v>
      </c>
      <c r="E3499" s="319" t="s">
        <v>8706</v>
      </c>
      <c r="F3499" s="319" t="s">
        <v>8707</v>
      </c>
      <c r="G3499" s="319" t="s">
        <v>6990</v>
      </c>
      <c r="H3499" s="319" t="s">
        <v>8707</v>
      </c>
      <c r="I3499" s="319" t="s">
        <v>6884</v>
      </c>
      <c r="J3499" s="319" t="s">
        <v>6884</v>
      </c>
      <c r="K3499" s="319" t="s">
        <v>22533</v>
      </c>
      <c r="L3499" s="319" t="s">
        <v>6893</v>
      </c>
    </row>
    <row r="3500" spans="1:12" ht="236.25">
      <c r="A3500" s="318" t="s">
        <v>22589</v>
      </c>
      <c r="B3500" s="318" t="s">
        <v>22586</v>
      </c>
      <c r="C3500" s="318" t="s">
        <v>22587</v>
      </c>
      <c r="D3500" s="318" t="s">
        <v>22588</v>
      </c>
      <c r="E3500" s="318" t="s">
        <v>8706</v>
      </c>
      <c r="F3500" s="318" t="s">
        <v>8707</v>
      </c>
      <c r="G3500" s="318" t="s">
        <v>6990</v>
      </c>
      <c r="H3500" s="318" t="s">
        <v>8707</v>
      </c>
      <c r="I3500" s="318" t="s">
        <v>6884</v>
      </c>
      <c r="J3500" s="318" t="s">
        <v>6884</v>
      </c>
      <c r="K3500" s="318" t="s">
        <v>22533</v>
      </c>
      <c r="L3500" s="318" t="s">
        <v>6893</v>
      </c>
    </row>
    <row r="3501" spans="1:12" ht="67.5">
      <c r="A3501" s="319" t="s">
        <v>22593</v>
      </c>
      <c r="B3501" s="319" t="s">
        <v>22590</v>
      </c>
      <c r="C3501" s="319" t="s">
        <v>22591</v>
      </c>
      <c r="D3501" s="319" t="s">
        <v>22592</v>
      </c>
      <c r="E3501" s="319" t="s">
        <v>8706</v>
      </c>
      <c r="F3501" s="319" t="s">
        <v>8707</v>
      </c>
      <c r="G3501" s="319" t="s">
        <v>6990</v>
      </c>
      <c r="H3501" s="319" t="s">
        <v>8707</v>
      </c>
      <c r="I3501" s="319" t="s">
        <v>6884</v>
      </c>
      <c r="J3501" s="319" t="s">
        <v>6884</v>
      </c>
      <c r="K3501" s="319" t="s">
        <v>22533</v>
      </c>
      <c r="L3501" s="319" t="s">
        <v>6893</v>
      </c>
    </row>
    <row r="3502" spans="1:12" ht="236.25">
      <c r="A3502" s="318" t="s">
        <v>22597</v>
      </c>
      <c r="B3502" s="318" t="s">
        <v>22594</v>
      </c>
      <c r="C3502" s="318" t="s">
        <v>22595</v>
      </c>
      <c r="D3502" s="318" t="s">
        <v>22596</v>
      </c>
      <c r="E3502" s="318" t="s">
        <v>8706</v>
      </c>
      <c r="F3502" s="318" t="s">
        <v>8707</v>
      </c>
      <c r="G3502" s="318" t="s">
        <v>6990</v>
      </c>
      <c r="H3502" s="318" t="s">
        <v>8707</v>
      </c>
      <c r="I3502" s="318" t="s">
        <v>6884</v>
      </c>
      <c r="J3502" s="318" t="s">
        <v>6884</v>
      </c>
      <c r="K3502" s="318" t="s">
        <v>22533</v>
      </c>
      <c r="L3502" s="318" t="s">
        <v>6893</v>
      </c>
    </row>
    <row r="3503" spans="1:12" ht="247.5">
      <c r="A3503" s="319" t="s">
        <v>22601</v>
      </c>
      <c r="B3503" s="319" t="s">
        <v>22598</v>
      </c>
      <c r="C3503" s="319" t="s">
        <v>22599</v>
      </c>
      <c r="D3503" s="319" t="s">
        <v>22600</v>
      </c>
      <c r="E3503" s="319" t="s">
        <v>8706</v>
      </c>
      <c r="F3503" s="319" t="s">
        <v>8707</v>
      </c>
      <c r="G3503" s="319" t="s">
        <v>6990</v>
      </c>
      <c r="H3503" s="319" t="s">
        <v>8707</v>
      </c>
      <c r="I3503" s="319" t="s">
        <v>6884</v>
      </c>
      <c r="J3503" s="319" t="s">
        <v>6884</v>
      </c>
      <c r="K3503" s="319" t="s">
        <v>22533</v>
      </c>
      <c r="L3503" s="319" t="s">
        <v>6893</v>
      </c>
    </row>
    <row r="3504" spans="1:12" ht="225">
      <c r="A3504" s="318" t="s">
        <v>22605</v>
      </c>
      <c r="B3504" s="318" t="s">
        <v>22602</v>
      </c>
      <c r="C3504" s="318" t="s">
        <v>22603</v>
      </c>
      <c r="D3504" s="318" t="s">
        <v>22604</v>
      </c>
      <c r="E3504" s="318" t="s">
        <v>8706</v>
      </c>
      <c r="F3504" s="318" t="s">
        <v>8707</v>
      </c>
      <c r="G3504" s="318" t="s">
        <v>6990</v>
      </c>
      <c r="H3504" s="318" t="s">
        <v>8707</v>
      </c>
      <c r="I3504" s="318" t="s">
        <v>6884</v>
      </c>
      <c r="J3504" s="318" t="s">
        <v>6884</v>
      </c>
      <c r="K3504" s="318" t="s">
        <v>22533</v>
      </c>
      <c r="L3504" s="318" t="s">
        <v>6893</v>
      </c>
    </row>
    <row r="3505" spans="1:12" ht="180">
      <c r="A3505" s="319" t="s">
        <v>22609</v>
      </c>
      <c r="B3505" s="319" t="s">
        <v>22606</v>
      </c>
      <c r="C3505" s="319" t="s">
        <v>22607</v>
      </c>
      <c r="D3505" s="319" t="s">
        <v>22608</v>
      </c>
      <c r="E3505" s="319" t="s">
        <v>8706</v>
      </c>
      <c r="F3505" s="319" t="s">
        <v>8707</v>
      </c>
      <c r="G3505" s="319" t="s">
        <v>6990</v>
      </c>
      <c r="H3505" s="319" t="s">
        <v>8707</v>
      </c>
      <c r="I3505" s="319" t="s">
        <v>6884</v>
      </c>
      <c r="J3505" s="319" t="s">
        <v>6884</v>
      </c>
      <c r="K3505" s="319" t="s">
        <v>22533</v>
      </c>
      <c r="L3505" s="319" t="s">
        <v>6893</v>
      </c>
    </row>
    <row r="3506" spans="1:12" ht="180">
      <c r="A3506" s="318" t="s">
        <v>22613</v>
      </c>
      <c r="B3506" s="318" t="s">
        <v>22610</v>
      </c>
      <c r="C3506" s="318" t="s">
        <v>22611</v>
      </c>
      <c r="D3506" s="318" t="s">
        <v>22612</v>
      </c>
      <c r="E3506" s="318" t="s">
        <v>8706</v>
      </c>
      <c r="F3506" s="318" t="s">
        <v>8707</v>
      </c>
      <c r="G3506" s="318" t="s">
        <v>6990</v>
      </c>
      <c r="H3506" s="318" t="s">
        <v>8707</v>
      </c>
      <c r="I3506" s="318" t="s">
        <v>6884</v>
      </c>
      <c r="J3506" s="318" t="s">
        <v>6884</v>
      </c>
      <c r="K3506" s="318" t="s">
        <v>22533</v>
      </c>
      <c r="L3506" s="318" t="s">
        <v>6893</v>
      </c>
    </row>
    <row r="3507" spans="1:12" ht="168.75">
      <c r="A3507" s="319" t="s">
        <v>22617</v>
      </c>
      <c r="B3507" s="319" t="s">
        <v>22614</v>
      </c>
      <c r="C3507" s="319" t="s">
        <v>22615</v>
      </c>
      <c r="D3507" s="319" t="s">
        <v>22616</v>
      </c>
      <c r="E3507" s="319" t="s">
        <v>8706</v>
      </c>
      <c r="F3507" s="319" t="s">
        <v>8707</v>
      </c>
      <c r="G3507" s="319" t="s">
        <v>6990</v>
      </c>
      <c r="H3507" s="319" t="s">
        <v>8707</v>
      </c>
      <c r="I3507" s="319" t="s">
        <v>6884</v>
      </c>
      <c r="J3507" s="319" t="s">
        <v>6884</v>
      </c>
      <c r="K3507" s="319" t="s">
        <v>22533</v>
      </c>
      <c r="L3507" s="319" t="s">
        <v>6893</v>
      </c>
    </row>
    <row r="3508" spans="1:12" ht="157.5">
      <c r="A3508" s="318" t="s">
        <v>22621</v>
      </c>
      <c r="B3508" s="318" t="s">
        <v>22618</v>
      </c>
      <c r="C3508" s="318" t="s">
        <v>22619</v>
      </c>
      <c r="D3508" s="318" t="s">
        <v>22620</v>
      </c>
      <c r="E3508" s="318" t="s">
        <v>8706</v>
      </c>
      <c r="F3508" s="318" t="s">
        <v>8707</v>
      </c>
      <c r="G3508" s="318" t="s">
        <v>6990</v>
      </c>
      <c r="H3508" s="318" t="s">
        <v>8707</v>
      </c>
      <c r="I3508" s="318" t="s">
        <v>6884</v>
      </c>
      <c r="J3508" s="318" t="s">
        <v>6884</v>
      </c>
      <c r="K3508" s="318" t="s">
        <v>22533</v>
      </c>
      <c r="L3508" s="318" t="s">
        <v>6893</v>
      </c>
    </row>
    <row r="3509" spans="1:12" ht="157.5">
      <c r="A3509" s="319" t="s">
        <v>22625</v>
      </c>
      <c r="B3509" s="319" t="s">
        <v>22622</v>
      </c>
      <c r="C3509" s="319" t="s">
        <v>22623</v>
      </c>
      <c r="D3509" s="319" t="s">
        <v>22624</v>
      </c>
      <c r="E3509" s="319" t="s">
        <v>8706</v>
      </c>
      <c r="F3509" s="319" t="s">
        <v>8707</v>
      </c>
      <c r="G3509" s="319" t="s">
        <v>6990</v>
      </c>
      <c r="H3509" s="319" t="s">
        <v>8707</v>
      </c>
      <c r="I3509" s="319" t="s">
        <v>6884</v>
      </c>
      <c r="J3509" s="319" t="s">
        <v>6884</v>
      </c>
      <c r="K3509" s="319" t="s">
        <v>22533</v>
      </c>
      <c r="L3509" s="319" t="s">
        <v>6893</v>
      </c>
    </row>
    <row r="3510" spans="1:12" ht="146.25">
      <c r="A3510" s="318" t="s">
        <v>22629</v>
      </c>
      <c r="B3510" s="318" t="s">
        <v>22626</v>
      </c>
      <c r="C3510" s="318" t="s">
        <v>22627</v>
      </c>
      <c r="D3510" s="318" t="s">
        <v>22628</v>
      </c>
      <c r="E3510" s="318" t="s">
        <v>8706</v>
      </c>
      <c r="F3510" s="318" t="s">
        <v>8707</v>
      </c>
      <c r="G3510" s="318" t="s">
        <v>6990</v>
      </c>
      <c r="H3510" s="318" t="s">
        <v>8707</v>
      </c>
      <c r="I3510" s="318" t="s">
        <v>6884</v>
      </c>
      <c r="J3510" s="318" t="s">
        <v>6884</v>
      </c>
      <c r="K3510" s="318" t="s">
        <v>22533</v>
      </c>
      <c r="L3510" s="318" t="s">
        <v>6893</v>
      </c>
    </row>
    <row r="3511" spans="1:12" ht="168.75">
      <c r="A3511" s="319" t="s">
        <v>22633</v>
      </c>
      <c r="B3511" s="319" t="s">
        <v>22630</v>
      </c>
      <c r="C3511" s="319" t="s">
        <v>22631</v>
      </c>
      <c r="D3511" s="319" t="s">
        <v>22632</v>
      </c>
      <c r="E3511" s="319" t="s">
        <v>8706</v>
      </c>
      <c r="F3511" s="319" t="s">
        <v>8707</v>
      </c>
      <c r="G3511" s="319" t="s">
        <v>6990</v>
      </c>
      <c r="H3511" s="319" t="s">
        <v>8707</v>
      </c>
      <c r="I3511" s="319" t="s">
        <v>6884</v>
      </c>
      <c r="J3511" s="319" t="s">
        <v>6884</v>
      </c>
      <c r="K3511" s="319" t="s">
        <v>22533</v>
      </c>
      <c r="L3511" s="319" t="s">
        <v>6893</v>
      </c>
    </row>
    <row r="3512" spans="1:12" ht="202.5">
      <c r="A3512" s="318" t="s">
        <v>22637</v>
      </c>
      <c r="B3512" s="318" t="s">
        <v>22634</v>
      </c>
      <c r="C3512" s="318" t="s">
        <v>22635</v>
      </c>
      <c r="D3512" s="318" t="s">
        <v>22636</v>
      </c>
      <c r="E3512" s="318" t="s">
        <v>8706</v>
      </c>
      <c r="F3512" s="318" t="s">
        <v>8707</v>
      </c>
      <c r="G3512" s="318" t="s">
        <v>6990</v>
      </c>
      <c r="H3512" s="318" t="s">
        <v>8707</v>
      </c>
      <c r="I3512" s="318" t="s">
        <v>6884</v>
      </c>
      <c r="J3512" s="318" t="s">
        <v>6884</v>
      </c>
      <c r="K3512" s="318" t="s">
        <v>22533</v>
      </c>
      <c r="L3512" s="318" t="s">
        <v>6893</v>
      </c>
    </row>
    <row r="3513" spans="1:12" ht="33.75">
      <c r="A3513" s="319" t="s">
        <v>22641</v>
      </c>
      <c r="B3513" s="319" t="s">
        <v>22638</v>
      </c>
      <c r="C3513" s="319" t="s">
        <v>22639</v>
      </c>
      <c r="D3513" s="319" t="s">
        <v>22640</v>
      </c>
      <c r="E3513" s="319" t="s">
        <v>8706</v>
      </c>
      <c r="F3513" s="319" t="s">
        <v>8707</v>
      </c>
      <c r="G3513" s="319" t="s">
        <v>6990</v>
      </c>
      <c r="H3513" s="319" t="s">
        <v>8707</v>
      </c>
      <c r="I3513" s="319" t="s">
        <v>6884</v>
      </c>
      <c r="J3513" s="319" t="s">
        <v>6884</v>
      </c>
      <c r="K3513" s="319" t="s">
        <v>22533</v>
      </c>
      <c r="L3513" s="319" t="s">
        <v>6893</v>
      </c>
    </row>
    <row r="3514" spans="1:12" ht="168.75">
      <c r="A3514" s="318" t="s">
        <v>22645</v>
      </c>
      <c r="B3514" s="318" t="s">
        <v>22642</v>
      </c>
      <c r="C3514" s="318" t="s">
        <v>22643</v>
      </c>
      <c r="D3514" s="318" t="s">
        <v>22644</v>
      </c>
      <c r="E3514" s="318" t="s">
        <v>8706</v>
      </c>
      <c r="F3514" s="318" t="s">
        <v>8707</v>
      </c>
      <c r="G3514" s="318" t="s">
        <v>6990</v>
      </c>
      <c r="H3514" s="318" t="s">
        <v>8707</v>
      </c>
      <c r="I3514" s="318" t="s">
        <v>6884</v>
      </c>
      <c r="J3514" s="318" t="s">
        <v>6884</v>
      </c>
      <c r="K3514" s="318" t="s">
        <v>22533</v>
      </c>
      <c r="L3514" s="318" t="s">
        <v>6893</v>
      </c>
    </row>
    <row r="3515" spans="1:12" ht="191.25">
      <c r="A3515" s="319" t="s">
        <v>22649</v>
      </c>
      <c r="B3515" s="319" t="s">
        <v>22646</v>
      </c>
      <c r="C3515" s="319" t="s">
        <v>22647</v>
      </c>
      <c r="D3515" s="319" t="s">
        <v>22648</v>
      </c>
      <c r="E3515" s="319" t="s">
        <v>8706</v>
      </c>
      <c r="F3515" s="319" t="s">
        <v>8707</v>
      </c>
      <c r="G3515" s="319" t="s">
        <v>6990</v>
      </c>
      <c r="H3515" s="319" t="s">
        <v>8707</v>
      </c>
      <c r="I3515" s="319" t="s">
        <v>6884</v>
      </c>
      <c r="J3515" s="319" t="s">
        <v>6884</v>
      </c>
      <c r="K3515" s="319" t="s">
        <v>22533</v>
      </c>
      <c r="L3515" s="319" t="s">
        <v>6893</v>
      </c>
    </row>
    <row r="3516" spans="1:12" ht="191.25">
      <c r="A3516" s="318" t="s">
        <v>22653</v>
      </c>
      <c r="B3516" s="318" t="s">
        <v>22650</v>
      </c>
      <c r="C3516" s="318" t="s">
        <v>22651</v>
      </c>
      <c r="D3516" s="318" t="s">
        <v>22652</v>
      </c>
      <c r="E3516" s="318" t="s">
        <v>8706</v>
      </c>
      <c r="F3516" s="318" t="s">
        <v>8707</v>
      </c>
      <c r="G3516" s="318" t="s">
        <v>6990</v>
      </c>
      <c r="H3516" s="318" t="s">
        <v>8707</v>
      </c>
      <c r="I3516" s="318" t="s">
        <v>6884</v>
      </c>
      <c r="J3516" s="318" t="s">
        <v>6884</v>
      </c>
      <c r="K3516" s="318" t="s">
        <v>22533</v>
      </c>
      <c r="L3516" s="318" t="s">
        <v>6893</v>
      </c>
    </row>
    <row r="3517" spans="1:12" ht="33.75">
      <c r="A3517" s="319" t="s">
        <v>22657</v>
      </c>
      <c r="B3517" s="319" t="s">
        <v>22654</v>
      </c>
      <c r="C3517" s="319" t="s">
        <v>22655</v>
      </c>
      <c r="D3517" s="319" t="s">
        <v>22656</v>
      </c>
      <c r="E3517" s="319" t="s">
        <v>8706</v>
      </c>
      <c r="F3517" s="319" t="s">
        <v>8707</v>
      </c>
      <c r="G3517" s="319" t="s">
        <v>6990</v>
      </c>
      <c r="H3517" s="319" t="s">
        <v>8707</v>
      </c>
      <c r="I3517" s="319" t="s">
        <v>6884</v>
      </c>
      <c r="J3517" s="319" t="s">
        <v>6884</v>
      </c>
      <c r="K3517" s="319" t="s">
        <v>22533</v>
      </c>
      <c r="L3517" s="319" t="s">
        <v>6893</v>
      </c>
    </row>
    <row r="3518" spans="1:12" ht="303.75">
      <c r="A3518" s="318" t="s">
        <v>22661</v>
      </c>
      <c r="B3518" s="318" t="s">
        <v>22658</v>
      </c>
      <c r="C3518" s="318" t="s">
        <v>22659</v>
      </c>
      <c r="D3518" s="318" t="s">
        <v>22660</v>
      </c>
      <c r="E3518" s="318" t="s">
        <v>8706</v>
      </c>
      <c r="F3518" s="318" t="s">
        <v>8707</v>
      </c>
      <c r="G3518" s="318" t="s">
        <v>6990</v>
      </c>
      <c r="H3518" s="318" t="s">
        <v>8707</v>
      </c>
      <c r="I3518" s="318" t="s">
        <v>6884</v>
      </c>
      <c r="J3518" s="318" t="s">
        <v>6884</v>
      </c>
      <c r="K3518" s="318" t="s">
        <v>22533</v>
      </c>
      <c r="L3518" s="318" t="s">
        <v>6893</v>
      </c>
    </row>
    <row r="3519" spans="1:12" ht="202.5">
      <c r="A3519" s="319" t="s">
        <v>22665</v>
      </c>
      <c r="B3519" s="319" t="s">
        <v>22662</v>
      </c>
      <c r="C3519" s="319" t="s">
        <v>22663</v>
      </c>
      <c r="D3519" s="319" t="s">
        <v>22664</v>
      </c>
      <c r="E3519" s="319" t="s">
        <v>8706</v>
      </c>
      <c r="F3519" s="319" t="s">
        <v>8707</v>
      </c>
      <c r="G3519" s="319" t="s">
        <v>6990</v>
      </c>
      <c r="H3519" s="319" t="s">
        <v>8707</v>
      </c>
      <c r="I3519" s="319" t="s">
        <v>6884</v>
      </c>
      <c r="J3519" s="319" t="s">
        <v>6884</v>
      </c>
      <c r="K3519" s="319" t="s">
        <v>22533</v>
      </c>
      <c r="L3519" s="319" t="s">
        <v>6893</v>
      </c>
    </row>
    <row r="3520" spans="1:12" ht="281.25">
      <c r="A3520" s="318" t="s">
        <v>22669</v>
      </c>
      <c r="B3520" s="318" t="s">
        <v>22666</v>
      </c>
      <c r="C3520" s="318" t="s">
        <v>22667</v>
      </c>
      <c r="D3520" s="318" t="s">
        <v>22668</v>
      </c>
      <c r="E3520" s="318" t="s">
        <v>8706</v>
      </c>
      <c r="F3520" s="318" t="s">
        <v>8707</v>
      </c>
      <c r="G3520" s="318" t="s">
        <v>6990</v>
      </c>
      <c r="H3520" s="318" t="s">
        <v>8707</v>
      </c>
      <c r="I3520" s="318" t="s">
        <v>6884</v>
      </c>
      <c r="J3520" s="318" t="s">
        <v>6884</v>
      </c>
      <c r="K3520" s="318" t="s">
        <v>22533</v>
      </c>
      <c r="L3520" s="318" t="s">
        <v>6893</v>
      </c>
    </row>
    <row r="3521" spans="1:12" ht="225">
      <c r="A3521" s="319" t="s">
        <v>22673</v>
      </c>
      <c r="B3521" s="319" t="s">
        <v>22670</v>
      </c>
      <c r="C3521" s="319" t="s">
        <v>22671</v>
      </c>
      <c r="D3521" s="319" t="s">
        <v>22672</v>
      </c>
      <c r="E3521" s="319" t="s">
        <v>8706</v>
      </c>
      <c r="F3521" s="319" t="s">
        <v>8707</v>
      </c>
      <c r="G3521" s="319" t="s">
        <v>6990</v>
      </c>
      <c r="H3521" s="319" t="s">
        <v>8707</v>
      </c>
      <c r="I3521" s="319" t="s">
        <v>6884</v>
      </c>
      <c r="J3521" s="319" t="s">
        <v>6884</v>
      </c>
      <c r="K3521" s="319" t="s">
        <v>22533</v>
      </c>
      <c r="L3521" s="319" t="s">
        <v>6893</v>
      </c>
    </row>
    <row r="3522" spans="1:12" ht="236.25">
      <c r="A3522" s="318" t="s">
        <v>22677</v>
      </c>
      <c r="B3522" s="318" t="s">
        <v>22674</v>
      </c>
      <c r="C3522" s="318" t="s">
        <v>22675</v>
      </c>
      <c r="D3522" s="318" t="s">
        <v>22676</v>
      </c>
      <c r="E3522" s="318" t="s">
        <v>8706</v>
      </c>
      <c r="F3522" s="318" t="s">
        <v>8707</v>
      </c>
      <c r="G3522" s="318" t="s">
        <v>6990</v>
      </c>
      <c r="H3522" s="318" t="s">
        <v>8707</v>
      </c>
      <c r="I3522" s="318" t="s">
        <v>6884</v>
      </c>
      <c r="J3522" s="318" t="s">
        <v>6884</v>
      </c>
      <c r="K3522" s="318" t="s">
        <v>22533</v>
      </c>
      <c r="L3522" s="318" t="s">
        <v>6893</v>
      </c>
    </row>
    <row r="3523" spans="1:12" ht="213.75">
      <c r="A3523" s="319" t="s">
        <v>22681</v>
      </c>
      <c r="B3523" s="319" t="s">
        <v>22678</v>
      </c>
      <c r="C3523" s="319" t="s">
        <v>22679</v>
      </c>
      <c r="D3523" s="319" t="s">
        <v>22680</v>
      </c>
      <c r="E3523" s="319" t="s">
        <v>7445</v>
      </c>
      <c r="F3523" s="319" t="s">
        <v>7446</v>
      </c>
      <c r="G3523" s="319" t="s">
        <v>6990</v>
      </c>
      <c r="H3523" s="319" t="s">
        <v>7446</v>
      </c>
      <c r="I3523" s="319" t="s">
        <v>6884</v>
      </c>
      <c r="J3523" s="319" t="s">
        <v>6884</v>
      </c>
      <c r="K3523" s="319" t="s">
        <v>22682</v>
      </c>
      <c r="L3523" s="319" t="s">
        <v>862</v>
      </c>
    </row>
    <row r="3524" spans="1:12" ht="146.25">
      <c r="A3524" s="318" t="s">
        <v>22686</v>
      </c>
      <c r="B3524" s="318" t="s">
        <v>22683</v>
      </c>
      <c r="C3524" s="318" t="s">
        <v>22684</v>
      </c>
      <c r="D3524" s="318" t="s">
        <v>22685</v>
      </c>
      <c r="E3524" s="318" t="s">
        <v>7445</v>
      </c>
      <c r="F3524" s="318" t="s">
        <v>7446</v>
      </c>
      <c r="G3524" s="318" t="s">
        <v>6990</v>
      </c>
      <c r="H3524" s="318" t="s">
        <v>7446</v>
      </c>
      <c r="I3524" s="318" t="s">
        <v>6884</v>
      </c>
      <c r="J3524" s="318" t="s">
        <v>6884</v>
      </c>
      <c r="K3524" s="318" t="s">
        <v>22682</v>
      </c>
      <c r="L3524" s="318" t="s">
        <v>862</v>
      </c>
    </row>
    <row r="3525" spans="1:12" ht="157.5">
      <c r="A3525" s="319" t="s">
        <v>22690</v>
      </c>
      <c r="B3525" s="319" t="s">
        <v>22687</v>
      </c>
      <c r="C3525" s="319" t="s">
        <v>22688</v>
      </c>
      <c r="D3525" s="319" t="s">
        <v>22689</v>
      </c>
      <c r="E3525" s="319" t="s">
        <v>7445</v>
      </c>
      <c r="F3525" s="319" t="s">
        <v>7446</v>
      </c>
      <c r="G3525" s="319" t="s">
        <v>6990</v>
      </c>
      <c r="H3525" s="319" t="s">
        <v>7446</v>
      </c>
      <c r="I3525" s="319" t="s">
        <v>6884</v>
      </c>
      <c r="J3525" s="319" t="s">
        <v>6884</v>
      </c>
      <c r="K3525" s="319" t="s">
        <v>22682</v>
      </c>
      <c r="L3525" s="319" t="s">
        <v>6893</v>
      </c>
    </row>
    <row r="3526" spans="1:12" ht="168.75">
      <c r="A3526" s="318" t="s">
        <v>22694</v>
      </c>
      <c r="B3526" s="318" t="s">
        <v>22691</v>
      </c>
      <c r="C3526" s="318" t="s">
        <v>22692</v>
      </c>
      <c r="D3526" s="318" t="s">
        <v>22693</v>
      </c>
      <c r="E3526" s="318" t="s">
        <v>7445</v>
      </c>
      <c r="F3526" s="318" t="s">
        <v>7446</v>
      </c>
      <c r="G3526" s="318" t="s">
        <v>6990</v>
      </c>
      <c r="H3526" s="318" t="s">
        <v>7446</v>
      </c>
      <c r="I3526" s="318" t="s">
        <v>6884</v>
      </c>
      <c r="J3526" s="318" t="s">
        <v>6884</v>
      </c>
      <c r="K3526" s="318" t="s">
        <v>6884</v>
      </c>
      <c r="L3526" s="318" t="s">
        <v>862</v>
      </c>
    </row>
    <row r="3527" spans="1:12" ht="168.75">
      <c r="A3527" s="319" t="s">
        <v>22698</v>
      </c>
      <c r="B3527" s="319" t="s">
        <v>22695</v>
      </c>
      <c r="C3527" s="319" t="s">
        <v>22696</v>
      </c>
      <c r="D3527" s="319" t="s">
        <v>22697</v>
      </c>
      <c r="E3527" s="319" t="s">
        <v>7445</v>
      </c>
      <c r="F3527" s="319" t="s">
        <v>7446</v>
      </c>
      <c r="G3527" s="319" t="s">
        <v>6990</v>
      </c>
      <c r="H3527" s="319" t="s">
        <v>7446</v>
      </c>
      <c r="I3527" s="319" t="s">
        <v>6884</v>
      </c>
      <c r="J3527" s="319" t="s">
        <v>6884</v>
      </c>
      <c r="K3527" s="319" t="s">
        <v>22682</v>
      </c>
      <c r="L3527" s="319" t="s">
        <v>862</v>
      </c>
    </row>
    <row r="3528" spans="1:12" ht="202.5">
      <c r="A3528" s="318" t="s">
        <v>22702</v>
      </c>
      <c r="B3528" s="318" t="s">
        <v>22699</v>
      </c>
      <c r="C3528" s="318" t="s">
        <v>22700</v>
      </c>
      <c r="D3528" s="318" t="s">
        <v>22701</v>
      </c>
      <c r="E3528" s="318" t="s">
        <v>7445</v>
      </c>
      <c r="F3528" s="318" t="s">
        <v>7446</v>
      </c>
      <c r="G3528" s="318" t="s">
        <v>6990</v>
      </c>
      <c r="H3528" s="318" t="s">
        <v>7446</v>
      </c>
      <c r="I3528" s="318" t="s">
        <v>6884</v>
      </c>
      <c r="J3528" s="318" t="s">
        <v>6884</v>
      </c>
      <c r="K3528" s="318" t="s">
        <v>22682</v>
      </c>
      <c r="L3528" s="318" t="s">
        <v>862</v>
      </c>
    </row>
    <row r="3529" spans="1:12" ht="180">
      <c r="A3529" s="319" t="s">
        <v>22706</v>
      </c>
      <c r="B3529" s="319" t="s">
        <v>22703</v>
      </c>
      <c r="C3529" s="319" t="s">
        <v>22704</v>
      </c>
      <c r="D3529" s="319" t="s">
        <v>22705</v>
      </c>
      <c r="E3529" s="319" t="s">
        <v>7445</v>
      </c>
      <c r="F3529" s="319" t="s">
        <v>7446</v>
      </c>
      <c r="G3529" s="319" t="s">
        <v>6990</v>
      </c>
      <c r="H3529" s="319" t="s">
        <v>7446</v>
      </c>
      <c r="I3529" s="319" t="s">
        <v>6884</v>
      </c>
      <c r="J3529" s="319" t="s">
        <v>6884</v>
      </c>
      <c r="K3529" s="319" t="s">
        <v>22682</v>
      </c>
      <c r="L3529" s="319" t="s">
        <v>862</v>
      </c>
    </row>
    <row r="3530" spans="1:12" ht="202.5">
      <c r="A3530" s="318" t="s">
        <v>22710</v>
      </c>
      <c r="B3530" s="318" t="s">
        <v>22707</v>
      </c>
      <c r="C3530" s="318" t="s">
        <v>22708</v>
      </c>
      <c r="D3530" s="318" t="s">
        <v>22709</v>
      </c>
      <c r="E3530" s="318" t="s">
        <v>7445</v>
      </c>
      <c r="F3530" s="318" t="s">
        <v>7446</v>
      </c>
      <c r="G3530" s="318" t="s">
        <v>6990</v>
      </c>
      <c r="H3530" s="318" t="s">
        <v>7446</v>
      </c>
      <c r="I3530" s="318" t="s">
        <v>6884</v>
      </c>
      <c r="J3530" s="318" t="s">
        <v>6884</v>
      </c>
      <c r="K3530" s="318" t="s">
        <v>22682</v>
      </c>
      <c r="L3530" s="318" t="s">
        <v>862</v>
      </c>
    </row>
    <row r="3531" spans="1:12" ht="157.5">
      <c r="A3531" s="319" t="s">
        <v>22714</v>
      </c>
      <c r="B3531" s="319" t="s">
        <v>22711</v>
      </c>
      <c r="C3531" s="319" t="s">
        <v>22712</v>
      </c>
      <c r="D3531" s="319" t="s">
        <v>22713</v>
      </c>
      <c r="E3531" s="319" t="s">
        <v>7445</v>
      </c>
      <c r="F3531" s="319" t="s">
        <v>7446</v>
      </c>
      <c r="G3531" s="319" t="s">
        <v>6990</v>
      </c>
      <c r="H3531" s="319" t="s">
        <v>7446</v>
      </c>
      <c r="I3531" s="319" t="s">
        <v>6884</v>
      </c>
      <c r="J3531" s="319" t="s">
        <v>6884</v>
      </c>
      <c r="K3531" s="319" t="s">
        <v>22682</v>
      </c>
      <c r="L3531" s="319" t="s">
        <v>862</v>
      </c>
    </row>
    <row r="3532" spans="1:12" ht="202.5">
      <c r="A3532" s="318" t="s">
        <v>22718</v>
      </c>
      <c r="B3532" s="318" t="s">
        <v>22715</v>
      </c>
      <c r="C3532" s="318" t="s">
        <v>22716</v>
      </c>
      <c r="D3532" s="318" t="s">
        <v>22717</v>
      </c>
      <c r="E3532" s="318" t="s">
        <v>7445</v>
      </c>
      <c r="F3532" s="318" t="s">
        <v>7446</v>
      </c>
      <c r="G3532" s="318" t="s">
        <v>6990</v>
      </c>
      <c r="H3532" s="318" t="s">
        <v>7446</v>
      </c>
      <c r="I3532" s="318" t="s">
        <v>6884</v>
      </c>
      <c r="J3532" s="318" t="s">
        <v>6884</v>
      </c>
      <c r="K3532" s="318" t="s">
        <v>22682</v>
      </c>
      <c r="L3532" s="318" t="s">
        <v>862</v>
      </c>
    </row>
    <row r="3533" spans="1:12" ht="202.5">
      <c r="A3533" s="319" t="s">
        <v>22722</v>
      </c>
      <c r="B3533" s="319" t="s">
        <v>22719</v>
      </c>
      <c r="C3533" s="319" t="s">
        <v>22720</v>
      </c>
      <c r="D3533" s="319" t="s">
        <v>22721</v>
      </c>
      <c r="E3533" s="319" t="s">
        <v>7445</v>
      </c>
      <c r="F3533" s="319" t="s">
        <v>7446</v>
      </c>
      <c r="G3533" s="319" t="s">
        <v>6990</v>
      </c>
      <c r="H3533" s="319" t="s">
        <v>7446</v>
      </c>
      <c r="I3533" s="319" t="s">
        <v>6884</v>
      </c>
      <c r="J3533" s="319" t="s">
        <v>6884</v>
      </c>
      <c r="K3533" s="319" t="s">
        <v>22682</v>
      </c>
      <c r="L3533" s="319" t="s">
        <v>862</v>
      </c>
    </row>
    <row r="3534" spans="1:12" ht="225">
      <c r="A3534" s="318" t="s">
        <v>22726</v>
      </c>
      <c r="B3534" s="318" t="s">
        <v>22723</v>
      </c>
      <c r="C3534" s="318" t="s">
        <v>22724</v>
      </c>
      <c r="D3534" s="318" t="s">
        <v>22725</v>
      </c>
      <c r="E3534" s="318" t="s">
        <v>7445</v>
      </c>
      <c r="F3534" s="318" t="s">
        <v>7446</v>
      </c>
      <c r="G3534" s="318" t="s">
        <v>6990</v>
      </c>
      <c r="H3534" s="318" t="s">
        <v>7446</v>
      </c>
      <c r="I3534" s="318" t="s">
        <v>6884</v>
      </c>
      <c r="J3534" s="318" t="s">
        <v>6884</v>
      </c>
      <c r="K3534" s="318" t="s">
        <v>22682</v>
      </c>
      <c r="L3534" s="318" t="s">
        <v>862</v>
      </c>
    </row>
    <row r="3535" spans="1:12" ht="225">
      <c r="A3535" s="319" t="s">
        <v>22730</v>
      </c>
      <c r="B3535" s="319" t="s">
        <v>22727</v>
      </c>
      <c r="C3535" s="319" t="s">
        <v>22728</v>
      </c>
      <c r="D3535" s="319" t="s">
        <v>22729</v>
      </c>
      <c r="E3535" s="319" t="s">
        <v>7445</v>
      </c>
      <c r="F3535" s="319" t="s">
        <v>7446</v>
      </c>
      <c r="G3535" s="319" t="s">
        <v>6990</v>
      </c>
      <c r="H3535" s="319" t="s">
        <v>7446</v>
      </c>
      <c r="I3535" s="319" t="s">
        <v>6884</v>
      </c>
      <c r="J3535" s="319" t="s">
        <v>6884</v>
      </c>
      <c r="K3535" s="319" t="s">
        <v>22682</v>
      </c>
      <c r="L3535" s="319" t="s">
        <v>862</v>
      </c>
    </row>
    <row r="3536" spans="1:12" ht="22.5">
      <c r="A3536" s="318" t="s">
        <v>22734</v>
      </c>
      <c r="B3536" s="318" t="s">
        <v>22731</v>
      </c>
      <c r="C3536" s="318" t="s">
        <v>22732</v>
      </c>
      <c r="D3536" s="318" t="s">
        <v>22733</v>
      </c>
      <c r="E3536" s="318" t="s">
        <v>7445</v>
      </c>
      <c r="F3536" s="318" t="s">
        <v>7446</v>
      </c>
      <c r="G3536" s="318" t="s">
        <v>6990</v>
      </c>
      <c r="H3536" s="318" t="s">
        <v>7446</v>
      </c>
      <c r="I3536" s="318" t="s">
        <v>6884</v>
      </c>
      <c r="J3536" s="318" t="s">
        <v>6884</v>
      </c>
      <c r="K3536" s="318" t="s">
        <v>22682</v>
      </c>
      <c r="L3536" s="318" t="s">
        <v>862</v>
      </c>
    </row>
    <row r="3537" spans="1:12" ht="168.75">
      <c r="A3537" s="319" t="s">
        <v>6079</v>
      </c>
      <c r="B3537" s="319" t="s">
        <v>22735</v>
      </c>
      <c r="C3537" s="319" t="s">
        <v>22736</v>
      </c>
      <c r="D3537" s="319" t="s">
        <v>6325</v>
      </c>
      <c r="E3537" s="319" t="s">
        <v>22737</v>
      </c>
      <c r="F3537" s="319" t="s">
        <v>22738</v>
      </c>
      <c r="G3537" s="319" t="s">
        <v>8195</v>
      </c>
      <c r="H3537" s="319" t="s">
        <v>22739</v>
      </c>
      <c r="I3537" s="319" t="s">
        <v>6884</v>
      </c>
      <c r="J3537" s="319" t="s">
        <v>20473</v>
      </c>
      <c r="K3537" s="319" t="s">
        <v>6884</v>
      </c>
      <c r="L3537" s="319" t="s">
        <v>8264</v>
      </c>
    </row>
    <row r="3538" spans="1:12" ht="191.25">
      <c r="A3538" s="318" t="s">
        <v>22743</v>
      </c>
      <c r="B3538" s="318" t="s">
        <v>22740</v>
      </c>
      <c r="C3538" s="318" t="s">
        <v>22741</v>
      </c>
      <c r="D3538" s="318" t="s">
        <v>22742</v>
      </c>
      <c r="E3538" s="318" t="s">
        <v>7445</v>
      </c>
      <c r="F3538" s="318" t="s">
        <v>7446</v>
      </c>
      <c r="G3538" s="318" t="s">
        <v>6990</v>
      </c>
      <c r="H3538" s="318" t="s">
        <v>7446</v>
      </c>
      <c r="I3538" s="318" t="s">
        <v>6884</v>
      </c>
      <c r="J3538" s="318" t="s">
        <v>6884</v>
      </c>
      <c r="K3538" s="318" t="s">
        <v>22682</v>
      </c>
      <c r="L3538" s="318" t="s">
        <v>862</v>
      </c>
    </row>
    <row r="3539" spans="1:12" ht="213.75">
      <c r="A3539" s="319" t="s">
        <v>22747</v>
      </c>
      <c r="B3539" s="319" t="s">
        <v>22744</v>
      </c>
      <c r="C3539" s="319" t="s">
        <v>22745</v>
      </c>
      <c r="D3539" s="319" t="s">
        <v>22746</v>
      </c>
      <c r="E3539" s="319" t="s">
        <v>7445</v>
      </c>
      <c r="F3539" s="319" t="s">
        <v>7446</v>
      </c>
      <c r="G3539" s="319" t="s">
        <v>6990</v>
      </c>
      <c r="H3539" s="319" t="s">
        <v>7446</v>
      </c>
      <c r="I3539" s="319" t="s">
        <v>6884</v>
      </c>
      <c r="J3539" s="319" t="s">
        <v>6884</v>
      </c>
      <c r="K3539" s="319" t="s">
        <v>22682</v>
      </c>
      <c r="L3539" s="319" t="s">
        <v>862</v>
      </c>
    </row>
    <row r="3540" spans="1:12" ht="168.75">
      <c r="A3540" s="318" t="s">
        <v>22751</v>
      </c>
      <c r="B3540" s="318" t="s">
        <v>22748</v>
      </c>
      <c r="C3540" s="318" t="s">
        <v>22749</v>
      </c>
      <c r="D3540" s="318" t="s">
        <v>22750</v>
      </c>
      <c r="E3540" s="318" t="s">
        <v>7445</v>
      </c>
      <c r="F3540" s="318" t="s">
        <v>7446</v>
      </c>
      <c r="G3540" s="318" t="s">
        <v>6990</v>
      </c>
      <c r="H3540" s="318" t="s">
        <v>7446</v>
      </c>
      <c r="I3540" s="318" t="s">
        <v>6884</v>
      </c>
      <c r="J3540" s="318" t="s">
        <v>6884</v>
      </c>
      <c r="K3540" s="318" t="s">
        <v>22682</v>
      </c>
      <c r="L3540" s="318" t="s">
        <v>862</v>
      </c>
    </row>
    <row r="3541" spans="1:12" ht="236.25">
      <c r="A3541" s="319" t="s">
        <v>22755</v>
      </c>
      <c r="B3541" s="319" t="s">
        <v>22752</v>
      </c>
      <c r="C3541" s="319" t="s">
        <v>22753</v>
      </c>
      <c r="D3541" s="319" t="s">
        <v>22754</v>
      </c>
      <c r="E3541" s="319" t="s">
        <v>7445</v>
      </c>
      <c r="F3541" s="319" t="s">
        <v>7446</v>
      </c>
      <c r="G3541" s="319" t="s">
        <v>6990</v>
      </c>
      <c r="H3541" s="319" t="s">
        <v>7446</v>
      </c>
      <c r="I3541" s="319" t="s">
        <v>6884</v>
      </c>
      <c r="J3541" s="319" t="s">
        <v>6884</v>
      </c>
      <c r="K3541" s="319" t="s">
        <v>22682</v>
      </c>
      <c r="L3541" s="319" t="s">
        <v>862</v>
      </c>
    </row>
    <row r="3542" spans="1:12" ht="101.25">
      <c r="A3542" s="318" t="s">
        <v>22759</v>
      </c>
      <c r="B3542" s="318" t="s">
        <v>22756</v>
      </c>
      <c r="C3542" s="318" t="s">
        <v>22757</v>
      </c>
      <c r="D3542" s="318" t="s">
        <v>22758</v>
      </c>
      <c r="E3542" s="318" t="s">
        <v>7445</v>
      </c>
      <c r="F3542" s="318" t="s">
        <v>7446</v>
      </c>
      <c r="G3542" s="318" t="s">
        <v>6990</v>
      </c>
      <c r="H3542" s="318" t="s">
        <v>7446</v>
      </c>
      <c r="I3542" s="318" t="s">
        <v>6884</v>
      </c>
      <c r="J3542" s="318" t="s">
        <v>6884</v>
      </c>
      <c r="K3542" s="318" t="s">
        <v>22682</v>
      </c>
      <c r="L3542" s="318" t="s">
        <v>862</v>
      </c>
    </row>
    <row r="3543" spans="1:12" ht="157.5">
      <c r="A3543" s="319" t="s">
        <v>22763</v>
      </c>
      <c r="B3543" s="319" t="s">
        <v>22760</v>
      </c>
      <c r="C3543" s="319" t="s">
        <v>22761</v>
      </c>
      <c r="D3543" s="319" t="s">
        <v>22762</v>
      </c>
      <c r="E3543" s="319" t="s">
        <v>7445</v>
      </c>
      <c r="F3543" s="319" t="s">
        <v>7446</v>
      </c>
      <c r="G3543" s="319" t="s">
        <v>6990</v>
      </c>
      <c r="H3543" s="319" t="s">
        <v>7446</v>
      </c>
      <c r="I3543" s="319" t="s">
        <v>6884</v>
      </c>
      <c r="J3543" s="319" t="s">
        <v>6884</v>
      </c>
      <c r="K3543" s="319" t="s">
        <v>22682</v>
      </c>
      <c r="L3543" s="319" t="s">
        <v>862</v>
      </c>
    </row>
    <row r="3544" spans="1:12" ht="213.75">
      <c r="A3544" s="318" t="s">
        <v>22767</v>
      </c>
      <c r="B3544" s="318" t="s">
        <v>22764</v>
      </c>
      <c r="C3544" s="318" t="s">
        <v>22765</v>
      </c>
      <c r="D3544" s="318" t="s">
        <v>22766</v>
      </c>
      <c r="E3544" s="318" t="s">
        <v>7445</v>
      </c>
      <c r="F3544" s="318" t="s">
        <v>7446</v>
      </c>
      <c r="G3544" s="318" t="s">
        <v>6990</v>
      </c>
      <c r="H3544" s="318" t="s">
        <v>7446</v>
      </c>
      <c r="I3544" s="318" t="s">
        <v>6884</v>
      </c>
      <c r="J3544" s="318" t="s">
        <v>6884</v>
      </c>
      <c r="K3544" s="318" t="s">
        <v>22682</v>
      </c>
      <c r="L3544" s="318" t="s">
        <v>862</v>
      </c>
    </row>
    <row r="3545" spans="1:12" ht="112.5">
      <c r="A3545" s="319" t="s">
        <v>22771</v>
      </c>
      <c r="B3545" s="319" t="s">
        <v>22768</v>
      </c>
      <c r="C3545" s="319" t="s">
        <v>22769</v>
      </c>
      <c r="D3545" s="319" t="s">
        <v>22770</v>
      </c>
      <c r="E3545" s="319" t="s">
        <v>7445</v>
      </c>
      <c r="F3545" s="319" t="s">
        <v>7446</v>
      </c>
      <c r="G3545" s="319" t="s">
        <v>6990</v>
      </c>
      <c r="H3545" s="319" t="s">
        <v>7446</v>
      </c>
      <c r="I3545" s="319" t="s">
        <v>6884</v>
      </c>
      <c r="J3545" s="319" t="s">
        <v>6884</v>
      </c>
      <c r="K3545" s="319" t="s">
        <v>22682</v>
      </c>
      <c r="L3545" s="319" t="s">
        <v>862</v>
      </c>
    </row>
    <row r="3546" spans="1:12" ht="67.5">
      <c r="A3546" s="318" t="s">
        <v>22775</v>
      </c>
      <c r="B3546" s="318" t="s">
        <v>22772</v>
      </c>
      <c r="C3546" s="318" t="s">
        <v>22773</v>
      </c>
      <c r="D3546" s="318" t="s">
        <v>22774</v>
      </c>
      <c r="E3546" s="318" t="s">
        <v>7445</v>
      </c>
      <c r="F3546" s="318" t="s">
        <v>7446</v>
      </c>
      <c r="G3546" s="318" t="s">
        <v>6990</v>
      </c>
      <c r="H3546" s="318" t="s">
        <v>7446</v>
      </c>
      <c r="I3546" s="318" t="s">
        <v>6884</v>
      </c>
      <c r="J3546" s="318" t="s">
        <v>6884</v>
      </c>
      <c r="K3546" s="318" t="s">
        <v>22682</v>
      </c>
      <c r="L3546" s="318" t="s">
        <v>862</v>
      </c>
    </row>
    <row r="3547" spans="1:12" ht="225">
      <c r="A3547" s="319" t="s">
        <v>22779</v>
      </c>
      <c r="B3547" s="319" t="s">
        <v>22776</v>
      </c>
      <c r="C3547" s="319" t="s">
        <v>22777</v>
      </c>
      <c r="D3547" s="319" t="s">
        <v>22778</v>
      </c>
      <c r="E3547" s="319" t="s">
        <v>7445</v>
      </c>
      <c r="F3547" s="319" t="s">
        <v>7446</v>
      </c>
      <c r="G3547" s="319" t="s">
        <v>6990</v>
      </c>
      <c r="H3547" s="319" t="s">
        <v>7446</v>
      </c>
      <c r="I3547" s="319" t="s">
        <v>6884</v>
      </c>
      <c r="J3547" s="319" t="s">
        <v>6884</v>
      </c>
      <c r="K3547" s="319" t="s">
        <v>22682</v>
      </c>
      <c r="L3547" s="319" t="s">
        <v>862</v>
      </c>
    </row>
    <row r="3548" spans="1:12" ht="258.75">
      <c r="A3548" s="318" t="s">
        <v>22783</v>
      </c>
      <c r="B3548" s="318" t="s">
        <v>22780</v>
      </c>
      <c r="C3548" s="318" t="s">
        <v>22781</v>
      </c>
      <c r="D3548" s="318" t="s">
        <v>22782</v>
      </c>
      <c r="E3548" s="318" t="s">
        <v>7445</v>
      </c>
      <c r="F3548" s="318" t="s">
        <v>7446</v>
      </c>
      <c r="G3548" s="318" t="s">
        <v>6990</v>
      </c>
      <c r="H3548" s="318" t="s">
        <v>7446</v>
      </c>
      <c r="I3548" s="318" t="s">
        <v>6884</v>
      </c>
      <c r="J3548" s="318" t="s">
        <v>6884</v>
      </c>
      <c r="K3548" s="318" t="s">
        <v>22682</v>
      </c>
      <c r="L3548" s="318" t="s">
        <v>862</v>
      </c>
    </row>
    <row r="3549" spans="1:12" ht="225">
      <c r="A3549" s="319" t="s">
        <v>22787</v>
      </c>
      <c r="B3549" s="319" t="s">
        <v>22784</v>
      </c>
      <c r="C3549" s="319" t="s">
        <v>22785</v>
      </c>
      <c r="D3549" s="319" t="s">
        <v>22786</v>
      </c>
      <c r="E3549" s="319" t="s">
        <v>7445</v>
      </c>
      <c r="F3549" s="319" t="s">
        <v>7446</v>
      </c>
      <c r="G3549" s="319" t="s">
        <v>6990</v>
      </c>
      <c r="H3549" s="319" t="s">
        <v>7446</v>
      </c>
      <c r="I3549" s="319" t="s">
        <v>6884</v>
      </c>
      <c r="J3549" s="319" t="s">
        <v>6884</v>
      </c>
      <c r="K3549" s="319" t="s">
        <v>22682</v>
      </c>
      <c r="L3549" s="319" t="s">
        <v>862</v>
      </c>
    </row>
    <row r="3550" spans="1:12" ht="146.25">
      <c r="A3550" s="318" t="s">
        <v>22791</v>
      </c>
      <c r="B3550" s="318" t="s">
        <v>22788</v>
      </c>
      <c r="C3550" s="318" t="s">
        <v>22789</v>
      </c>
      <c r="D3550" s="318" t="s">
        <v>22790</v>
      </c>
      <c r="E3550" s="318" t="s">
        <v>7445</v>
      </c>
      <c r="F3550" s="318" t="s">
        <v>7446</v>
      </c>
      <c r="G3550" s="318" t="s">
        <v>6990</v>
      </c>
      <c r="H3550" s="318" t="s">
        <v>7446</v>
      </c>
      <c r="I3550" s="318" t="s">
        <v>6884</v>
      </c>
      <c r="J3550" s="318" t="s">
        <v>6884</v>
      </c>
      <c r="K3550" s="318" t="s">
        <v>22682</v>
      </c>
      <c r="L3550" s="318" t="s">
        <v>862</v>
      </c>
    </row>
    <row r="3551" spans="1:12" ht="168.75">
      <c r="A3551" s="319" t="s">
        <v>22795</v>
      </c>
      <c r="B3551" s="319" t="s">
        <v>22792</v>
      </c>
      <c r="C3551" s="319" t="s">
        <v>22793</v>
      </c>
      <c r="D3551" s="319" t="s">
        <v>22794</v>
      </c>
      <c r="E3551" s="319" t="s">
        <v>7445</v>
      </c>
      <c r="F3551" s="319" t="s">
        <v>7446</v>
      </c>
      <c r="G3551" s="319" t="s">
        <v>6990</v>
      </c>
      <c r="H3551" s="319" t="s">
        <v>7446</v>
      </c>
      <c r="I3551" s="319" t="s">
        <v>6884</v>
      </c>
      <c r="J3551" s="319" t="s">
        <v>6884</v>
      </c>
      <c r="K3551" s="319" t="s">
        <v>22682</v>
      </c>
      <c r="L3551" s="319" t="s">
        <v>862</v>
      </c>
    </row>
    <row r="3552" spans="1:12" ht="168.75">
      <c r="A3552" s="318" t="s">
        <v>22799</v>
      </c>
      <c r="B3552" s="318" t="s">
        <v>22796</v>
      </c>
      <c r="C3552" s="318" t="s">
        <v>22797</v>
      </c>
      <c r="D3552" s="318" t="s">
        <v>22798</v>
      </c>
      <c r="E3552" s="318" t="s">
        <v>7445</v>
      </c>
      <c r="F3552" s="318" t="s">
        <v>7446</v>
      </c>
      <c r="G3552" s="318" t="s">
        <v>6990</v>
      </c>
      <c r="H3552" s="318" t="s">
        <v>7446</v>
      </c>
      <c r="I3552" s="318" t="s">
        <v>6884</v>
      </c>
      <c r="J3552" s="318" t="s">
        <v>6884</v>
      </c>
      <c r="K3552" s="318" t="s">
        <v>22682</v>
      </c>
      <c r="L3552" s="318" t="s">
        <v>862</v>
      </c>
    </row>
    <row r="3553" spans="1:12" ht="202.5">
      <c r="A3553" s="319" t="s">
        <v>22803</v>
      </c>
      <c r="B3553" s="319" t="s">
        <v>22800</v>
      </c>
      <c r="C3553" s="319" t="s">
        <v>22801</v>
      </c>
      <c r="D3553" s="319" t="s">
        <v>22802</v>
      </c>
      <c r="E3553" s="319" t="s">
        <v>7445</v>
      </c>
      <c r="F3553" s="319" t="s">
        <v>7446</v>
      </c>
      <c r="G3553" s="319" t="s">
        <v>6990</v>
      </c>
      <c r="H3553" s="319" t="s">
        <v>7446</v>
      </c>
      <c r="I3553" s="319" t="s">
        <v>6884</v>
      </c>
      <c r="J3553" s="319" t="s">
        <v>6884</v>
      </c>
      <c r="K3553" s="319" t="s">
        <v>22682</v>
      </c>
      <c r="L3553" s="319" t="s">
        <v>862</v>
      </c>
    </row>
    <row r="3554" spans="1:12" ht="191.25">
      <c r="A3554" s="318" t="s">
        <v>22807</v>
      </c>
      <c r="B3554" s="318" t="s">
        <v>22804</v>
      </c>
      <c r="C3554" s="318" t="s">
        <v>22805</v>
      </c>
      <c r="D3554" s="318" t="s">
        <v>22806</v>
      </c>
      <c r="E3554" s="318" t="s">
        <v>7445</v>
      </c>
      <c r="F3554" s="318" t="s">
        <v>7446</v>
      </c>
      <c r="G3554" s="318" t="s">
        <v>6990</v>
      </c>
      <c r="H3554" s="318" t="s">
        <v>7446</v>
      </c>
      <c r="I3554" s="318" t="s">
        <v>6884</v>
      </c>
      <c r="J3554" s="318" t="s">
        <v>6884</v>
      </c>
      <c r="K3554" s="318" t="s">
        <v>22682</v>
      </c>
      <c r="L3554" s="318" t="s">
        <v>862</v>
      </c>
    </row>
    <row r="3555" spans="1:12" ht="292.5">
      <c r="A3555" s="319" t="s">
        <v>22811</v>
      </c>
      <c r="B3555" s="319" t="s">
        <v>22808</v>
      </c>
      <c r="C3555" s="319" t="s">
        <v>22809</v>
      </c>
      <c r="D3555" s="319" t="s">
        <v>22810</v>
      </c>
      <c r="E3555" s="319" t="s">
        <v>7445</v>
      </c>
      <c r="F3555" s="319" t="s">
        <v>7446</v>
      </c>
      <c r="G3555" s="319" t="s">
        <v>6990</v>
      </c>
      <c r="H3555" s="319" t="s">
        <v>7446</v>
      </c>
      <c r="I3555" s="319" t="s">
        <v>6884</v>
      </c>
      <c r="J3555" s="319" t="s">
        <v>6884</v>
      </c>
      <c r="K3555" s="319" t="s">
        <v>22682</v>
      </c>
      <c r="L3555" s="319" t="s">
        <v>862</v>
      </c>
    </row>
    <row r="3556" spans="1:12" ht="281.25">
      <c r="A3556" s="318" t="s">
        <v>22815</v>
      </c>
      <c r="B3556" s="318" t="s">
        <v>22812</v>
      </c>
      <c r="C3556" s="318" t="s">
        <v>22813</v>
      </c>
      <c r="D3556" s="318" t="s">
        <v>22814</v>
      </c>
      <c r="E3556" s="318" t="s">
        <v>7445</v>
      </c>
      <c r="F3556" s="318" t="s">
        <v>7446</v>
      </c>
      <c r="G3556" s="318" t="s">
        <v>6990</v>
      </c>
      <c r="H3556" s="318" t="s">
        <v>7446</v>
      </c>
      <c r="I3556" s="318" t="s">
        <v>6884</v>
      </c>
      <c r="J3556" s="318" t="s">
        <v>6884</v>
      </c>
      <c r="K3556" s="318" t="s">
        <v>22682</v>
      </c>
      <c r="L3556" s="318" t="s">
        <v>862</v>
      </c>
    </row>
    <row r="3557" spans="1:12" ht="270">
      <c r="A3557" s="319" t="s">
        <v>22819</v>
      </c>
      <c r="B3557" s="319" t="s">
        <v>22816</v>
      </c>
      <c r="C3557" s="319" t="s">
        <v>22817</v>
      </c>
      <c r="D3557" s="319" t="s">
        <v>22818</v>
      </c>
      <c r="E3557" s="319" t="s">
        <v>7445</v>
      </c>
      <c r="F3557" s="319" t="s">
        <v>7446</v>
      </c>
      <c r="G3557" s="319" t="s">
        <v>6990</v>
      </c>
      <c r="H3557" s="319" t="s">
        <v>7446</v>
      </c>
      <c r="I3557" s="319" t="s">
        <v>6884</v>
      </c>
      <c r="J3557" s="319" t="s">
        <v>6884</v>
      </c>
      <c r="K3557" s="319" t="s">
        <v>22682</v>
      </c>
      <c r="L3557" s="319" t="s">
        <v>862</v>
      </c>
    </row>
    <row r="3558" spans="1:12" ht="191.25">
      <c r="A3558" s="318" t="s">
        <v>22823</v>
      </c>
      <c r="B3558" s="318" t="s">
        <v>22820</v>
      </c>
      <c r="C3558" s="318" t="s">
        <v>22821</v>
      </c>
      <c r="D3558" s="318" t="s">
        <v>22822</v>
      </c>
      <c r="E3558" s="318" t="s">
        <v>7445</v>
      </c>
      <c r="F3558" s="318" t="s">
        <v>7446</v>
      </c>
      <c r="G3558" s="318" t="s">
        <v>6990</v>
      </c>
      <c r="H3558" s="318" t="s">
        <v>7446</v>
      </c>
      <c r="I3558" s="318" t="s">
        <v>6884</v>
      </c>
      <c r="J3558" s="318" t="s">
        <v>6884</v>
      </c>
      <c r="K3558" s="318" t="s">
        <v>22682</v>
      </c>
      <c r="L3558" s="318" t="s">
        <v>862</v>
      </c>
    </row>
    <row r="3559" spans="1:12" ht="168.75">
      <c r="A3559" s="319" t="s">
        <v>22827</v>
      </c>
      <c r="B3559" s="319" t="s">
        <v>22824</v>
      </c>
      <c r="C3559" s="319" t="s">
        <v>22825</v>
      </c>
      <c r="D3559" s="319" t="s">
        <v>22826</v>
      </c>
      <c r="E3559" s="319" t="s">
        <v>7445</v>
      </c>
      <c r="F3559" s="319" t="s">
        <v>7446</v>
      </c>
      <c r="G3559" s="319" t="s">
        <v>6990</v>
      </c>
      <c r="H3559" s="319" t="s">
        <v>7446</v>
      </c>
      <c r="I3559" s="319" t="s">
        <v>6884</v>
      </c>
      <c r="J3559" s="319" t="s">
        <v>6884</v>
      </c>
      <c r="K3559" s="319" t="s">
        <v>22682</v>
      </c>
      <c r="L3559" s="319" t="s">
        <v>862</v>
      </c>
    </row>
    <row r="3560" spans="1:12" ht="157.5">
      <c r="A3560" s="318" t="s">
        <v>22831</v>
      </c>
      <c r="B3560" s="318" t="s">
        <v>22828</v>
      </c>
      <c r="C3560" s="318" t="s">
        <v>22829</v>
      </c>
      <c r="D3560" s="318" t="s">
        <v>22830</v>
      </c>
      <c r="E3560" s="318" t="s">
        <v>7445</v>
      </c>
      <c r="F3560" s="318" t="s">
        <v>7446</v>
      </c>
      <c r="G3560" s="318" t="s">
        <v>6990</v>
      </c>
      <c r="H3560" s="318" t="s">
        <v>7446</v>
      </c>
      <c r="I3560" s="318" t="s">
        <v>6884</v>
      </c>
      <c r="J3560" s="318" t="s">
        <v>6884</v>
      </c>
      <c r="K3560" s="318" t="s">
        <v>22682</v>
      </c>
      <c r="L3560" s="318" t="s">
        <v>862</v>
      </c>
    </row>
    <row r="3561" spans="1:12" ht="168.75">
      <c r="A3561" s="319" t="s">
        <v>5568</v>
      </c>
      <c r="B3561" s="319" t="s">
        <v>22832</v>
      </c>
      <c r="C3561" s="319" t="s">
        <v>22833</v>
      </c>
      <c r="D3561" s="319" t="s">
        <v>5570</v>
      </c>
      <c r="E3561" s="319" t="s">
        <v>7445</v>
      </c>
      <c r="F3561" s="319" t="s">
        <v>7446</v>
      </c>
      <c r="G3561" s="319" t="s">
        <v>6990</v>
      </c>
      <c r="H3561" s="319" t="s">
        <v>7446</v>
      </c>
      <c r="I3561" s="319" t="s">
        <v>6884</v>
      </c>
      <c r="J3561" s="319" t="s">
        <v>6884</v>
      </c>
      <c r="K3561" s="319" t="s">
        <v>22682</v>
      </c>
      <c r="L3561" s="319" t="s">
        <v>862</v>
      </c>
    </row>
    <row r="3562" spans="1:12" ht="157.5">
      <c r="A3562" s="318" t="s">
        <v>22837</v>
      </c>
      <c r="B3562" s="318" t="s">
        <v>22834</v>
      </c>
      <c r="C3562" s="318" t="s">
        <v>22835</v>
      </c>
      <c r="D3562" s="318" t="s">
        <v>22836</v>
      </c>
      <c r="E3562" s="318" t="s">
        <v>7445</v>
      </c>
      <c r="F3562" s="318" t="s">
        <v>7446</v>
      </c>
      <c r="G3562" s="318" t="s">
        <v>6990</v>
      </c>
      <c r="H3562" s="318" t="s">
        <v>7446</v>
      </c>
      <c r="I3562" s="318" t="s">
        <v>6884</v>
      </c>
      <c r="J3562" s="318" t="s">
        <v>6884</v>
      </c>
      <c r="K3562" s="318" t="s">
        <v>22682</v>
      </c>
      <c r="L3562" s="318" t="s">
        <v>6893</v>
      </c>
    </row>
    <row r="3563" spans="1:12" ht="123.75">
      <c r="A3563" s="319" t="s">
        <v>22841</v>
      </c>
      <c r="B3563" s="319" t="s">
        <v>22838</v>
      </c>
      <c r="C3563" s="319" t="s">
        <v>22839</v>
      </c>
      <c r="D3563" s="319" t="s">
        <v>22840</v>
      </c>
      <c r="E3563" s="319" t="s">
        <v>22842</v>
      </c>
      <c r="F3563" s="319" t="s">
        <v>7446</v>
      </c>
      <c r="G3563" s="319" t="s">
        <v>6990</v>
      </c>
      <c r="H3563" s="319" t="s">
        <v>7446</v>
      </c>
      <c r="I3563" s="319" t="s">
        <v>6884</v>
      </c>
      <c r="J3563" s="319" t="s">
        <v>6884</v>
      </c>
      <c r="K3563" s="319" t="s">
        <v>6884</v>
      </c>
      <c r="L3563" s="319" t="s">
        <v>862</v>
      </c>
    </row>
    <row r="3564" spans="1:12" ht="258.75">
      <c r="A3564" s="318" t="s">
        <v>22846</v>
      </c>
      <c r="B3564" s="318" t="s">
        <v>22843</v>
      </c>
      <c r="C3564" s="318" t="s">
        <v>22844</v>
      </c>
      <c r="D3564" s="318" t="s">
        <v>22845</v>
      </c>
      <c r="E3564" s="318" t="s">
        <v>22842</v>
      </c>
      <c r="F3564" s="318" t="s">
        <v>7446</v>
      </c>
      <c r="G3564" s="318" t="s">
        <v>6990</v>
      </c>
      <c r="H3564" s="318" t="s">
        <v>7446</v>
      </c>
      <c r="I3564" s="318" t="s">
        <v>6884</v>
      </c>
      <c r="J3564" s="318" t="s">
        <v>6884</v>
      </c>
      <c r="K3564" s="318" t="s">
        <v>6884</v>
      </c>
      <c r="L3564" s="318" t="s">
        <v>862</v>
      </c>
    </row>
    <row r="3565" spans="1:12" ht="236.25">
      <c r="A3565" s="319" t="s">
        <v>22850</v>
      </c>
      <c r="B3565" s="319" t="s">
        <v>22847</v>
      </c>
      <c r="C3565" s="319" t="s">
        <v>22848</v>
      </c>
      <c r="D3565" s="319" t="s">
        <v>22849</v>
      </c>
      <c r="E3565" s="319" t="s">
        <v>22842</v>
      </c>
      <c r="F3565" s="319" t="s">
        <v>7446</v>
      </c>
      <c r="G3565" s="319" t="s">
        <v>6990</v>
      </c>
      <c r="H3565" s="319" t="s">
        <v>7446</v>
      </c>
      <c r="I3565" s="319" t="s">
        <v>6884</v>
      </c>
      <c r="J3565" s="319" t="s">
        <v>6884</v>
      </c>
      <c r="K3565" s="319" t="s">
        <v>6884</v>
      </c>
      <c r="L3565" s="319" t="s">
        <v>862</v>
      </c>
    </row>
    <row r="3566" spans="1:12" ht="191.25">
      <c r="A3566" s="318" t="s">
        <v>22854</v>
      </c>
      <c r="B3566" s="318" t="s">
        <v>22851</v>
      </c>
      <c r="C3566" s="318" t="s">
        <v>22852</v>
      </c>
      <c r="D3566" s="318" t="s">
        <v>22853</v>
      </c>
      <c r="E3566" s="318" t="s">
        <v>8706</v>
      </c>
      <c r="F3566" s="318" t="s">
        <v>8707</v>
      </c>
      <c r="G3566" s="318" t="s">
        <v>6990</v>
      </c>
      <c r="H3566" s="318" t="s">
        <v>8707</v>
      </c>
      <c r="I3566" s="318" t="s">
        <v>6884</v>
      </c>
      <c r="J3566" s="318" t="s">
        <v>6884</v>
      </c>
      <c r="K3566" s="318" t="s">
        <v>22855</v>
      </c>
      <c r="L3566" s="318" t="s">
        <v>6893</v>
      </c>
    </row>
    <row r="3567" spans="1:12" ht="191.25">
      <c r="A3567" s="319" t="s">
        <v>5442</v>
      </c>
      <c r="B3567" s="319" t="s">
        <v>22856</v>
      </c>
      <c r="C3567" s="319" t="s">
        <v>22857</v>
      </c>
      <c r="D3567" s="319" t="s">
        <v>5444</v>
      </c>
      <c r="E3567" s="319" t="s">
        <v>8706</v>
      </c>
      <c r="F3567" s="319" t="s">
        <v>8707</v>
      </c>
      <c r="G3567" s="319" t="s">
        <v>6990</v>
      </c>
      <c r="H3567" s="319" t="s">
        <v>8707</v>
      </c>
      <c r="I3567" s="319" t="s">
        <v>6884</v>
      </c>
      <c r="J3567" s="319" t="s">
        <v>6884</v>
      </c>
      <c r="K3567" s="319" t="s">
        <v>22855</v>
      </c>
      <c r="L3567" s="319" t="s">
        <v>6893</v>
      </c>
    </row>
    <row r="3568" spans="1:12" ht="157.5">
      <c r="A3568" s="318" t="s">
        <v>22861</v>
      </c>
      <c r="B3568" s="318" t="s">
        <v>22858</v>
      </c>
      <c r="C3568" s="318" t="s">
        <v>22859</v>
      </c>
      <c r="D3568" s="318" t="s">
        <v>22860</v>
      </c>
      <c r="E3568" s="318" t="s">
        <v>8706</v>
      </c>
      <c r="F3568" s="318" t="s">
        <v>8707</v>
      </c>
      <c r="G3568" s="318" t="s">
        <v>6990</v>
      </c>
      <c r="H3568" s="318" t="s">
        <v>8707</v>
      </c>
      <c r="I3568" s="318" t="s">
        <v>6884</v>
      </c>
      <c r="J3568" s="318" t="s">
        <v>6884</v>
      </c>
      <c r="K3568" s="318" t="s">
        <v>22855</v>
      </c>
      <c r="L3568" s="318" t="s">
        <v>6893</v>
      </c>
    </row>
    <row r="3569" spans="1:12" ht="213.75">
      <c r="A3569" s="319" t="s">
        <v>22865</v>
      </c>
      <c r="B3569" s="319" t="s">
        <v>22862</v>
      </c>
      <c r="C3569" s="319" t="s">
        <v>22863</v>
      </c>
      <c r="D3569" s="319" t="s">
        <v>22864</v>
      </c>
      <c r="E3569" s="319" t="s">
        <v>8706</v>
      </c>
      <c r="F3569" s="319" t="s">
        <v>8707</v>
      </c>
      <c r="G3569" s="319" t="s">
        <v>6990</v>
      </c>
      <c r="H3569" s="319" t="s">
        <v>8707</v>
      </c>
      <c r="I3569" s="319" t="s">
        <v>6884</v>
      </c>
      <c r="J3569" s="319" t="s">
        <v>6884</v>
      </c>
      <c r="K3569" s="319" t="s">
        <v>22855</v>
      </c>
      <c r="L3569" s="319" t="s">
        <v>6893</v>
      </c>
    </row>
    <row r="3570" spans="1:12" ht="168.75">
      <c r="A3570" s="318" t="s">
        <v>22869</v>
      </c>
      <c r="B3570" s="318" t="s">
        <v>22866</v>
      </c>
      <c r="C3570" s="318" t="s">
        <v>22867</v>
      </c>
      <c r="D3570" s="318" t="s">
        <v>22868</v>
      </c>
      <c r="E3570" s="318" t="s">
        <v>8706</v>
      </c>
      <c r="F3570" s="318" t="s">
        <v>8707</v>
      </c>
      <c r="G3570" s="318" t="s">
        <v>6990</v>
      </c>
      <c r="H3570" s="318" t="s">
        <v>8707</v>
      </c>
      <c r="I3570" s="318" t="s">
        <v>6884</v>
      </c>
      <c r="J3570" s="318" t="s">
        <v>6884</v>
      </c>
      <c r="K3570" s="318" t="s">
        <v>22855</v>
      </c>
      <c r="L3570" s="318" t="s">
        <v>6893</v>
      </c>
    </row>
    <row r="3571" spans="1:12" ht="191.25">
      <c r="A3571" s="319" t="s">
        <v>22873</v>
      </c>
      <c r="B3571" s="319" t="s">
        <v>22870</v>
      </c>
      <c r="C3571" s="319" t="s">
        <v>22871</v>
      </c>
      <c r="D3571" s="319" t="s">
        <v>22872</v>
      </c>
      <c r="E3571" s="319" t="s">
        <v>8706</v>
      </c>
      <c r="F3571" s="319" t="s">
        <v>8707</v>
      </c>
      <c r="G3571" s="319" t="s">
        <v>6990</v>
      </c>
      <c r="H3571" s="319" t="s">
        <v>8707</v>
      </c>
      <c r="I3571" s="319" t="s">
        <v>6884</v>
      </c>
      <c r="J3571" s="319" t="s">
        <v>6884</v>
      </c>
      <c r="K3571" s="319" t="s">
        <v>22855</v>
      </c>
      <c r="L3571" s="319" t="s">
        <v>6893</v>
      </c>
    </row>
    <row r="3572" spans="1:12" ht="157.5">
      <c r="A3572" s="318" t="s">
        <v>22877</v>
      </c>
      <c r="B3572" s="318" t="s">
        <v>22874</v>
      </c>
      <c r="C3572" s="318" t="s">
        <v>22875</v>
      </c>
      <c r="D3572" s="318" t="s">
        <v>22876</v>
      </c>
      <c r="E3572" s="318" t="s">
        <v>8706</v>
      </c>
      <c r="F3572" s="318" t="s">
        <v>8707</v>
      </c>
      <c r="G3572" s="318" t="s">
        <v>6990</v>
      </c>
      <c r="H3572" s="318" t="s">
        <v>8707</v>
      </c>
      <c r="I3572" s="318" t="s">
        <v>6884</v>
      </c>
      <c r="J3572" s="318" t="s">
        <v>6884</v>
      </c>
      <c r="K3572" s="318" t="s">
        <v>22855</v>
      </c>
      <c r="L3572" s="318" t="s">
        <v>6893</v>
      </c>
    </row>
    <row r="3573" spans="1:12" ht="191.25">
      <c r="A3573" s="319" t="s">
        <v>22881</v>
      </c>
      <c r="B3573" s="319" t="s">
        <v>22878</v>
      </c>
      <c r="C3573" s="319" t="s">
        <v>22879</v>
      </c>
      <c r="D3573" s="319" t="s">
        <v>22880</v>
      </c>
      <c r="E3573" s="319" t="s">
        <v>8706</v>
      </c>
      <c r="F3573" s="319" t="s">
        <v>8707</v>
      </c>
      <c r="G3573" s="319" t="s">
        <v>6990</v>
      </c>
      <c r="H3573" s="319" t="s">
        <v>8707</v>
      </c>
      <c r="I3573" s="319" t="s">
        <v>6884</v>
      </c>
      <c r="J3573" s="319" t="s">
        <v>6884</v>
      </c>
      <c r="K3573" s="319" t="s">
        <v>22855</v>
      </c>
      <c r="L3573" s="319" t="s">
        <v>6893</v>
      </c>
    </row>
    <row r="3574" spans="1:12" ht="213.75">
      <c r="A3574" s="318" t="s">
        <v>22885</v>
      </c>
      <c r="B3574" s="318" t="s">
        <v>22882</v>
      </c>
      <c r="C3574" s="318" t="s">
        <v>22883</v>
      </c>
      <c r="D3574" s="318" t="s">
        <v>22884</v>
      </c>
      <c r="E3574" s="318" t="s">
        <v>8706</v>
      </c>
      <c r="F3574" s="318" t="s">
        <v>8707</v>
      </c>
      <c r="G3574" s="318" t="s">
        <v>6990</v>
      </c>
      <c r="H3574" s="318" t="s">
        <v>8707</v>
      </c>
      <c r="I3574" s="318" t="s">
        <v>6884</v>
      </c>
      <c r="J3574" s="318" t="s">
        <v>6884</v>
      </c>
      <c r="K3574" s="318" t="s">
        <v>22855</v>
      </c>
      <c r="L3574" s="318" t="s">
        <v>6893</v>
      </c>
    </row>
    <row r="3575" spans="1:12" ht="191.25">
      <c r="A3575" s="319" t="s">
        <v>22889</v>
      </c>
      <c r="B3575" s="319" t="s">
        <v>22886</v>
      </c>
      <c r="C3575" s="319" t="s">
        <v>22887</v>
      </c>
      <c r="D3575" s="319" t="s">
        <v>22888</v>
      </c>
      <c r="E3575" s="319" t="s">
        <v>8706</v>
      </c>
      <c r="F3575" s="319" t="s">
        <v>8707</v>
      </c>
      <c r="G3575" s="319" t="s">
        <v>6990</v>
      </c>
      <c r="H3575" s="319" t="s">
        <v>8707</v>
      </c>
      <c r="I3575" s="319" t="s">
        <v>6884</v>
      </c>
      <c r="J3575" s="319" t="s">
        <v>6884</v>
      </c>
      <c r="K3575" s="319" t="s">
        <v>22855</v>
      </c>
      <c r="L3575" s="319" t="s">
        <v>6893</v>
      </c>
    </row>
    <row r="3576" spans="1:12" ht="247.5">
      <c r="A3576" s="318" t="s">
        <v>22893</v>
      </c>
      <c r="B3576" s="318" t="s">
        <v>22890</v>
      </c>
      <c r="C3576" s="318" t="s">
        <v>22891</v>
      </c>
      <c r="D3576" s="318" t="s">
        <v>22892</v>
      </c>
      <c r="E3576" s="318" t="s">
        <v>8706</v>
      </c>
      <c r="F3576" s="318" t="s">
        <v>8707</v>
      </c>
      <c r="G3576" s="318" t="s">
        <v>6990</v>
      </c>
      <c r="H3576" s="318" t="s">
        <v>8707</v>
      </c>
      <c r="I3576" s="318" t="s">
        <v>6884</v>
      </c>
      <c r="J3576" s="318" t="s">
        <v>6884</v>
      </c>
      <c r="K3576" s="318" t="s">
        <v>22855</v>
      </c>
      <c r="L3576" s="318" t="s">
        <v>6893</v>
      </c>
    </row>
    <row r="3577" spans="1:12" ht="202.5">
      <c r="A3577" s="319" t="s">
        <v>22897</v>
      </c>
      <c r="B3577" s="319" t="s">
        <v>22894</v>
      </c>
      <c r="C3577" s="319" t="s">
        <v>22895</v>
      </c>
      <c r="D3577" s="319" t="s">
        <v>22896</v>
      </c>
      <c r="E3577" s="319" t="s">
        <v>8706</v>
      </c>
      <c r="F3577" s="319" t="s">
        <v>8707</v>
      </c>
      <c r="G3577" s="319" t="s">
        <v>6990</v>
      </c>
      <c r="H3577" s="319" t="s">
        <v>8707</v>
      </c>
      <c r="I3577" s="319" t="s">
        <v>6884</v>
      </c>
      <c r="J3577" s="319" t="s">
        <v>6884</v>
      </c>
      <c r="K3577" s="319" t="s">
        <v>22855</v>
      </c>
      <c r="L3577" s="319" t="s">
        <v>6893</v>
      </c>
    </row>
    <row r="3578" spans="1:12" ht="191.25">
      <c r="A3578" s="318" t="s">
        <v>22901</v>
      </c>
      <c r="B3578" s="318" t="s">
        <v>22898</v>
      </c>
      <c r="C3578" s="318" t="s">
        <v>22899</v>
      </c>
      <c r="D3578" s="318" t="s">
        <v>22900</v>
      </c>
      <c r="E3578" s="318" t="s">
        <v>8706</v>
      </c>
      <c r="F3578" s="318" t="s">
        <v>8707</v>
      </c>
      <c r="G3578" s="318" t="s">
        <v>6990</v>
      </c>
      <c r="H3578" s="318" t="s">
        <v>8707</v>
      </c>
      <c r="I3578" s="318" t="s">
        <v>6884</v>
      </c>
      <c r="J3578" s="318" t="s">
        <v>6884</v>
      </c>
      <c r="K3578" s="318" t="s">
        <v>22855</v>
      </c>
      <c r="L3578" s="318" t="s">
        <v>6893</v>
      </c>
    </row>
    <row r="3579" spans="1:12" ht="236.25">
      <c r="A3579" s="319" t="s">
        <v>22905</v>
      </c>
      <c r="B3579" s="319" t="s">
        <v>22902</v>
      </c>
      <c r="C3579" s="319" t="s">
        <v>22903</v>
      </c>
      <c r="D3579" s="319" t="s">
        <v>22904</v>
      </c>
      <c r="E3579" s="319" t="s">
        <v>8706</v>
      </c>
      <c r="F3579" s="319" t="s">
        <v>8707</v>
      </c>
      <c r="G3579" s="319" t="s">
        <v>6990</v>
      </c>
      <c r="H3579" s="319" t="s">
        <v>8707</v>
      </c>
      <c r="I3579" s="319" t="s">
        <v>6884</v>
      </c>
      <c r="J3579" s="319" t="s">
        <v>6884</v>
      </c>
      <c r="K3579" s="319" t="s">
        <v>22855</v>
      </c>
      <c r="L3579" s="319" t="s">
        <v>6893</v>
      </c>
    </row>
    <row r="3580" spans="1:12" ht="180">
      <c r="A3580" s="318" t="s">
        <v>5571</v>
      </c>
      <c r="B3580" s="318" t="s">
        <v>22906</v>
      </c>
      <c r="C3580" s="318" t="s">
        <v>22907</v>
      </c>
      <c r="D3580" s="318" t="s">
        <v>5573</v>
      </c>
      <c r="E3580" s="318" t="s">
        <v>7445</v>
      </c>
      <c r="F3580" s="318" t="s">
        <v>7446</v>
      </c>
      <c r="G3580" s="318" t="s">
        <v>6990</v>
      </c>
      <c r="H3580" s="318" t="s">
        <v>7446</v>
      </c>
      <c r="I3580" s="318" t="s">
        <v>6884</v>
      </c>
      <c r="J3580" s="318" t="s">
        <v>6884</v>
      </c>
      <c r="K3580" s="318" t="s">
        <v>22682</v>
      </c>
      <c r="L3580" s="318" t="s">
        <v>6893</v>
      </c>
    </row>
    <row r="3581" spans="1:12" ht="168.75">
      <c r="A3581" s="319" t="s">
        <v>4837</v>
      </c>
      <c r="B3581" s="319" t="s">
        <v>22908</v>
      </c>
      <c r="C3581" s="319" t="s">
        <v>22909</v>
      </c>
      <c r="D3581" s="319" t="s">
        <v>4839</v>
      </c>
      <c r="E3581" s="319" t="s">
        <v>7445</v>
      </c>
      <c r="F3581" s="319" t="s">
        <v>7446</v>
      </c>
      <c r="G3581" s="319" t="s">
        <v>6990</v>
      </c>
      <c r="H3581" s="319" t="s">
        <v>7446</v>
      </c>
      <c r="I3581" s="319" t="s">
        <v>6884</v>
      </c>
      <c r="J3581" s="319" t="s">
        <v>6884</v>
      </c>
      <c r="K3581" s="319" t="s">
        <v>22682</v>
      </c>
      <c r="L3581" s="319" t="s">
        <v>6893</v>
      </c>
    </row>
    <row r="3582" spans="1:12" ht="247.5">
      <c r="A3582" s="318" t="s">
        <v>5149</v>
      </c>
      <c r="B3582" s="318" t="s">
        <v>22910</v>
      </c>
      <c r="C3582" s="318" t="s">
        <v>22911</v>
      </c>
      <c r="D3582" s="318" t="s">
        <v>5151</v>
      </c>
      <c r="E3582" s="318" t="s">
        <v>7445</v>
      </c>
      <c r="F3582" s="318" t="s">
        <v>7446</v>
      </c>
      <c r="G3582" s="318" t="s">
        <v>6990</v>
      </c>
      <c r="H3582" s="318" t="s">
        <v>7446</v>
      </c>
      <c r="I3582" s="318" t="s">
        <v>6884</v>
      </c>
      <c r="J3582" s="318" t="s">
        <v>6884</v>
      </c>
      <c r="K3582" s="318" t="s">
        <v>22682</v>
      </c>
      <c r="L3582" s="318" t="s">
        <v>6893</v>
      </c>
    </row>
    <row r="3583" spans="1:12" ht="112.5">
      <c r="A3583" s="319" t="s">
        <v>5394</v>
      </c>
      <c r="B3583" s="319" t="s">
        <v>22912</v>
      </c>
      <c r="C3583" s="319" t="s">
        <v>22913</v>
      </c>
      <c r="D3583" s="319" t="s">
        <v>5396</v>
      </c>
      <c r="E3583" s="319" t="s">
        <v>7445</v>
      </c>
      <c r="F3583" s="319" t="s">
        <v>7446</v>
      </c>
      <c r="G3583" s="319" t="s">
        <v>6990</v>
      </c>
      <c r="H3583" s="319" t="s">
        <v>7446</v>
      </c>
      <c r="I3583" s="319" t="s">
        <v>6884</v>
      </c>
      <c r="J3583" s="319" t="s">
        <v>6884</v>
      </c>
      <c r="K3583" s="319" t="s">
        <v>6884</v>
      </c>
      <c r="L3583" s="319" t="s">
        <v>862</v>
      </c>
    </row>
    <row r="3584" spans="1:12" ht="191.25">
      <c r="A3584" s="318" t="s">
        <v>22917</v>
      </c>
      <c r="B3584" s="318" t="s">
        <v>22914</v>
      </c>
      <c r="C3584" s="318" t="s">
        <v>22915</v>
      </c>
      <c r="D3584" s="318" t="s">
        <v>22916</v>
      </c>
      <c r="E3584" s="318" t="s">
        <v>7445</v>
      </c>
      <c r="F3584" s="318" t="s">
        <v>7446</v>
      </c>
      <c r="G3584" s="318" t="s">
        <v>6990</v>
      </c>
      <c r="H3584" s="318" t="s">
        <v>7446</v>
      </c>
      <c r="I3584" s="318" t="s">
        <v>6884</v>
      </c>
      <c r="J3584" s="318" t="s">
        <v>6884</v>
      </c>
      <c r="K3584" s="318" t="s">
        <v>22682</v>
      </c>
      <c r="L3584" s="318" t="s">
        <v>6893</v>
      </c>
    </row>
    <row r="3585" spans="1:12" ht="146.25">
      <c r="A3585" s="319" t="s">
        <v>6102</v>
      </c>
      <c r="B3585" s="319" t="s">
        <v>22918</v>
      </c>
      <c r="C3585" s="319" t="s">
        <v>22919</v>
      </c>
      <c r="D3585" s="319" t="s">
        <v>6361</v>
      </c>
      <c r="E3585" s="319" t="s">
        <v>8706</v>
      </c>
      <c r="F3585" s="319" t="s">
        <v>8707</v>
      </c>
      <c r="G3585" s="319" t="s">
        <v>6990</v>
      </c>
      <c r="H3585" s="319" t="s">
        <v>8707</v>
      </c>
      <c r="I3585" s="319" t="s">
        <v>6884</v>
      </c>
      <c r="J3585" s="319" t="s">
        <v>6884</v>
      </c>
      <c r="K3585" s="319" t="s">
        <v>22855</v>
      </c>
      <c r="L3585" s="319" t="s">
        <v>6893</v>
      </c>
    </row>
    <row r="3586" spans="1:12" ht="180">
      <c r="A3586" s="318" t="s">
        <v>6103</v>
      </c>
      <c r="B3586" s="318" t="s">
        <v>22920</v>
      </c>
      <c r="C3586" s="318" t="s">
        <v>22921</v>
      </c>
      <c r="D3586" s="318" t="s">
        <v>6362</v>
      </c>
      <c r="E3586" s="318" t="s">
        <v>8706</v>
      </c>
      <c r="F3586" s="318" t="s">
        <v>8707</v>
      </c>
      <c r="G3586" s="318" t="s">
        <v>6990</v>
      </c>
      <c r="H3586" s="318" t="s">
        <v>8707</v>
      </c>
      <c r="I3586" s="318" t="s">
        <v>6884</v>
      </c>
      <c r="J3586" s="318" t="s">
        <v>6884</v>
      </c>
      <c r="K3586" s="318" t="s">
        <v>22855</v>
      </c>
      <c r="L3586" s="318" t="s">
        <v>6893</v>
      </c>
    </row>
    <row r="3587" spans="1:12" ht="180">
      <c r="A3587" s="319" t="s">
        <v>22925</v>
      </c>
      <c r="B3587" s="319" t="s">
        <v>22922</v>
      </c>
      <c r="C3587" s="319" t="s">
        <v>22923</v>
      </c>
      <c r="D3587" s="319" t="s">
        <v>22924</v>
      </c>
      <c r="E3587" s="319" t="s">
        <v>8706</v>
      </c>
      <c r="F3587" s="319" t="s">
        <v>8707</v>
      </c>
      <c r="G3587" s="319" t="s">
        <v>6990</v>
      </c>
      <c r="H3587" s="319" t="s">
        <v>8707</v>
      </c>
      <c r="I3587" s="319" t="s">
        <v>6884</v>
      </c>
      <c r="J3587" s="319" t="s">
        <v>6884</v>
      </c>
      <c r="K3587" s="319" t="s">
        <v>22855</v>
      </c>
      <c r="L3587" s="319" t="s">
        <v>6893</v>
      </c>
    </row>
    <row r="3588" spans="1:12" ht="213.75">
      <c r="A3588" s="318" t="s">
        <v>6106</v>
      </c>
      <c r="B3588" s="318" t="s">
        <v>22926</v>
      </c>
      <c r="C3588" s="318" t="s">
        <v>22927</v>
      </c>
      <c r="D3588" s="318" t="s">
        <v>6365</v>
      </c>
      <c r="E3588" s="318" t="s">
        <v>8706</v>
      </c>
      <c r="F3588" s="318" t="s">
        <v>8707</v>
      </c>
      <c r="G3588" s="318" t="s">
        <v>6990</v>
      </c>
      <c r="H3588" s="318" t="s">
        <v>8707</v>
      </c>
      <c r="I3588" s="318" t="s">
        <v>6884</v>
      </c>
      <c r="J3588" s="318" t="s">
        <v>6884</v>
      </c>
      <c r="K3588" s="318" t="s">
        <v>22855</v>
      </c>
      <c r="L3588" s="318" t="s">
        <v>6893</v>
      </c>
    </row>
    <row r="3589" spans="1:12" ht="225">
      <c r="A3589" s="319" t="s">
        <v>22931</v>
      </c>
      <c r="B3589" s="319" t="s">
        <v>22928</v>
      </c>
      <c r="C3589" s="319" t="s">
        <v>22929</v>
      </c>
      <c r="D3589" s="319" t="s">
        <v>22930</v>
      </c>
      <c r="E3589" s="319" t="s">
        <v>8706</v>
      </c>
      <c r="F3589" s="319" t="s">
        <v>8707</v>
      </c>
      <c r="G3589" s="319" t="s">
        <v>6990</v>
      </c>
      <c r="H3589" s="319" t="s">
        <v>8707</v>
      </c>
      <c r="I3589" s="319" t="s">
        <v>6884</v>
      </c>
      <c r="J3589" s="319" t="s">
        <v>6884</v>
      </c>
      <c r="K3589" s="319" t="s">
        <v>22855</v>
      </c>
      <c r="L3589" s="319" t="s">
        <v>6893</v>
      </c>
    </row>
    <row r="3590" spans="1:12" ht="225">
      <c r="A3590" s="318" t="s">
        <v>6107</v>
      </c>
      <c r="B3590" s="318" t="s">
        <v>22932</v>
      </c>
      <c r="C3590" s="318" t="s">
        <v>22933</v>
      </c>
      <c r="D3590" s="318" t="s">
        <v>6366</v>
      </c>
      <c r="E3590" s="318" t="s">
        <v>8706</v>
      </c>
      <c r="F3590" s="318" t="s">
        <v>8707</v>
      </c>
      <c r="G3590" s="318" t="s">
        <v>6990</v>
      </c>
      <c r="H3590" s="318" t="s">
        <v>8707</v>
      </c>
      <c r="I3590" s="318" t="s">
        <v>6884</v>
      </c>
      <c r="J3590" s="318" t="s">
        <v>6884</v>
      </c>
      <c r="K3590" s="318" t="s">
        <v>22855</v>
      </c>
      <c r="L3590" s="318" t="s">
        <v>6893</v>
      </c>
    </row>
    <row r="3591" spans="1:12" ht="157.5">
      <c r="A3591" s="319" t="s">
        <v>22937</v>
      </c>
      <c r="B3591" s="319" t="s">
        <v>22934</v>
      </c>
      <c r="C3591" s="319" t="s">
        <v>22935</v>
      </c>
      <c r="D3591" s="319" t="s">
        <v>22936</v>
      </c>
      <c r="E3591" s="319" t="s">
        <v>8706</v>
      </c>
      <c r="F3591" s="319" t="s">
        <v>8707</v>
      </c>
      <c r="G3591" s="319" t="s">
        <v>6990</v>
      </c>
      <c r="H3591" s="319" t="s">
        <v>8707</v>
      </c>
      <c r="I3591" s="319" t="s">
        <v>6884</v>
      </c>
      <c r="J3591" s="319" t="s">
        <v>6884</v>
      </c>
      <c r="K3591" s="319" t="s">
        <v>22855</v>
      </c>
      <c r="L3591" s="319" t="s">
        <v>6893</v>
      </c>
    </row>
    <row r="3592" spans="1:12" ht="146.25">
      <c r="A3592" s="318" t="s">
        <v>3348</v>
      </c>
      <c r="B3592" s="318" t="s">
        <v>22938</v>
      </c>
      <c r="C3592" s="318" t="s">
        <v>22939</v>
      </c>
      <c r="D3592" s="318" t="s">
        <v>3350</v>
      </c>
      <c r="E3592" s="318" t="s">
        <v>8706</v>
      </c>
      <c r="F3592" s="318" t="s">
        <v>8707</v>
      </c>
      <c r="G3592" s="318" t="s">
        <v>6990</v>
      </c>
      <c r="H3592" s="318" t="s">
        <v>8707</v>
      </c>
      <c r="I3592" s="318" t="s">
        <v>6884</v>
      </c>
      <c r="J3592" s="318" t="s">
        <v>6884</v>
      </c>
      <c r="K3592" s="318" t="s">
        <v>22855</v>
      </c>
      <c r="L3592" s="318" t="s">
        <v>6893</v>
      </c>
    </row>
    <row r="3593" spans="1:12" ht="191.25">
      <c r="A3593" s="319" t="s">
        <v>22943</v>
      </c>
      <c r="B3593" s="319" t="s">
        <v>22940</v>
      </c>
      <c r="C3593" s="319" t="s">
        <v>22941</v>
      </c>
      <c r="D3593" s="319" t="s">
        <v>22942</v>
      </c>
      <c r="E3593" s="319" t="s">
        <v>8706</v>
      </c>
      <c r="F3593" s="319" t="s">
        <v>8707</v>
      </c>
      <c r="G3593" s="319" t="s">
        <v>6990</v>
      </c>
      <c r="H3593" s="319" t="s">
        <v>8707</v>
      </c>
      <c r="I3593" s="319" t="s">
        <v>6884</v>
      </c>
      <c r="J3593" s="319" t="s">
        <v>6884</v>
      </c>
      <c r="K3593" s="319" t="s">
        <v>22855</v>
      </c>
      <c r="L3593" s="319" t="s">
        <v>6893</v>
      </c>
    </row>
    <row r="3594" spans="1:12" ht="135">
      <c r="A3594" s="318" t="s">
        <v>22947</v>
      </c>
      <c r="B3594" s="318" t="s">
        <v>22944</v>
      </c>
      <c r="C3594" s="318" t="s">
        <v>22945</v>
      </c>
      <c r="D3594" s="318" t="s">
        <v>22946</v>
      </c>
      <c r="E3594" s="318" t="s">
        <v>8706</v>
      </c>
      <c r="F3594" s="318" t="s">
        <v>8707</v>
      </c>
      <c r="G3594" s="318" t="s">
        <v>6990</v>
      </c>
      <c r="H3594" s="318" t="s">
        <v>8707</v>
      </c>
      <c r="I3594" s="318" t="s">
        <v>6884</v>
      </c>
      <c r="J3594" s="318" t="s">
        <v>6884</v>
      </c>
      <c r="K3594" s="318" t="s">
        <v>22855</v>
      </c>
      <c r="L3594" s="318" t="s">
        <v>6893</v>
      </c>
    </row>
    <row r="3595" spans="1:12" ht="123.75">
      <c r="A3595" s="319" t="s">
        <v>22951</v>
      </c>
      <c r="B3595" s="319" t="s">
        <v>22948</v>
      </c>
      <c r="C3595" s="319" t="s">
        <v>22949</v>
      </c>
      <c r="D3595" s="319" t="s">
        <v>22950</v>
      </c>
      <c r="E3595" s="319" t="s">
        <v>8706</v>
      </c>
      <c r="F3595" s="319" t="s">
        <v>8707</v>
      </c>
      <c r="G3595" s="319" t="s">
        <v>6990</v>
      </c>
      <c r="H3595" s="319" t="s">
        <v>8707</v>
      </c>
      <c r="I3595" s="319" t="s">
        <v>6884</v>
      </c>
      <c r="J3595" s="319" t="s">
        <v>6884</v>
      </c>
      <c r="K3595" s="319" t="s">
        <v>22855</v>
      </c>
      <c r="L3595" s="319" t="s">
        <v>6893</v>
      </c>
    </row>
    <row r="3596" spans="1:12" ht="146.25">
      <c r="A3596" s="318" t="s">
        <v>22955</v>
      </c>
      <c r="B3596" s="318" t="s">
        <v>22952</v>
      </c>
      <c r="C3596" s="318" t="s">
        <v>22953</v>
      </c>
      <c r="D3596" s="318" t="s">
        <v>22954</v>
      </c>
      <c r="E3596" s="318" t="s">
        <v>8706</v>
      </c>
      <c r="F3596" s="318" t="s">
        <v>8707</v>
      </c>
      <c r="G3596" s="318" t="s">
        <v>6990</v>
      </c>
      <c r="H3596" s="318" t="s">
        <v>8707</v>
      </c>
      <c r="I3596" s="318" t="s">
        <v>6884</v>
      </c>
      <c r="J3596" s="318" t="s">
        <v>6884</v>
      </c>
      <c r="K3596" s="318" t="s">
        <v>22855</v>
      </c>
      <c r="L3596" s="318" t="s">
        <v>6893</v>
      </c>
    </row>
    <row r="3597" spans="1:12" ht="146.25">
      <c r="A3597" s="319" t="s">
        <v>22959</v>
      </c>
      <c r="B3597" s="319" t="s">
        <v>22956</v>
      </c>
      <c r="C3597" s="319" t="s">
        <v>22957</v>
      </c>
      <c r="D3597" s="319" t="s">
        <v>22958</v>
      </c>
      <c r="E3597" s="319" t="s">
        <v>8706</v>
      </c>
      <c r="F3597" s="319" t="s">
        <v>8707</v>
      </c>
      <c r="G3597" s="319" t="s">
        <v>6990</v>
      </c>
      <c r="H3597" s="319" t="s">
        <v>8707</v>
      </c>
      <c r="I3597" s="319" t="s">
        <v>6884</v>
      </c>
      <c r="J3597" s="319" t="s">
        <v>6884</v>
      </c>
      <c r="K3597" s="319" t="s">
        <v>22855</v>
      </c>
      <c r="L3597" s="319" t="s">
        <v>6893</v>
      </c>
    </row>
    <row r="3598" spans="1:12" ht="168.75">
      <c r="A3598" s="318" t="s">
        <v>4958</v>
      </c>
      <c r="B3598" s="318" t="s">
        <v>22960</v>
      </c>
      <c r="C3598" s="318" t="s">
        <v>22961</v>
      </c>
      <c r="D3598" s="318" t="s">
        <v>4960</v>
      </c>
      <c r="E3598" s="318" t="s">
        <v>8706</v>
      </c>
      <c r="F3598" s="318" t="s">
        <v>8707</v>
      </c>
      <c r="G3598" s="318" t="s">
        <v>6990</v>
      </c>
      <c r="H3598" s="318" t="s">
        <v>8707</v>
      </c>
      <c r="I3598" s="318" t="s">
        <v>6884</v>
      </c>
      <c r="J3598" s="318" t="s">
        <v>6884</v>
      </c>
      <c r="K3598" s="318" t="s">
        <v>22855</v>
      </c>
      <c r="L3598" s="318" t="s">
        <v>6893</v>
      </c>
    </row>
    <row r="3599" spans="1:12" ht="90">
      <c r="A3599" s="319" t="s">
        <v>22965</v>
      </c>
      <c r="B3599" s="319" t="s">
        <v>22962</v>
      </c>
      <c r="C3599" s="319" t="s">
        <v>22963</v>
      </c>
      <c r="D3599" s="319" t="s">
        <v>22964</v>
      </c>
      <c r="E3599" s="319" t="s">
        <v>8706</v>
      </c>
      <c r="F3599" s="319" t="s">
        <v>8707</v>
      </c>
      <c r="G3599" s="319" t="s">
        <v>6990</v>
      </c>
      <c r="H3599" s="319" t="s">
        <v>8707</v>
      </c>
      <c r="I3599" s="319" t="s">
        <v>6884</v>
      </c>
      <c r="J3599" s="319" t="s">
        <v>6884</v>
      </c>
      <c r="K3599" s="319" t="s">
        <v>22855</v>
      </c>
      <c r="L3599" s="319" t="s">
        <v>6893</v>
      </c>
    </row>
    <row r="3600" spans="1:12" ht="123.75">
      <c r="A3600" s="318" t="s">
        <v>22969</v>
      </c>
      <c r="B3600" s="318" t="s">
        <v>22966</v>
      </c>
      <c r="C3600" s="318" t="s">
        <v>22967</v>
      </c>
      <c r="D3600" s="318" t="s">
        <v>22968</v>
      </c>
      <c r="E3600" s="318" t="s">
        <v>8706</v>
      </c>
      <c r="F3600" s="318" t="s">
        <v>8707</v>
      </c>
      <c r="G3600" s="318" t="s">
        <v>6990</v>
      </c>
      <c r="H3600" s="318" t="s">
        <v>8707</v>
      </c>
      <c r="I3600" s="318" t="s">
        <v>6884</v>
      </c>
      <c r="J3600" s="318" t="s">
        <v>6884</v>
      </c>
      <c r="K3600" s="318" t="s">
        <v>22855</v>
      </c>
      <c r="L3600" s="318" t="s">
        <v>6893</v>
      </c>
    </row>
    <row r="3601" spans="1:12" ht="146.25">
      <c r="A3601" s="319" t="s">
        <v>22973</v>
      </c>
      <c r="B3601" s="319" t="s">
        <v>22970</v>
      </c>
      <c r="C3601" s="319" t="s">
        <v>22971</v>
      </c>
      <c r="D3601" s="319" t="s">
        <v>22972</v>
      </c>
      <c r="E3601" s="319" t="s">
        <v>8706</v>
      </c>
      <c r="F3601" s="319" t="s">
        <v>8707</v>
      </c>
      <c r="G3601" s="319" t="s">
        <v>6990</v>
      </c>
      <c r="H3601" s="319" t="s">
        <v>8707</v>
      </c>
      <c r="I3601" s="319" t="s">
        <v>6884</v>
      </c>
      <c r="J3601" s="319" t="s">
        <v>6884</v>
      </c>
      <c r="K3601" s="319" t="s">
        <v>22855</v>
      </c>
      <c r="L3601" s="319" t="s">
        <v>6893</v>
      </c>
    </row>
    <row r="3602" spans="1:12" ht="123.75">
      <c r="A3602" s="318" t="s">
        <v>22977</v>
      </c>
      <c r="B3602" s="318" t="s">
        <v>22974</v>
      </c>
      <c r="C3602" s="318" t="s">
        <v>22975</v>
      </c>
      <c r="D3602" s="318" t="s">
        <v>22976</v>
      </c>
      <c r="E3602" s="318" t="s">
        <v>8706</v>
      </c>
      <c r="F3602" s="318" t="s">
        <v>8707</v>
      </c>
      <c r="G3602" s="318" t="s">
        <v>6990</v>
      </c>
      <c r="H3602" s="318" t="s">
        <v>8707</v>
      </c>
      <c r="I3602" s="318" t="s">
        <v>6884</v>
      </c>
      <c r="J3602" s="318" t="s">
        <v>6884</v>
      </c>
      <c r="K3602" s="318" t="s">
        <v>22855</v>
      </c>
      <c r="L3602" s="318" t="s">
        <v>6893</v>
      </c>
    </row>
    <row r="3603" spans="1:12" ht="168.75">
      <c r="A3603" s="319" t="s">
        <v>22981</v>
      </c>
      <c r="B3603" s="319" t="s">
        <v>22978</v>
      </c>
      <c r="C3603" s="319" t="s">
        <v>22979</v>
      </c>
      <c r="D3603" s="319" t="s">
        <v>22980</v>
      </c>
      <c r="E3603" s="319" t="s">
        <v>8706</v>
      </c>
      <c r="F3603" s="319" t="s">
        <v>8707</v>
      </c>
      <c r="G3603" s="319" t="s">
        <v>6990</v>
      </c>
      <c r="H3603" s="319" t="s">
        <v>8707</v>
      </c>
      <c r="I3603" s="319" t="s">
        <v>6884</v>
      </c>
      <c r="J3603" s="319" t="s">
        <v>6884</v>
      </c>
      <c r="K3603" s="319" t="s">
        <v>22855</v>
      </c>
      <c r="L3603" s="319" t="s">
        <v>6893</v>
      </c>
    </row>
    <row r="3604" spans="1:12" ht="112.5">
      <c r="A3604" s="318" t="s">
        <v>22985</v>
      </c>
      <c r="B3604" s="318" t="s">
        <v>22982</v>
      </c>
      <c r="C3604" s="318" t="s">
        <v>22983</v>
      </c>
      <c r="D3604" s="318" t="s">
        <v>22984</v>
      </c>
      <c r="E3604" s="318" t="s">
        <v>8706</v>
      </c>
      <c r="F3604" s="318" t="s">
        <v>8707</v>
      </c>
      <c r="G3604" s="318" t="s">
        <v>6990</v>
      </c>
      <c r="H3604" s="318" t="s">
        <v>8707</v>
      </c>
      <c r="I3604" s="318" t="s">
        <v>6884</v>
      </c>
      <c r="J3604" s="318" t="s">
        <v>6884</v>
      </c>
      <c r="K3604" s="318" t="s">
        <v>22855</v>
      </c>
      <c r="L3604" s="318" t="s">
        <v>6893</v>
      </c>
    </row>
    <row r="3605" spans="1:12" ht="112.5">
      <c r="A3605" s="319" t="s">
        <v>22989</v>
      </c>
      <c r="B3605" s="319" t="s">
        <v>22986</v>
      </c>
      <c r="C3605" s="319" t="s">
        <v>22987</v>
      </c>
      <c r="D3605" s="319" t="s">
        <v>22988</v>
      </c>
      <c r="E3605" s="319" t="s">
        <v>8706</v>
      </c>
      <c r="F3605" s="319" t="s">
        <v>8707</v>
      </c>
      <c r="G3605" s="319" t="s">
        <v>6990</v>
      </c>
      <c r="H3605" s="319" t="s">
        <v>8707</v>
      </c>
      <c r="I3605" s="319" t="s">
        <v>6884</v>
      </c>
      <c r="J3605" s="319" t="s">
        <v>6884</v>
      </c>
      <c r="K3605" s="319" t="s">
        <v>22855</v>
      </c>
      <c r="L3605" s="319" t="s">
        <v>6893</v>
      </c>
    </row>
    <row r="3606" spans="1:12" ht="112.5">
      <c r="A3606" s="318" t="s">
        <v>22993</v>
      </c>
      <c r="B3606" s="318" t="s">
        <v>22990</v>
      </c>
      <c r="C3606" s="318" t="s">
        <v>22991</v>
      </c>
      <c r="D3606" s="318" t="s">
        <v>22992</v>
      </c>
      <c r="E3606" s="318" t="s">
        <v>8706</v>
      </c>
      <c r="F3606" s="318" t="s">
        <v>8707</v>
      </c>
      <c r="G3606" s="318" t="s">
        <v>6990</v>
      </c>
      <c r="H3606" s="318" t="s">
        <v>8707</v>
      </c>
      <c r="I3606" s="318" t="s">
        <v>6884</v>
      </c>
      <c r="J3606" s="318" t="s">
        <v>6884</v>
      </c>
      <c r="K3606" s="318" t="s">
        <v>22855</v>
      </c>
      <c r="L3606" s="318" t="s">
        <v>6893</v>
      </c>
    </row>
    <row r="3607" spans="1:12" ht="101.25">
      <c r="A3607" s="319" t="s">
        <v>22997</v>
      </c>
      <c r="B3607" s="319" t="s">
        <v>22994</v>
      </c>
      <c r="C3607" s="319" t="s">
        <v>22995</v>
      </c>
      <c r="D3607" s="319" t="s">
        <v>22996</v>
      </c>
      <c r="E3607" s="319" t="s">
        <v>8706</v>
      </c>
      <c r="F3607" s="319" t="s">
        <v>8707</v>
      </c>
      <c r="G3607" s="319" t="s">
        <v>6990</v>
      </c>
      <c r="H3607" s="319" t="s">
        <v>8707</v>
      </c>
      <c r="I3607" s="319" t="s">
        <v>6884</v>
      </c>
      <c r="J3607" s="319" t="s">
        <v>6884</v>
      </c>
      <c r="K3607" s="319" t="s">
        <v>22855</v>
      </c>
      <c r="L3607" s="319" t="s">
        <v>6893</v>
      </c>
    </row>
    <row r="3608" spans="1:12" ht="180">
      <c r="A3608" s="318" t="s">
        <v>23001</v>
      </c>
      <c r="B3608" s="318" t="s">
        <v>22998</v>
      </c>
      <c r="C3608" s="318" t="s">
        <v>22999</v>
      </c>
      <c r="D3608" s="318" t="s">
        <v>23000</v>
      </c>
      <c r="E3608" s="318" t="s">
        <v>8706</v>
      </c>
      <c r="F3608" s="318" t="s">
        <v>8707</v>
      </c>
      <c r="G3608" s="318" t="s">
        <v>6990</v>
      </c>
      <c r="H3608" s="318" t="s">
        <v>8707</v>
      </c>
      <c r="I3608" s="318" t="s">
        <v>6884</v>
      </c>
      <c r="J3608" s="318" t="s">
        <v>6884</v>
      </c>
      <c r="K3608" s="318" t="s">
        <v>22855</v>
      </c>
      <c r="L3608" s="318" t="s">
        <v>6893</v>
      </c>
    </row>
    <row r="3609" spans="1:12" ht="33.75">
      <c r="A3609" s="319" t="s">
        <v>23005</v>
      </c>
      <c r="B3609" s="319" t="s">
        <v>23002</v>
      </c>
      <c r="C3609" s="319" t="s">
        <v>23003</v>
      </c>
      <c r="D3609" s="319" t="s">
        <v>23004</v>
      </c>
      <c r="E3609" s="319" t="s">
        <v>8706</v>
      </c>
      <c r="F3609" s="319" t="s">
        <v>8707</v>
      </c>
      <c r="G3609" s="319" t="s">
        <v>6990</v>
      </c>
      <c r="H3609" s="319" t="s">
        <v>8707</v>
      </c>
      <c r="I3609" s="319" t="s">
        <v>6884</v>
      </c>
      <c r="J3609" s="319" t="s">
        <v>6884</v>
      </c>
      <c r="K3609" s="319" t="s">
        <v>22855</v>
      </c>
      <c r="L3609" s="319" t="s">
        <v>6893</v>
      </c>
    </row>
    <row r="3610" spans="1:12" ht="135">
      <c r="A3610" s="318" t="s">
        <v>23009</v>
      </c>
      <c r="B3610" s="318" t="s">
        <v>23006</v>
      </c>
      <c r="C3610" s="318" t="s">
        <v>23007</v>
      </c>
      <c r="D3610" s="318" t="s">
        <v>23008</v>
      </c>
      <c r="E3610" s="318" t="s">
        <v>8706</v>
      </c>
      <c r="F3610" s="318" t="s">
        <v>8707</v>
      </c>
      <c r="G3610" s="318" t="s">
        <v>6990</v>
      </c>
      <c r="H3610" s="318" t="s">
        <v>8707</v>
      </c>
      <c r="I3610" s="318" t="s">
        <v>6884</v>
      </c>
      <c r="J3610" s="318" t="s">
        <v>6884</v>
      </c>
      <c r="K3610" s="318" t="s">
        <v>22855</v>
      </c>
      <c r="L3610" s="318" t="s">
        <v>6893</v>
      </c>
    </row>
    <row r="3611" spans="1:12" ht="168.75">
      <c r="A3611" s="319" t="s">
        <v>23013</v>
      </c>
      <c r="B3611" s="319" t="s">
        <v>23010</v>
      </c>
      <c r="C3611" s="319" t="s">
        <v>23011</v>
      </c>
      <c r="D3611" s="319" t="s">
        <v>23012</v>
      </c>
      <c r="E3611" s="319" t="s">
        <v>8706</v>
      </c>
      <c r="F3611" s="319" t="s">
        <v>8707</v>
      </c>
      <c r="G3611" s="319" t="s">
        <v>6990</v>
      </c>
      <c r="H3611" s="319" t="s">
        <v>8707</v>
      </c>
      <c r="I3611" s="319" t="s">
        <v>6884</v>
      </c>
      <c r="J3611" s="319" t="s">
        <v>6884</v>
      </c>
      <c r="K3611" s="319" t="s">
        <v>22855</v>
      </c>
      <c r="L3611" s="319" t="s">
        <v>6893</v>
      </c>
    </row>
    <row r="3612" spans="1:12" ht="157.5">
      <c r="A3612" s="318" t="s">
        <v>23017</v>
      </c>
      <c r="B3612" s="318" t="s">
        <v>23014</v>
      </c>
      <c r="C3612" s="318" t="s">
        <v>23015</v>
      </c>
      <c r="D3612" s="318" t="s">
        <v>23016</v>
      </c>
      <c r="E3612" s="318" t="s">
        <v>8706</v>
      </c>
      <c r="F3612" s="318" t="s">
        <v>8707</v>
      </c>
      <c r="G3612" s="318" t="s">
        <v>6990</v>
      </c>
      <c r="H3612" s="318" t="s">
        <v>8707</v>
      </c>
      <c r="I3612" s="318" t="s">
        <v>6884</v>
      </c>
      <c r="J3612" s="318" t="s">
        <v>6884</v>
      </c>
      <c r="K3612" s="318" t="s">
        <v>22855</v>
      </c>
      <c r="L3612" s="318" t="s">
        <v>6893</v>
      </c>
    </row>
    <row r="3613" spans="1:12" ht="33.75">
      <c r="A3613" s="319" t="s">
        <v>23021</v>
      </c>
      <c r="B3613" s="319" t="s">
        <v>23018</v>
      </c>
      <c r="C3613" s="319" t="s">
        <v>23019</v>
      </c>
      <c r="D3613" s="319" t="s">
        <v>23020</v>
      </c>
      <c r="E3613" s="319" t="s">
        <v>8706</v>
      </c>
      <c r="F3613" s="319" t="s">
        <v>8707</v>
      </c>
      <c r="G3613" s="319" t="s">
        <v>6990</v>
      </c>
      <c r="H3613" s="319" t="s">
        <v>8707</v>
      </c>
      <c r="I3613" s="319" t="s">
        <v>6884</v>
      </c>
      <c r="J3613" s="319" t="s">
        <v>6884</v>
      </c>
      <c r="K3613" s="319" t="s">
        <v>22855</v>
      </c>
      <c r="L3613" s="319" t="s">
        <v>6893</v>
      </c>
    </row>
    <row r="3614" spans="1:12" ht="45">
      <c r="A3614" s="318" t="s">
        <v>23025</v>
      </c>
      <c r="B3614" s="318" t="s">
        <v>23022</v>
      </c>
      <c r="C3614" s="318" t="s">
        <v>23023</v>
      </c>
      <c r="D3614" s="318" t="s">
        <v>23024</v>
      </c>
      <c r="E3614" s="318" t="s">
        <v>8706</v>
      </c>
      <c r="F3614" s="318" t="s">
        <v>8707</v>
      </c>
      <c r="G3614" s="318" t="s">
        <v>6990</v>
      </c>
      <c r="H3614" s="318" t="s">
        <v>8707</v>
      </c>
      <c r="I3614" s="318" t="s">
        <v>6884</v>
      </c>
      <c r="J3614" s="318" t="s">
        <v>6884</v>
      </c>
      <c r="K3614" s="318" t="s">
        <v>22855</v>
      </c>
      <c r="L3614" s="318" t="s">
        <v>6893</v>
      </c>
    </row>
    <row r="3615" spans="1:12" ht="191.25">
      <c r="A3615" s="319" t="s">
        <v>23029</v>
      </c>
      <c r="B3615" s="319" t="s">
        <v>23026</v>
      </c>
      <c r="C3615" s="319" t="s">
        <v>23027</v>
      </c>
      <c r="D3615" s="319" t="s">
        <v>23028</v>
      </c>
      <c r="E3615" s="319" t="s">
        <v>8706</v>
      </c>
      <c r="F3615" s="319" t="s">
        <v>8707</v>
      </c>
      <c r="G3615" s="319" t="s">
        <v>6990</v>
      </c>
      <c r="H3615" s="319" t="s">
        <v>8707</v>
      </c>
      <c r="I3615" s="319" t="s">
        <v>6884</v>
      </c>
      <c r="J3615" s="319" t="s">
        <v>6884</v>
      </c>
      <c r="K3615" s="319" t="s">
        <v>22855</v>
      </c>
      <c r="L3615" s="319" t="s">
        <v>6893</v>
      </c>
    </row>
    <row r="3616" spans="1:12" ht="247.5">
      <c r="A3616" s="318" t="s">
        <v>23033</v>
      </c>
      <c r="B3616" s="318" t="s">
        <v>23030</v>
      </c>
      <c r="C3616" s="318" t="s">
        <v>23031</v>
      </c>
      <c r="D3616" s="318" t="s">
        <v>23032</v>
      </c>
      <c r="E3616" s="318" t="s">
        <v>8706</v>
      </c>
      <c r="F3616" s="318" t="s">
        <v>8707</v>
      </c>
      <c r="G3616" s="318" t="s">
        <v>6990</v>
      </c>
      <c r="H3616" s="318" t="s">
        <v>8707</v>
      </c>
      <c r="I3616" s="318" t="s">
        <v>6884</v>
      </c>
      <c r="J3616" s="318" t="s">
        <v>6884</v>
      </c>
      <c r="K3616" s="318" t="s">
        <v>22855</v>
      </c>
      <c r="L3616" s="318" t="s">
        <v>6893</v>
      </c>
    </row>
    <row r="3617" spans="1:12" ht="213.75">
      <c r="A3617" s="319" t="s">
        <v>23037</v>
      </c>
      <c r="B3617" s="319" t="s">
        <v>23034</v>
      </c>
      <c r="C3617" s="319" t="s">
        <v>23035</v>
      </c>
      <c r="D3617" s="319" t="s">
        <v>23036</v>
      </c>
      <c r="E3617" s="319" t="s">
        <v>8706</v>
      </c>
      <c r="F3617" s="319" t="s">
        <v>8707</v>
      </c>
      <c r="G3617" s="319" t="s">
        <v>6990</v>
      </c>
      <c r="H3617" s="319" t="s">
        <v>8707</v>
      </c>
      <c r="I3617" s="319" t="s">
        <v>6884</v>
      </c>
      <c r="J3617" s="319" t="s">
        <v>6884</v>
      </c>
      <c r="K3617" s="319" t="s">
        <v>22855</v>
      </c>
      <c r="L3617" s="319" t="s">
        <v>6893</v>
      </c>
    </row>
    <row r="3618" spans="1:12" ht="213.75">
      <c r="A3618" s="318" t="s">
        <v>23041</v>
      </c>
      <c r="B3618" s="318" t="s">
        <v>23038</v>
      </c>
      <c r="C3618" s="318" t="s">
        <v>23039</v>
      </c>
      <c r="D3618" s="318" t="s">
        <v>23040</v>
      </c>
      <c r="E3618" s="318" t="s">
        <v>8706</v>
      </c>
      <c r="F3618" s="318" t="s">
        <v>8707</v>
      </c>
      <c r="G3618" s="318" t="s">
        <v>6990</v>
      </c>
      <c r="H3618" s="318" t="s">
        <v>8707</v>
      </c>
      <c r="I3618" s="318" t="s">
        <v>6884</v>
      </c>
      <c r="J3618" s="318" t="s">
        <v>6884</v>
      </c>
      <c r="K3618" s="318" t="s">
        <v>22855</v>
      </c>
      <c r="L3618" s="318" t="s">
        <v>6893</v>
      </c>
    </row>
    <row r="3619" spans="1:12" ht="202.5">
      <c r="A3619" s="319" t="s">
        <v>23045</v>
      </c>
      <c r="B3619" s="319" t="s">
        <v>23042</v>
      </c>
      <c r="C3619" s="319" t="s">
        <v>23043</v>
      </c>
      <c r="D3619" s="319" t="s">
        <v>23044</v>
      </c>
      <c r="E3619" s="319" t="s">
        <v>8706</v>
      </c>
      <c r="F3619" s="319" t="s">
        <v>8707</v>
      </c>
      <c r="G3619" s="319" t="s">
        <v>6990</v>
      </c>
      <c r="H3619" s="319" t="s">
        <v>8707</v>
      </c>
      <c r="I3619" s="319" t="s">
        <v>6884</v>
      </c>
      <c r="J3619" s="319" t="s">
        <v>6884</v>
      </c>
      <c r="K3619" s="319" t="s">
        <v>22855</v>
      </c>
      <c r="L3619" s="319" t="s">
        <v>6893</v>
      </c>
    </row>
    <row r="3620" spans="1:12" ht="247.5">
      <c r="A3620" s="318" t="s">
        <v>23049</v>
      </c>
      <c r="B3620" s="318" t="s">
        <v>23046</v>
      </c>
      <c r="C3620" s="318" t="s">
        <v>23047</v>
      </c>
      <c r="D3620" s="318" t="s">
        <v>23048</v>
      </c>
      <c r="E3620" s="318" t="s">
        <v>7445</v>
      </c>
      <c r="F3620" s="318" t="s">
        <v>7446</v>
      </c>
      <c r="G3620" s="318" t="s">
        <v>6990</v>
      </c>
      <c r="H3620" s="318" t="s">
        <v>7446</v>
      </c>
      <c r="I3620" s="318" t="s">
        <v>6884</v>
      </c>
      <c r="J3620" s="318" t="s">
        <v>6884</v>
      </c>
      <c r="K3620" s="318" t="s">
        <v>22682</v>
      </c>
      <c r="L3620" s="318" t="s">
        <v>6893</v>
      </c>
    </row>
    <row r="3621" spans="1:12" ht="45">
      <c r="A3621" s="319" t="s">
        <v>23053</v>
      </c>
      <c r="B3621" s="319" t="s">
        <v>23050</v>
      </c>
      <c r="C3621" s="319" t="s">
        <v>23051</v>
      </c>
      <c r="D3621" s="319" t="s">
        <v>23052</v>
      </c>
      <c r="E3621" s="319" t="s">
        <v>8706</v>
      </c>
      <c r="F3621" s="319" t="s">
        <v>8707</v>
      </c>
      <c r="G3621" s="319" t="s">
        <v>6990</v>
      </c>
      <c r="H3621" s="319" t="s">
        <v>8707</v>
      </c>
      <c r="I3621" s="319" t="s">
        <v>6884</v>
      </c>
      <c r="J3621" s="319" t="s">
        <v>6884</v>
      </c>
      <c r="K3621" s="319" t="s">
        <v>22855</v>
      </c>
      <c r="L3621" s="319" t="s">
        <v>6893</v>
      </c>
    </row>
    <row r="3622" spans="1:12" ht="191.25">
      <c r="A3622" s="318" t="s">
        <v>23057</v>
      </c>
      <c r="B3622" s="318" t="s">
        <v>23054</v>
      </c>
      <c r="C3622" s="318" t="s">
        <v>23055</v>
      </c>
      <c r="D3622" s="318" t="s">
        <v>23056</v>
      </c>
      <c r="E3622" s="318" t="s">
        <v>8706</v>
      </c>
      <c r="F3622" s="318" t="s">
        <v>8707</v>
      </c>
      <c r="G3622" s="318" t="s">
        <v>6990</v>
      </c>
      <c r="H3622" s="318" t="s">
        <v>8707</v>
      </c>
      <c r="I3622" s="318" t="s">
        <v>6884</v>
      </c>
      <c r="J3622" s="318" t="s">
        <v>6884</v>
      </c>
      <c r="K3622" s="318" t="s">
        <v>22855</v>
      </c>
      <c r="L3622" s="318" t="s">
        <v>6893</v>
      </c>
    </row>
    <row r="3623" spans="1:12" ht="191.25">
      <c r="A3623" s="319" t="s">
        <v>23061</v>
      </c>
      <c r="B3623" s="319" t="s">
        <v>23058</v>
      </c>
      <c r="C3623" s="319" t="s">
        <v>23059</v>
      </c>
      <c r="D3623" s="319" t="s">
        <v>23060</v>
      </c>
      <c r="E3623" s="319" t="s">
        <v>8706</v>
      </c>
      <c r="F3623" s="319" t="s">
        <v>8707</v>
      </c>
      <c r="G3623" s="319" t="s">
        <v>6990</v>
      </c>
      <c r="H3623" s="319" t="s">
        <v>8707</v>
      </c>
      <c r="I3623" s="319" t="s">
        <v>6884</v>
      </c>
      <c r="J3623" s="319" t="s">
        <v>6884</v>
      </c>
      <c r="K3623" s="319" t="s">
        <v>22855</v>
      </c>
      <c r="L3623" s="319" t="s">
        <v>6893</v>
      </c>
    </row>
    <row r="3624" spans="1:12" ht="101.25">
      <c r="A3624" s="318" t="s">
        <v>23065</v>
      </c>
      <c r="B3624" s="318" t="s">
        <v>23062</v>
      </c>
      <c r="C3624" s="318" t="s">
        <v>23063</v>
      </c>
      <c r="D3624" s="318" t="s">
        <v>23064</v>
      </c>
      <c r="E3624" s="318" t="s">
        <v>7445</v>
      </c>
      <c r="F3624" s="318" t="s">
        <v>7446</v>
      </c>
      <c r="G3624" s="318" t="s">
        <v>6990</v>
      </c>
      <c r="H3624" s="318" t="s">
        <v>7446</v>
      </c>
      <c r="I3624" s="318" t="s">
        <v>6884</v>
      </c>
      <c r="J3624" s="318" t="s">
        <v>6884</v>
      </c>
      <c r="K3624" s="318" t="s">
        <v>22682</v>
      </c>
      <c r="L3624" s="318" t="s">
        <v>862</v>
      </c>
    </row>
    <row r="3625" spans="1:12" ht="281.25">
      <c r="A3625" s="319" t="s">
        <v>23069</v>
      </c>
      <c r="B3625" s="319" t="s">
        <v>23066</v>
      </c>
      <c r="C3625" s="319" t="s">
        <v>23067</v>
      </c>
      <c r="D3625" s="319" t="s">
        <v>23068</v>
      </c>
      <c r="E3625" s="319" t="s">
        <v>7445</v>
      </c>
      <c r="F3625" s="319" t="s">
        <v>7446</v>
      </c>
      <c r="G3625" s="319" t="s">
        <v>6990</v>
      </c>
      <c r="H3625" s="319" t="s">
        <v>7446</v>
      </c>
      <c r="I3625" s="319" t="s">
        <v>6884</v>
      </c>
      <c r="J3625" s="319" t="s">
        <v>6884</v>
      </c>
      <c r="K3625" s="319" t="s">
        <v>22682</v>
      </c>
      <c r="L3625" s="319" t="s">
        <v>862</v>
      </c>
    </row>
    <row r="3626" spans="1:12" ht="270">
      <c r="A3626" s="318" t="s">
        <v>23073</v>
      </c>
      <c r="B3626" s="318" t="s">
        <v>23070</v>
      </c>
      <c r="C3626" s="318" t="s">
        <v>23071</v>
      </c>
      <c r="D3626" s="318" t="s">
        <v>23072</v>
      </c>
      <c r="E3626" s="318" t="s">
        <v>7445</v>
      </c>
      <c r="F3626" s="318" t="s">
        <v>7446</v>
      </c>
      <c r="G3626" s="318" t="s">
        <v>6990</v>
      </c>
      <c r="H3626" s="318" t="s">
        <v>7446</v>
      </c>
      <c r="I3626" s="318" t="s">
        <v>6884</v>
      </c>
      <c r="J3626" s="318" t="s">
        <v>6884</v>
      </c>
      <c r="K3626" s="318" t="s">
        <v>22682</v>
      </c>
      <c r="L3626" s="318" t="s">
        <v>862</v>
      </c>
    </row>
    <row r="3627" spans="1:12" ht="180">
      <c r="A3627" s="319" t="s">
        <v>23077</v>
      </c>
      <c r="B3627" s="319" t="s">
        <v>23074</v>
      </c>
      <c r="C3627" s="319" t="s">
        <v>23075</v>
      </c>
      <c r="D3627" s="319" t="s">
        <v>23076</v>
      </c>
      <c r="E3627" s="319" t="s">
        <v>22842</v>
      </c>
      <c r="F3627" s="319" t="s">
        <v>7446</v>
      </c>
      <c r="G3627" s="319" t="s">
        <v>6990</v>
      </c>
      <c r="H3627" s="319" t="s">
        <v>7446</v>
      </c>
      <c r="I3627" s="319" t="s">
        <v>6884</v>
      </c>
      <c r="J3627" s="319" t="s">
        <v>6884</v>
      </c>
      <c r="K3627" s="319" t="s">
        <v>6884</v>
      </c>
      <c r="L3627" s="319" t="s">
        <v>862</v>
      </c>
    </row>
    <row r="3628" spans="1:12" ht="157.5">
      <c r="A3628" s="318" t="s">
        <v>23081</v>
      </c>
      <c r="B3628" s="318" t="s">
        <v>23078</v>
      </c>
      <c r="C3628" s="318" t="s">
        <v>23079</v>
      </c>
      <c r="D3628" s="318" t="s">
        <v>23080</v>
      </c>
      <c r="E3628" s="318" t="s">
        <v>22842</v>
      </c>
      <c r="F3628" s="318" t="s">
        <v>7446</v>
      </c>
      <c r="G3628" s="318" t="s">
        <v>6990</v>
      </c>
      <c r="H3628" s="318" t="s">
        <v>7446</v>
      </c>
      <c r="I3628" s="318" t="s">
        <v>6884</v>
      </c>
      <c r="J3628" s="318" t="s">
        <v>6884</v>
      </c>
      <c r="K3628" s="318" t="s">
        <v>6884</v>
      </c>
      <c r="L3628" s="318" t="s">
        <v>862</v>
      </c>
    </row>
    <row r="3629" spans="1:12" ht="168.75">
      <c r="A3629" s="319" t="s">
        <v>23085</v>
      </c>
      <c r="B3629" s="319" t="s">
        <v>23082</v>
      </c>
      <c r="C3629" s="319" t="s">
        <v>23083</v>
      </c>
      <c r="D3629" s="319" t="s">
        <v>23084</v>
      </c>
      <c r="E3629" s="319" t="s">
        <v>8706</v>
      </c>
      <c r="F3629" s="319" t="s">
        <v>8707</v>
      </c>
      <c r="G3629" s="319" t="s">
        <v>6990</v>
      </c>
      <c r="H3629" s="319" t="s">
        <v>8707</v>
      </c>
      <c r="I3629" s="319" t="s">
        <v>6884</v>
      </c>
      <c r="J3629" s="319" t="s">
        <v>6884</v>
      </c>
      <c r="K3629" s="319" t="s">
        <v>22533</v>
      </c>
      <c r="L3629" s="319" t="s">
        <v>6893</v>
      </c>
    </row>
    <row r="3630" spans="1:12" ht="292.5">
      <c r="A3630" s="318" t="s">
        <v>23089</v>
      </c>
      <c r="B3630" s="318" t="s">
        <v>23086</v>
      </c>
      <c r="C3630" s="318" t="s">
        <v>23087</v>
      </c>
      <c r="D3630" s="318" t="s">
        <v>23088</v>
      </c>
      <c r="E3630" s="318" t="s">
        <v>8706</v>
      </c>
      <c r="F3630" s="318" t="s">
        <v>8707</v>
      </c>
      <c r="G3630" s="318" t="s">
        <v>6990</v>
      </c>
      <c r="H3630" s="318" t="s">
        <v>8707</v>
      </c>
      <c r="I3630" s="318" t="s">
        <v>6884</v>
      </c>
      <c r="J3630" s="318" t="s">
        <v>6884</v>
      </c>
      <c r="K3630" s="318" t="s">
        <v>22533</v>
      </c>
      <c r="L3630" s="318" t="s">
        <v>6893</v>
      </c>
    </row>
    <row r="3631" spans="1:12" ht="348.75">
      <c r="A3631" s="319" t="s">
        <v>23093</v>
      </c>
      <c r="B3631" s="319" t="s">
        <v>23090</v>
      </c>
      <c r="C3631" s="319" t="s">
        <v>23091</v>
      </c>
      <c r="D3631" s="319" t="s">
        <v>23092</v>
      </c>
      <c r="E3631" s="319" t="s">
        <v>8706</v>
      </c>
      <c r="F3631" s="319" t="s">
        <v>8707</v>
      </c>
      <c r="G3631" s="319" t="s">
        <v>6990</v>
      </c>
      <c r="H3631" s="319" t="s">
        <v>8707</v>
      </c>
      <c r="I3631" s="319" t="s">
        <v>6884</v>
      </c>
      <c r="J3631" s="319" t="s">
        <v>6884</v>
      </c>
      <c r="K3631" s="319" t="s">
        <v>22533</v>
      </c>
      <c r="L3631" s="319" t="s">
        <v>6893</v>
      </c>
    </row>
    <row r="3632" spans="1:12" ht="360">
      <c r="A3632" s="318" t="s">
        <v>23097</v>
      </c>
      <c r="B3632" s="318" t="s">
        <v>23094</v>
      </c>
      <c r="C3632" s="318" t="s">
        <v>23095</v>
      </c>
      <c r="D3632" s="318" t="s">
        <v>23096</v>
      </c>
      <c r="E3632" s="318" t="s">
        <v>8706</v>
      </c>
      <c r="F3632" s="318" t="s">
        <v>8707</v>
      </c>
      <c r="G3632" s="318" t="s">
        <v>6990</v>
      </c>
      <c r="H3632" s="318" t="s">
        <v>8707</v>
      </c>
      <c r="I3632" s="318" t="s">
        <v>6884</v>
      </c>
      <c r="J3632" s="318" t="s">
        <v>6884</v>
      </c>
      <c r="K3632" s="318" t="s">
        <v>22533</v>
      </c>
      <c r="L3632" s="318" t="s">
        <v>6893</v>
      </c>
    </row>
    <row r="3633" spans="1:12" ht="303.75">
      <c r="A3633" s="319" t="s">
        <v>23101</v>
      </c>
      <c r="B3633" s="319" t="s">
        <v>23098</v>
      </c>
      <c r="C3633" s="319" t="s">
        <v>23099</v>
      </c>
      <c r="D3633" s="319" t="s">
        <v>23100</v>
      </c>
      <c r="E3633" s="319" t="s">
        <v>7445</v>
      </c>
      <c r="F3633" s="319" t="s">
        <v>7446</v>
      </c>
      <c r="G3633" s="319" t="s">
        <v>6990</v>
      </c>
      <c r="H3633" s="319" t="s">
        <v>7446</v>
      </c>
      <c r="I3633" s="319" t="s">
        <v>6884</v>
      </c>
      <c r="J3633" s="319" t="s">
        <v>6884</v>
      </c>
      <c r="K3633" s="319" t="s">
        <v>6884</v>
      </c>
      <c r="L3633" s="319" t="s">
        <v>862</v>
      </c>
    </row>
    <row r="3634" spans="1:12" ht="348.75">
      <c r="A3634" s="318" t="s">
        <v>23105</v>
      </c>
      <c r="B3634" s="318" t="s">
        <v>23102</v>
      </c>
      <c r="C3634" s="318" t="s">
        <v>23103</v>
      </c>
      <c r="D3634" s="318" t="s">
        <v>23104</v>
      </c>
      <c r="E3634" s="318" t="s">
        <v>8706</v>
      </c>
      <c r="F3634" s="318" t="s">
        <v>8707</v>
      </c>
      <c r="G3634" s="318" t="s">
        <v>6990</v>
      </c>
      <c r="H3634" s="318" t="s">
        <v>8707</v>
      </c>
      <c r="I3634" s="318" t="s">
        <v>6884</v>
      </c>
      <c r="J3634" s="318" t="s">
        <v>6884</v>
      </c>
      <c r="K3634" s="318" t="s">
        <v>22533</v>
      </c>
      <c r="L3634" s="318" t="s">
        <v>6893</v>
      </c>
    </row>
    <row r="3635" spans="1:12" ht="315">
      <c r="A3635" s="319" t="s">
        <v>23109</v>
      </c>
      <c r="B3635" s="319" t="s">
        <v>23106</v>
      </c>
      <c r="C3635" s="319" t="s">
        <v>23107</v>
      </c>
      <c r="D3635" s="319" t="s">
        <v>23108</v>
      </c>
      <c r="E3635" s="319" t="s">
        <v>8706</v>
      </c>
      <c r="F3635" s="319" t="s">
        <v>8707</v>
      </c>
      <c r="G3635" s="319" t="s">
        <v>6990</v>
      </c>
      <c r="H3635" s="319" t="s">
        <v>8707</v>
      </c>
      <c r="I3635" s="319" t="s">
        <v>6884</v>
      </c>
      <c r="J3635" s="319" t="s">
        <v>6884</v>
      </c>
      <c r="K3635" s="319" t="s">
        <v>22533</v>
      </c>
      <c r="L3635" s="319" t="s">
        <v>6893</v>
      </c>
    </row>
    <row r="3636" spans="1:12" ht="326.25">
      <c r="A3636" s="318" t="s">
        <v>23113</v>
      </c>
      <c r="B3636" s="318" t="s">
        <v>23110</v>
      </c>
      <c r="C3636" s="318" t="s">
        <v>23111</v>
      </c>
      <c r="D3636" s="318" t="s">
        <v>23112</v>
      </c>
      <c r="E3636" s="318" t="s">
        <v>9124</v>
      </c>
      <c r="F3636" s="318" t="s">
        <v>9125</v>
      </c>
      <c r="G3636" s="318" t="s">
        <v>8100</v>
      </c>
      <c r="H3636" s="318" t="s">
        <v>7446</v>
      </c>
      <c r="I3636" s="318" t="s">
        <v>6884</v>
      </c>
      <c r="J3636" s="318" t="s">
        <v>6884</v>
      </c>
      <c r="K3636" s="318" t="s">
        <v>6884</v>
      </c>
      <c r="L3636" s="318" t="s">
        <v>862</v>
      </c>
    </row>
    <row r="3637" spans="1:12" ht="326.25">
      <c r="A3637" s="319" t="s">
        <v>23117</v>
      </c>
      <c r="B3637" s="319" t="s">
        <v>23114</v>
      </c>
      <c r="C3637" s="319" t="s">
        <v>23115</v>
      </c>
      <c r="D3637" s="319" t="s">
        <v>23116</v>
      </c>
      <c r="E3637" s="319" t="s">
        <v>9124</v>
      </c>
      <c r="F3637" s="319" t="s">
        <v>9125</v>
      </c>
      <c r="G3637" s="319" t="s">
        <v>8100</v>
      </c>
      <c r="H3637" s="319" t="s">
        <v>7446</v>
      </c>
      <c r="I3637" s="319" t="s">
        <v>6884</v>
      </c>
      <c r="J3637" s="319" t="s">
        <v>6884</v>
      </c>
      <c r="K3637" s="319" t="s">
        <v>6884</v>
      </c>
      <c r="L3637" s="319" t="s">
        <v>862</v>
      </c>
    </row>
    <row r="3638" spans="1:12" ht="135">
      <c r="A3638" s="318" t="s">
        <v>23121</v>
      </c>
      <c r="B3638" s="318" t="s">
        <v>23118</v>
      </c>
      <c r="C3638" s="318" t="s">
        <v>23119</v>
      </c>
      <c r="D3638" s="318" t="s">
        <v>23120</v>
      </c>
      <c r="E3638" s="318" t="s">
        <v>8706</v>
      </c>
      <c r="F3638" s="318" t="s">
        <v>8707</v>
      </c>
      <c r="G3638" s="318" t="s">
        <v>6990</v>
      </c>
      <c r="H3638" s="318" t="s">
        <v>8707</v>
      </c>
      <c r="I3638" s="318" t="s">
        <v>6884</v>
      </c>
      <c r="J3638" s="318" t="s">
        <v>6884</v>
      </c>
      <c r="K3638" s="318" t="s">
        <v>22533</v>
      </c>
      <c r="L3638" s="318" t="s">
        <v>6893</v>
      </c>
    </row>
    <row r="3639" spans="1:12" ht="33.75">
      <c r="A3639" s="319" t="s">
        <v>23125</v>
      </c>
      <c r="B3639" s="319" t="s">
        <v>23122</v>
      </c>
      <c r="C3639" s="319" t="s">
        <v>23123</v>
      </c>
      <c r="D3639" s="319" t="s">
        <v>23124</v>
      </c>
      <c r="E3639" s="319" t="s">
        <v>7445</v>
      </c>
      <c r="F3639" s="319" t="s">
        <v>7446</v>
      </c>
      <c r="G3639" s="319" t="s">
        <v>6990</v>
      </c>
      <c r="H3639" s="319" t="s">
        <v>7446</v>
      </c>
      <c r="I3639" s="319" t="s">
        <v>6884</v>
      </c>
      <c r="J3639" s="319" t="s">
        <v>6884</v>
      </c>
      <c r="K3639" s="319" t="s">
        <v>6884</v>
      </c>
      <c r="L3639" s="319" t="s">
        <v>862</v>
      </c>
    </row>
    <row r="3640" spans="1:12" ht="33.75">
      <c r="A3640" s="318" t="s">
        <v>23129</v>
      </c>
      <c r="B3640" s="318" t="s">
        <v>23126</v>
      </c>
      <c r="C3640" s="318" t="s">
        <v>23127</v>
      </c>
      <c r="D3640" s="318" t="s">
        <v>23128</v>
      </c>
      <c r="E3640" s="318" t="s">
        <v>7445</v>
      </c>
      <c r="F3640" s="318" t="s">
        <v>7446</v>
      </c>
      <c r="G3640" s="318" t="s">
        <v>6990</v>
      </c>
      <c r="H3640" s="318" t="s">
        <v>7446</v>
      </c>
      <c r="I3640" s="318" t="s">
        <v>6884</v>
      </c>
      <c r="J3640" s="318" t="s">
        <v>6884</v>
      </c>
      <c r="K3640" s="318" t="s">
        <v>6884</v>
      </c>
      <c r="L3640" s="318" t="s">
        <v>862</v>
      </c>
    </row>
    <row r="3641" spans="1:12" ht="33.75">
      <c r="A3641" s="319" t="s">
        <v>23133</v>
      </c>
      <c r="B3641" s="319" t="s">
        <v>23130</v>
      </c>
      <c r="C3641" s="319" t="s">
        <v>23131</v>
      </c>
      <c r="D3641" s="319" t="s">
        <v>23132</v>
      </c>
      <c r="E3641" s="319" t="s">
        <v>7445</v>
      </c>
      <c r="F3641" s="319" t="s">
        <v>7446</v>
      </c>
      <c r="G3641" s="319" t="s">
        <v>6990</v>
      </c>
      <c r="H3641" s="319" t="s">
        <v>7446</v>
      </c>
      <c r="I3641" s="319" t="s">
        <v>6884</v>
      </c>
      <c r="J3641" s="319" t="s">
        <v>6884</v>
      </c>
      <c r="K3641" s="319" t="s">
        <v>6884</v>
      </c>
      <c r="L3641" s="319" t="s">
        <v>862</v>
      </c>
    </row>
    <row r="3642" spans="1:12" ht="33.75">
      <c r="A3642" s="318" t="s">
        <v>23137</v>
      </c>
      <c r="B3642" s="318" t="s">
        <v>23134</v>
      </c>
      <c r="C3642" s="318" t="s">
        <v>23135</v>
      </c>
      <c r="D3642" s="318" t="s">
        <v>23136</v>
      </c>
      <c r="E3642" s="318" t="s">
        <v>7445</v>
      </c>
      <c r="F3642" s="318" t="s">
        <v>7446</v>
      </c>
      <c r="G3642" s="318" t="s">
        <v>6990</v>
      </c>
      <c r="H3642" s="318" t="s">
        <v>7446</v>
      </c>
      <c r="I3642" s="318" t="s">
        <v>6884</v>
      </c>
      <c r="J3642" s="318" t="s">
        <v>6884</v>
      </c>
      <c r="K3642" s="318" t="s">
        <v>6884</v>
      </c>
      <c r="L3642" s="318" t="s">
        <v>862</v>
      </c>
    </row>
    <row r="3643" spans="1:12" ht="33.75">
      <c r="A3643" s="319" t="s">
        <v>23141</v>
      </c>
      <c r="B3643" s="319" t="s">
        <v>23138</v>
      </c>
      <c r="C3643" s="319" t="s">
        <v>23139</v>
      </c>
      <c r="D3643" s="319" t="s">
        <v>23140</v>
      </c>
      <c r="E3643" s="319" t="s">
        <v>7445</v>
      </c>
      <c r="F3643" s="319" t="s">
        <v>7446</v>
      </c>
      <c r="G3643" s="319" t="s">
        <v>6990</v>
      </c>
      <c r="H3643" s="319" t="s">
        <v>7446</v>
      </c>
      <c r="I3643" s="319" t="s">
        <v>6884</v>
      </c>
      <c r="J3643" s="319" t="s">
        <v>6884</v>
      </c>
      <c r="K3643" s="319" t="s">
        <v>6884</v>
      </c>
      <c r="L3643" s="319" t="s">
        <v>862</v>
      </c>
    </row>
    <row r="3644" spans="1:12" ht="22.5">
      <c r="A3644" s="318" t="s">
        <v>23145</v>
      </c>
      <c r="B3644" s="318" t="s">
        <v>23142</v>
      </c>
      <c r="C3644" s="318" t="s">
        <v>23143</v>
      </c>
      <c r="D3644" s="318" t="s">
        <v>23144</v>
      </c>
      <c r="E3644" s="318" t="s">
        <v>7445</v>
      </c>
      <c r="F3644" s="318" t="s">
        <v>7446</v>
      </c>
      <c r="G3644" s="318" t="s">
        <v>6990</v>
      </c>
      <c r="H3644" s="318" t="s">
        <v>7446</v>
      </c>
      <c r="I3644" s="318" t="s">
        <v>6884</v>
      </c>
      <c r="J3644" s="318" t="s">
        <v>6884</v>
      </c>
      <c r="K3644" s="318" t="s">
        <v>6884</v>
      </c>
      <c r="L3644" s="318" t="s">
        <v>862</v>
      </c>
    </row>
    <row r="3645" spans="1:12" ht="45">
      <c r="A3645" s="319" t="s">
        <v>6884</v>
      </c>
      <c r="B3645" s="319" t="s">
        <v>23146</v>
      </c>
      <c r="C3645" s="319" t="s">
        <v>23147</v>
      </c>
      <c r="D3645" s="319" t="s">
        <v>23148</v>
      </c>
      <c r="E3645" s="319" t="s">
        <v>8065</v>
      </c>
      <c r="F3645" s="319" t="s">
        <v>8066</v>
      </c>
      <c r="G3645" s="319" t="s">
        <v>7003</v>
      </c>
      <c r="H3645" s="319" t="s">
        <v>8066</v>
      </c>
      <c r="I3645" s="319" t="s">
        <v>6884</v>
      </c>
      <c r="J3645" s="319" t="s">
        <v>6884</v>
      </c>
      <c r="K3645" s="319" t="s">
        <v>6884</v>
      </c>
      <c r="L3645" s="319" t="s">
        <v>862</v>
      </c>
    </row>
    <row r="3646" spans="1:12" ht="213.75">
      <c r="A3646" s="318" t="s">
        <v>23152</v>
      </c>
      <c r="B3646" s="318" t="s">
        <v>23149</v>
      </c>
      <c r="C3646" s="318" t="s">
        <v>23150</v>
      </c>
      <c r="D3646" s="318" t="s">
        <v>23151</v>
      </c>
      <c r="E3646" s="318" t="s">
        <v>7445</v>
      </c>
      <c r="F3646" s="318" t="s">
        <v>7446</v>
      </c>
      <c r="G3646" s="318" t="s">
        <v>6990</v>
      </c>
      <c r="H3646" s="318" t="s">
        <v>7446</v>
      </c>
      <c r="I3646" s="318" t="s">
        <v>6884</v>
      </c>
      <c r="J3646" s="318" t="s">
        <v>6884</v>
      </c>
      <c r="K3646" s="318" t="s">
        <v>6884</v>
      </c>
      <c r="L3646" s="318" t="s">
        <v>862</v>
      </c>
    </row>
    <row r="3647" spans="1:12" ht="292.5">
      <c r="A3647" s="319" t="s">
        <v>23156</v>
      </c>
      <c r="B3647" s="319" t="s">
        <v>23153</v>
      </c>
      <c r="C3647" s="319" t="s">
        <v>23154</v>
      </c>
      <c r="D3647" s="319" t="s">
        <v>23155</v>
      </c>
      <c r="E3647" s="319" t="s">
        <v>7445</v>
      </c>
      <c r="F3647" s="319" t="s">
        <v>7446</v>
      </c>
      <c r="G3647" s="319" t="s">
        <v>6990</v>
      </c>
      <c r="H3647" s="319" t="s">
        <v>7446</v>
      </c>
      <c r="I3647" s="319" t="s">
        <v>6884</v>
      </c>
      <c r="J3647" s="319" t="s">
        <v>6884</v>
      </c>
      <c r="K3647" s="319" t="s">
        <v>6884</v>
      </c>
      <c r="L3647" s="319" t="s">
        <v>862</v>
      </c>
    </row>
    <row r="3648" spans="1:12" ht="292.5">
      <c r="A3648" s="318" t="s">
        <v>23160</v>
      </c>
      <c r="B3648" s="318" t="s">
        <v>23157</v>
      </c>
      <c r="C3648" s="318" t="s">
        <v>23158</v>
      </c>
      <c r="D3648" s="318" t="s">
        <v>23159</v>
      </c>
      <c r="E3648" s="318" t="s">
        <v>7445</v>
      </c>
      <c r="F3648" s="318" t="s">
        <v>7446</v>
      </c>
      <c r="G3648" s="318" t="s">
        <v>6990</v>
      </c>
      <c r="H3648" s="318" t="s">
        <v>7446</v>
      </c>
      <c r="I3648" s="318" t="s">
        <v>6884</v>
      </c>
      <c r="J3648" s="318" t="s">
        <v>6884</v>
      </c>
      <c r="K3648" s="318" t="s">
        <v>6884</v>
      </c>
      <c r="L3648" s="318" t="s">
        <v>862</v>
      </c>
    </row>
    <row r="3649" spans="1:12" ht="270">
      <c r="A3649" s="319" t="s">
        <v>23164</v>
      </c>
      <c r="B3649" s="319" t="s">
        <v>23161</v>
      </c>
      <c r="C3649" s="319" t="s">
        <v>23162</v>
      </c>
      <c r="D3649" s="319" t="s">
        <v>23163</v>
      </c>
      <c r="E3649" s="319" t="s">
        <v>7445</v>
      </c>
      <c r="F3649" s="319" t="s">
        <v>7446</v>
      </c>
      <c r="G3649" s="319" t="s">
        <v>6990</v>
      </c>
      <c r="H3649" s="319" t="s">
        <v>7446</v>
      </c>
      <c r="I3649" s="319" t="s">
        <v>6884</v>
      </c>
      <c r="J3649" s="319" t="s">
        <v>6884</v>
      </c>
      <c r="K3649" s="319" t="s">
        <v>6884</v>
      </c>
      <c r="L3649" s="319" t="s">
        <v>862</v>
      </c>
    </row>
    <row r="3650" spans="1:12" ht="191.25">
      <c r="A3650" s="318" t="s">
        <v>23168</v>
      </c>
      <c r="B3650" s="318" t="s">
        <v>23165</v>
      </c>
      <c r="C3650" s="318" t="s">
        <v>23166</v>
      </c>
      <c r="D3650" s="318" t="s">
        <v>23167</v>
      </c>
      <c r="E3650" s="318" t="s">
        <v>7445</v>
      </c>
      <c r="F3650" s="318" t="s">
        <v>7446</v>
      </c>
      <c r="G3650" s="318" t="s">
        <v>6990</v>
      </c>
      <c r="H3650" s="318" t="s">
        <v>7446</v>
      </c>
      <c r="I3650" s="318" t="s">
        <v>6884</v>
      </c>
      <c r="J3650" s="318" t="s">
        <v>6884</v>
      </c>
      <c r="K3650" s="318" t="s">
        <v>6884</v>
      </c>
      <c r="L3650" s="318" t="s">
        <v>862</v>
      </c>
    </row>
    <row r="3651" spans="1:12" ht="281.25">
      <c r="A3651" s="319" t="s">
        <v>23172</v>
      </c>
      <c r="B3651" s="319" t="s">
        <v>23169</v>
      </c>
      <c r="C3651" s="319" t="s">
        <v>23170</v>
      </c>
      <c r="D3651" s="319" t="s">
        <v>23171</v>
      </c>
      <c r="E3651" s="319" t="s">
        <v>7445</v>
      </c>
      <c r="F3651" s="319" t="s">
        <v>7446</v>
      </c>
      <c r="G3651" s="319" t="s">
        <v>6990</v>
      </c>
      <c r="H3651" s="319" t="s">
        <v>7446</v>
      </c>
      <c r="I3651" s="319" t="s">
        <v>6884</v>
      </c>
      <c r="J3651" s="319" t="s">
        <v>6884</v>
      </c>
      <c r="K3651" s="319" t="s">
        <v>6884</v>
      </c>
      <c r="L3651" s="319" t="s">
        <v>862</v>
      </c>
    </row>
    <row r="3652" spans="1:12" ht="303.75">
      <c r="A3652" s="318" t="s">
        <v>23176</v>
      </c>
      <c r="B3652" s="318" t="s">
        <v>23173</v>
      </c>
      <c r="C3652" s="318" t="s">
        <v>23174</v>
      </c>
      <c r="D3652" s="318" t="s">
        <v>23175</v>
      </c>
      <c r="E3652" s="318" t="s">
        <v>7445</v>
      </c>
      <c r="F3652" s="318" t="s">
        <v>7446</v>
      </c>
      <c r="G3652" s="318" t="s">
        <v>6990</v>
      </c>
      <c r="H3652" s="318" t="s">
        <v>7446</v>
      </c>
      <c r="I3652" s="318" t="s">
        <v>6884</v>
      </c>
      <c r="J3652" s="318" t="s">
        <v>6884</v>
      </c>
      <c r="K3652" s="318" t="s">
        <v>6884</v>
      </c>
      <c r="L3652" s="318" t="s">
        <v>862</v>
      </c>
    </row>
    <row r="3653" spans="1:12" ht="281.25">
      <c r="A3653" s="319" t="s">
        <v>23180</v>
      </c>
      <c r="B3653" s="319" t="s">
        <v>23177</v>
      </c>
      <c r="C3653" s="319" t="s">
        <v>23178</v>
      </c>
      <c r="D3653" s="319" t="s">
        <v>23179</v>
      </c>
      <c r="E3653" s="319" t="s">
        <v>7445</v>
      </c>
      <c r="F3653" s="319" t="s">
        <v>7446</v>
      </c>
      <c r="G3653" s="319" t="s">
        <v>6990</v>
      </c>
      <c r="H3653" s="319" t="s">
        <v>7446</v>
      </c>
      <c r="I3653" s="319" t="s">
        <v>6884</v>
      </c>
      <c r="J3653" s="319" t="s">
        <v>6884</v>
      </c>
      <c r="K3653" s="319" t="s">
        <v>6884</v>
      </c>
      <c r="L3653" s="319" t="s">
        <v>862</v>
      </c>
    </row>
    <row r="3654" spans="1:12" ht="315">
      <c r="A3654" s="318" t="s">
        <v>23184</v>
      </c>
      <c r="B3654" s="318" t="s">
        <v>23181</v>
      </c>
      <c r="C3654" s="318" t="s">
        <v>23182</v>
      </c>
      <c r="D3654" s="318" t="s">
        <v>23183</v>
      </c>
      <c r="E3654" s="318" t="s">
        <v>7445</v>
      </c>
      <c r="F3654" s="318" t="s">
        <v>7446</v>
      </c>
      <c r="G3654" s="318" t="s">
        <v>6990</v>
      </c>
      <c r="H3654" s="318" t="s">
        <v>7446</v>
      </c>
      <c r="I3654" s="318" t="s">
        <v>6884</v>
      </c>
      <c r="J3654" s="318" t="s">
        <v>6884</v>
      </c>
      <c r="K3654" s="318" t="s">
        <v>6884</v>
      </c>
      <c r="L3654" s="318" t="s">
        <v>862</v>
      </c>
    </row>
    <row r="3655" spans="1:12" ht="270">
      <c r="A3655" s="319" t="s">
        <v>23188</v>
      </c>
      <c r="B3655" s="319" t="s">
        <v>23185</v>
      </c>
      <c r="C3655" s="319" t="s">
        <v>23186</v>
      </c>
      <c r="D3655" s="319" t="s">
        <v>23187</v>
      </c>
      <c r="E3655" s="319" t="s">
        <v>7445</v>
      </c>
      <c r="F3655" s="319" t="s">
        <v>7446</v>
      </c>
      <c r="G3655" s="319" t="s">
        <v>6990</v>
      </c>
      <c r="H3655" s="319" t="s">
        <v>7446</v>
      </c>
      <c r="I3655" s="319" t="s">
        <v>6884</v>
      </c>
      <c r="J3655" s="319" t="s">
        <v>6884</v>
      </c>
      <c r="K3655" s="319" t="s">
        <v>6884</v>
      </c>
      <c r="L3655" s="319" t="s">
        <v>862</v>
      </c>
    </row>
    <row r="3656" spans="1:12" ht="303.75">
      <c r="A3656" s="318" t="s">
        <v>23192</v>
      </c>
      <c r="B3656" s="318" t="s">
        <v>23189</v>
      </c>
      <c r="C3656" s="318" t="s">
        <v>23190</v>
      </c>
      <c r="D3656" s="318" t="s">
        <v>23191</v>
      </c>
      <c r="E3656" s="318" t="s">
        <v>7445</v>
      </c>
      <c r="F3656" s="318" t="s">
        <v>7446</v>
      </c>
      <c r="G3656" s="318" t="s">
        <v>6990</v>
      </c>
      <c r="H3656" s="318" t="s">
        <v>7446</v>
      </c>
      <c r="I3656" s="318" t="s">
        <v>6884</v>
      </c>
      <c r="J3656" s="318" t="s">
        <v>6884</v>
      </c>
      <c r="K3656" s="318" t="s">
        <v>6884</v>
      </c>
      <c r="L3656" s="318" t="s">
        <v>862</v>
      </c>
    </row>
    <row r="3657" spans="1:12" ht="213.75">
      <c r="A3657" s="319" t="s">
        <v>23196</v>
      </c>
      <c r="B3657" s="319" t="s">
        <v>23193</v>
      </c>
      <c r="C3657" s="319" t="s">
        <v>23194</v>
      </c>
      <c r="D3657" s="319" t="s">
        <v>23195</v>
      </c>
      <c r="E3657" s="319" t="s">
        <v>7445</v>
      </c>
      <c r="F3657" s="319" t="s">
        <v>7446</v>
      </c>
      <c r="G3657" s="319" t="s">
        <v>6990</v>
      </c>
      <c r="H3657" s="319" t="s">
        <v>7446</v>
      </c>
      <c r="I3657" s="319" t="s">
        <v>6884</v>
      </c>
      <c r="J3657" s="319" t="s">
        <v>6884</v>
      </c>
      <c r="K3657" s="319" t="s">
        <v>6884</v>
      </c>
      <c r="L3657" s="319" t="s">
        <v>862</v>
      </c>
    </row>
    <row r="3658" spans="1:12" ht="303.75">
      <c r="A3658" s="318" t="s">
        <v>23200</v>
      </c>
      <c r="B3658" s="318" t="s">
        <v>23197</v>
      </c>
      <c r="C3658" s="318" t="s">
        <v>23198</v>
      </c>
      <c r="D3658" s="318" t="s">
        <v>23199</v>
      </c>
      <c r="E3658" s="318" t="s">
        <v>7445</v>
      </c>
      <c r="F3658" s="318" t="s">
        <v>7446</v>
      </c>
      <c r="G3658" s="318" t="s">
        <v>6990</v>
      </c>
      <c r="H3658" s="318" t="s">
        <v>7446</v>
      </c>
      <c r="I3658" s="318" t="s">
        <v>6884</v>
      </c>
      <c r="J3658" s="318" t="s">
        <v>6884</v>
      </c>
      <c r="K3658" s="318" t="s">
        <v>6884</v>
      </c>
      <c r="L3658" s="318" t="s">
        <v>862</v>
      </c>
    </row>
    <row r="3659" spans="1:12" ht="326.25">
      <c r="A3659" s="319" t="s">
        <v>23204</v>
      </c>
      <c r="B3659" s="319" t="s">
        <v>23201</v>
      </c>
      <c r="C3659" s="319" t="s">
        <v>23202</v>
      </c>
      <c r="D3659" s="319" t="s">
        <v>23203</v>
      </c>
      <c r="E3659" s="319" t="s">
        <v>7445</v>
      </c>
      <c r="F3659" s="319" t="s">
        <v>7446</v>
      </c>
      <c r="G3659" s="319" t="s">
        <v>6990</v>
      </c>
      <c r="H3659" s="319" t="s">
        <v>7446</v>
      </c>
      <c r="I3659" s="319" t="s">
        <v>6884</v>
      </c>
      <c r="J3659" s="319" t="s">
        <v>6884</v>
      </c>
      <c r="K3659" s="319" t="s">
        <v>6884</v>
      </c>
      <c r="L3659" s="319" t="s">
        <v>862</v>
      </c>
    </row>
    <row r="3660" spans="1:12" ht="348.75">
      <c r="A3660" s="318" t="s">
        <v>23208</v>
      </c>
      <c r="B3660" s="318" t="s">
        <v>23205</v>
      </c>
      <c r="C3660" s="318" t="s">
        <v>23206</v>
      </c>
      <c r="D3660" s="318" t="s">
        <v>23207</v>
      </c>
      <c r="E3660" s="318" t="s">
        <v>7445</v>
      </c>
      <c r="F3660" s="318" t="s">
        <v>7446</v>
      </c>
      <c r="G3660" s="318" t="s">
        <v>6990</v>
      </c>
      <c r="H3660" s="318" t="s">
        <v>7446</v>
      </c>
      <c r="I3660" s="318" t="s">
        <v>6884</v>
      </c>
      <c r="J3660" s="318" t="s">
        <v>6884</v>
      </c>
      <c r="K3660" s="318" t="s">
        <v>6884</v>
      </c>
      <c r="L3660" s="318" t="s">
        <v>862</v>
      </c>
    </row>
    <row r="3661" spans="1:12" ht="45">
      <c r="A3661" s="319" t="s">
        <v>23212</v>
      </c>
      <c r="B3661" s="319" t="s">
        <v>23209</v>
      </c>
      <c r="C3661" s="319" t="s">
        <v>23210</v>
      </c>
      <c r="D3661" s="319" t="s">
        <v>23211</v>
      </c>
      <c r="E3661" s="319" t="s">
        <v>7445</v>
      </c>
      <c r="F3661" s="319" t="s">
        <v>7446</v>
      </c>
      <c r="G3661" s="319" t="s">
        <v>6990</v>
      </c>
      <c r="H3661" s="319" t="s">
        <v>7446</v>
      </c>
      <c r="I3661" s="319" t="s">
        <v>6884</v>
      </c>
      <c r="J3661" s="319" t="s">
        <v>6884</v>
      </c>
      <c r="K3661" s="319" t="s">
        <v>6884</v>
      </c>
      <c r="L3661" s="319" t="s">
        <v>862</v>
      </c>
    </row>
    <row r="3662" spans="1:12" ht="112.5">
      <c r="A3662" s="318" t="s">
        <v>23216</v>
      </c>
      <c r="B3662" s="318" t="s">
        <v>23213</v>
      </c>
      <c r="C3662" s="318" t="s">
        <v>23214</v>
      </c>
      <c r="D3662" s="318" t="s">
        <v>23215</v>
      </c>
      <c r="E3662" s="318" t="s">
        <v>7445</v>
      </c>
      <c r="F3662" s="318" t="s">
        <v>7446</v>
      </c>
      <c r="G3662" s="318" t="s">
        <v>6990</v>
      </c>
      <c r="H3662" s="318" t="s">
        <v>7446</v>
      </c>
      <c r="I3662" s="318" t="s">
        <v>6884</v>
      </c>
      <c r="J3662" s="318" t="s">
        <v>6884</v>
      </c>
      <c r="K3662" s="318" t="s">
        <v>6884</v>
      </c>
      <c r="L3662" s="318" t="s">
        <v>862</v>
      </c>
    </row>
    <row r="3663" spans="1:12" ht="123.75">
      <c r="A3663" s="319" t="s">
        <v>23220</v>
      </c>
      <c r="B3663" s="319" t="s">
        <v>23217</v>
      </c>
      <c r="C3663" s="319" t="s">
        <v>23218</v>
      </c>
      <c r="D3663" s="319" t="s">
        <v>23219</v>
      </c>
      <c r="E3663" s="319" t="s">
        <v>7445</v>
      </c>
      <c r="F3663" s="319" t="s">
        <v>7446</v>
      </c>
      <c r="G3663" s="319" t="s">
        <v>6990</v>
      </c>
      <c r="H3663" s="319" t="s">
        <v>7446</v>
      </c>
      <c r="I3663" s="319" t="s">
        <v>6884</v>
      </c>
      <c r="J3663" s="319" t="s">
        <v>6884</v>
      </c>
      <c r="K3663" s="319" t="s">
        <v>6884</v>
      </c>
      <c r="L3663" s="319" t="s">
        <v>862</v>
      </c>
    </row>
    <row r="3664" spans="1:12" ht="213.75">
      <c r="A3664" s="318" t="s">
        <v>23224</v>
      </c>
      <c r="B3664" s="318" t="s">
        <v>23221</v>
      </c>
      <c r="C3664" s="318" t="s">
        <v>23222</v>
      </c>
      <c r="D3664" s="318" t="s">
        <v>23223</v>
      </c>
      <c r="E3664" s="318" t="s">
        <v>7445</v>
      </c>
      <c r="F3664" s="318" t="s">
        <v>7446</v>
      </c>
      <c r="G3664" s="318" t="s">
        <v>6990</v>
      </c>
      <c r="H3664" s="318" t="s">
        <v>7446</v>
      </c>
      <c r="I3664" s="318" t="s">
        <v>6884</v>
      </c>
      <c r="J3664" s="318" t="s">
        <v>6884</v>
      </c>
      <c r="K3664" s="318" t="s">
        <v>6884</v>
      </c>
      <c r="L3664" s="318" t="s">
        <v>862</v>
      </c>
    </row>
    <row r="3665" spans="1:12" ht="213.75">
      <c r="A3665" s="319" t="s">
        <v>23228</v>
      </c>
      <c r="B3665" s="319" t="s">
        <v>23225</v>
      </c>
      <c r="C3665" s="319" t="s">
        <v>23226</v>
      </c>
      <c r="D3665" s="319" t="s">
        <v>23227</v>
      </c>
      <c r="E3665" s="319" t="s">
        <v>7445</v>
      </c>
      <c r="F3665" s="319" t="s">
        <v>7446</v>
      </c>
      <c r="G3665" s="319" t="s">
        <v>6990</v>
      </c>
      <c r="H3665" s="319" t="s">
        <v>7446</v>
      </c>
      <c r="I3665" s="319" t="s">
        <v>6884</v>
      </c>
      <c r="J3665" s="319" t="s">
        <v>6884</v>
      </c>
      <c r="K3665" s="319" t="s">
        <v>6884</v>
      </c>
      <c r="L3665" s="319" t="s">
        <v>862</v>
      </c>
    </row>
    <row r="3666" spans="1:12" ht="168.75">
      <c r="A3666" s="318" t="s">
        <v>23232</v>
      </c>
      <c r="B3666" s="318" t="s">
        <v>23229</v>
      </c>
      <c r="C3666" s="318" t="s">
        <v>23230</v>
      </c>
      <c r="D3666" s="318" t="s">
        <v>23231</v>
      </c>
      <c r="E3666" s="318" t="s">
        <v>7445</v>
      </c>
      <c r="F3666" s="318" t="s">
        <v>7446</v>
      </c>
      <c r="G3666" s="318" t="s">
        <v>6990</v>
      </c>
      <c r="H3666" s="318" t="s">
        <v>7446</v>
      </c>
      <c r="I3666" s="318" t="s">
        <v>6884</v>
      </c>
      <c r="J3666" s="318" t="s">
        <v>6884</v>
      </c>
      <c r="K3666" s="318" t="s">
        <v>6884</v>
      </c>
      <c r="L3666" s="318" t="s">
        <v>862</v>
      </c>
    </row>
    <row r="3667" spans="1:12" ht="202.5">
      <c r="A3667" s="319" t="s">
        <v>23236</v>
      </c>
      <c r="B3667" s="319" t="s">
        <v>23233</v>
      </c>
      <c r="C3667" s="319" t="s">
        <v>23234</v>
      </c>
      <c r="D3667" s="319" t="s">
        <v>23235</v>
      </c>
      <c r="E3667" s="319" t="s">
        <v>7445</v>
      </c>
      <c r="F3667" s="319" t="s">
        <v>7446</v>
      </c>
      <c r="G3667" s="319" t="s">
        <v>6990</v>
      </c>
      <c r="H3667" s="319" t="s">
        <v>7446</v>
      </c>
      <c r="I3667" s="319" t="s">
        <v>6884</v>
      </c>
      <c r="J3667" s="319" t="s">
        <v>6884</v>
      </c>
      <c r="K3667" s="319" t="s">
        <v>6884</v>
      </c>
      <c r="L3667" s="319" t="s">
        <v>862</v>
      </c>
    </row>
    <row r="3668" spans="1:12" ht="90">
      <c r="A3668" s="318" t="s">
        <v>23240</v>
      </c>
      <c r="B3668" s="318" t="s">
        <v>23237</v>
      </c>
      <c r="C3668" s="318" t="s">
        <v>23238</v>
      </c>
      <c r="D3668" s="318" t="s">
        <v>23239</v>
      </c>
      <c r="E3668" s="318" t="s">
        <v>7445</v>
      </c>
      <c r="F3668" s="318" t="s">
        <v>7446</v>
      </c>
      <c r="G3668" s="318" t="s">
        <v>6990</v>
      </c>
      <c r="H3668" s="318" t="s">
        <v>7446</v>
      </c>
      <c r="I3668" s="318" t="s">
        <v>6884</v>
      </c>
      <c r="J3668" s="318" t="s">
        <v>6884</v>
      </c>
      <c r="K3668" s="318" t="s">
        <v>6884</v>
      </c>
      <c r="L3668" s="318" t="s">
        <v>862</v>
      </c>
    </row>
    <row r="3669" spans="1:12" ht="168.75">
      <c r="A3669" s="319" t="s">
        <v>23244</v>
      </c>
      <c r="B3669" s="319" t="s">
        <v>23241</v>
      </c>
      <c r="C3669" s="319" t="s">
        <v>23242</v>
      </c>
      <c r="D3669" s="319" t="s">
        <v>23243</v>
      </c>
      <c r="E3669" s="319" t="s">
        <v>7445</v>
      </c>
      <c r="F3669" s="319" t="s">
        <v>7446</v>
      </c>
      <c r="G3669" s="319" t="s">
        <v>6990</v>
      </c>
      <c r="H3669" s="319" t="s">
        <v>7446</v>
      </c>
      <c r="I3669" s="319" t="s">
        <v>6884</v>
      </c>
      <c r="J3669" s="319" t="s">
        <v>6884</v>
      </c>
      <c r="K3669" s="319" t="s">
        <v>6884</v>
      </c>
      <c r="L3669" s="319" t="s">
        <v>862</v>
      </c>
    </row>
    <row r="3670" spans="1:12" ht="191.25">
      <c r="A3670" s="318" t="s">
        <v>23248</v>
      </c>
      <c r="B3670" s="318" t="s">
        <v>23245</v>
      </c>
      <c r="C3670" s="318" t="s">
        <v>23246</v>
      </c>
      <c r="D3670" s="318" t="s">
        <v>23247</v>
      </c>
      <c r="E3670" s="318" t="s">
        <v>7445</v>
      </c>
      <c r="F3670" s="318" t="s">
        <v>7446</v>
      </c>
      <c r="G3670" s="318" t="s">
        <v>6990</v>
      </c>
      <c r="H3670" s="318" t="s">
        <v>7446</v>
      </c>
      <c r="I3670" s="318" t="s">
        <v>6884</v>
      </c>
      <c r="J3670" s="318" t="s">
        <v>6884</v>
      </c>
      <c r="K3670" s="318" t="s">
        <v>6884</v>
      </c>
      <c r="L3670" s="318" t="s">
        <v>862</v>
      </c>
    </row>
    <row r="3671" spans="1:12" ht="303.75">
      <c r="A3671" s="319" t="s">
        <v>23252</v>
      </c>
      <c r="B3671" s="319" t="s">
        <v>23249</v>
      </c>
      <c r="C3671" s="319" t="s">
        <v>23250</v>
      </c>
      <c r="D3671" s="319" t="s">
        <v>23251</v>
      </c>
      <c r="E3671" s="319" t="s">
        <v>7445</v>
      </c>
      <c r="F3671" s="319" t="s">
        <v>7446</v>
      </c>
      <c r="G3671" s="319" t="s">
        <v>6990</v>
      </c>
      <c r="H3671" s="319" t="s">
        <v>7446</v>
      </c>
      <c r="I3671" s="319" t="s">
        <v>6884</v>
      </c>
      <c r="J3671" s="319" t="s">
        <v>6884</v>
      </c>
      <c r="K3671" s="319" t="s">
        <v>6884</v>
      </c>
      <c r="L3671" s="319" t="s">
        <v>862</v>
      </c>
    </row>
    <row r="3672" spans="1:12" ht="146.25">
      <c r="A3672" s="318" t="s">
        <v>23256</v>
      </c>
      <c r="B3672" s="318" t="s">
        <v>23253</v>
      </c>
      <c r="C3672" s="318" t="s">
        <v>23254</v>
      </c>
      <c r="D3672" s="318" t="s">
        <v>23255</v>
      </c>
      <c r="E3672" s="318" t="s">
        <v>7445</v>
      </c>
      <c r="F3672" s="318" t="s">
        <v>7446</v>
      </c>
      <c r="G3672" s="318" t="s">
        <v>6990</v>
      </c>
      <c r="H3672" s="318" t="s">
        <v>7446</v>
      </c>
      <c r="I3672" s="318" t="s">
        <v>6884</v>
      </c>
      <c r="J3672" s="318" t="s">
        <v>6884</v>
      </c>
      <c r="K3672" s="318" t="s">
        <v>6884</v>
      </c>
      <c r="L3672" s="318" t="s">
        <v>862</v>
      </c>
    </row>
    <row r="3673" spans="1:12" ht="90">
      <c r="A3673" s="319" t="s">
        <v>23260</v>
      </c>
      <c r="B3673" s="319" t="s">
        <v>23257</v>
      </c>
      <c r="C3673" s="319" t="s">
        <v>23258</v>
      </c>
      <c r="D3673" s="319" t="s">
        <v>23259</v>
      </c>
      <c r="E3673" s="319" t="s">
        <v>7445</v>
      </c>
      <c r="F3673" s="319" t="s">
        <v>7446</v>
      </c>
      <c r="G3673" s="319" t="s">
        <v>6990</v>
      </c>
      <c r="H3673" s="319" t="s">
        <v>7446</v>
      </c>
      <c r="I3673" s="319" t="s">
        <v>6884</v>
      </c>
      <c r="J3673" s="319" t="s">
        <v>6884</v>
      </c>
      <c r="K3673" s="319" t="s">
        <v>6884</v>
      </c>
      <c r="L3673" s="319" t="s">
        <v>862</v>
      </c>
    </row>
    <row r="3674" spans="1:12" ht="303.75">
      <c r="A3674" s="318" t="s">
        <v>23264</v>
      </c>
      <c r="B3674" s="318" t="s">
        <v>23261</v>
      </c>
      <c r="C3674" s="318" t="s">
        <v>23262</v>
      </c>
      <c r="D3674" s="318" t="s">
        <v>23263</v>
      </c>
      <c r="E3674" s="318" t="s">
        <v>7445</v>
      </c>
      <c r="F3674" s="318" t="s">
        <v>7446</v>
      </c>
      <c r="G3674" s="318" t="s">
        <v>6990</v>
      </c>
      <c r="H3674" s="318" t="s">
        <v>7446</v>
      </c>
      <c r="I3674" s="318" t="s">
        <v>6884</v>
      </c>
      <c r="J3674" s="318" t="s">
        <v>6884</v>
      </c>
      <c r="K3674" s="318" t="s">
        <v>6884</v>
      </c>
      <c r="L3674" s="318" t="s">
        <v>862</v>
      </c>
    </row>
    <row r="3675" spans="1:12" ht="236.25">
      <c r="A3675" s="319" t="s">
        <v>23268</v>
      </c>
      <c r="B3675" s="319" t="s">
        <v>23265</v>
      </c>
      <c r="C3675" s="319" t="s">
        <v>23266</v>
      </c>
      <c r="D3675" s="319" t="s">
        <v>23267</v>
      </c>
      <c r="E3675" s="319" t="s">
        <v>7445</v>
      </c>
      <c r="F3675" s="319" t="s">
        <v>7446</v>
      </c>
      <c r="G3675" s="319" t="s">
        <v>6990</v>
      </c>
      <c r="H3675" s="319" t="s">
        <v>7446</v>
      </c>
      <c r="I3675" s="319" t="s">
        <v>6884</v>
      </c>
      <c r="J3675" s="319" t="s">
        <v>6884</v>
      </c>
      <c r="K3675" s="319" t="s">
        <v>6884</v>
      </c>
      <c r="L3675" s="319" t="s">
        <v>862</v>
      </c>
    </row>
    <row r="3676" spans="1:12" ht="292.5">
      <c r="A3676" s="318" t="s">
        <v>23272</v>
      </c>
      <c r="B3676" s="318" t="s">
        <v>23269</v>
      </c>
      <c r="C3676" s="318" t="s">
        <v>23270</v>
      </c>
      <c r="D3676" s="318" t="s">
        <v>23271</v>
      </c>
      <c r="E3676" s="318" t="s">
        <v>7445</v>
      </c>
      <c r="F3676" s="318" t="s">
        <v>7446</v>
      </c>
      <c r="G3676" s="318" t="s">
        <v>6990</v>
      </c>
      <c r="H3676" s="318" t="s">
        <v>7446</v>
      </c>
      <c r="I3676" s="318" t="s">
        <v>6884</v>
      </c>
      <c r="J3676" s="318" t="s">
        <v>6884</v>
      </c>
      <c r="K3676" s="318" t="s">
        <v>6884</v>
      </c>
      <c r="L3676" s="318" t="s">
        <v>862</v>
      </c>
    </row>
    <row r="3677" spans="1:12" ht="281.25">
      <c r="A3677" s="319" t="s">
        <v>23276</v>
      </c>
      <c r="B3677" s="319" t="s">
        <v>23273</v>
      </c>
      <c r="C3677" s="319" t="s">
        <v>23274</v>
      </c>
      <c r="D3677" s="319" t="s">
        <v>23275</v>
      </c>
      <c r="E3677" s="319" t="s">
        <v>7445</v>
      </c>
      <c r="F3677" s="319" t="s">
        <v>7446</v>
      </c>
      <c r="G3677" s="319" t="s">
        <v>6990</v>
      </c>
      <c r="H3677" s="319" t="s">
        <v>7446</v>
      </c>
      <c r="I3677" s="319" t="s">
        <v>6884</v>
      </c>
      <c r="J3677" s="319" t="s">
        <v>6884</v>
      </c>
      <c r="K3677" s="319" t="s">
        <v>6884</v>
      </c>
      <c r="L3677" s="319" t="s">
        <v>862</v>
      </c>
    </row>
    <row r="3678" spans="1:12" ht="180">
      <c r="A3678" s="318" t="s">
        <v>23280</v>
      </c>
      <c r="B3678" s="318" t="s">
        <v>23277</v>
      </c>
      <c r="C3678" s="318" t="s">
        <v>23278</v>
      </c>
      <c r="D3678" s="318" t="s">
        <v>23279</v>
      </c>
      <c r="E3678" s="318" t="s">
        <v>7445</v>
      </c>
      <c r="F3678" s="318" t="s">
        <v>7446</v>
      </c>
      <c r="G3678" s="318" t="s">
        <v>6990</v>
      </c>
      <c r="H3678" s="318" t="s">
        <v>7446</v>
      </c>
      <c r="I3678" s="318" t="s">
        <v>6884</v>
      </c>
      <c r="J3678" s="318" t="s">
        <v>6884</v>
      </c>
      <c r="K3678" s="318" t="s">
        <v>6884</v>
      </c>
      <c r="L3678" s="318" t="s">
        <v>862</v>
      </c>
    </row>
    <row r="3679" spans="1:12" ht="180">
      <c r="A3679" s="319" t="s">
        <v>23284</v>
      </c>
      <c r="B3679" s="319" t="s">
        <v>23281</v>
      </c>
      <c r="C3679" s="319" t="s">
        <v>23282</v>
      </c>
      <c r="D3679" s="319" t="s">
        <v>23283</v>
      </c>
      <c r="E3679" s="319" t="s">
        <v>7445</v>
      </c>
      <c r="F3679" s="319" t="s">
        <v>7446</v>
      </c>
      <c r="G3679" s="319" t="s">
        <v>6990</v>
      </c>
      <c r="H3679" s="319" t="s">
        <v>7446</v>
      </c>
      <c r="I3679" s="319" t="s">
        <v>6884</v>
      </c>
      <c r="J3679" s="319" t="s">
        <v>6884</v>
      </c>
      <c r="K3679" s="319" t="s">
        <v>6884</v>
      </c>
      <c r="L3679" s="319" t="s">
        <v>862</v>
      </c>
    </row>
    <row r="3680" spans="1:12" ht="191.25">
      <c r="A3680" s="318" t="s">
        <v>23288</v>
      </c>
      <c r="B3680" s="318" t="s">
        <v>23285</v>
      </c>
      <c r="C3680" s="318" t="s">
        <v>23286</v>
      </c>
      <c r="D3680" s="318" t="s">
        <v>23287</v>
      </c>
      <c r="E3680" s="318" t="s">
        <v>7445</v>
      </c>
      <c r="F3680" s="318" t="s">
        <v>7446</v>
      </c>
      <c r="G3680" s="318" t="s">
        <v>6990</v>
      </c>
      <c r="H3680" s="318" t="s">
        <v>7446</v>
      </c>
      <c r="I3680" s="318" t="s">
        <v>6884</v>
      </c>
      <c r="J3680" s="318" t="s">
        <v>6884</v>
      </c>
      <c r="K3680" s="318" t="s">
        <v>6884</v>
      </c>
      <c r="L3680" s="318" t="s">
        <v>862</v>
      </c>
    </row>
    <row r="3681" spans="1:12" ht="202.5">
      <c r="A3681" s="319" t="s">
        <v>23292</v>
      </c>
      <c r="B3681" s="319" t="s">
        <v>23289</v>
      </c>
      <c r="C3681" s="319" t="s">
        <v>23290</v>
      </c>
      <c r="D3681" s="319" t="s">
        <v>23291</v>
      </c>
      <c r="E3681" s="319" t="s">
        <v>7445</v>
      </c>
      <c r="F3681" s="319" t="s">
        <v>7446</v>
      </c>
      <c r="G3681" s="319" t="s">
        <v>6990</v>
      </c>
      <c r="H3681" s="319" t="s">
        <v>7446</v>
      </c>
      <c r="I3681" s="319" t="s">
        <v>6884</v>
      </c>
      <c r="J3681" s="319" t="s">
        <v>6884</v>
      </c>
      <c r="K3681" s="319" t="s">
        <v>6884</v>
      </c>
      <c r="L3681" s="319" t="s">
        <v>862</v>
      </c>
    </row>
    <row r="3682" spans="1:12" ht="270">
      <c r="A3682" s="318" t="s">
        <v>23296</v>
      </c>
      <c r="B3682" s="318" t="s">
        <v>23293</v>
      </c>
      <c r="C3682" s="318" t="s">
        <v>23294</v>
      </c>
      <c r="D3682" s="318" t="s">
        <v>23295</v>
      </c>
      <c r="E3682" s="318" t="s">
        <v>7445</v>
      </c>
      <c r="F3682" s="318" t="s">
        <v>7446</v>
      </c>
      <c r="G3682" s="318" t="s">
        <v>6990</v>
      </c>
      <c r="H3682" s="318" t="s">
        <v>7446</v>
      </c>
      <c r="I3682" s="318" t="s">
        <v>6884</v>
      </c>
      <c r="J3682" s="318" t="s">
        <v>6884</v>
      </c>
      <c r="K3682" s="318" t="s">
        <v>6884</v>
      </c>
      <c r="L3682" s="318" t="s">
        <v>862</v>
      </c>
    </row>
    <row r="3683" spans="1:12" ht="157.5">
      <c r="A3683" s="319" t="s">
        <v>23300</v>
      </c>
      <c r="B3683" s="319" t="s">
        <v>23297</v>
      </c>
      <c r="C3683" s="319" t="s">
        <v>23298</v>
      </c>
      <c r="D3683" s="319" t="s">
        <v>23299</v>
      </c>
      <c r="E3683" s="319" t="s">
        <v>7445</v>
      </c>
      <c r="F3683" s="319" t="s">
        <v>7446</v>
      </c>
      <c r="G3683" s="319" t="s">
        <v>6990</v>
      </c>
      <c r="H3683" s="319" t="s">
        <v>7446</v>
      </c>
      <c r="I3683" s="319" t="s">
        <v>6884</v>
      </c>
      <c r="J3683" s="319" t="s">
        <v>6884</v>
      </c>
      <c r="K3683" s="319" t="s">
        <v>6884</v>
      </c>
      <c r="L3683" s="319" t="s">
        <v>862</v>
      </c>
    </row>
    <row r="3684" spans="1:12" ht="180">
      <c r="A3684" s="318" t="s">
        <v>23304</v>
      </c>
      <c r="B3684" s="318" t="s">
        <v>23301</v>
      </c>
      <c r="C3684" s="318" t="s">
        <v>23302</v>
      </c>
      <c r="D3684" s="318" t="s">
        <v>23303</v>
      </c>
      <c r="E3684" s="318" t="s">
        <v>7445</v>
      </c>
      <c r="F3684" s="318" t="s">
        <v>7446</v>
      </c>
      <c r="G3684" s="318" t="s">
        <v>6990</v>
      </c>
      <c r="H3684" s="318" t="s">
        <v>7446</v>
      </c>
      <c r="I3684" s="318" t="s">
        <v>6884</v>
      </c>
      <c r="J3684" s="318" t="s">
        <v>6884</v>
      </c>
      <c r="K3684" s="318" t="s">
        <v>6884</v>
      </c>
      <c r="L3684" s="318" t="s">
        <v>862</v>
      </c>
    </row>
    <row r="3685" spans="1:12" ht="225">
      <c r="A3685" s="319" t="s">
        <v>23308</v>
      </c>
      <c r="B3685" s="319" t="s">
        <v>23305</v>
      </c>
      <c r="C3685" s="319" t="s">
        <v>23306</v>
      </c>
      <c r="D3685" s="319" t="s">
        <v>23307</v>
      </c>
      <c r="E3685" s="319" t="s">
        <v>7445</v>
      </c>
      <c r="F3685" s="319" t="s">
        <v>7446</v>
      </c>
      <c r="G3685" s="319" t="s">
        <v>6990</v>
      </c>
      <c r="H3685" s="319" t="s">
        <v>7446</v>
      </c>
      <c r="I3685" s="319" t="s">
        <v>6884</v>
      </c>
      <c r="J3685" s="319" t="s">
        <v>6884</v>
      </c>
      <c r="K3685" s="319" t="s">
        <v>6884</v>
      </c>
      <c r="L3685" s="319" t="s">
        <v>862</v>
      </c>
    </row>
    <row r="3686" spans="1:12" ht="326.25">
      <c r="A3686" s="318" t="s">
        <v>23312</v>
      </c>
      <c r="B3686" s="318" t="s">
        <v>23309</v>
      </c>
      <c r="C3686" s="318" t="s">
        <v>23310</v>
      </c>
      <c r="D3686" s="318" t="s">
        <v>23311</v>
      </c>
      <c r="E3686" s="318" t="s">
        <v>7445</v>
      </c>
      <c r="F3686" s="318" t="s">
        <v>7446</v>
      </c>
      <c r="G3686" s="318" t="s">
        <v>6990</v>
      </c>
      <c r="H3686" s="318" t="s">
        <v>7446</v>
      </c>
      <c r="I3686" s="318" t="s">
        <v>6884</v>
      </c>
      <c r="J3686" s="318" t="s">
        <v>6884</v>
      </c>
      <c r="K3686" s="318" t="s">
        <v>6884</v>
      </c>
      <c r="L3686" s="318" t="s">
        <v>862</v>
      </c>
    </row>
    <row r="3687" spans="1:12" ht="360">
      <c r="A3687" s="319" t="s">
        <v>23316</v>
      </c>
      <c r="B3687" s="319" t="s">
        <v>23313</v>
      </c>
      <c r="C3687" s="319" t="s">
        <v>23314</v>
      </c>
      <c r="D3687" s="319" t="s">
        <v>23315</v>
      </c>
      <c r="E3687" s="319" t="s">
        <v>7445</v>
      </c>
      <c r="F3687" s="319" t="s">
        <v>7446</v>
      </c>
      <c r="G3687" s="319" t="s">
        <v>6990</v>
      </c>
      <c r="H3687" s="319" t="s">
        <v>7446</v>
      </c>
      <c r="I3687" s="319" t="s">
        <v>6884</v>
      </c>
      <c r="J3687" s="319" t="s">
        <v>6884</v>
      </c>
      <c r="K3687" s="319" t="s">
        <v>6884</v>
      </c>
      <c r="L3687" s="319" t="s">
        <v>862</v>
      </c>
    </row>
    <row r="3688" spans="1:12" ht="326.25">
      <c r="A3688" s="318" t="s">
        <v>23320</v>
      </c>
      <c r="B3688" s="318" t="s">
        <v>23317</v>
      </c>
      <c r="C3688" s="318" t="s">
        <v>23318</v>
      </c>
      <c r="D3688" s="318" t="s">
        <v>23319</v>
      </c>
      <c r="E3688" s="318" t="s">
        <v>22842</v>
      </c>
      <c r="F3688" s="318" t="s">
        <v>7446</v>
      </c>
      <c r="G3688" s="318" t="s">
        <v>6990</v>
      </c>
      <c r="H3688" s="318" t="s">
        <v>7446</v>
      </c>
      <c r="I3688" s="318" t="s">
        <v>6884</v>
      </c>
      <c r="J3688" s="318" t="s">
        <v>6884</v>
      </c>
      <c r="K3688" s="318" t="s">
        <v>6884</v>
      </c>
      <c r="L3688" s="318" t="s">
        <v>862</v>
      </c>
    </row>
    <row r="3689" spans="1:12" ht="292.5">
      <c r="A3689" s="319" t="s">
        <v>23324</v>
      </c>
      <c r="B3689" s="319" t="s">
        <v>23321</v>
      </c>
      <c r="C3689" s="319" t="s">
        <v>23322</v>
      </c>
      <c r="D3689" s="319" t="s">
        <v>23323</v>
      </c>
      <c r="E3689" s="319" t="s">
        <v>22842</v>
      </c>
      <c r="F3689" s="319" t="s">
        <v>7446</v>
      </c>
      <c r="G3689" s="319" t="s">
        <v>6990</v>
      </c>
      <c r="H3689" s="319" t="s">
        <v>7446</v>
      </c>
      <c r="I3689" s="319" t="s">
        <v>6884</v>
      </c>
      <c r="J3689" s="319" t="s">
        <v>6884</v>
      </c>
      <c r="K3689" s="319" t="s">
        <v>6884</v>
      </c>
      <c r="L3689" s="319" t="s">
        <v>862</v>
      </c>
    </row>
    <row r="3690" spans="1:12" ht="270">
      <c r="A3690" s="318" t="s">
        <v>23328</v>
      </c>
      <c r="B3690" s="318" t="s">
        <v>23325</v>
      </c>
      <c r="C3690" s="318" t="s">
        <v>23326</v>
      </c>
      <c r="D3690" s="318" t="s">
        <v>23327</v>
      </c>
      <c r="E3690" s="318" t="s">
        <v>22842</v>
      </c>
      <c r="F3690" s="318" t="s">
        <v>7446</v>
      </c>
      <c r="G3690" s="318" t="s">
        <v>6990</v>
      </c>
      <c r="H3690" s="318" t="s">
        <v>7446</v>
      </c>
      <c r="I3690" s="318" t="s">
        <v>6884</v>
      </c>
      <c r="J3690" s="318" t="s">
        <v>6884</v>
      </c>
      <c r="K3690" s="318" t="s">
        <v>6884</v>
      </c>
      <c r="L3690" s="318" t="s">
        <v>862</v>
      </c>
    </row>
    <row r="3691" spans="1:12" ht="270">
      <c r="A3691" s="319" t="s">
        <v>23332</v>
      </c>
      <c r="B3691" s="319" t="s">
        <v>23329</v>
      </c>
      <c r="C3691" s="319" t="s">
        <v>23330</v>
      </c>
      <c r="D3691" s="319" t="s">
        <v>23331</v>
      </c>
      <c r="E3691" s="319" t="s">
        <v>22842</v>
      </c>
      <c r="F3691" s="319" t="s">
        <v>7446</v>
      </c>
      <c r="G3691" s="319" t="s">
        <v>6990</v>
      </c>
      <c r="H3691" s="319" t="s">
        <v>7446</v>
      </c>
      <c r="I3691" s="319" t="s">
        <v>6884</v>
      </c>
      <c r="J3691" s="319" t="s">
        <v>6884</v>
      </c>
      <c r="K3691" s="319" t="s">
        <v>6884</v>
      </c>
      <c r="L3691" s="319" t="s">
        <v>862</v>
      </c>
    </row>
    <row r="3692" spans="1:12" ht="247.5">
      <c r="A3692" s="318" t="s">
        <v>23336</v>
      </c>
      <c r="B3692" s="318" t="s">
        <v>23333</v>
      </c>
      <c r="C3692" s="318" t="s">
        <v>23334</v>
      </c>
      <c r="D3692" s="318" t="s">
        <v>23335</v>
      </c>
      <c r="E3692" s="318" t="s">
        <v>22842</v>
      </c>
      <c r="F3692" s="318" t="s">
        <v>7446</v>
      </c>
      <c r="G3692" s="318" t="s">
        <v>6990</v>
      </c>
      <c r="H3692" s="318" t="s">
        <v>7446</v>
      </c>
      <c r="I3692" s="318" t="s">
        <v>6884</v>
      </c>
      <c r="J3692" s="318" t="s">
        <v>6884</v>
      </c>
      <c r="K3692" s="318" t="s">
        <v>6884</v>
      </c>
      <c r="L3692" s="318" t="s">
        <v>862</v>
      </c>
    </row>
    <row r="3693" spans="1:12" ht="247.5">
      <c r="A3693" s="319" t="s">
        <v>23340</v>
      </c>
      <c r="B3693" s="319" t="s">
        <v>23337</v>
      </c>
      <c r="C3693" s="319" t="s">
        <v>23338</v>
      </c>
      <c r="D3693" s="319" t="s">
        <v>23339</v>
      </c>
      <c r="E3693" s="319" t="s">
        <v>22842</v>
      </c>
      <c r="F3693" s="319" t="s">
        <v>7446</v>
      </c>
      <c r="G3693" s="319" t="s">
        <v>6990</v>
      </c>
      <c r="H3693" s="319" t="s">
        <v>7446</v>
      </c>
      <c r="I3693" s="319" t="s">
        <v>6884</v>
      </c>
      <c r="J3693" s="319" t="s">
        <v>6884</v>
      </c>
      <c r="K3693" s="319" t="s">
        <v>6884</v>
      </c>
      <c r="L3693" s="319" t="s">
        <v>862</v>
      </c>
    </row>
    <row r="3694" spans="1:12" ht="247.5">
      <c r="A3694" s="318" t="s">
        <v>23344</v>
      </c>
      <c r="B3694" s="318" t="s">
        <v>23341</v>
      </c>
      <c r="C3694" s="318" t="s">
        <v>23342</v>
      </c>
      <c r="D3694" s="318" t="s">
        <v>23343</v>
      </c>
      <c r="E3694" s="318" t="s">
        <v>22842</v>
      </c>
      <c r="F3694" s="318" t="s">
        <v>7446</v>
      </c>
      <c r="G3694" s="318" t="s">
        <v>6990</v>
      </c>
      <c r="H3694" s="318" t="s">
        <v>7446</v>
      </c>
      <c r="I3694" s="318" t="s">
        <v>6884</v>
      </c>
      <c r="J3694" s="318" t="s">
        <v>6884</v>
      </c>
      <c r="K3694" s="318" t="s">
        <v>6884</v>
      </c>
      <c r="L3694" s="318" t="s">
        <v>862</v>
      </c>
    </row>
    <row r="3695" spans="1:12" ht="247.5">
      <c r="A3695" s="319" t="s">
        <v>23348</v>
      </c>
      <c r="B3695" s="319" t="s">
        <v>23345</v>
      </c>
      <c r="C3695" s="319" t="s">
        <v>23346</v>
      </c>
      <c r="D3695" s="319" t="s">
        <v>23347</v>
      </c>
      <c r="E3695" s="319" t="s">
        <v>22842</v>
      </c>
      <c r="F3695" s="319" t="s">
        <v>7446</v>
      </c>
      <c r="G3695" s="319" t="s">
        <v>6990</v>
      </c>
      <c r="H3695" s="319" t="s">
        <v>7446</v>
      </c>
      <c r="I3695" s="319" t="s">
        <v>6884</v>
      </c>
      <c r="J3695" s="319" t="s">
        <v>6884</v>
      </c>
      <c r="K3695" s="319" t="s">
        <v>6884</v>
      </c>
      <c r="L3695" s="319" t="s">
        <v>862</v>
      </c>
    </row>
    <row r="3696" spans="1:12" ht="292.5">
      <c r="A3696" s="318" t="s">
        <v>23352</v>
      </c>
      <c r="B3696" s="318" t="s">
        <v>23349</v>
      </c>
      <c r="C3696" s="318" t="s">
        <v>23350</v>
      </c>
      <c r="D3696" s="318" t="s">
        <v>23351</v>
      </c>
      <c r="E3696" s="318" t="s">
        <v>22842</v>
      </c>
      <c r="F3696" s="318" t="s">
        <v>7446</v>
      </c>
      <c r="G3696" s="318" t="s">
        <v>6990</v>
      </c>
      <c r="H3696" s="318" t="s">
        <v>7446</v>
      </c>
      <c r="I3696" s="318" t="s">
        <v>6884</v>
      </c>
      <c r="J3696" s="318" t="s">
        <v>6884</v>
      </c>
      <c r="K3696" s="318" t="s">
        <v>6884</v>
      </c>
      <c r="L3696" s="318" t="s">
        <v>862</v>
      </c>
    </row>
    <row r="3697" spans="1:12" ht="236.25">
      <c r="A3697" s="319" t="s">
        <v>23356</v>
      </c>
      <c r="B3697" s="319" t="s">
        <v>23353</v>
      </c>
      <c r="C3697" s="319" t="s">
        <v>23354</v>
      </c>
      <c r="D3697" s="319" t="s">
        <v>23355</v>
      </c>
      <c r="E3697" s="319" t="s">
        <v>22842</v>
      </c>
      <c r="F3697" s="319" t="s">
        <v>7446</v>
      </c>
      <c r="G3697" s="319" t="s">
        <v>6990</v>
      </c>
      <c r="H3697" s="319" t="s">
        <v>7446</v>
      </c>
      <c r="I3697" s="319" t="s">
        <v>6884</v>
      </c>
      <c r="J3697" s="319" t="s">
        <v>6884</v>
      </c>
      <c r="K3697" s="319" t="s">
        <v>6884</v>
      </c>
      <c r="L3697" s="319" t="s">
        <v>862</v>
      </c>
    </row>
    <row r="3698" spans="1:12" ht="258.75">
      <c r="A3698" s="318" t="s">
        <v>23360</v>
      </c>
      <c r="B3698" s="318" t="s">
        <v>23357</v>
      </c>
      <c r="C3698" s="318" t="s">
        <v>23358</v>
      </c>
      <c r="D3698" s="318" t="s">
        <v>23359</v>
      </c>
      <c r="E3698" s="318" t="s">
        <v>22842</v>
      </c>
      <c r="F3698" s="318" t="s">
        <v>7446</v>
      </c>
      <c r="G3698" s="318" t="s">
        <v>6990</v>
      </c>
      <c r="H3698" s="318" t="s">
        <v>7446</v>
      </c>
      <c r="I3698" s="318" t="s">
        <v>6884</v>
      </c>
      <c r="J3698" s="318" t="s">
        <v>6884</v>
      </c>
      <c r="K3698" s="318" t="s">
        <v>6884</v>
      </c>
      <c r="L3698" s="318" t="s">
        <v>862</v>
      </c>
    </row>
    <row r="3699" spans="1:12" ht="258.75">
      <c r="A3699" s="319" t="s">
        <v>23364</v>
      </c>
      <c r="B3699" s="319" t="s">
        <v>23361</v>
      </c>
      <c r="C3699" s="319" t="s">
        <v>23362</v>
      </c>
      <c r="D3699" s="319" t="s">
        <v>23363</v>
      </c>
      <c r="E3699" s="319" t="s">
        <v>22842</v>
      </c>
      <c r="F3699" s="319" t="s">
        <v>7446</v>
      </c>
      <c r="G3699" s="319" t="s">
        <v>6990</v>
      </c>
      <c r="H3699" s="319" t="s">
        <v>7446</v>
      </c>
      <c r="I3699" s="319" t="s">
        <v>6884</v>
      </c>
      <c r="J3699" s="319" t="s">
        <v>6884</v>
      </c>
      <c r="K3699" s="319" t="s">
        <v>6884</v>
      </c>
      <c r="L3699" s="319" t="s">
        <v>862</v>
      </c>
    </row>
    <row r="3700" spans="1:12" ht="213.75">
      <c r="A3700" s="318" t="s">
        <v>23368</v>
      </c>
      <c r="B3700" s="318" t="s">
        <v>23365</v>
      </c>
      <c r="C3700" s="318" t="s">
        <v>23366</v>
      </c>
      <c r="D3700" s="318" t="s">
        <v>23367</v>
      </c>
      <c r="E3700" s="318" t="s">
        <v>10960</v>
      </c>
      <c r="F3700" s="318" t="s">
        <v>10961</v>
      </c>
      <c r="G3700" s="318" t="s">
        <v>23369</v>
      </c>
      <c r="H3700" s="318" t="s">
        <v>23370</v>
      </c>
      <c r="I3700" s="318" t="s">
        <v>6884</v>
      </c>
      <c r="J3700" s="318" t="s">
        <v>6884</v>
      </c>
      <c r="K3700" s="318" t="s">
        <v>23371</v>
      </c>
      <c r="L3700" s="318" t="s">
        <v>6986</v>
      </c>
    </row>
    <row r="3701" spans="1:12" ht="191.25">
      <c r="A3701" s="319" t="s">
        <v>23375</v>
      </c>
      <c r="B3701" s="319" t="s">
        <v>23372</v>
      </c>
      <c r="C3701" s="319" t="s">
        <v>23373</v>
      </c>
      <c r="D3701" s="319" t="s">
        <v>23374</v>
      </c>
      <c r="E3701" s="319" t="s">
        <v>10960</v>
      </c>
      <c r="F3701" s="319" t="s">
        <v>10961</v>
      </c>
      <c r="G3701" s="319" t="s">
        <v>23369</v>
      </c>
      <c r="H3701" s="319" t="s">
        <v>23370</v>
      </c>
      <c r="I3701" s="319" t="s">
        <v>6884</v>
      </c>
      <c r="J3701" s="319" t="s">
        <v>6884</v>
      </c>
      <c r="K3701" s="319" t="s">
        <v>23371</v>
      </c>
      <c r="L3701" s="319" t="s">
        <v>6986</v>
      </c>
    </row>
    <row r="3702" spans="1:12" ht="180">
      <c r="A3702" s="318" t="s">
        <v>23379</v>
      </c>
      <c r="B3702" s="318" t="s">
        <v>23376</v>
      </c>
      <c r="C3702" s="318" t="s">
        <v>23377</v>
      </c>
      <c r="D3702" s="318" t="s">
        <v>23378</v>
      </c>
      <c r="E3702" s="318" t="s">
        <v>10960</v>
      </c>
      <c r="F3702" s="318" t="s">
        <v>10961</v>
      </c>
      <c r="G3702" s="318" t="s">
        <v>23369</v>
      </c>
      <c r="H3702" s="318" t="s">
        <v>23370</v>
      </c>
      <c r="I3702" s="318" t="s">
        <v>6884</v>
      </c>
      <c r="J3702" s="318" t="s">
        <v>6884</v>
      </c>
      <c r="K3702" s="318" t="s">
        <v>23371</v>
      </c>
      <c r="L3702" s="318" t="s">
        <v>6986</v>
      </c>
    </row>
    <row r="3703" spans="1:12" ht="202.5">
      <c r="A3703" s="319" t="s">
        <v>23383</v>
      </c>
      <c r="B3703" s="319" t="s">
        <v>23380</v>
      </c>
      <c r="C3703" s="319" t="s">
        <v>23381</v>
      </c>
      <c r="D3703" s="319" t="s">
        <v>23382</v>
      </c>
      <c r="E3703" s="319" t="s">
        <v>10960</v>
      </c>
      <c r="F3703" s="319" t="s">
        <v>10961</v>
      </c>
      <c r="G3703" s="319" t="s">
        <v>23369</v>
      </c>
      <c r="H3703" s="319" t="s">
        <v>23370</v>
      </c>
      <c r="I3703" s="319" t="s">
        <v>6884</v>
      </c>
      <c r="J3703" s="319" t="s">
        <v>6884</v>
      </c>
      <c r="K3703" s="319" t="s">
        <v>23371</v>
      </c>
      <c r="L3703" s="319" t="s">
        <v>6986</v>
      </c>
    </row>
    <row r="3704" spans="1:12" ht="180">
      <c r="A3704" s="318" t="s">
        <v>23387</v>
      </c>
      <c r="B3704" s="318" t="s">
        <v>23384</v>
      </c>
      <c r="C3704" s="318" t="s">
        <v>23385</v>
      </c>
      <c r="D3704" s="318" t="s">
        <v>23386</v>
      </c>
      <c r="E3704" s="318" t="s">
        <v>10960</v>
      </c>
      <c r="F3704" s="318" t="s">
        <v>10961</v>
      </c>
      <c r="G3704" s="318" t="s">
        <v>23369</v>
      </c>
      <c r="H3704" s="318" t="s">
        <v>23370</v>
      </c>
      <c r="I3704" s="318" t="s">
        <v>6884</v>
      </c>
      <c r="J3704" s="318" t="s">
        <v>6884</v>
      </c>
      <c r="K3704" s="318" t="s">
        <v>23371</v>
      </c>
      <c r="L3704" s="318" t="s">
        <v>6986</v>
      </c>
    </row>
    <row r="3705" spans="1:12" ht="180">
      <c r="A3705" s="319" t="s">
        <v>23391</v>
      </c>
      <c r="B3705" s="319" t="s">
        <v>23388</v>
      </c>
      <c r="C3705" s="319" t="s">
        <v>23389</v>
      </c>
      <c r="D3705" s="319" t="s">
        <v>23390</v>
      </c>
      <c r="E3705" s="319" t="s">
        <v>10960</v>
      </c>
      <c r="F3705" s="319" t="s">
        <v>10961</v>
      </c>
      <c r="G3705" s="319" t="s">
        <v>23369</v>
      </c>
      <c r="H3705" s="319" t="s">
        <v>23370</v>
      </c>
      <c r="I3705" s="319" t="s">
        <v>6884</v>
      </c>
      <c r="J3705" s="319" t="s">
        <v>6884</v>
      </c>
      <c r="K3705" s="319" t="s">
        <v>23371</v>
      </c>
      <c r="L3705" s="319" t="s">
        <v>6986</v>
      </c>
    </row>
    <row r="3706" spans="1:12" ht="168.75">
      <c r="A3706" s="318" t="s">
        <v>23395</v>
      </c>
      <c r="B3706" s="318" t="s">
        <v>23392</v>
      </c>
      <c r="C3706" s="318" t="s">
        <v>23393</v>
      </c>
      <c r="D3706" s="318" t="s">
        <v>23394</v>
      </c>
      <c r="E3706" s="318" t="s">
        <v>10960</v>
      </c>
      <c r="F3706" s="318" t="s">
        <v>10961</v>
      </c>
      <c r="G3706" s="318" t="s">
        <v>23369</v>
      </c>
      <c r="H3706" s="318" t="s">
        <v>23370</v>
      </c>
      <c r="I3706" s="318" t="s">
        <v>6884</v>
      </c>
      <c r="J3706" s="318" t="s">
        <v>6884</v>
      </c>
      <c r="K3706" s="318" t="s">
        <v>23371</v>
      </c>
      <c r="L3706" s="318" t="s">
        <v>6986</v>
      </c>
    </row>
    <row r="3707" spans="1:12" ht="157.5">
      <c r="A3707" s="319" t="s">
        <v>23399</v>
      </c>
      <c r="B3707" s="319" t="s">
        <v>23396</v>
      </c>
      <c r="C3707" s="319" t="s">
        <v>23397</v>
      </c>
      <c r="D3707" s="319" t="s">
        <v>23398</v>
      </c>
      <c r="E3707" s="319" t="s">
        <v>10960</v>
      </c>
      <c r="F3707" s="319" t="s">
        <v>10961</v>
      </c>
      <c r="G3707" s="319" t="s">
        <v>23369</v>
      </c>
      <c r="H3707" s="319" t="s">
        <v>23370</v>
      </c>
      <c r="I3707" s="319" t="s">
        <v>6884</v>
      </c>
      <c r="J3707" s="319" t="s">
        <v>6884</v>
      </c>
      <c r="K3707" s="319" t="s">
        <v>23371</v>
      </c>
      <c r="L3707" s="319" t="s">
        <v>6986</v>
      </c>
    </row>
    <row r="3708" spans="1:12" ht="180">
      <c r="A3708" s="318" t="s">
        <v>23403</v>
      </c>
      <c r="B3708" s="318" t="s">
        <v>23400</v>
      </c>
      <c r="C3708" s="318" t="s">
        <v>23401</v>
      </c>
      <c r="D3708" s="318" t="s">
        <v>23402</v>
      </c>
      <c r="E3708" s="318" t="s">
        <v>10960</v>
      </c>
      <c r="F3708" s="318" t="s">
        <v>10961</v>
      </c>
      <c r="G3708" s="318" t="s">
        <v>23369</v>
      </c>
      <c r="H3708" s="318" t="s">
        <v>23370</v>
      </c>
      <c r="I3708" s="318" t="s">
        <v>6884</v>
      </c>
      <c r="J3708" s="318" t="s">
        <v>6884</v>
      </c>
      <c r="K3708" s="318" t="s">
        <v>23371</v>
      </c>
      <c r="L3708" s="318" t="s">
        <v>6986</v>
      </c>
    </row>
    <row r="3709" spans="1:12" ht="168.75">
      <c r="A3709" s="319" t="s">
        <v>23407</v>
      </c>
      <c r="B3709" s="319" t="s">
        <v>23404</v>
      </c>
      <c r="C3709" s="319" t="s">
        <v>23405</v>
      </c>
      <c r="D3709" s="319" t="s">
        <v>23406</v>
      </c>
      <c r="E3709" s="319" t="s">
        <v>10960</v>
      </c>
      <c r="F3709" s="319" t="s">
        <v>10961</v>
      </c>
      <c r="G3709" s="319" t="s">
        <v>23369</v>
      </c>
      <c r="H3709" s="319" t="s">
        <v>23370</v>
      </c>
      <c r="I3709" s="319" t="s">
        <v>6884</v>
      </c>
      <c r="J3709" s="319" t="s">
        <v>6884</v>
      </c>
      <c r="K3709" s="319" t="s">
        <v>23371</v>
      </c>
      <c r="L3709" s="319" t="s">
        <v>6986</v>
      </c>
    </row>
    <row r="3710" spans="1:12" ht="202.5">
      <c r="A3710" s="318" t="s">
        <v>23411</v>
      </c>
      <c r="B3710" s="318" t="s">
        <v>23408</v>
      </c>
      <c r="C3710" s="318" t="s">
        <v>23409</v>
      </c>
      <c r="D3710" s="318" t="s">
        <v>23410</v>
      </c>
      <c r="E3710" s="318" t="s">
        <v>10960</v>
      </c>
      <c r="F3710" s="318" t="s">
        <v>10961</v>
      </c>
      <c r="G3710" s="318" t="s">
        <v>23369</v>
      </c>
      <c r="H3710" s="318" t="s">
        <v>23370</v>
      </c>
      <c r="I3710" s="318" t="s">
        <v>6884</v>
      </c>
      <c r="J3710" s="318" t="s">
        <v>6884</v>
      </c>
      <c r="K3710" s="318" t="s">
        <v>23371</v>
      </c>
      <c r="L3710" s="318" t="s">
        <v>6986</v>
      </c>
    </row>
    <row r="3711" spans="1:12" ht="191.25">
      <c r="A3711" s="319" t="s">
        <v>23415</v>
      </c>
      <c r="B3711" s="319" t="s">
        <v>23412</v>
      </c>
      <c r="C3711" s="319" t="s">
        <v>23413</v>
      </c>
      <c r="D3711" s="319" t="s">
        <v>23414</v>
      </c>
      <c r="E3711" s="319" t="s">
        <v>10960</v>
      </c>
      <c r="F3711" s="319" t="s">
        <v>10961</v>
      </c>
      <c r="G3711" s="319" t="s">
        <v>23369</v>
      </c>
      <c r="H3711" s="319" t="s">
        <v>23370</v>
      </c>
      <c r="I3711" s="319" t="s">
        <v>6884</v>
      </c>
      <c r="J3711" s="319" t="s">
        <v>6884</v>
      </c>
      <c r="K3711" s="319" t="s">
        <v>23371</v>
      </c>
      <c r="L3711" s="319" t="s">
        <v>6986</v>
      </c>
    </row>
    <row r="3712" spans="1:12" ht="168.75">
      <c r="A3712" s="318" t="s">
        <v>23419</v>
      </c>
      <c r="B3712" s="318" t="s">
        <v>23416</v>
      </c>
      <c r="C3712" s="318" t="s">
        <v>23417</v>
      </c>
      <c r="D3712" s="318" t="s">
        <v>23418</v>
      </c>
      <c r="E3712" s="318" t="s">
        <v>10960</v>
      </c>
      <c r="F3712" s="318" t="s">
        <v>10961</v>
      </c>
      <c r="G3712" s="318" t="s">
        <v>23369</v>
      </c>
      <c r="H3712" s="318" t="s">
        <v>23370</v>
      </c>
      <c r="I3712" s="318" t="s">
        <v>6884</v>
      </c>
      <c r="J3712" s="318" t="s">
        <v>6884</v>
      </c>
      <c r="K3712" s="318" t="s">
        <v>23371</v>
      </c>
      <c r="L3712" s="318" t="s">
        <v>6986</v>
      </c>
    </row>
    <row r="3713" spans="1:12" ht="56.25">
      <c r="A3713" s="319" t="s">
        <v>23423</v>
      </c>
      <c r="B3713" s="319" t="s">
        <v>23420</v>
      </c>
      <c r="C3713" s="319" t="s">
        <v>23421</v>
      </c>
      <c r="D3713" s="319" t="s">
        <v>23422</v>
      </c>
      <c r="E3713" s="319" t="s">
        <v>10960</v>
      </c>
      <c r="F3713" s="319" t="s">
        <v>10961</v>
      </c>
      <c r="G3713" s="319" t="s">
        <v>23369</v>
      </c>
      <c r="H3713" s="319" t="s">
        <v>23370</v>
      </c>
      <c r="I3713" s="319" t="s">
        <v>6884</v>
      </c>
      <c r="J3713" s="319" t="s">
        <v>6884</v>
      </c>
      <c r="K3713" s="319" t="s">
        <v>23371</v>
      </c>
      <c r="L3713" s="319" t="s">
        <v>6986</v>
      </c>
    </row>
    <row r="3714" spans="1:12" ht="247.5">
      <c r="A3714" s="318" t="s">
        <v>23427</v>
      </c>
      <c r="B3714" s="318" t="s">
        <v>23424</v>
      </c>
      <c r="C3714" s="318" t="s">
        <v>23425</v>
      </c>
      <c r="D3714" s="318" t="s">
        <v>23426</v>
      </c>
      <c r="E3714" s="318" t="s">
        <v>10960</v>
      </c>
      <c r="F3714" s="318" t="s">
        <v>10961</v>
      </c>
      <c r="G3714" s="318" t="s">
        <v>23369</v>
      </c>
      <c r="H3714" s="318" t="s">
        <v>23370</v>
      </c>
      <c r="I3714" s="318" t="s">
        <v>6884</v>
      </c>
      <c r="J3714" s="318" t="s">
        <v>6884</v>
      </c>
      <c r="K3714" s="318" t="s">
        <v>23371</v>
      </c>
      <c r="L3714" s="318" t="s">
        <v>6986</v>
      </c>
    </row>
    <row r="3715" spans="1:12" ht="180">
      <c r="A3715" s="319" t="s">
        <v>23431</v>
      </c>
      <c r="B3715" s="319" t="s">
        <v>23428</v>
      </c>
      <c r="C3715" s="319" t="s">
        <v>23429</v>
      </c>
      <c r="D3715" s="319" t="s">
        <v>23430</v>
      </c>
      <c r="E3715" s="319" t="s">
        <v>10960</v>
      </c>
      <c r="F3715" s="319" t="s">
        <v>10961</v>
      </c>
      <c r="G3715" s="319" t="s">
        <v>23369</v>
      </c>
      <c r="H3715" s="319" t="s">
        <v>23370</v>
      </c>
      <c r="I3715" s="319" t="s">
        <v>6884</v>
      </c>
      <c r="J3715" s="319" t="s">
        <v>6884</v>
      </c>
      <c r="K3715" s="319" t="s">
        <v>23371</v>
      </c>
      <c r="L3715" s="319" t="s">
        <v>6986</v>
      </c>
    </row>
    <row r="3716" spans="1:12" ht="270">
      <c r="A3716" s="318" t="s">
        <v>23435</v>
      </c>
      <c r="B3716" s="318" t="s">
        <v>23432</v>
      </c>
      <c r="C3716" s="318" t="s">
        <v>23433</v>
      </c>
      <c r="D3716" s="318" t="s">
        <v>23434</v>
      </c>
      <c r="E3716" s="318" t="s">
        <v>10960</v>
      </c>
      <c r="F3716" s="318" t="s">
        <v>10961</v>
      </c>
      <c r="G3716" s="318" t="s">
        <v>23369</v>
      </c>
      <c r="H3716" s="318" t="s">
        <v>23370</v>
      </c>
      <c r="I3716" s="318" t="s">
        <v>6884</v>
      </c>
      <c r="J3716" s="318" t="s">
        <v>6884</v>
      </c>
      <c r="K3716" s="318" t="s">
        <v>23371</v>
      </c>
      <c r="L3716" s="318" t="s">
        <v>6986</v>
      </c>
    </row>
    <row r="3717" spans="1:12" ht="202.5">
      <c r="A3717" s="319" t="s">
        <v>23439</v>
      </c>
      <c r="B3717" s="319" t="s">
        <v>23436</v>
      </c>
      <c r="C3717" s="319" t="s">
        <v>23437</v>
      </c>
      <c r="D3717" s="319" t="s">
        <v>23438</v>
      </c>
      <c r="E3717" s="319" t="s">
        <v>10960</v>
      </c>
      <c r="F3717" s="319" t="s">
        <v>10961</v>
      </c>
      <c r="G3717" s="319" t="s">
        <v>23369</v>
      </c>
      <c r="H3717" s="319" t="s">
        <v>23370</v>
      </c>
      <c r="I3717" s="319" t="s">
        <v>6884</v>
      </c>
      <c r="J3717" s="319" t="s">
        <v>6884</v>
      </c>
      <c r="K3717" s="319" t="s">
        <v>23371</v>
      </c>
      <c r="L3717" s="319" t="s">
        <v>6986</v>
      </c>
    </row>
    <row r="3718" spans="1:12" ht="225">
      <c r="A3718" s="318" t="s">
        <v>23443</v>
      </c>
      <c r="B3718" s="318" t="s">
        <v>23440</v>
      </c>
      <c r="C3718" s="318" t="s">
        <v>23441</v>
      </c>
      <c r="D3718" s="318" t="s">
        <v>23442</v>
      </c>
      <c r="E3718" s="318" t="s">
        <v>10960</v>
      </c>
      <c r="F3718" s="318" t="s">
        <v>10961</v>
      </c>
      <c r="G3718" s="318" t="s">
        <v>23369</v>
      </c>
      <c r="H3718" s="318" t="s">
        <v>23370</v>
      </c>
      <c r="I3718" s="318" t="s">
        <v>6884</v>
      </c>
      <c r="J3718" s="318" t="s">
        <v>6884</v>
      </c>
      <c r="K3718" s="318" t="s">
        <v>23371</v>
      </c>
      <c r="L3718" s="318" t="s">
        <v>6986</v>
      </c>
    </row>
    <row r="3719" spans="1:12" ht="213.75">
      <c r="A3719" s="319" t="s">
        <v>23447</v>
      </c>
      <c r="B3719" s="319" t="s">
        <v>23444</v>
      </c>
      <c r="C3719" s="319" t="s">
        <v>23445</v>
      </c>
      <c r="D3719" s="319" t="s">
        <v>23446</v>
      </c>
      <c r="E3719" s="319" t="s">
        <v>10960</v>
      </c>
      <c r="F3719" s="319" t="s">
        <v>10961</v>
      </c>
      <c r="G3719" s="319" t="s">
        <v>23369</v>
      </c>
      <c r="H3719" s="319" t="s">
        <v>23370</v>
      </c>
      <c r="I3719" s="319" t="s">
        <v>6884</v>
      </c>
      <c r="J3719" s="319" t="s">
        <v>6884</v>
      </c>
      <c r="K3719" s="319" t="s">
        <v>23371</v>
      </c>
      <c r="L3719" s="319" t="s">
        <v>6986</v>
      </c>
    </row>
    <row r="3720" spans="1:12" ht="168.75">
      <c r="A3720" s="318" t="s">
        <v>23451</v>
      </c>
      <c r="B3720" s="318" t="s">
        <v>23448</v>
      </c>
      <c r="C3720" s="318" t="s">
        <v>23449</v>
      </c>
      <c r="D3720" s="318" t="s">
        <v>23450</v>
      </c>
      <c r="E3720" s="318" t="s">
        <v>10960</v>
      </c>
      <c r="F3720" s="318" t="s">
        <v>10961</v>
      </c>
      <c r="G3720" s="318" t="s">
        <v>23369</v>
      </c>
      <c r="H3720" s="318" t="s">
        <v>23370</v>
      </c>
      <c r="I3720" s="318" t="s">
        <v>6884</v>
      </c>
      <c r="J3720" s="318" t="s">
        <v>6884</v>
      </c>
      <c r="K3720" s="318" t="s">
        <v>23371</v>
      </c>
      <c r="L3720" s="318" t="s">
        <v>6986</v>
      </c>
    </row>
    <row r="3721" spans="1:12" ht="168.75">
      <c r="A3721" s="319" t="s">
        <v>23455</v>
      </c>
      <c r="B3721" s="319" t="s">
        <v>23452</v>
      </c>
      <c r="C3721" s="319" t="s">
        <v>23453</v>
      </c>
      <c r="D3721" s="319" t="s">
        <v>23454</v>
      </c>
      <c r="E3721" s="319" t="s">
        <v>10960</v>
      </c>
      <c r="F3721" s="319" t="s">
        <v>10961</v>
      </c>
      <c r="G3721" s="319" t="s">
        <v>23369</v>
      </c>
      <c r="H3721" s="319" t="s">
        <v>23370</v>
      </c>
      <c r="I3721" s="319" t="s">
        <v>6884</v>
      </c>
      <c r="J3721" s="319" t="s">
        <v>6884</v>
      </c>
      <c r="K3721" s="319" t="s">
        <v>23371</v>
      </c>
      <c r="L3721" s="319" t="s">
        <v>6986</v>
      </c>
    </row>
    <row r="3722" spans="1:12" ht="168.75">
      <c r="A3722" s="318" t="s">
        <v>23459</v>
      </c>
      <c r="B3722" s="318" t="s">
        <v>23456</v>
      </c>
      <c r="C3722" s="318" t="s">
        <v>23457</v>
      </c>
      <c r="D3722" s="318" t="s">
        <v>23458</v>
      </c>
      <c r="E3722" s="318" t="s">
        <v>10960</v>
      </c>
      <c r="F3722" s="318" t="s">
        <v>10961</v>
      </c>
      <c r="G3722" s="318" t="s">
        <v>23369</v>
      </c>
      <c r="H3722" s="318" t="s">
        <v>23370</v>
      </c>
      <c r="I3722" s="318" t="s">
        <v>6884</v>
      </c>
      <c r="J3722" s="318" t="s">
        <v>6884</v>
      </c>
      <c r="K3722" s="318" t="s">
        <v>23371</v>
      </c>
      <c r="L3722" s="318" t="s">
        <v>6986</v>
      </c>
    </row>
    <row r="3723" spans="1:12" ht="225">
      <c r="A3723" s="319" t="s">
        <v>23463</v>
      </c>
      <c r="B3723" s="319" t="s">
        <v>23460</v>
      </c>
      <c r="C3723" s="319" t="s">
        <v>23461</v>
      </c>
      <c r="D3723" s="319" t="s">
        <v>23462</v>
      </c>
      <c r="E3723" s="319" t="s">
        <v>10960</v>
      </c>
      <c r="F3723" s="319" t="s">
        <v>10961</v>
      </c>
      <c r="G3723" s="319" t="s">
        <v>23369</v>
      </c>
      <c r="H3723" s="319" t="s">
        <v>23370</v>
      </c>
      <c r="I3723" s="319" t="s">
        <v>6884</v>
      </c>
      <c r="J3723" s="319" t="s">
        <v>6884</v>
      </c>
      <c r="K3723" s="319" t="s">
        <v>23371</v>
      </c>
      <c r="L3723" s="319" t="s">
        <v>6986</v>
      </c>
    </row>
    <row r="3724" spans="1:12" ht="180">
      <c r="A3724" s="318" t="s">
        <v>23467</v>
      </c>
      <c r="B3724" s="318" t="s">
        <v>23464</v>
      </c>
      <c r="C3724" s="318" t="s">
        <v>23465</v>
      </c>
      <c r="D3724" s="318" t="s">
        <v>23466</v>
      </c>
      <c r="E3724" s="318" t="s">
        <v>10960</v>
      </c>
      <c r="F3724" s="318" t="s">
        <v>10961</v>
      </c>
      <c r="G3724" s="318" t="s">
        <v>23369</v>
      </c>
      <c r="H3724" s="318" t="s">
        <v>23370</v>
      </c>
      <c r="I3724" s="318" t="s">
        <v>6884</v>
      </c>
      <c r="J3724" s="318" t="s">
        <v>6884</v>
      </c>
      <c r="K3724" s="318" t="s">
        <v>23371</v>
      </c>
      <c r="L3724" s="318" t="s">
        <v>6986</v>
      </c>
    </row>
    <row r="3725" spans="1:12" ht="191.25">
      <c r="A3725" s="319" t="s">
        <v>23471</v>
      </c>
      <c r="B3725" s="319" t="s">
        <v>23468</v>
      </c>
      <c r="C3725" s="319" t="s">
        <v>23469</v>
      </c>
      <c r="D3725" s="319" t="s">
        <v>23470</v>
      </c>
      <c r="E3725" s="319" t="s">
        <v>10960</v>
      </c>
      <c r="F3725" s="319" t="s">
        <v>10961</v>
      </c>
      <c r="G3725" s="319" t="s">
        <v>23369</v>
      </c>
      <c r="H3725" s="319" t="s">
        <v>23370</v>
      </c>
      <c r="I3725" s="319" t="s">
        <v>6884</v>
      </c>
      <c r="J3725" s="319" t="s">
        <v>6884</v>
      </c>
      <c r="K3725" s="319" t="s">
        <v>23371</v>
      </c>
      <c r="L3725" s="319" t="s">
        <v>6986</v>
      </c>
    </row>
    <row r="3726" spans="1:12" ht="213.75">
      <c r="A3726" s="318" t="s">
        <v>23475</v>
      </c>
      <c r="B3726" s="318" t="s">
        <v>23472</v>
      </c>
      <c r="C3726" s="318" t="s">
        <v>23473</v>
      </c>
      <c r="D3726" s="318" t="s">
        <v>23474</v>
      </c>
      <c r="E3726" s="318" t="s">
        <v>10960</v>
      </c>
      <c r="F3726" s="318" t="s">
        <v>10961</v>
      </c>
      <c r="G3726" s="318" t="s">
        <v>23369</v>
      </c>
      <c r="H3726" s="318" t="s">
        <v>23370</v>
      </c>
      <c r="I3726" s="318" t="s">
        <v>6884</v>
      </c>
      <c r="J3726" s="318" t="s">
        <v>6884</v>
      </c>
      <c r="K3726" s="318" t="s">
        <v>23371</v>
      </c>
      <c r="L3726" s="318" t="s">
        <v>6986</v>
      </c>
    </row>
    <row r="3727" spans="1:12" ht="247.5">
      <c r="A3727" s="319" t="s">
        <v>23479</v>
      </c>
      <c r="B3727" s="319" t="s">
        <v>23476</v>
      </c>
      <c r="C3727" s="319" t="s">
        <v>23477</v>
      </c>
      <c r="D3727" s="319" t="s">
        <v>23478</v>
      </c>
      <c r="E3727" s="319" t="s">
        <v>10960</v>
      </c>
      <c r="F3727" s="319" t="s">
        <v>10961</v>
      </c>
      <c r="G3727" s="319" t="s">
        <v>23369</v>
      </c>
      <c r="H3727" s="319" t="s">
        <v>23370</v>
      </c>
      <c r="I3727" s="319" t="s">
        <v>6884</v>
      </c>
      <c r="J3727" s="319" t="s">
        <v>6884</v>
      </c>
      <c r="K3727" s="319" t="s">
        <v>23371</v>
      </c>
      <c r="L3727" s="319" t="s">
        <v>6986</v>
      </c>
    </row>
    <row r="3728" spans="1:12" ht="157.5">
      <c r="A3728" s="318" t="s">
        <v>23483</v>
      </c>
      <c r="B3728" s="318" t="s">
        <v>23480</v>
      </c>
      <c r="C3728" s="318" t="s">
        <v>23481</v>
      </c>
      <c r="D3728" s="318" t="s">
        <v>23482</v>
      </c>
      <c r="E3728" s="318" t="s">
        <v>10960</v>
      </c>
      <c r="F3728" s="318" t="s">
        <v>10961</v>
      </c>
      <c r="G3728" s="318" t="s">
        <v>23369</v>
      </c>
      <c r="H3728" s="318" t="s">
        <v>23370</v>
      </c>
      <c r="I3728" s="318" t="s">
        <v>6884</v>
      </c>
      <c r="J3728" s="318" t="s">
        <v>6884</v>
      </c>
      <c r="K3728" s="318" t="s">
        <v>23371</v>
      </c>
      <c r="L3728" s="318" t="s">
        <v>6986</v>
      </c>
    </row>
    <row r="3729" spans="1:12" ht="56.25">
      <c r="A3729" s="319" t="s">
        <v>23487</v>
      </c>
      <c r="B3729" s="319" t="s">
        <v>23484</v>
      </c>
      <c r="C3729" s="319" t="s">
        <v>23485</v>
      </c>
      <c r="D3729" s="319" t="s">
        <v>23486</v>
      </c>
      <c r="E3729" s="319" t="s">
        <v>10960</v>
      </c>
      <c r="F3729" s="319" t="s">
        <v>10961</v>
      </c>
      <c r="G3729" s="319" t="s">
        <v>23369</v>
      </c>
      <c r="H3729" s="319" t="s">
        <v>23370</v>
      </c>
      <c r="I3729" s="319" t="s">
        <v>6884</v>
      </c>
      <c r="J3729" s="319" t="s">
        <v>6884</v>
      </c>
      <c r="K3729" s="319" t="s">
        <v>23371</v>
      </c>
      <c r="L3729" s="319" t="s">
        <v>6986</v>
      </c>
    </row>
    <row r="3730" spans="1:12" ht="168.75">
      <c r="A3730" s="318" t="s">
        <v>23491</v>
      </c>
      <c r="B3730" s="318" t="s">
        <v>23488</v>
      </c>
      <c r="C3730" s="318" t="s">
        <v>23489</v>
      </c>
      <c r="D3730" s="318" t="s">
        <v>23490</v>
      </c>
      <c r="E3730" s="318" t="s">
        <v>10960</v>
      </c>
      <c r="F3730" s="318" t="s">
        <v>10961</v>
      </c>
      <c r="G3730" s="318" t="s">
        <v>23369</v>
      </c>
      <c r="H3730" s="318" t="s">
        <v>23370</v>
      </c>
      <c r="I3730" s="318" t="s">
        <v>6884</v>
      </c>
      <c r="J3730" s="318" t="s">
        <v>6884</v>
      </c>
      <c r="K3730" s="318" t="s">
        <v>23371</v>
      </c>
      <c r="L3730" s="318" t="s">
        <v>6986</v>
      </c>
    </row>
    <row r="3731" spans="1:12" ht="56.25">
      <c r="A3731" s="319" t="s">
        <v>23495</v>
      </c>
      <c r="B3731" s="319" t="s">
        <v>23492</v>
      </c>
      <c r="C3731" s="319" t="s">
        <v>23493</v>
      </c>
      <c r="D3731" s="319" t="s">
        <v>23494</v>
      </c>
      <c r="E3731" s="319" t="s">
        <v>10960</v>
      </c>
      <c r="F3731" s="319" t="s">
        <v>10961</v>
      </c>
      <c r="G3731" s="319" t="s">
        <v>23369</v>
      </c>
      <c r="H3731" s="319" t="s">
        <v>23370</v>
      </c>
      <c r="I3731" s="319" t="s">
        <v>6884</v>
      </c>
      <c r="J3731" s="319" t="s">
        <v>6884</v>
      </c>
      <c r="K3731" s="319" t="s">
        <v>23371</v>
      </c>
      <c r="L3731" s="319" t="s">
        <v>6986</v>
      </c>
    </row>
    <row r="3732" spans="1:12" ht="56.25">
      <c r="A3732" s="318" t="s">
        <v>23499</v>
      </c>
      <c r="B3732" s="318" t="s">
        <v>23496</v>
      </c>
      <c r="C3732" s="318" t="s">
        <v>23497</v>
      </c>
      <c r="D3732" s="318" t="s">
        <v>23498</v>
      </c>
      <c r="E3732" s="318" t="s">
        <v>10960</v>
      </c>
      <c r="F3732" s="318" t="s">
        <v>10961</v>
      </c>
      <c r="G3732" s="318" t="s">
        <v>23369</v>
      </c>
      <c r="H3732" s="318" t="s">
        <v>23370</v>
      </c>
      <c r="I3732" s="318" t="s">
        <v>6884</v>
      </c>
      <c r="J3732" s="318" t="s">
        <v>6884</v>
      </c>
      <c r="K3732" s="318" t="s">
        <v>23371</v>
      </c>
      <c r="L3732" s="318" t="s">
        <v>6986</v>
      </c>
    </row>
    <row r="3733" spans="1:12" ht="146.25">
      <c r="A3733" s="319" t="s">
        <v>23503</v>
      </c>
      <c r="B3733" s="319" t="s">
        <v>23500</v>
      </c>
      <c r="C3733" s="319" t="s">
        <v>23501</v>
      </c>
      <c r="D3733" s="319" t="s">
        <v>23502</v>
      </c>
      <c r="E3733" s="319" t="s">
        <v>10960</v>
      </c>
      <c r="F3733" s="319" t="s">
        <v>10961</v>
      </c>
      <c r="G3733" s="319" t="s">
        <v>23369</v>
      </c>
      <c r="H3733" s="319" t="s">
        <v>23370</v>
      </c>
      <c r="I3733" s="319" t="s">
        <v>6884</v>
      </c>
      <c r="J3733" s="319" t="s">
        <v>6884</v>
      </c>
      <c r="K3733" s="319" t="s">
        <v>23371</v>
      </c>
      <c r="L3733" s="319" t="s">
        <v>6986</v>
      </c>
    </row>
    <row r="3734" spans="1:12" ht="146.25">
      <c r="A3734" s="318" t="s">
        <v>23507</v>
      </c>
      <c r="B3734" s="318" t="s">
        <v>23504</v>
      </c>
      <c r="C3734" s="318" t="s">
        <v>23505</v>
      </c>
      <c r="D3734" s="318" t="s">
        <v>23506</v>
      </c>
      <c r="E3734" s="318" t="s">
        <v>10960</v>
      </c>
      <c r="F3734" s="318" t="s">
        <v>10961</v>
      </c>
      <c r="G3734" s="318" t="s">
        <v>23369</v>
      </c>
      <c r="H3734" s="318" t="s">
        <v>23370</v>
      </c>
      <c r="I3734" s="318" t="s">
        <v>6884</v>
      </c>
      <c r="J3734" s="318" t="s">
        <v>6884</v>
      </c>
      <c r="K3734" s="318" t="s">
        <v>23371</v>
      </c>
      <c r="L3734" s="318" t="s">
        <v>6986</v>
      </c>
    </row>
    <row r="3735" spans="1:12" ht="146.25">
      <c r="A3735" s="319" t="s">
        <v>23511</v>
      </c>
      <c r="B3735" s="319" t="s">
        <v>23508</v>
      </c>
      <c r="C3735" s="319" t="s">
        <v>23509</v>
      </c>
      <c r="D3735" s="319" t="s">
        <v>23510</v>
      </c>
      <c r="E3735" s="319" t="s">
        <v>10960</v>
      </c>
      <c r="F3735" s="319" t="s">
        <v>10961</v>
      </c>
      <c r="G3735" s="319" t="s">
        <v>23369</v>
      </c>
      <c r="H3735" s="319" t="s">
        <v>23370</v>
      </c>
      <c r="I3735" s="319" t="s">
        <v>6884</v>
      </c>
      <c r="J3735" s="319" t="s">
        <v>6884</v>
      </c>
      <c r="K3735" s="319" t="s">
        <v>23371</v>
      </c>
      <c r="L3735" s="319" t="s">
        <v>6986</v>
      </c>
    </row>
    <row r="3736" spans="1:12" ht="180">
      <c r="A3736" s="318" t="s">
        <v>23515</v>
      </c>
      <c r="B3736" s="318" t="s">
        <v>23512</v>
      </c>
      <c r="C3736" s="318" t="s">
        <v>23513</v>
      </c>
      <c r="D3736" s="318" t="s">
        <v>23514</v>
      </c>
      <c r="E3736" s="318" t="s">
        <v>10960</v>
      </c>
      <c r="F3736" s="318" t="s">
        <v>10961</v>
      </c>
      <c r="G3736" s="318" t="s">
        <v>23369</v>
      </c>
      <c r="H3736" s="318" t="s">
        <v>23370</v>
      </c>
      <c r="I3736" s="318" t="s">
        <v>6884</v>
      </c>
      <c r="J3736" s="318" t="s">
        <v>6884</v>
      </c>
      <c r="K3736" s="318" t="s">
        <v>23371</v>
      </c>
      <c r="L3736" s="318" t="s">
        <v>6986</v>
      </c>
    </row>
    <row r="3737" spans="1:12" ht="270">
      <c r="A3737" s="319" t="s">
        <v>23519</v>
      </c>
      <c r="B3737" s="319" t="s">
        <v>23516</v>
      </c>
      <c r="C3737" s="319" t="s">
        <v>23517</v>
      </c>
      <c r="D3737" s="319" t="s">
        <v>23518</v>
      </c>
      <c r="E3737" s="319" t="s">
        <v>10960</v>
      </c>
      <c r="F3737" s="319" t="s">
        <v>10961</v>
      </c>
      <c r="G3737" s="319" t="s">
        <v>23369</v>
      </c>
      <c r="H3737" s="319" t="s">
        <v>23370</v>
      </c>
      <c r="I3737" s="319" t="s">
        <v>6884</v>
      </c>
      <c r="J3737" s="319" t="s">
        <v>6884</v>
      </c>
      <c r="K3737" s="319" t="s">
        <v>23371</v>
      </c>
      <c r="L3737" s="319" t="s">
        <v>6986</v>
      </c>
    </row>
    <row r="3738" spans="1:12" ht="157.5">
      <c r="A3738" s="318" t="s">
        <v>23523</v>
      </c>
      <c r="B3738" s="318" t="s">
        <v>23520</v>
      </c>
      <c r="C3738" s="318" t="s">
        <v>23521</v>
      </c>
      <c r="D3738" s="318" t="s">
        <v>23522</v>
      </c>
      <c r="E3738" s="318" t="s">
        <v>10960</v>
      </c>
      <c r="F3738" s="318" t="s">
        <v>10961</v>
      </c>
      <c r="G3738" s="318" t="s">
        <v>23369</v>
      </c>
      <c r="H3738" s="318" t="s">
        <v>23370</v>
      </c>
      <c r="I3738" s="318" t="s">
        <v>6884</v>
      </c>
      <c r="J3738" s="318" t="s">
        <v>6884</v>
      </c>
      <c r="K3738" s="318" t="s">
        <v>23371</v>
      </c>
      <c r="L3738" s="318" t="s">
        <v>6986</v>
      </c>
    </row>
    <row r="3739" spans="1:12" ht="168.75">
      <c r="A3739" s="319" t="s">
        <v>23527</v>
      </c>
      <c r="B3739" s="319" t="s">
        <v>23524</v>
      </c>
      <c r="C3739" s="319" t="s">
        <v>23525</v>
      </c>
      <c r="D3739" s="319" t="s">
        <v>23526</v>
      </c>
      <c r="E3739" s="319" t="s">
        <v>10960</v>
      </c>
      <c r="F3739" s="319" t="s">
        <v>10961</v>
      </c>
      <c r="G3739" s="319" t="s">
        <v>23369</v>
      </c>
      <c r="H3739" s="319" t="s">
        <v>23370</v>
      </c>
      <c r="I3739" s="319" t="s">
        <v>6884</v>
      </c>
      <c r="J3739" s="319" t="s">
        <v>6884</v>
      </c>
      <c r="K3739" s="319" t="s">
        <v>23371</v>
      </c>
      <c r="L3739" s="319" t="s">
        <v>6986</v>
      </c>
    </row>
    <row r="3740" spans="1:12" ht="191.25">
      <c r="A3740" s="318" t="s">
        <v>23531</v>
      </c>
      <c r="B3740" s="318" t="s">
        <v>23528</v>
      </c>
      <c r="C3740" s="318" t="s">
        <v>23529</v>
      </c>
      <c r="D3740" s="318" t="s">
        <v>23530</v>
      </c>
      <c r="E3740" s="318" t="s">
        <v>10960</v>
      </c>
      <c r="F3740" s="318" t="s">
        <v>10961</v>
      </c>
      <c r="G3740" s="318" t="s">
        <v>23369</v>
      </c>
      <c r="H3740" s="318" t="s">
        <v>23370</v>
      </c>
      <c r="I3740" s="318" t="s">
        <v>6884</v>
      </c>
      <c r="J3740" s="318" t="s">
        <v>6884</v>
      </c>
      <c r="K3740" s="318" t="s">
        <v>23371</v>
      </c>
      <c r="L3740" s="318" t="s">
        <v>6986</v>
      </c>
    </row>
    <row r="3741" spans="1:12" ht="213.75">
      <c r="A3741" s="319" t="s">
        <v>23535</v>
      </c>
      <c r="B3741" s="319" t="s">
        <v>23532</v>
      </c>
      <c r="C3741" s="319" t="s">
        <v>23533</v>
      </c>
      <c r="D3741" s="319" t="s">
        <v>23534</v>
      </c>
      <c r="E3741" s="319" t="s">
        <v>10960</v>
      </c>
      <c r="F3741" s="319" t="s">
        <v>10961</v>
      </c>
      <c r="G3741" s="319" t="s">
        <v>23369</v>
      </c>
      <c r="H3741" s="319" t="s">
        <v>23370</v>
      </c>
      <c r="I3741" s="319" t="s">
        <v>6884</v>
      </c>
      <c r="J3741" s="319" t="s">
        <v>6884</v>
      </c>
      <c r="K3741" s="319" t="s">
        <v>23371</v>
      </c>
      <c r="L3741" s="319" t="s">
        <v>6986</v>
      </c>
    </row>
    <row r="3742" spans="1:12" ht="146.25">
      <c r="A3742" s="318" t="s">
        <v>23539</v>
      </c>
      <c r="B3742" s="318" t="s">
        <v>23536</v>
      </c>
      <c r="C3742" s="318" t="s">
        <v>23537</v>
      </c>
      <c r="D3742" s="318" t="s">
        <v>23538</v>
      </c>
      <c r="E3742" s="318" t="s">
        <v>10960</v>
      </c>
      <c r="F3742" s="318" t="s">
        <v>10961</v>
      </c>
      <c r="G3742" s="318" t="s">
        <v>23369</v>
      </c>
      <c r="H3742" s="318" t="s">
        <v>23370</v>
      </c>
      <c r="I3742" s="318" t="s">
        <v>6884</v>
      </c>
      <c r="J3742" s="318" t="s">
        <v>6884</v>
      </c>
      <c r="K3742" s="318" t="s">
        <v>23371</v>
      </c>
      <c r="L3742" s="318" t="s">
        <v>6986</v>
      </c>
    </row>
    <row r="3743" spans="1:12" ht="146.25">
      <c r="A3743" s="319" t="s">
        <v>23543</v>
      </c>
      <c r="B3743" s="319" t="s">
        <v>23540</v>
      </c>
      <c r="C3743" s="319" t="s">
        <v>23541</v>
      </c>
      <c r="D3743" s="319" t="s">
        <v>23542</v>
      </c>
      <c r="E3743" s="319" t="s">
        <v>10960</v>
      </c>
      <c r="F3743" s="319" t="s">
        <v>10961</v>
      </c>
      <c r="G3743" s="319" t="s">
        <v>23544</v>
      </c>
      <c r="H3743" s="319" t="s">
        <v>10963</v>
      </c>
      <c r="I3743" s="319" t="s">
        <v>6884</v>
      </c>
      <c r="J3743" s="319" t="s">
        <v>6884</v>
      </c>
      <c r="K3743" s="319" t="s">
        <v>23371</v>
      </c>
      <c r="L3743" s="319" t="s">
        <v>6986</v>
      </c>
    </row>
    <row r="3744" spans="1:12" ht="191.25">
      <c r="A3744" s="318" t="s">
        <v>23548</v>
      </c>
      <c r="B3744" s="318" t="s">
        <v>23545</v>
      </c>
      <c r="C3744" s="318" t="s">
        <v>23546</v>
      </c>
      <c r="D3744" s="318" t="s">
        <v>23547</v>
      </c>
      <c r="E3744" s="318" t="s">
        <v>10960</v>
      </c>
      <c r="F3744" s="318" t="s">
        <v>10961</v>
      </c>
      <c r="G3744" s="318" t="s">
        <v>23369</v>
      </c>
      <c r="H3744" s="318" t="s">
        <v>23370</v>
      </c>
      <c r="I3744" s="318" t="s">
        <v>6884</v>
      </c>
      <c r="J3744" s="318" t="s">
        <v>6884</v>
      </c>
      <c r="K3744" s="318" t="s">
        <v>23371</v>
      </c>
      <c r="L3744" s="318" t="s">
        <v>6986</v>
      </c>
    </row>
    <row r="3745" spans="1:12" ht="168.75">
      <c r="A3745" s="319" t="s">
        <v>23552</v>
      </c>
      <c r="B3745" s="319" t="s">
        <v>23549</v>
      </c>
      <c r="C3745" s="319" t="s">
        <v>23550</v>
      </c>
      <c r="D3745" s="319" t="s">
        <v>23551</v>
      </c>
      <c r="E3745" s="319" t="s">
        <v>10960</v>
      </c>
      <c r="F3745" s="319" t="s">
        <v>10961</v>
      </c>
      <c r="G3745" s="319" t="s">
        <v>23369</v>
      </c>
      <c r="H3745" s="319" t="s">
        <v>23370</v>
      </c>
      <c r="I3745" s="319" t="s">
        <v>6884</v>
      </c>
      <c r="J3745" s="319" t="s">
        <v>6884</v>
      </c>
      <c r="K3745" s="319" t="s">
        <v>23371</v>
      </c>
      <c r="L3745" s="319" t="s">
        <v>6986</v>
      </c>
    </row>
    <row r="3746" spans="1:12" ht="191.25">
      <c r="A3746" s="318" t="s">
        <v>23556</v>
      </c>
      <c r="B3746" s="318" t="s">
        <v>23553</v>
      </c>
      <c r="C3746" s="318" t="s">
        <v>23554</v>
      </c>
      <c r="D3746" s="318" t="s">
        <v>23555</v>
      </c>
      <c r="E3746" s="318" t="s">
        <v>10960</v>
      </c>
      <c r="F3746" s="318" t="s">
        <v>10961</v>
      </c>
      <c r="G3746" s="318" t="s">
        <v>23544</v>
      </c>
      <c r="H3746" s="318" t="s">
        <v>10963</v>
      </c>
      <c r="I3746" s="318" t="s">
        <v>6884</v>
      </c>
      <c r="J3746" s="318" t="s">
        <v>6884</v>
      </c>
      <c r="K3746" s="318" t="s">
        <v>23371</v>
      </c>
      <c r="L3746" s="318" t="s">
        <v>6986</v>
      </c>
    </row>
    <row r="3747" spans="1:12" ht="202.5">
      <c r="A3747" s="319" t="s">
        <v>23560</v>
      </c>
      <c r="B3747" s="319" t="s">
        <v>23557</v>
      </c>
      <c r="C3747" s="319" t="s">
        <v>23558</v>
      </c>
      <c r="D3747" s="319" t="s">
        <v>23559</v>
      </c>
      <c r="E3747" s="319" t="s">
        <v>10960</v>
      </c>
      <c r="F3747" s="319" t="s">
        <v>10961</v>
      </c>
      <c r="G3747" s="319" t="s">
        <v>23369</v>
      </c>
      <c r="H3747" s="319" t="s">
        <v>23370</v>
      </c>
      <c r="I3747" s="319" t="s">
        <v>6884</v>
      </c>
      <c r="J3747" s="319" t="s">
        <v>6884</v>
      </c>
      <c r="K3747" s="319" t="s">
        <v>23371</v>
      </c>
      <c r="L3747" s="319" t="s">
        <v>6986</v>
      </c>
    </row>
    <row r="3748" spans="1:12" ht="236.25">
      <c r="A3748" s="318" t="s">
        <v>23564</v>
      </c>
      <c r="B3748" s="318" t="s">
        <v>23561</v>
      </c>
      <c r="C3748" s="318" t="s">
        <v>23562</v>
      </c>
      <c r="D3748" s="318" t="s">
        <v>23563</v>
      </c>
      <c r="E3748" s="318" t="s">
        <v>10960</v>
      </c>
      <c r="F3748" s="318" t="s">
        <v>10961</v>
      </c>
      <c r="G3748" s="318" t="s">
        <v>23369</v>
      </c>
      <c r="H3748" s="318" t="s">
        <v>23370</v>
      </c>
      <c r="I3748" s="318" t="s">
        <v>6884</v>
      </c>
      <c r="J3748" s="318" t="s">
        <v>6884</v>
      </c>
      <c r="K3748" s="318" t="s">
        <v>23371</v>
      </c>
      <c r="L3748" s="318" t="s">
        <v>6986</v>
      </c>
    </row>
    <row r="3749" spans="1:12" ht="157.5">
      <c r="A3749" s="319" t="s">
        <v>23568</v>
      </c>
      <c r="B3749" s="319" t="s">
        <v>23565</v>
      </c>
      <c r="C3749" s="319" t="s">
        <v>23566</v>
      </c>
      <c r="D3749" s="319" t="s">
        <v>23567</v>
      </c>
      <c r="E3749" s="319" t="s">
        <v>10960</v>
      </c>
      <c r="F3749" s="319" t="s">
        <v>10961</v>
      </c>
      <c r="G3749" s="319" t="s">
        <v>23369</v>
      </c>
      <c r="H3749" s="319" t="s">
        <v>23370</v>
      </c>
      <c r="I3749" s="319" t="s">
        <v>6884</v>
      </c>
      <c r="J3749" s="319" t="s">
        <v>6884</v>
      </c>
      <c r="K3749" s="319" t="s">
        <v>23371</v>
      </c>
      <c r="L3749" s="319" t="s">
        <v>6986</v>
      </c>
    </row>
    <row r="3750" spans="1:12" ht="213.75">
      <c r="A3750" s="318" t="s">
        <v>23572</v>
      </c>
      <c r="B3750" s="318" t="s">
        <v>23569</v>
      </c>
      <c r="C3750" s="318" t="s">
        <v>23570</v>
      </c>
      <c r="D3750" s="318" t="s">
        <v>23571</v>
      </c>
      <c r="E3750" s="318" t="s">
        <v>10960</v>
      </c>
      <c r="F3750" s="318" t="s">
        <v>10961</v>
      </c>
      <c r="G3750" s="318" t="s">
        <v>23369</v>
      </c>
      <c r="H3750" s="318" t="s">
        <v>23370</v>
      </c>
      <c r="I3750" s="318" t="s">
        <v>6884</v>
      </c>
      <c r="J3750" s="318" t="s">
        <v>6884</v>
      </c>
      <c r="K3750" s="318" t="s">
        <v>23371</v>
      </c>
      <c r="L3750" s="318" t="s">
        <v>6986</v>
      </c>
    </row>
    <row r="3751" spans="1:12" ht="56.25">
      <c r="A3751" s="319" t="s">
        <v>23576</v>
      </c>
      <c r="B3751" s="319" t="s">
        <v>23573</v>
      </c>
      <c r="C3751" s="319" t="s">
        <v>23574</v>
      </c>
      <c r="D3751" s="319" t="s">
        <v>23575</v>
      </c>
      <c r="E3751" s="319" t="s">
        <v>10960</v>
      </c>
      <c r="F3751" s="319" t="s">
        <v>10961</v>
      </c>
      <c r="G3751" s="319" t="s">
        <v>23369</v>
      </c>
      <c r="H3751" s="319" t="s">
        <v>23370</v>
      </c>
      <c r="I3751" s="319" t="s">
        <v>6884</v>
      </c>
      <c r="J3751" s="319" t="s">
        <v>6884</v>
      </c>
      <c r="K3751" s="319" t="s">
        <v>23371</v>
      </c>
      <c r="L3751" s="319" t="s">
        <v>6986</v>
      </c>
    </row>
    <row r="3752" spans="1:12" ht="56.25">
      <c r="A3752" s="318" t="s">
        <v>23580</v>
      </c>
      <c r="B3752" s="318" t="s">
        <v>23577</v>
      </c>
      <c r="C3752" s="318" t="s">
        <v>23578</v>
      </c>
      <c r="D3752" s="318" t="s">
        <v>23579</v>
      </c>
      <c r="E3752" s="318" t="s">
        <v>10960</v>
      </c>
      <c r="F3752" s="318" t="s">
        <v>10961</v>
      </c>
      <c r="G3752" s="318" t="s">
        <v>23369</v>
      </c>
      <c r="H3752" s="318" t="s">
        <v>23370</v>
      </c>
      <c r="I3752" s="318" t="s">
        <v>6884</v>
      </c>
      <c r="J3752" s="318" t="s">
        <v>6884</v>
      </c>
      <c r="K3752" s="318" t="s">
        <v>23371</v>
      </c>
      <c r="L3752" s="318" t="s">
        <v>6986</v>
      </c>
    </row>
    <row r="3753" spans="1:12" ht="191.25">
      <c r="A3753" s="319" t="s">
        <v>23584</v>
      </c>
      <c r="B3753" s="319" t="s">
        <v>23581</v>
      </c>
      <c r="C3753" s="319" t="s">
        <v>23582</v>
      </c>
      <c r="D3753" s="319" t="s">
        <v>23583</v>
      </c>
      <c r="E3753" s="319" t="s">
        <v>10960</v>
      </c>
      <c r="F3753" s="319" t="s">
        <v>10961</v>
      </c>
      <c r="G3753" s="319" t="s">
        <v>23369</v>
      </c>
      <c r="H3753" s="319" t="s">
        <v>23370</v>
      </c>
      <c r="I3753" s="319" t="s">
        <v>6884</v>
      </c>
      <c r="J3753" s="319" t="s">
        <v>6884</v>
      </c>
      <c r="K3753" s="319" t="s">
        <v>23371</v>
      </c>
      <c r="L3753" s="319" t="s">
        <v>6986</v>
      </c>
    </row>
    <row r="3754" spans="1:12" ht="247.5">
      <c r="A3754" s="318" t="s">
        <v>23588</v>
      </c>
      <c r="B3754" s="318" t="s">
        <v>23585</v>
      </c>
      <c r="C3754" s="318" t="s">
        <v>23586</v>
      </c>
      <c r="D3754" s="318" t="s">
        <v>23587</v>
      </c>
      <c r="E3754" s="318" t="s">
        <v>10960</v>
      </c>
      <c r="F3754" s="318" t="s">
        <v>10961</v>
      </c>
      <c r="G3754" s="318" t="s">
        <v>23369</v>
      </c>
      <c r="H3754" s="318" t="s">
        <v>23370</v>
      </c>
      <c r="I3754" s="318" t="s">
        <v>6884</v>
      </c>
      <c r="J3754" s="318" t="s">
        <v>6884</v>
      </c>
      <c r="K3754" s="318" t="s">
        <v>23371</v>
      </c>
      <c r="L3754" s="318" t="s">
        <v>6986</v>
      </c>
    </row>
    <row r="3755" spans="1:12" ht="191.25">
      <c r="A3755" s="319" t="s">
        <v>23592</v>
      </c>
      <c r="B3755" s="319" t="s">
        <v>23589</v>
      </c>
      <c r="C3755" s="319" t="s">
        <v>23590</v>
      </c>
      <c r="D3755" s="319" t="s">
        <v>23591</v>
      </c>
      <c r="E3755" s="319" t="s">
        <v>10960</v>
      </c>
      <c r="F3755" s="319" t="s">
        <v>10961</v>
      </c>
      <c r="G3755" s="319" t="s">
        <v>23369</v>
      </c>
      <c r="H3755" s="319" t="s">
        <v>23370</v>
      </c>
      <c r="I3755" s="319" t="s">
        <v>6884</v>
      </c>
      <c r="J3755" s="319" t="s">
        <v>6884</v>
      </c>
      <c r="K3755" s="319" t="s">
        <v>23593</v>
      </c>
      <c r="L3755" s="319" t="s">
        <v>6986</v>
      </c>
    </row>
    <row r="3756" spans="1:12" ht="56.25">
      <c r="A3756" s="318" t="s">
        <v>23597</v>
      </c>
      <c r="B3756" s="318" t="s">
        <v>23594</v>
      </c>
      <c r="C3756" s="318" t="s">
        <v>23595</v>
      </c>
      <c r="D3756" s="318" t="s">
        <v>23596</v>
      </c>
      <c r="E3756" s="318" t="s">
        <v>10960</v>
      </c>
      <c r="F3756" s="318" t="s">
        <v>10961</v>
      </c>
      <c r="G3756" s="318" t="s">
        <v>23369</v>
      </c>
      <c r="H3756" s="318" t="s">
        <v>23370</v>
      </c>
      <c r="I3756" s="318" t="s">
        <v>6884</v>
      </c>
      <c r="J3756" s="318" t="s">
        <v>6884</v>
      </c>
      <c r="K3756" s="318" t="s">
        <v>23371</v>
      </c>
      <c r="L3756" s="318" t="s">
        <v>6986</v>
      </c>
    </row>
    <row r="3757" spans="1:12" ht="90">
      <c r="A3757" s="319" t="s">
        <v>23601</v>
      </c>
      <c r="B3757" s="319" t="s">
        <v>23598</v>
      </c>
      <c r="C3757" s="319" t="s">
        <v>23599</v>
      </c>
      <c r="D3757" s="319" t="s">
        <v>23600</v>
      </c>
      <c r="E3757" s="319" t="s">
        <v>10960</v>
      </c>
      <c r="F3757" s="319" t="s">
        <v>10961</v>
      </c>
      <c r="G3757" s="319" t="s">
        <v>23369</v>
      </c>
      <c r="H3757" s="319" t="s">
        <v>23370</v>
      </c>
      <c r="I3757" s="319" t="s">
        <v>6884</v>
      </c>
      <c r="J3757" s="319" t="s">
        <v>6884</v>
      </c>
      <c r="K3757" s="319" t="s">
        <v>23371</v>
      </c>
      <c r="L3757" s="319" t="s">
        <v>6986</v>
      </c>
    </row>
    <row r="3758" spans="1:12" ht="191.25">
      <c r="A3758" s="318" t="s">
        <v>23605</v>
      </c>
      <c r="B3758" s="318" t="s">
        <v>23602</v>
      </c>
      <c r="C3758" s="318" t="s">
        <v>23603</v>
      </c>
      <c r="D3758" s="318" t="s">
        <v>23604</v>
      </c>
      <c r="E3758" s="318" t="s">
        <v>10960</v>
      </c>
      <c r="F3758" s="318" t="s">
        <v>10961</v>
      </c>
      <c r="G3758" s="318" t="s">
        <v>23369</v>
      </c>
      <c r="H3758" s="318" t="s">
        <v>23370</v>
      </c>
      <c r="I3758" s="318" t="s">
        <v>6884</v>
      </c>
      <c r="J3758" s="318" t="s">
        <v>6884</v>
      </c>
      <c r="K3758" s="318" t="s">
        <v>23371</v>
      </c>
      <c r="L3758" s="318" t="s">
        <v>6986</v>
      </c>
    </row>
    <row r="3759" spans="1:12" ht="168.75">
      <c r="A3759" s="319" t="s">
        <v>23609</v>
      </c>
      <c r="B3759" s="319" t="s">
        <v>23606</v>
      </c>
      <c r="C3759" s="319" t="s">
        <v>23607</v>
      </c>
      <c r="D3759" s="319" t="s">
        <v>23608</v>
      </c>
      <c r="E3759" s="319" t="s">
        <v>10960</v>
      </c>
      <c r="F3759" s="319" t="s">
        <v>10961</v>
      </c>
      <c r="G3759" s="319" t="s">
        <v>23369</v>
      </c>
      <c r="H3759" s="319" t="s">
        <v>23370</v>
      </c>
      <c r="I3759" s="319" t="s">
        <v>6884</v>
      </c>
      <c r="J3759" s="319" t="s">
        <v>6884</v>
      </c>
      <c r="K3759" s="319" t="s">
        <v>23371</v>
      </c>
      <c r="L3759" s="319" t="s">
        <v>6986</v>
      </c>
    </row>
    <row r="3760" spans="1:12" ht="191.25">
      <c r="A3760" s="318" t="s">
        <v>23613</v>
      </c>
      <c r="B3760" s="318" t="s">
        <v>23610</v>
      </c>
      <c r="C3760" s="318" t="s">
        <v>23611</v>
      </c>
      <c r="D3760" s="318" t="s">
        <v>23612</v>
      </c>
      <c r="E3760" s="318" t="s">
        <v>10960</v>
      </c>
      <c r="F3760" s="318" t="s">
        <v>10961</v>
      </c>
      <c r="G3760" s="318" t="s">
        <v>23369</v>
      </c>
      <c r="H3760" s="318" t="s">
        <v>23370</v>
      </c>
      <c r="I3760" s="318" t="s">
        <v>6884</v>
      </c>
      <c r="J3760" s="318" t="s">
        <v>6884</v>
      </c>
      <c r="K3760" s="318" t="s">
        <v>23371</v>
      </c>
      <c r="L3760" s="318" t="s">
        <v>6986</v>
      </c>
    </row>
    <row r="3761" spans="1:12" ht="225">
      <c r="A3761" s="319" t="s">
        <v>23617</v>
      </c>
      <c r="B3761" s="319" t="s">
        <v>23614</v>
      </c>
      <c r="C3761" s="319" t="s">
        <v>23615</v>
      </c>
      <c r="D3761" s="319" t="s">
        <v>23616</v>
      </c>
      <c r="E3761" s="319" t="s">
        <v>10960</v>
      </c>
      <c r="F3761" s="319" t="s">
        <v>10961</v>
      </c>
      <c r="G3761" s="319" t="s">
        <v>23369</v>
      </c>
      <c r="H3761" s="319" t="s">
        <v>23370</v>
      </c>
      <c r="I3761" s="319" t="s">
        <v>6884</v>
      </c>
      <c r="J3761" s="319" t="s">
        <v>6884</v>
      </c>
      <c r="K3761" s="319" t="s">
        <v>23371</v>
      </c>
      <c r="L3761" s="319" t="s">
        <v>6986</v>
      </c>
    </row>
    <row r="3762" spans="1:12" ht="191.25">
      <c r="A3762" s="318" t="s">
        <v>23621</v>
      </c>
      <c r="B3762" s="318" t="s">
        <v>23618</v>
      </c>
      <c r="C3762" s="318" t="s">
        <v>23619</v>
      </c>
      <c r="D3762" s="318" t="s">
        <v>23620</v>
      </c>
      <c r="E3762" s="318" t="s">
        <v>10960</v>
      </c>
      <c r="F3762" s="318" t="s">
        <v>10961</v>
      </c>
      <c r="G3762" s="318" t="s">
        <v>23369</v>
      </c>
      <c r="H3762" s="318" t="s">
        <v>23370</v>
      </c>
      <c r="I3762" s="318" t="s">
        <v>6884</v>
      </c>
      <c r="J3762" s="318" t="s">
        <v>6884</v>
      </c>
      <c r="K3762" s="318" t="s">
        <v>23371</v>
      </c>
      <c r="L3762" s="318" t="s">
        <v>6986</v>
      </c>
    </row>
    <row r="3763" spans="1:12" ht="258.75">
      <c r="A3763" s="319" t="s">
        <v>23625</v>
      </c>
      <c r="B3763" s="319" t="s">
        <v>23622</v>
      </c>
      <c r="C3763" s="319" t="s">
        <v>23623</v>
      </c>
      <c r="D3763" s="319" t="s">
        <v>23624</v>
      </c>
      <c r="E3763" s="319" t="s">
        <v>10960</v>
      </c>
      <c r="F3763" s="319" t="s">
        <v>10961</v>
      </c>
      <c r="G3763" s="319" t="s">
        <v>23369</v>
      </c>
      <c r="H3763" s="319" t="s">
        <v>23370</v>
      </c>
      <c r="I3763" s="319" t="s">
        <v>6884</v>
      </c>
      <c r="J3763" s="319" t="s">
        <v>6884</v>
      </c>
      <c r="K3763" s="319" t="s">
        <v>23371</v>
      </c>
      <c r="L3763" s="319" t="s">
        <v>6986</v>
      </c>
    </row>
    <row r="3764" spans="1:12" ht="157.5">
      <c r="A3764" s="318" t="s">
        <v>23629</v>
      </c>
      <c r="B3764" s="318" t="s">
        <v>23626</v>
      </c>
      <c r="C3764" s="318" t="s">
        <v>23627</v>
      </c>
      <c r="D3764" s="318" t="s">
        <v>23628</v>
      </c>
      <c r="E3764" s="318" t="s">
        <v>10960</v>
      </c>
      <c r="F3764" s="318" t="s">
        <v>10961</v>
      </c>
      <c r="G3764" s="318" t="s">
        <v>23369</v>
      </c>
      <c r="H3764" s="318" t="s">
        <v>23370</v>
      </c>
      <c r="I3764" s="318" t="s">
        <v>6884</v>
      </c>
      <c r="J3764" s="318" t="s">
        <v>6884</v>
      </c>
      <c r="K3764" s="318" t="s">
        <v>23371</v>
      </c>
      <c r="L3764" s="318" t="s">
        <v>6986</v>
      </c>
    </row>
    <row r="3765" spans="1:12" ht="56.25">
      <c r="A3765" s="319" t="s">
        <v>23633</v>
      </c>
      <c r="B3765" s="319" t="s">
        <v>23630</v>
      </c>
      <c r="C3765" s="319" t="s">
        <v>23631</v>
      </c>
      <c r="D3765" s="319" t="s">
        <v>23632</v>
      </c>
      <c r="E3765" s="319" t="s">
        <v>10960</v>
      </c>
      <c r="F3765" s="319" t="s">
        <v>10961</v>
      </c>
      <c r="G3765" s="319" t="s">
        <v>23369</v>
      </c>
      <c r="H3765" s="319" t="s">
        <v>23370</v>
      </c>
      <c r="I3765" s="319" t="s">
        <v>6884</v>
      </c>
      <c r="J3765" s="319" t="s">
        <v>6884</v>
      </c>
      <c r="K3765" s="319" t="s">
        <v>23371</v>
      </c>
      <c r="L3765" s="319" t="s">
        <v>6986</v>
      </c>
    </row>
    <row r="3766" spans="1:12" ht="247.5">
      <c r="A3766" s="318" t="s">
        <v>23637</v>
      </c>
      <c r="B3766" s="318" t="s">
        <v>23634</v>
      </c>
      <c r="C3766" s="318" t="s">
        <v>23635</v>
      </c>
      <c r="D3766" s="318" t="s">
        <v>23636</v>
      </c>
      <c r="E3766" s="318" t="s">
        <v>10960</v>
      </c>
      <c r="F3766" s="318" t="s">
        <v>10961</v>
      </c>
      <c r="G3766" s="318" t="s">
        <v>23544</v>
      </c>
      <c r="H3766" s="318" t="s">
        <v>10963</v>
      </c>
      <c r="I3766" s="318" t="s">
        <v>6884</v>
      </c>
      <c r="J3766" s="318" t="s">
        <v>6884</v>
      </c>
      <c r="K3766" s="318" t="s">
        <v>23371</v>
      </c>
      <c r="L3766" s="318" t="s">
        <v>6986</v>
      </c>
    </row>
    <row r="3767" spans="1:12" ht="157.5">
      <c r="A3767" s="319" t="s">
        <v>23641</v>
      </c>
      <c r="B3767" s="319" t="s">
        <v>23638</v>
      </c>
      <c r="C3767" s="319" t="s">
        <v>23639</v>
      </c>
      <c r="D3767" s="319" t="s">
        <v>23640</v>
      </c>
      <c r="E3767" s="319" t="s">
        <v>10960</v>
      </c>
      <c r="F3767" s="319" t="s">
        <v>10961</v>
      </c>
      <c r="G3767" s="319" t="s">
        <v>23369</v>
      </c>
      <c r="H3767" s="319" t="s">
        <v>23370</v>
      </c>
      <c r="I3767" s="319" t="s">
        <v>6884</v>
      </c>
      <c r="J3767" s="319" t="s">
        <v>6884</v>
      </c>
      <c r="K3767" s="319" t="s">
        <v>23371</v>
      </c>
      <c r="L3767" s="319" t="s">
        <v>6986</v>
      </c>
    </row>
    <row r="3768" spans="1:12" ht="236.25">
      <c r="A3768" s="318" t="s">
        <v>23645</v>
      </c>
      <c r="B3768" s="318" t="s">
        <v>23642</v>
      </c>
      <c r="C3768" s="318" t="s">
        <v>23643</v>
      </c>
      <c r="D3768" s="318" t="s">
        <v>23644</v>
      </c>
      <c r="E3768" s="318" t="s">
        <v>10960</v>
      </c>
      <c r="F3768" s="318" t="s">
        <v>10961</v>
      </c>
      <c r="G3768" s="318" t="s">
        <v>23369</v>
      </c>
      <c r="H3768" s="318" t="s">
        <v>23370</v>
      </c>
      <c r="I3768" s="318" t="s">
        <v>6884</v>
      </c>
      <c r="J3768" s="318" t="s">
        <v>6884</v>
      </c>
      <c r="K3768" s="318" t="s">
        <v>23371</v>
      </c>
      <c r="L3768" s="318" t="s">
        <v>6986</v>
      </c>
    </row>
    <row r="3769" spans="1:12" ht="146.25">
      <c r="A3769" s="319" t="s">
        <v>23649</v>
      </c>
      <c r="B3769" s="319" t="s">
        <v>23646</v>
      </c>
      <c r="C3769" s="319" t="s">
        <v>23647</v>
      </c>
      <c r="D3769" s="319" t="s">
        <v>23648</v>
      </c>
      <c r="E3769" s="319" t="s">
        <v>10960</v>
      </c>
      <c r="F3769" s="319" t="s">
        <v>10961</v>
      </c>
      <c r="G3769" s="319" t="s">
        <v>23369</v>
      </c>
      <c r="H3769" s="319" t="s">
        <v>23370</v>
      </c>
      <c r="I3769" s="319" t="s">
        <v>6884</v>
      </c>
      <c r="J3769" s="319" t="s">
        <v>6884</v>
      </c>
      <c r="K3769" s="319" t="s">
        <v>23371</v>
      </c>
      <c r="L3769" s="319" t="s">
        <v>6986</v>
      </c>
    </row>
    <row r="3770" spans="1:12" ht="146.25">
      <c r="A3770" s="318" t="s">
        <v>23653</v>
      </c>
      <c r="B3770" s="318" t="s">
        <v>23650</v>
      </c>
      <c r="C3770" s="318" t="s">
        <v>23651</v>
      </c>
      <c r="D3770" s="318" t="s">
        <v>23652</v>
      </c>
      <c r="E3770" s="318" t="s">
        <v>10960</v>
      </c>
      <c r="F3770" s="318" t="s">
        <v>10961</v>
      </c>
      <c r="G3770" s="318" t="s">
        <v>23369</v>
      </c>
      <c r="H3770" s="318" t="s">
        <v>23370</v>
      </c>
      <c r="I3770" s="318" t="s">
        <v>6884</v>
      </c>
      <c r="J3770" s="318" t="s">
        <v>6884</v>
      </c>
      <c r="K3770" s="318" t="s">
        <v>23371</v>
      </c>
      <c r="L3770" s="318" t="s">
        <v>6986</v>
      </c>
    </row>
    <row r="3771" spans="1:12" ht="213.75">
      <c r="A3771" s="319" t="s">
        <v>23657</v>
      </c>
      <c r="B3771" s="319" t="s">
        <v>23654</v>
      </c>
      <c r="C3771" s="319" t="s">
        <v>23655</v>
      </c>
      <c r="D3771" s="319" t="s">
        <v>23656</v>
      </c>
      <c r="E3771" s="319" t="s">
        <v>10960</v>
      </c>
      <c r="F3771" s="319" t="s">
        <v>10961</v>
      </c>
      <c r="G3771" s="319" t="s">
        <v>23369</v>
      </c>
      <c r="H3771" s="319" t="s">
        <v>23370</v>
      </c>
      <c r="I3771" s="319" t="s">
        <v>6884</v>
      </c>
      <c r="J3771" s="319" t="s">
        <v>6884</v>
      </c>
      <c r="K3771" s="319" t="s">
        <v>23371</v>
      </c>
      <c r="L3771" s="319" t="s">
        <v>6986</v>
      </c>
    </row>
    <row r="3772" spans="1:12" ht="202.5">
      <c r="A3772" s="318" t="s">
        <v>23661</v>
      </c>
      <c r="B3772" s="318" t="s">
        <v>23658</v>
      </c>
      <c r="C3772" s="318" t="s">
        <v>23659</v>
      </c>
      <c r="D3772" s="318" t="s">
        <v>23660</v>
      </c>
      <c r="E3772" s="318" t="s">
        <v>10960</v>
      </c>
      <c r="F3772" s="318" t="s">
        <v>10961</v>
      </c>
      <c r="G3772" s="318" t="s">
        <v>23369</v>
      </c>
      <c r="H3772" s="318" t="s">
        <v>23370</v>
      </c>
      <c r="I3772" s="318" t="s">
        <v>6884</v>
      </c>
      <c r="J3772" s="318" t="s">
        <v>6884</v>
      </c>
      <c r="K3772" s="318" t="s">
        <v>23371</v>
      </c>
      <c r="L3772" s="318" t="s">
        <v>6986</v>
      </c>
    </row>
    <row r="3773" spans="1:12" ht="191.25">
      <c r="A3773" s="319" t="s">
        <v>23665</v>
      </c>
      <c r="B3773" s="319" t="s">
        <v>23662</v>
      </c>
      <c r="C3773" s="319" t="s">
        <v>23663</v>
      </c>
      <c r="D3773" s="319" t="s">
        <v>23664</v>
      </c>
      <c r="E3773" s="319" t="s">
        <v>10960</v>
      </c>
      <c r="F3773" s="319" t="s">
        <v>10961</v>
      </c>
      <c r="G3773" s="319" t="s">
        <v>23369</v>
      </c>
      <c r="H3773" s="319" t="s">
        <v>23370</v>
      </c>
      <c r="I3773" s="319" t="s">
        <v>6884</v>
      </c>
      <c r="J3773" s="319" t="s">
        <v>6884</v>
      </c>
      <c r="K3773" s="319" t="s">
        <v>23371</v>
      </c>
      <c r="L3773" s="319" t="s">
        <v>6986</v>
      </c>
    </row>
    <row r="3774" spans="1:12" ht="202.5">
      <c r="A3774" s="318" t="s">
        <v>23669</v>
      </c>
      <c r="B3774" s="318" t="s">
        <v>23666</v>
      </c>
      <c r="C3774" s="318" t="s">
        <v>23667</v>
      </c>
      <c r="D3774" s="318" t="s">
        <v>23668</v>
      </c>
      <c r="E3774" s="318" t="s">
        <v>10960</v>
      </c>
      <c r="F3774" s="318" t="s">
        <v>10961</v>
      </c>
      <c r="G3774" s="318" t="s">
        <v>23369</v>
      </c>
      <c r="H3774" s="318" t="s">
        <v>23370</v>
      </c>
      <c r="I3774" s="318" t="s">
        <v>6884</v>
      </c>
      <c r="J3774" s="318" t="s">
        <v>6884</v>
      </c>
      <c r="K3774" s="318" t="s">
        <v>23371</v>
      </c>
      <c r="L3774" s="318" t="s">
        <v>6986</v>
      </c>
    </row>
    <row r="3775" spans="1:12" ht="247.5">
      <c r="A3775" s="319" t="s">
        <v>23673</v>
      </c>
      <c r="B3775" s="319" t="s">
        <v>23670</v>
      </c>
      <c r="C3775" s="319" t="s">
        <v>23671</v>
      </c>
      <c r="D3775" s="319" t="s">
        <v>23672</v>
      </c>
      <c r="E3775" s="319" t="s">
        <v>10960</v>
      </c>
      <c r="F3775" s="319" t="s">
        <v>10961</v>
      </c>
      <c r="G3775" s="319" t="s">
        <v>23369</v>
      </c>
      <c r="H3775" s="319" t="s">
        <v>23370</v>
      </c>
      <c r="I3775" s="319" t="s">
        <v>6884</v>
      </c>
      <c r="J3775" s="319" t="s">
        <v>6884</v>
      </c>
      <c r="K3775" s="319" t="s">
        <v>23371</v>
      </c>
      <c r="L3775" s="319" t="s">
        <v>6986</v>
      </c>
    </row>
    <row r="3776" spans="1:12" ht="213.75">
      <c r="A3776" s="318" t="s">
        <v>23677</v>
      </c>
      <c r="B3776" s="318" t="s">
        <v>23674</v>
      </c>
      <c r="C3776" s="318" t="s">
        <v>23675</v>
      </c>
      <c r="D3776" s="318" t="s">
        <v>23676</v>
      </c>
      <c r="E3776" s="318" t="s">
        <v>10960</v>
      </c>
      <c r="F3776" s="318" t="s">
        <v>10961</v>
      </c>
      <c r="G3776" s="318" t="s">
        <v>23369</v>
      </c>
      <c r="H3776" s="318" t="s">
        <v>23370</v>
      </c>
      <c r="I3776" s="318" t="s">
        <v>6884</v>
      </c>
      <c r="J3776" s="318" t="s">
        <v>6884</v>
      </c>
      <c r="K3776" s="318" t="s">
        <v>23371</v>
      </c>
      <c r="L3776" s="318" t="s">
        <v>6986</v>
      </c>
    </row>
    <row r="3777" spans="1:12" ht="202.5">
      <c r="A3777" s="319" t="s">
        <v>23681</v>
      </c>
      <c r="B3777" s="319" t="s">
        <v>23678</v>
      </c>
      <c r="C3777" s="319" t="s">
        <v>23679</v>
      </c>
      <c r="D3777" s="319" t="s">
        <v>23680</v>
      </c>
      <c r="E3777" s="319" t="s">
        <v>10960</v>
      </c>
      <c r="F3777" s="319" t="s">
        <v>10961</v>
      </c>
      <c r="G3777" s="319" t="s">
        <v>23369</v>
      </c>
      <c r="H3777" s="319" t="s">
        <v>23370</v>
      </c>
      <c r="I3777" s="319" t="s">
        <v>6884</v>
      </c>
      <c r="J3777" s="319" t="s">
        <v>6884</v>
      </c>
      <c r="K3777" s="319" t="s">
        <v>23371</v>
      </c>
      <c r="L3777" s="319" t="s">
        <v>6986</v>
      </c>
    </row>
    <row r="3778" spans="1:12" ht="191.25">
      <c r="A3778" s="318" t="s">
        <v>23685</v>
      </c>
      <c r="B3778" s="318" t="s">
        <v>23682</v>
      </c>
      <c r="C3778" s="318" t="s">
        <v>23683</v>
      </c>
      <c r="D3778" s="318" t="s">
        <v>23684</v>
      </c>
      <c r="E3778" s="318" t="s">
        <v>10960</v>
      </c>
      <c r="F3778" s="318" t="s">
        <v>10961</v>
      </c>
      <c r="G3778" s="318" t="s">
        <v>23369</v>
      </c>
      <c r="H3778" s="318" t="s">
        <v>23370</v>
      </c>
      <c r="I3778" s="318" t="s">
        <v>6884</v>
      </c>
      <c r="J3778" s="318" t="s">
        <v>6884</v>
      </c>
      <c r="K3778" s="318" t="s">
        <v>23371</v>
      </c>
      <c r="L3778" s="318" t="s">
        <v>6986</v>
      </c>
    </row>
    <row r="3779" spans="1:12" ht="180">
      <c r="A3779" s="319" t="s">
        <v>23689</v>
      </c>
      <c r="B3779" s="319" t="s">
        <v>23686</v>
      </c>
      <c r="C3779" s="319" t="s">
        <v>23687</v>
      </c>
      <c r="D3779" s="319" t="s">
        <v>23688</v>
      </c>
      <c r="E3779" s="319" t="s">
        <v>10960</v>
      </c>
      <c r="F3779" s="319" t="s">
        <v>10961</v>
      </c>
      <c r="G3779" s="319" t="s">
        <v>23369</v>
      </c>
      <c r="H3779" s="319" t="s">
        <v>23370</v>
      </c>
      <c r="I3779" s="319" t="s">
        <v>6884</v>
      </c>
      <c r="J3779" s="319" t="s">
        <v>6884</v>
      </c>
      <c r="K3779" s="319" t="s">
        <v>23371</v>
      </c>
      <c r="L3779" s="319" t="s">
        <v>6986</v>
      </c>
    </row>
    <row r="3780" spans="1:12" ht="180">
      <c r="A3780" s="318" t="s">
        <v>23693</v>
      </c>
      <c r="B3780" s="318" t="s">
        <v>23690</v>
      </c>
      <c r="C3780" s="318" t="s">
        <v>23691</v>
      </c>
      <c r="D3780" s="318" t="s">
        <v>23692</v>
      </c>
      <c r="E3780" s="318" t="s">
        <v>10960</v>
      </c>
      <c r="F3780" s="318" t="s">
        <v>10961</v>
      </c>
      <c r="G3780" s="318" t="s">
        <v>23369</v>
      </c>
      <c r="H3780" s="318" t="s">
        <v>23370</v>
      </c>
      <c r="I3780" s="318" t="s">
        <v>6884</v>
      </c>
      <c r="J3780" s="318" t="s">
        <v>6884</v>
      </c>
      <c r="K3780" s="318" t="s">
        <v>23371</v>
      </c>
      <c r="L3780" s="318" t="s">
        <v>6986</v>
      </c>
    </row>
    <row r="3781" spans="1:12" ht="213.75">
      <c r="A3781" s="319" t="s">
        <v>23697</v>
      </c>
      <c r="B3781" s="319" t="s">
        <v>23694</v>
      </c>
      <c r="C3781" s="319" t="s">
        <v>23695</v>
      </c>
      <c r="D3781" s="319" t="s">
        <v>23696</v>
      </c>
      <c r="E3781" s="319" t="s">
        <v>10960</v>
      </c>
      <c r="F3781" s="319" t="s">
        <v>10961</v>
      </c>
      <c r="G3781" s="319" t="s">
        <v>23369</v>
      </c>
      <c r="H3781" s="319" t="s">
        <v>23370</v>
      </c>
      <c r="I3781" s="319" t="s">
        <v>6884</v>
      </c>
      <c r="J3781" s="319" t="s">
        <v>6884</v>
      </c>
      <c r="K3781" s="319" t="s">
        <v>23371</v>
      </c>
      <c r="L3781" s="319" t="s">
        <v>6986</v>
      </c>
    </row>
    <row r="3782" spans="1:12" ht="202.5">
      <c r="A3782" s="318" t="s">
        <v>23701</v>
      </c>
      <c r="B3782" s="318" t="s">
        <v>23698</v>
      </c>
      <c r="C3782" s="318" t="s">
        <v>23699</v>
      </c>
      <c r="D3782" s="318" t="s">
        <v>23700</v>
      </c>
      <c r="E3782" s="318" t="s">
        <v>10960</v>
      </c>
      <c r="F3782" s="318" t="s">
        <v>10961</v>
      </c>
      <c r="G3782" s="318" t="s">
        <v>23369</v>
      </c>
      <c r="H3782" s="318" t="s">
        <v>23370</v>
      </c>
      <c r="I3782" s="318" t="s">
        <v>6884</v>
      </c>
      <c r="J3782" s="318" t="s">
        <v>6884</v>
      </c>
      <c r="K3782" s="318" t="s">
        <v>23371</v>
      </c>
      <c r="L3782" s="318" t="s">
        <v>6986</v>
      </c>
    </row>
    <row r="3783" spans="1:12" ht="180">
      <c r="A3783" s="319" t="s">
        <v>23705</v>
      </c>
      <c r="B3783" s="319" t="s">
        <v>23702</v>
      </c>
      <c r="C3783" s="319" t="s">
        <v>23703</v>
      </c>
      <c r="D3783" s="319" t="s">
        <v>23704</v>
      </c>
      <c r="E3783" s="319" t="s">
        <v>10960</v>
      </c>
      <c r="F3783" s="319" t="s">
        <v>10961</v>
      </c>
      <c r="G3783" s="319" t="s">
        <v>23369</v>
      </c>
      <c r="H3783" s="319" t="s">
        <v>23370</v>
      </c>
      <c r="I3783" s="319" t="s">
        <v>6884</v>
      </c>
      <c r="J3783" s="319" t="s">
        <v>6884</v>
      </c>
      <c r="K3783" s="319" t="s">
        <v>23371</v>
      </c>
      <c r="L3783" s="319" t="s">
        <v>6986</v>
      </c>
    </row>
    <row r="3784" spans="1:12" ht="157.5">
      <c r="A3784" s="318" t="s">
        <v>23709</v>
      </c>
      <c r="B3784" s="318" t="s">
        <v>23706</v>
      </c>
      <c r="C3784" s="318" t="s">
        <v>23707</v>
      </c>
      <c r="D3784" s="318" t="s">
        <v>23708</v>
      </c>
      <c r="E3784" s="318" t="s">
        <v>10960</v>
      </c>
      <c r="F3784" s="318" t="s">
        <v>10961</v>
      </c>
      <c r="G3784" s="318" t="s">
        <v>23369</v>
      </c>
      <c r="H3784" s="318" t="s">
        <v>23370</v>
      </c>
      <c r="I3784" s="318" t="s">
        <v>6884</v>
      </c>
      <c r="J3784" s="318" t="s">
        <v>6884</v>
      </c>
      <c r="K3784" s="318" t="s">
        <v>23371</v>
      </c>
      <c r="L3784" s="318" t="s">
        <v>6986</v>
      </c>
    </row>
    <row r="3785" spans="1:12" ht="157.5">
      <c r="A3785" s="319" t="s">
        <v>23713</v>
      </c>
      <c r="B3785" s="319" t="s">
        <v>23710</v>
      </c>
      <c r="C3785" s="319" t="s">
        <v>23711</v>
      </c>
      <c r="D3785" s="319" t="s">
        <v>23712</v>
      </c>
      <c r="E3785" s="319" t="s">
        <v>10960</v>
      </c>
      <c r="F3785" s="319" t="s">
        <v>10961</v>
      </c>
      <c r="G3785" s="319" t="s">
        <v>23369</v>
      </c>
      <c r="H3785" s="319" t="s">
        <v>23370</v>
      </c>
      <c r="I3785" s="319" t="s">
        <v>6884</v>
      </c>
      <c r="J3785" s="319" t="s">
        <v>6884</v>
      </c>
      <c r="K3785" s="319" t="s">
        <v>23371</v>
      </c>
      <c r="L3785" s="319" t="s">
        <v>6986</v>
      </c>
    </row>
    <row r="3786" spans="1:12" ht="258.75">
      <c r="A3786" s="318" t="s">
        <v>23717</v>
      </c>
      <c r="B3786" s="318" t="s">
        <v>23714</v>
      </c>
      <c r="C3786" s="318" t="s">
        <v>23715</v>
      </c>
      <c r="D3786" s="318" t="s">
        <v>23716</v>
      </c>
      <c r="E3786" s="318" t="s">
        <v>10960</v>
      </c>
      <c r="F3786" s="318" t="s">
        <v>10961</v>
      </c>
      <c r="G3786" s="318" t="s">
        <v>23369</v>
      </c>
      <c r="H3786" s="318" t="s">
        <v>23370</v>
      </c>
      <c r="I3786" s="318" t="s">
        <v>6884</v>
      </c>
      <c r="J3786" s="318" t="s">
        <v>6884</v>
      </c>
      <c r="K3786" s="318" t="s">
        <v>23371</v>
      </c>
      <c r="L3786" s="318" t="s">
        <v>6986</v>
      </c>
    </row>
    <row r="3787" spans="1:12" ht="303.75">
      <c r="A3787" s="319" t="s">
        <v>23721</v>
      </c>
      <c r="B3787" s="319" t="s">
        <v>23718</v>
      </c>
      <c r="C3787" s="319" t="s">
        <v>23719</v>
      </c>
      <c r="D3787" s="319" t="s">
        <v>23720</v>
      </c>
      <c r="E3787" s="319" t="s">
        <v>10960</v>
      </c>
      <c r="F3787" s="319" t="s">
        <v>10961</v>
      </c>
      <c r="G3787" s="319" t="s">
        <v>23369</v>
      </c>
      <c r="H3787" s="319" t="s">
        <v>23370</v>
      </c>
      <c r="I3787" s="319" t="s">
        <v>6884</v>
      </c>
      <c r="J3787" s="319" t="s">
        <v>6884</v>
      </c>
      <c r="K3787" s="319" t="s">
        <v>23371</v>
      </c>
      <c r="L3787" s="319" t="s">
        <v>6986</v>
      </c>
    </row>
    <row r="3788" spans="1:12" ht="236.25">
      <c r="A3788" s="318" t="s">
        <v>23725</v>
      </c>
      <c r="B3788" s="318" t="s">
        <v>23722</v>
      </c>
      <c r="C3788" s="318" t="s">
        <v>23723</v>
      </c>
      <c r="D3788" s="318" t="s">
        <v>23724</v>
      </c>
      <c r="E3788" s="318" t="s">
        <v>10960</v>
      </c>
      <c r="F3788" s="318" t="s">
        <v>10961</v>
      </c>
      <c r="G3788" s="318" t="s">
        <v>23369</v>
      </c>
      <c r="H3788" s="318" t="s">
        <v>23370</v>
      </c>
      <c r="I3788" s="318" t="s">
        <v>6884</v>
      </c>
      <c r="J3788" s="318" t="s">
        <v>6884</v>
      </c>
      <c r="K3788" s="318" t="s">
        <v>23371</v>
      </c>
      <c r="L3788" s="318" t="s">
        <v>6986</v>
      </c>
    </row>
    <row r="3789" spans="1:12" ht="101.25">
      <c r="A3789" s="319" t="s">
        <v>23729</v>
      </c>
      <c r="B3789" s="319" t="s">
        <v>23726</v>
      </c>
      <c r="C3789" s="319" t="s">
        <v>23727</v>
      </c>
      <c r="D3789" s="319" t="s">
        <v>23728</v>
      </c>
      <c r="E3789" s="319" t="s">
        <v>10960</v>
      </c>
      <c r="F3789" s="319" t="s">
        <v>10961</v>
      </c>
      <c r="G3789" s="319" t="s">
        <v>23369</v>
      </c>
      <c r="H3789" s="319" t="s">
        <v>23370</v>
      </c>
      <c r="I3789" s="319" t="s">
        <v>6884</v>
      </c>
      <c r="J3789" s="319" t="s">
        <v>6884</v>
      </c>
      <c r="K3789" s="319" t="s">
        <v>23371</v>
      </c>
      <c r="L3789" s="319" t="s">
        <v>6986</v>
      </c>
    </row>
    <row r="3790" spans="1:12" ht="202.5">
      <c r="A3790" s="318" t="s">
        <v>23733</v>
      </c>
      <c r="B3790" s="318" t="s">
        <v>23730</v>
      </c>
      <c r="C3790" s="318" t="s">
        <v>23731</v>
      </c>
      <c r="D3790" s="318" t="s">
        <v>23732</v>
      </c>
      <c r="E3790" s="318" t="s">
        <v>10960</v>
      </c>
      <c r="F3790" s="318" t="s">
        <v>10961</v>
      </c>
      <c r="G3790" s="318" t="s">
        <v>23369</v>
      </c>
      <c r="H3790" s="318" t="s">
        <v>23370</v>
      </c>
      <c r="I3790" s="318" t="s">
        <v>6884</v>
      </c>
      <c r="J3790" s="318" t="s">
        <v>6884</v>
      </c>
      <c r="K3790" s="318" t="s">
        <v>23371</v>
      </c>
      <c r="L3790" s="318" t="s">
        <v>6986</v>
      </c>
    </row>
    <row r="3791" spans="1:12" ht="146.25">
      <c r="A3791" s="319" t="s">
        <v>23737</v>
      </c>
      <c r="B3791" s="319" t="s">
        <v>23734</v>
      </c>
      <c r="C3791" s="319" t="s">
        <v>23735</v>
      </c>
      <c r="D3791" s="319" t="s">
        <v>23736</v>
      </c>
      <c r="E3791" s="319" t="s">
        <v>10960</v>
      </c>
      <c r="F3791" s="319" t="s">
        <v>10961</v>
      </c>
      <c r="G3791" s="319" t="s">
        <v>23369</v>
      </c>
      <c r="H3791" s="319" t="s">
        <v>23370</v>
      </c>
      <c r="I3791" s="319" t="s">
        <v>6884</v>
      </c>
      <c r="J3791" s="319" t="s">
        <v>6884</v>
      </c>
      <c r="K3791" s="319" t="s">
        <v>23371</v>
      </c>
      <c r="L3791" s="319" t="s">
        <v>6986</v>
      </c>
    </row>
    <row r="3792" spans="1:12" ht="180">
      <c r="A3792" s="318" t="s">
        <v>23741</v>
      </c>
      <c r="B3792" s="318" t="s">
        <v>23738</v>
      </c>
      <c r="C3792" s="318" t="s">
        <v>23739</v>
      </c>
      <c r="D3792" s="318" t="s">
        <v>23740</v>
      </c>
      <c r="E3792" s="318" t="s">
        <v>10960</v>
      </c>
      <c r="F3792" s="318" t="s">
        <v>10961</v>
      </c>
      <c r="G3792" s="318" t="s">
        <v>23369</v>
      </c>
      <c r="H3792" s="318" t="s">
        <v>23370</v>
      </c>
      <c r="I3792" s="318" t="s">
        <v>6884</v>
      </c>
      <c r="J3792" s="318" t="s">
        <v>6884</v>
      </c>
      <c r="K3792" s="318" t="s">
        <v>23371</v>
      </c>
      <c r="L3792" s="318" t="s">
        <v>6986</v>
      </c>
    </row>
    <row r="3793" spans="1:12" ht="247.5">
      <c r="A3793" s="319" t="s">
        <v>23745</v>
      </c>
      <c r="B3793" s="319" t="s">
        <v>23742</v>
      </c>
      <c r="C3793" s="319" t="s">
        <v>23743</v>
      </c>
      <c r="D3793" s="319" t="s">
        <v>23744</v>
      </c>
      <c r="E3793" s="319" t="s">
        <v>10960</v>
      </c>
      <c r="F3793" s="319" t="s">
        <v>10961</v>
      </c>
      <c r="G3793" s="319" t="s">
        <v>23369</v>
      </c>
      <c r="H3793" s="319" t="s">
        <v>23370</v>
      </c>
      <c r="I3793" s="319" t="s">
        <v>6884</v>
      </c>
      <c r="J3793" s="319" t="s">
        <v>6884</v>
      </c>
      <c r="K3793" s="319" t="s">
        <v>23371</v>
      </c>
      <c r="L3793" s="319" t="s">
        <v>6986</v>
      </c>
    </row>
    <row r="3794" spans="1:12" ht="236.25">
      <c r="A3794" s="318" t="s">
        <v>23749</v>
      </c>
      <c r="B3794" s="318" t="s">
        <v>23746</v>
      </c>
      <c r="C3794" s="318" t="s">
        <v>23747</v>
      </c>
      <c r="D3794" s="318" t="s">
        <v>23748</v>
      </c>
      <c r="E3794" s="318" t="s">
        <v>10960</v>
      </c>
      <c r="F3794" s="318" t="s">
        <v>10961</v>
      </c>
      <c r="G3794" s="318" t="s">
        <v>23369</v>
      </c>
      <c r="H3794" s="318" t="s">
        <v>23370</v>
      </c>
      <c r="I3794" s="318" t="s">
        <v>6884</v>
      </c>
      <c r="J3794" s="318" t="s">
        <v>6884</v>
      </c>
      <c r="K3794" s="318" t="s">
        <v>23371</v>
      </c>
      <c r="L3794" s="318" t="s">
        <v>6986</v>
      </c>
    </row>
    <row r="3795" spans="1:12" ht="157.5">
      <c r="A3795" s="319" t="s">
        <v>23753</v>
      </c>
      <c r="B3795" s="319" t="s">
        <v>23750</v>
      </c>
      <c r="C3795" s="319" t="s">
        <v>23751</v>
      </c>
      <c r="D3795" s="319" t="s">
        <v>23752</v>
      </c>
      <c r="E3795" s="319" t="s">
        <v>10960</v>
      </c>
      <c r="F3795" s="319" t="s">
        <v>10961</v>
      </c>
      <c r="G3795" s="319" t="s">
        <v>23369</v>
      </c>
      <c r="H3795" s="319" t="s">
        <v>23370</v>
      </c>
      <c r="I3795" s="319" t="s">
        <v>6884</v>
      </c>
      <c r="J3795" s="319" t="s">
        <v>6884</v>
      </c>
      <c r="K3795" s="319" t="s">
        <v>23371</v>
      </c>
      <c r="L3795" s="319" t="s">
        <v>6986</v>
      </c>
    </row>
    <row r="3796" spans="1:12" ht="202.5">
      <c r="A3796" s="318" t="s">
        <v>23757</v>
      </c>
      <c r="B3796" s="318" t="s">
        <v>23754</v>
      </c>
      <c r="C3796" s="318" t="s">
        <v>23755</v>
      </c>
      <c r="D3796" s="318" t="s">
        <v>23756</v>
      </c>
      <c r="E3796" s="318" t="s">
        <v>10960</v>
      </c>
      <c r="F3796" s="318" t="s">
        <v>10961</v>
      </c>
      <c r="G3796" s="318" t="s">
        <v>23369</v>
      </c>
      <c r="H3796" s="318" t="s">
        <v>23370</v>
      </c>
      <c r="I3796" s="318" t="s">
        <v>6884</v>
      </c>
      <c r="J3796" s="318" t="s">
        <v>6884</v>
      </c>
      <c r="K3796" s="318" t="s">
        <v>23371</v>
      </c>
      <c r="L3796" s="318" t="s">
        <v>6986</v>
      </c>
    </row>
    <row r="3797" spans="1:12" ht="146.25">
      <c r="A3797" s="319" t="s">
        <v>23761</v>
      </c>
      <c r="B3797" s="319" t="s">
        <v>23758</v>
      </c>
      <c r="C3797" s="319" t="s">
        <v>23759</v>
      </c>
      <c r="D3797" s="319" t="s">
        <v>23760</v>
      </c>
      <c r="E3797" s="319" t="s">
        <v>10960</v>
      </c>
      <c r="F3797" s="319" t="s">
        <v>10961</v>
      </c>
      <c r="G3797" s="319" t="s">
        <v>23369</v>
      </c>
      <c r="H3797" s="319" t="s">
        <v>23370</v>
      </c>
      <c r="I3797" s="319" t="s">
        <v>6884</v>
      </c>
      <c r="J3797" s="319" t="s">
        <v>6884</v>
      </c>
      <c r="K3797" s="319" t="s">
        <v>23371</v>
      </c>
      <c r="L3797" s="319" t="s">
        <v>6986</v>
      </c>
    </row>
    <row r="3798" spans="1:12" ht="225">
      <c r="A3798" s="318" t="s">
        <v>23765</v>
      </c>
      <c r="B3798" s="318" t="s">
        <v>23762</v>
      </c>
      <c r="C3798" s="318" t="s">
        <v>23763</v>
      </c>
      <c r="D3798" s="318" t="s">
        <v>23764</v>
      </c>
      <c r="E3798" s="318" t="s">
        <v>10960</v>
      </c>
      <c r="F3798" s="318" t="s">
        <v>10961</v>
      </c>
      <c r="G3798" s="318" t="s">
        <v>23369</v>
      </c>
      <c r="H3798" s="318" t="s">
        <v>23370</v>
      </c>
      <c r="I3798" s="318" t="s">
        <v>6884</v>
      </c>
      <c r="J3798" s="318" t="s">
        <v>6884</v>
      </c>
      <c r="K3798" s="318" t="s">
        <v>23371</v>
      </c>
      <c r="L3798" s="318" t="s">
        <v>6986</v>
      </c>
    </row>
    <row r="3799" spans="1:12" ht="157.5">
      <c r="A3799" s="319" t="s">
        <v>23769</v>
      </c>
      <c r="B3799" s="319" t="s">
        <v>23766</v>
      </c>
      <c r="C3799" s="319" t="s">
        <v>23767</v>
      </c>
      <c r="D3799" s="319" t="s">
        <v>23768</v>
      </c>
      <c r="E3799" s="319" t="s">
        <v>10960</v>
      </c>
      <c r="F3799" s="319" t="s">
        <v>10961</v>
      </c>
      <c r="G3799" s="319" t="s">
        <v>23369</v>
      </c>
      <c r="H3799" s="319" t="s">
        <v>23370</v>
      </c>
      <c r="I3799" s="319" t="s">
        <v>6884</v>
      </c>
      <c r="J3799" s="319" t="s">
        <v>6884</v>
      </c>
      <c r="K3799" s="319" t="s">
        <v>23371</v>
      </c>
      <c r="L3799" s="319" t="s">
        <v>6986</v>
      </c>
    </row>
    <row r="3800" spans="1:12" ht="168.75">
      <c r="A3800" s="318" t="s">
        <v>23773</v>
      </c>
      <c r="B3800" s="318" t="s">
        <v>23770</v>
      </c>
      <c r="C3800" s="318" t="s">
        <v>23771</v>
      </c>
      <c r="D3800" s="318" t="s">
        <v>23772</v>
      </c>
      <c r="E3800" s="318" t="s">
        <v>10960</v>
      </c>
      <c r="F3800" s="318" t="s">
        <v>10961</v>
      </c>
      <c r="G3800" s="318" t="s">
        <v>23369</v>
      </c>
      <c r="H3800" s="318" t="s">
        <v>23370</v>
      </c>
      <c r="I3800" s="318" t="s">
        <v>6884</v>
      </c>
      <c r="J3800" s="318" t="s">
        <v>6884</v>
      </c>
      <c r="K3800" s="318" t="s">
        <v>23371</v>
      </c>
      <c r="L3800" s="318" t="s">
        <v>6986</v>
      </c>
    </row>
    <row r="3801" spans="1:12" ht="146.25">
      <c r="A3801" s="319" t="s">
        <v>23777</v>
      </c>
      <c r="B3801" s="319" t="s">
        <v>23774</v>
      </c>
      <c r="C3801" s="319" t="s">
        <v>23775</v>
      </c>
      <c r="D3801" s="319" t="s">
        <v>23776</v>
      </c>
      <c r="E3801" s="319" t="s">
        <v>10960</v>
      </c>
      <c r="F3801" s="319" t="s">
        <v>10961</v>
      </c>
      <c r="G3801" s="319" t="s">
        <v>23369</v>
      </c>
      <c r="H3801" s="319" t="s">
        <v>23370</v>
      </c>
      <c r="I3801" s="319" t="s">
        <v>6884</v>
      </c>
      <c r="J3801" s="319" t="s">
        <v>6884</v>
      </c>
      <c r="K3801" s="319" t="s">
        <v>23371</v>
      </c>
      <c r="L3801" s="319" t="s">
        <v>6986</v>
      </c>
    </row>
    <row r="3802" spans="1:12" ht="101.25">
      <c r="A3802" s="318" t="s">
        <v>23781</v>
      </c>
      <c r="B3802" s="318" t="s">
        <v>23778</v>
      </c>
      <c r="C3802" s="318" t="s">
        <v>23779</v>
      </c>
      <c r="D3802" s="318" t="s">
        <v>23780</v>
      </c>
      <c r="E3802" s="318" t="s">
        <v>10960</v>
      </c>
      <c r="F3802" s="318" t="s">
        <v>10961</v>
      </c>
      <c r="G3802" s="318" t="s">
        <v>23369</v>
      </c>
      <c r="H3802" s="318" t="s">
        <v>23370</v>
      </c>
      <c r="I3802" s="318" t="s">
        <v>6884</v>
      </c>
      <c r="J3802" s="318" t="s">
        <v>6884</v>
      </c>
      <c r="K3802" s="318" t="s">
        <v>23371</v>
      </c>
      <c r="L3802" s="318" t="s">
        <v>6986</v>
      </c>
    </row>
    <row r="3803" spans="1:12" ht="146.25">
      <c r="A3803" s="319" t="s">
        <v>23785</v>
      </c>
      <c r="B3803" s="319" t="s">
        <v>23782</v>
      </c>
      <c r="C3803" s="319" t="s">
        <v>23783</v>
      </c>
      <c r="D3803" s="319" t="s">
        <v>23784</v>
      </c>
      <c r="E3803" s="319" t="s">
        <v>10960</v>
      </c>
      <c r="F3803" s="319" t="s">
        <v>10961</v>
      </c>
      <c r="G3803" s="319" t="s">
        <v>23369</v>
      </c>
      <c r="H3803" s="319" t="s">
        <v>23370</v>
      </c>
      <c r="I3803" s="319" t="s">
        <v>6884</v>
      </c>
      <c r="J3803" s="319" t="s">
        <v>6884</v>
      </c>
      <c r="K3803" s="319" t="s">
        <v>23371</v>
      </c>
      <c r="L3803" s="319" t="s">
        <v>6986</v>
      </c>
    </row>
    <row r="3804" spans="1:12" ht="168.75">
      <c r="A3804" s="318" t="s">
        <v>23789</v>
      </c>
      <c r="B3804" s="318" t="s">
        <v>23786</v>
      </c>
      <c r="C3804" s="318" t="s">
        <v>23787</v>
      </c>
      <c r="D3804" s="318" t="s">
        <v>23788</v>
      </c>
      <c r="E3804" s="318" t="s">
        <v>10960</v>
      </c>
      <c r="F3804" s="318" t="s">
        <v>10961</v>
      </c>
      <c r="G3804" s="318" t="s">
        <v>23369</v>
      </c>
      <c r="H3804" s="318" t="s">
        <v>23370</v>
      </c>
      <c r="I3804" s="318" t="s">
        <v>6884</v>
      </c>
      <c r="J3804" s="318" t="s">
        <v>6884</v>
      </c>
      <c r="K3804" s="318" t="s">
        <v>23371</v>
      </c>
      <c r="L3804" s="318" t="s">
        <v>6986</v>
      </c>
    </row>
    <row r="3805" spans="1:12" ht="236.25">
      <c r="A3805" s="319" t="s">
        <v>23793</v>
      </c>
      <c r="B3805" s="319" t="s">
        <v>23790</v>
      </c>
      <c r="C3805" s="319" t="s">
        <v>23791</v>
      </c>
      <c r="D3805" s="319" t="s">
        <v>23792</v>
      </c>
      <c r="E3805" s="319" t="s">
        <v>10960</v>
      </c>
      <c r="F3805" s="319" t="s">
        <v>10961</v>
      </c>
      <c r="G3805" s="319" t="s">
        <v>23369</v>
      </c>
      <c r="H3805" s="319" t="s">
        <v>23370</v>
      </c>
      <c r="I3805" s="319" t="s">
        <v>6884</v>
      </c>
      <c r="J3805" s="319" t="s">
        <v>6884</v>
      </c>
      <c r="K3805" s="319" t="s">
        <v>23371</v>
      </c>
      <c r="L3805" s="319" t="s">
        <v>6986</v>
      </c>
    </row>
    <row r="3806" spans="1:12" ht="213.75">
      <c r="A3806" s="318" t="s">
        <v>23797</v>
      </c>
      <c r="B3806" s="318" t="s">
        <v>23794</v>
      </c>
      <c r="C3806" s="318" t="s">
        <v>23795</v>
      </c>
      <c r="D3806" s="318" t="s">
        <v>23796</v>
      </c>
      <c r="E3806" s="318" t="s">
        <v>10960</v>
      </c>
      <c r="F3806" s="318" t="s">
        <v>10961</v>
      </c>
      <c r="G3806" s="318" t="s">
        <v>23369</v>
      </c>
      <c r="H3806" s="318" t="s">
        <v>23370</v>
      </c>
      <c r="I3806" s="318" t="s">
        <v>6884</v>
      </c>
      <c r="J3806" s="318" t="s">
        <v>6884</v>
      </c>
      <c r="K3806" s="318" t="s">
        <v>23371</v>
      </c>
      <c r="L3806" s="318" t="s">
        <v>6986</v>
      </c>
    </row>
    <row r="3807" spans="1:12" ht="191.25">
      <c r="A3807" s="319" t="s">
        <v>23801</v>
      </c>
      <c r="B3807" s="319" t="s">
        <v>23798</v>
      </c>
      <c r="C3807" s="319" t="s">
        <v>23799</v>
      </c>
      <c r="D3807" s="319" t="s">
        <v>23800</v>
      </c>
      <c r="E3807" s="319" t="s">
        <v>10960</v>
      </c>
      <c r="F3807" s="319" t="s">
        <v>10961</v>
      </c>
      <c r="G3807" s="319" t="s">
        <v>23369</v>
      </c>
      <c r="H3807" s="319" t="s">
        <v>23370</v>
      </c>
      <c r="I3807" s="319" t="s">
        <v>6884</v>
      </c>
      <c r="J3807" s="319" t="s">
        <v>6884</v>
      </c>
      <c r="K3807" s="319" t="s">
        <v>23371</v>
      </c>
      <c r="L3807" s="319" t="s">
        <v>6986</v>
      </c>
    </row>
    <row r="3808" spans="1:12" ht="213.75">
      <c r="A3808" s="318" t="s">
        <v>23805</v>
      </c>
      <c r="B3808" s="318" t="s">
        <v>23802</v>
      </c>
      <c r="C3808" s="318" t="s">
        <v>23803</v>
      </c>
      <c r="D3808" s="318" t="s">
        <v>23804</v>
      </c>
      <c r="E3808" s="318" t="s">
        <v>10960</v>
      </c>
      <c r="F3808" s="318" t="s">
        <v>10961</v>
      </c>
      <c r="G3808" s="318" t="s">
        <v>23369</v>
      </c>
      <c r="H3808" s="318" t="s">
        <v>23370</v>
      </c>
      <c r="I3808" s="318" t="s">
        <v>6884</v>
      </c>
      <c r="J3808" s="318" t="s">
        <v>6884</v>
      </c>
      <c r="K3808" s="318" t="s">
        <v>23371</v>
      </c>
      <c r="L3808" s="318" t="s">
        <v>6986</v>
      </c>
    </row>
    <row r="3809" spans="1:12" ht="213.75">
      <c r="A3809" s="319" t="s">
        <v>23809</v>
      </c>
      <c r="B3809" s="319" t="s">
        <v>23806</v>
      </c>
      <c r="C3809" s="319" t="s">
        <v>23807</v>
      </c>
      <c r="D3809" s="319" t="s">
        <v>23808</v>
      </c>
      <c r="E3809" s="319" t="s">
        <v>10960</v>
      </c>
      <c r="F3809" s="319" t="s">
        <v>10961</v>
      </c>
      <c r="G3809" s="319" t="s">
        <v>23369</v>
      </c>
      <c r="H3809" s="319" t="s">
        <v>23370</v>
      </c>
      <c r="I3809" s="319" t="s">
        <v>6884</v>
      </c>
      <c r="J3809" s="319" t="s">
        <v>6884</v>
      </c>
      <c r="K3809" s="319" t="s">
        <v>23371</v>
      </c>
      <c r="L3809" s="319" t="s">
        <v>6986</v>
      </c>
    </row>
    <row r="3810" spans="1:12" ht="202.5">
      <c r="A3810" s="318" t="s">
        <v>23813</v>
      </c>
      <c r="B3810" s="318" t="s">
        <v>23810</v>
      </c>
      <c r="C3810" s="318" t="s">
        <v>23811</v>
      </c>
      <c r="D3810" s="318" t="s">
        <v>23812</v>
      </c>
      <c r="E3810" s="318" t="s">
        <v>10960</v>
      </c>
      <c r="F3810" s="318" t="s">
        <v>10961</v>
      </c>
      <c r="G3810" s="318" t="s">
        <v>23369</v>
      </c>
      <c r="H3810" s="318" t="s">
        <v>23370</v>
      </c>
      <c r="I3810" s="318" t="s">
        <v>6884</v>
      </c>
      <c r="J3810" s="318" t="s">
        <v>6884</v>
      </c>
      <c r="K3810" s="318" t="s">
        <v>23371</v>
      </c>
      <c r="L3810" s="318" t="s">
        <v>6986</v>
      </c>
    </row>
    <row r="3811" spans="1:12" ht="292.5">
      <c r="A3811" s="319" t="s">
        <v>23817</v>
      </c>
      <c r="B3811" s="319" t="s">
        <v>23814</v>
      </c>
      <c r="C3811" s="319" t="s">
        <v>23815</v>
      </c>
      <c r="D3811" s="319" t="s">
        <v>23816</v>
      </c>
      <c r="E3811" s="319" t="s">
        <v>10960</v>
      </c>
      <c r="F3811" s="319" t="s">
        <v>10961</v>
      </c>
      <c r="G3811" s="319" t="s">
        <v>23369</v>
      </c>
      <c r="H3811" s="319" t="s">
        <v>23370</v>
      </c>
      <c r="I3811" s="319" t="s">
        <v>6884</v>
      </c>
      <c r="J3811" s="319" t="s">
        <v>6884</v>
      </c>
      <c r="K3811" s="319" t="s">
        <v>23371</v>
      </c>
      <c r="L3811" s="319" t="s">
        <v>6986</v>
      </c>
    </row>
    <row r="3812" spans="1:12" ht="180">
      <c r="A3812" s="318" t="s">
        <v>23821</v>
      </c>
      <c r="B3812" s="318" t="s">
        <v>23818</v>
      </c>
      <c r="C3812" s="318" t="s">
        <v>23819</v>
      </c>
      <c r="D3812" s="318" t="s">
        <v>23820</v>
      </c>
      <c r="E3812" s="318" t="s">
        <v>10960</v>
      </c>
      <c r="F3812" s="318" t="s">
        <v>10961</v>
      </c>
      <c r="G3812" s="318" t="s">
        <v>23369</v>
      </c>
      <c r="H3812" s="318" t="s">
        <v>23370</v>
      </c>
      <c r="I3812" s="318" t="s">
        <v>6884</v>
      </c>
      <c r="J3812" s="318" t="s">
        <v>6884</v>
      </c>
      <c r="K3812" s="318" t="s">
        <v>23371</v>
      </c>
      <c r="L3812" s="318" t="s">
        <v>6986</v>
      </c>
    </row>
    <row r="3813" spans="1:12" ht="168.75">
      <c r="A3813" s="319" t="s">
        <v>23825</v>
      </c>
      <c r="B3813" s="319" t="s">
        <v>23822</v>
      </c>
      <c r="C3813" s="319" t="s">
        <v>23823</v>
      </c>
      <c r="D3813" s="319" t="s">
        <v>23824</v>
      </c>
      <c r="E3813" s="319" t="s">
        <v>11479</v>
      </c>
      <c r="F3813" s="319" t="s">
        <v>11474</v>
      </c>
      <c r="G3813" s="319" t="s">
        <v>10962</v>
      </c>
      <c r="H3813" s="319" t="s">
        <v>23370</v>
      </c>
      <c r="I3813" s="319" t="s">
        <v>6884</v>
      </c>
      <c r="J3813" s="319" t="s">
        <v>6884</v>
      </c>
      <c r="K3813" s="319" t="s">
        <v>23826</v>
      </c>
      <c r="L3813" s="319" t="s">
        <v>862</v>
      </c>
    </row>
    <row r="3814" spans="1:12" ht="247.5">
      <c r="A3814" s="318" t="s">
        <v>23830</v>
      </c>
      <c r="B3814" s="318" t="s">
        <v>23827</v>
      </c>
      <c r="C3814" s="318" t="s">
        <v>23828</v>
      </c>
      <c r="D3814" s="318" t="s">
        <v>23829</v>
      </c>
      <c r="E3814" s="318" t="s">
        <v>11479</v>
      </c>
      <c r="F3814" s="318" t="s">
        <v>11474</v>
      </c>
      <c r="G3814" s="318" t="s">
        <v>10962</v>
      </c>
      <c r="H3814" s="318" t="s">
        <v>23370</v>
      </c>
      <c r="I3814" s="318" t="s">
        <v>6884</v>
      </c>
      <c r="J3814" s="318" t="s">
        <v>6884</v>
      </c>
      <c r="K3814" s="318" t="s">
        <v>23826</v>
      </c>
      <c r="L3814" s="318" t="s">
        <v>862</v>
      </c>
    </row>
    <row r="3815" spans="1:12" ht="213.75">
      <c r="A3815" s="319" t="s">
        <v>23834</v>
      </c>
      <c r="B3815" s="319" t="s">
        <v>23831</v>
      </c>
      <c r="C3815" s="319" t="s">
        <v>23832</v>
      </c>
      <c r="D3815" s="319" t="s">
        <v>23833</v>
      </c>
      <c r="E3815" s="319" t="s">
        <v>10960</v>
      </c>
      <c r="F3815" s="319" t="s">
        <v>10961</v>
      </c>
      <c r="G3815" s="319" t="s">
        <v>23369</v>
      </c>
      <c r="H3815" s="319" t="s">
        <v>23370</v>
      </c>
      <c r="I3815" s="319" t="s">
        <v>6884</v>
      </c>
      <c r="J3815" s="319" t="s">
        <v>6884</v>
      </c>
      <c r="K3815" s="319" t="s">
        <v>23371</v>
      </c>
      <c r="L3815" s="319" t="s">
        <v>6986</v>
      </c>
    </row>
    <row r="3816" spans="1:12" ht="225">
      <c r="A3816" s="318" t="s">
        <v>23838</v>
      </c>
      <c r="B3816" s="318" t="s">
        <v>23835</v>
      </c>
      <c r="C3816" s="318" t="s">
        <v>23836</v>
      </c>
      <c r="D3816" s="318" t="s">
        <v>23837</v>
      </c>
      <c r="E3816" s="318" t="s">
        <v>10960</v>
      </c>
      <c r="F3816" s="318" t="s">
        <v>10961</v>
      </c>
      <c r="G3816" s="318" t="s">
        <v>23369</v>
      </c>
      <c r="H3816" s="318" t="s">
        <v>23370</v>
      </c>
      <c r="I3816" s="318" t="s">
        <v>6884</v>
      </c>
      <c r="J3816" s="318" t="s">
        <v>6884</v>
      </c>
      <c r="K3816" s="318" t="s">
        <v>23371</v>
      </c>
      <c r="L3816" s="318" t="s">
        <v>6986</v>
      </c>
    </row>
    <row r="3817" spans="1:12" ht="180">
      <c r="A3817" s="319" t="s">
        <v>23842</v>
      </c>
      <c r="B3817" s="319" t="s">
        <v>23839</v>
      </c>
      <c r="C3817" s="319" t="s">
        <v>23840</v>
      </c>
      <c r="D3817" s="319" t="s">
        <v>23841</v>
      </c>
      <c r="E3817" s="319" t="s">
        <v>10960</v>
      </c>
      <c r="F3817" s="319" t="s">
        <v>10961</v>
      </c>
      <c r="G3817" s="319" t="s">
        <v>23369</v>
      </c>
      <c r="H3817" s="319" t="s">
        <v>23370</v>
      </c>
      <c r="I3817" s="319" t="s">
        <v>6884</v>
      </c>
      <c r="J3817" s="319" t="s">
        <v>6884</v>
      </c>
      <c r="K3817" s="319" t="s">
        <v>23371</v>
      </c>
      <c r="L3817" s="319" t="s">
        <v>6986</v>
      </c>
    </row>
    <row r="3818" spans="1:12" ht="258.75">
      <c r="A3818" s="318" t="s">
        <v>23846</v>
      </c>
      <c r="B3818" s="318" t="s">
        <v>23843</v>
      </c>
      <c r="C3818" s="318" t="s">
        <v>23844</v>
      </c>
      <c r="D3818" s="318" t="s">
        <v>23845</v>
      </c>
      <c r="E3818" s="318" t="s">
        <v>10960</v>
      </c>
      <c r="F3818" s="318" t="s">
        <v>10961</v>
      </c>
      <c r="G3818" s="318" t="s">
        <v>23369</v>
      </c>
      <c r="H3818" s="318" t="s">
        <v>23370</v>
      </c>
      <c r="I3818" s="318" t="s">
        <v>6884</v>
      </c>
      <c r="J3818" s="318" t="s">
        <v>6884</v>
      </c>
      <c r="K3818" s="318" t="s">
        <v>23371</v>
      </c>
      <c r="L3818" s="318" t="s">
        <v>6986</v>
      </c>
    </row>
    <row r="3819" spans="1:12" ht="213.75">
      <c r="A3819" s="319" t="s">
        <v>23850</v>
      </c>
      <c r="B3819" s="319" t="s">
        <v>23847</v>
      </c>
      <c r="C3819" s="319" t="s">
        <v>23848</v>
      </c>
      <c r="D3819" s="319" t="s">
        <v>23849</v>
      </c>
      <c r="E3819" s="319" t="s">
        <v>10960</v>
      </c>
      <c r="F3819" s="319" t="s">
        <v>10961</v>
      </c>
      <c r="G3819" s="319" t="s">
        <v>23369</v>
      </c>
      <c r="H3819" s="319" t="s">
        <v>23370</v>
      </c>
      <c r="I3819" s="319" t="s">
        <v>6884</v>
      </c>
      <c r="J3819" s="319" t="s">
        <v>6884</v>
      </c>
      <c r="K3819" s="319" t="s">
        <v>23371</v>
      </c>
      <c r="L3819" s="319" t="s">
        <v>6986</v>
      </c>
    </row>
    <row r="3820" spans="1:12" ht="247.5">
      <c r="A3820" s="318" t="s">
        <v>23854</v>
      </c>
      <c r="B3820" s="318" t="s">
        <v>23851</v>
      </c>
      <c r="C3820" s="318" t="s">
        <v>23852</v>
      </c>
      <c r="D3820" s="318" t="s">
        <v>23853</v>
      </c>
      <c r="E3820" s="318" t="s">
        <v>10960</v>
      </c>
      <c r="F3820" s="318" t="s">
        <v>10961</v>
      </c>
      <c r="G3820" s="318" t="s">
        <v>23369</v>
      </c>
      <c r="H3820" s="318" t="s">
        <v>23370</v>
      </c>
      <c r="I3820" s="318" t="s">
        <v>6884</v>
      </c>
      <c r="J3820" s="318" t="s">
        <v>6884</v>
      </c>
      <c r="K3820" s="318" t="s">
        <v>23371</v>
      </c>
      <c r="L3820" s="318" t="s">
        <v>6986</v>
      </c>
    </row>
    <row r="3821" spans="1:12" ht="191.25">
      <c r="A3821" s="319" t="s">
        <v>23858</v>
      </c>
      <c r="B3821" s="319" t="s">
        <v>23855</v>
      </c>
      <c r="C3821" s="319" t="s">
        <v>23856</v>
      </c>
      <c r="D3821" s="319" t="s">
        <v>23857</v>
      </c>
      <c r="E3821" s="319" t="s">
        <v>10960</v>
      </c>
      <c r="F3821" s="319" t="s">
        <v>10961</v>
      </c>
      <c r="G3821" s="319" t="s">
        <v>23369</v>
      </c>
      <c r="H3821" s="319" t="s">
        <v>23370</v>
      </c>
      <c r="I3821" s="319" t="s">
        <v>6884</v>
      </c>
      <c r="J3821" s="319" t="s">
        <v>6884</v>
      </c>
      <c r="K3821" s="319" t="s">
        <v>23371</v>
      </c>
      <c r="L3821" s="319" t="s">
        <v>6986</v>
      </c>
    </row>
    <row r="3822" spans="1:12" ht="180">
      <c r="A3822" s="318" t="s">
        <v>23862</v>
      </c>
      <c r="B3822" s="318" t="s">
        <v>23859</v>
      </c>
      <c r="C3822" s="318" t="s">
        <v>23860</v>
      </c>
      <c r="D3822" s="318" t="s">
        <v>23861</v>
      </c>
      <c r="E3822" s="318" t="s">
        <v>10960</v>
      </c>
      <c r="F3822" s="318" t="s">
        <v>10961</v>
      </c>
      <c r="G3822" s="318" t="s">
        <v>23369</v>
      </c>
      <c r="H3822" s="318" t="s">
        <v>23370</v>
      </c>
      <c r="I3822" s="318" t="s">
        <v>6884</v>
      </c>
      <c r="J3822" s="318" t="s">
        <v>6884</v>
      </c>
      <c r="K3822" s="318" t="s">
        <v>23371</v>
      </c>
      <c r="L3822" s="318" t="s">
        <v>6986</v>
      </c>
    </row>
    <row r="3823" spans="1:12" ht="180">
      <c r="A3823" s="319" t="s">
        <v>23866</v>
      </c>
      <c r="B3823" s="319" t="s">
        <v>23863</v>
      </c>
      <c r="C3823" s="319" t="s">
        <v>23864</v>
      </c>
      <c r="D3823" s="319" t="s">
        <v>23865</v>
      </c>
      <c r="E3823" s="319" t="s">
        <v>10960</v>
      </c>
      <c r="F3823" s="319" t="s">
        <v>10961</v>
      </c>
      <c r="G3823" s="319" t="s">
        <v>23369</v>
      </c>
      <c r="H3823" s="319" t="s">
        <v>23370</v>
      </c>
      <c r="I3823" s="319" t="s">
        <v>6884</v>
      </c>
      <c r="J3823" s="319" t="s">
        <v>6884</v>
      </c>
      <c r="K3823" s="319" t="s">
        <v>23371</v>
      </c>
      <c r="L3823" s="319" t="s">
        <v>6986</v>
      </c>
    </row>
    <row r="3824" spans="1:12" ht="247.5">
      <c r="A3824" s="318" t="s">
        <v>23870</v>
      </c>
      <c r="B3824" s="318" t="s">
        <v>23867</v>
      </c>
      <c r="C3824" s="318" t="s">
        <v>23868</v>
      </c>
      <c r="D3824" s="318" t="s">
        <v>23869</v>
      </c>
      <c r="E3824" s="318" t="s">
        <v>10960</v>
      </c>
      <c r="F3824" s="318" t="s">
        <v>10961</v>
      </c>
      <c r="G3824" s="318" t="s">
        <v>23369</v>
      </c>
      <c r="H3824" s="318" t="s">
        <v>23370</v>
      </c>
      <c r="I3824" s="318" t="s">
        <v>6884</v>
      </c>
      <c r="J3824" s="318" t="s">
        <v>6884</v>
      </c>
      <c r="K3824" s="318" t="s">
        <v>23371</v>
      </c>
      <c r="L3824" s="318" t="s">
        <v>6986</v>
      </c>
    </row>
    <row r="3825" spans="1:12" ht="258.75">
      <c r="A3825" s="319" t="s">
        <v>23874</v>
      </c>
      <c r="B3825" s="319" t="s">
        <v>23871</v>
      </c>
      <c r="C3825" s="319" t="s">
        <v>23872</v>
      </c>
      <c r="D3825" s="319" t="s">
        <v>23873</v>
      </c>
      <c r="E3825" s="319" t="s">
        <v>10960</v>
      </c>
      <c r="F3825" s="319" t="s">
        <v>10961</v>
      </c>
      <c r="G3825" s="319" t="s">
        <v>23369</v>
      </c>
      <c r="H3825" s="319" t="s">
        <v>23370</v>
      </c>
      <c r="I3825" s="319" t="s">
        <v>6884</v>
      </c>
      <c r="J3825" s="319" t="s">
        <v>6884</v>
      </c>
      <c r="K3825" s="319" t="s">
        <v>23371</v>
      </c>
      <c r="L3825" s="319" t="s">
        <v>6986</v>
      </c>
    </row>
    <row r="3826" spans="1:12" ht="247.5">
      <c r="A3826" s="318" t="s">
        <v>23878</v>
      </c>
      <c r="B3826" s="318" t="s">
        <v>23875</v>
      </c>
      <c r="C3826" s="318" t="s">
        <v>23876</v>
      </c>
      <c r="D3826" s="318" t="s">
        <v>23877</v>
      </c>
      <c r="E3826" s="318" t="s">
        <v>10960</v>
      </c>
      <c r="F3826" s="318" t="s">
        <v>10961</v>
      </c>
      <c r="G3826" s="318" t="s">
        <v>23369</v>
      </c>
      <c r="H3826" s="318" t="s">
        <v>23370</v>
      </c>
      <c r="I3826" s="318" t="s">
        <v>6884</v>
      </c>
      <c r="J3826" s="318" t="s">
        <v>6884</v>
      </c>
      <c r="K3826" s="318" t="s">
        <v>23371</v>
      </c>
      <c r="L3826" s="318" t="s">
        <v>6986</v>
      </c>
    </row>
    <row r="3827" spans="1:12" ht="202.5">
      <c r="A3827" s="319" t="s">
        <v>23882</v>
      </c>
      <c r="B3827" s="319" t="s">
        <v>23879</v>
      </c>
      <c r="C3827" s="319" t="s">
        <v>23880</v>
      </c>
      <c r="D3827" s="319" t="s">
        <v>23881</v>
      </c>
      <c r="E3827" s="319" t="s">
        <v>10960</v>
      </c>
      <c r="F3827" s="319" t="s">
        <v>10961</v>
      </c>
      <c r="G3827" s="319" t="s">
        <v>23369</v>
      </c>
      <c r="H3827" s="319" t="s">
        <v>23370</v>
      </c>
      <c r="I3827" s="319" t="s">
        <v>6884</v>
      </c>
      <c r="J3827" s="319" t="s">
        <v>6884</v>
      </c>
      <c r="K3827" s="319" t="s">
        <v>23371</v>
      </c>
      <c r="L3827" s="319" t="s">
        <v>6986</v>
      </c>
    </row>
    <row r="3828" spans="1:12" ht="236.25">
      <c r="A3828" s="318" t="s">
        <v>23886</v>
      </c>
      <c r="B3828" s="318" t="s">
        <v>23883</v>
      </c>
      <c r="C3828" s="318" t="s">
        <v>23884</v>
      </c>
      <c r="D3828" s="318" t="s">
        <v>23885</v>
      </c>
      <c r="E3828" s="318" t="s">
        <v>10960</v>
      </c>
      <c r="F3828" s="318" t="s">
        <v>10961</v>
      </c>
      <c r="G3828" s="318" t="s">
        <v>23369</v>
      </c>
      <c r="H3828" s="318" t="s">
        <v>23370</v>
      </c>
      <c r="I3828" s="318" t="s">
        <v>6884</v>
      </c>
      <c r="J3828" s="318" t="s">
        <v>6884</v>
      </c>
      <c r="K3828" s="318" t="s">
        <v>23371</v>
      </c>
      <c r="L3828" s="318" t="s">
        <v>6986</v>
      </c>
    </row>
    <row r="3829" spans="1:12" ht="225">
      <c r="A3829" s="319" t="s">
        <v>23890</v>
      </c>
      <c r="B3829" s="319" t="s">
        <v>23887</v>
      </c>
      <c r="C3829" s="319" t="s">
        <v>23888</v>
      </c>
      <c r="D3829" s="319" t="s">
        <v>23889</v>
      </c>
      <c r="E3829" s="319" t="s">
        <v>10960</v>
      </c>
      <c r="F3829" s="319" t="s">
        <v>10961</v>
      </c>
      <c r="G3829" s="319" t="s">
        <v>23369</v>
      </c>
      <c r="H3829" s="319" t="s">
        <v>23370</v>
      </c>
      <c r="I3829" s="319" t="s">
        <v>6884</v>
      </c>
      <c r="J3829" s="319" t="s">
        <v>6884</v>
      </c>
      <c r="K3829" s="319" t="s">
        <v>23371</v>
      </c>
      <c r="L3829" s="319" t="s">
        <v>6986</v>
      </c>
    </row>
    <row r="3830" spans="1:12" ht="56.25">
      <c r="A3830" s="318" t="s">
        <v>23894</v>
      </c>
      <c r="B3830" s="318" t="s">
        <v>23891</v>
      </c>
      <c r="C3830" s="318" t="s">
        <v>23892</v>
      </c>
      <c r="D3830" s="318" t="s">
        <v>23893</v>
      </c>
      <c r="E3830" s="318" t="s">
        <v>10960</v>
      </c>
      <c r="F3830" s="318" t="s">
        <v>10961</v>
      </c>
      <c r="G3830" s="318" t="s">
        <v>23369</v>
      </c>
      <c r="H3830" s="318" t="s">
        <v>23370</v>
      </c>
      <c r="I3830" s="318" t="s">
        <v>6884</v>
      </c>
      <c r="J3830" s="318" t="s">
        <v>6884</v>
      </c>
      <c r="K3830" s="318" t="s">
        <v>23371</v>
      </c>
      <c r="L3830" s="318" t="s">
        <v>6986</v>
      </c>
    </row>
    <row r="3831" spans="1:12" ht="56.25">
      <c r="A3831" s="319" t="s">
        <v>23898</v>
      </c>
      <c r="B3831" s="319" t="s">
        <v>23895</v>
      </c>
      <c r="C3831" s="319" t="s">
        <v>23896</v>
      </c>
      <c r="D3831" s="319" t="s">
        <v>23897</v>
      </c>
      <c r="E3831" s="319" t="s">
        <v>10960</v>
      </c>
      <c r="F3831" s="319" t="s">
        <v>10961</v>
      </c>
      <c r="G3831" s="319" t="s">
        <v>23369</v>
      </c>
      <c r="H3831" s="319" t="s">
        <v>23370</v>
      </c>
      <c r="I3831" s="319" t="s">
        <v>6884</v>
      </c>
      <c r="J3831" s="319" t="s">
        <v>6884</v>
      </c>
      <c r="K3831" s="319" t="s">
        <v>23371</v>
      </c>
      <c r="L3831" s="319" t="s">
        <v>6986</v>
      </c>
    </row>
    <row r="3832" spans="1:12" ht="56.25">
      <c r="A3832" s="318" t="s">
        <v>23902</v>
      </c>
      <c r="B3832" s="318" t="s">
        <v>23899</v>
      </c>
      <c r="C3832" s="318" t="s">
        <v>23900</v>
      </c>
      <c r="D3832" s="318" t="s">
        <v>23901</v>
      </c>
      <c r="E3832" s="318" t="s">
        <v>10960</v>
      </c>
      <c r="F3832" s="318" t="s">
        <v>10961</v>
      </c>
      <c r="G3832" s="318" t="s">
        <v>23544</v>
      </c>
      <c r="H3832" s="318" t="s">
        <v>10963</v>
      </c>
      <c r="I3832" s="318" t="s">
        <v>6884</v>
      </c>
      <c r="J3832" s="318" t="s">
        <v>6884</v>
      </c>
      <c r="K3832" s="318" t="s">
        <v>23371</v>
      </c>
      <c r="L3832" s="318" t="s">
        <v>6986</v>
      </c>
    </row>
    <row r="3833" spans="1:12" ht="56.25">
      <c r="A3833" s="319" t="s">
        <v>23906</v>
      </c>
      <c r="B3833" s="319" t="s">
        <v>23903</v>
      </c>
      <c r="C3833" s="319" t="s">
        <v>23904</v>
      </c>
      <c r="D3833" s="319" t="s">
        <v>23905</v>
      </c>
      <c r="E3833" s="319" t="s">
        <v>10960</v>
      </c>
      <c r="F3833" s="319" t="s">
        <v>10961</v>
      </c>
      <c r="G3833" s="319" t="s">
        <v>23369</v>
      </c>
      <c r="H3833" s="319" t="s">
        <v>23370</v>
      </c>
      <c r="I3833" s="319" t="s">
        <v>6884</v>
      </c>
      <c r="J3833" s="319" t="s">
        <v>6884</v>
      </c>
      <c r="K3833" s="319" t="s">
        <v>23371</v>
      </c>
      <c r="L3833" s="319" t="s">
        <v>6986</v>
      </c>
    </row>
    <row r="3834" spans="1:12" ht="90">
      <c r="A3834" s="318" t="s">
        <v>23910</v>
      </c>
      <c r="B3834" s="318" t="s">
        <v>23907</v>
      </c>
      <c r="C3834" s="318" t="s">
        <v>23908</v>
      </c>
      <c r="D3834" s="318" t="s">
        <v>23909</v>
      </c>
      <c r="E3834" s="318" t="s">
        <v>10960</v>
      </c>
      <c r="F3834" s="318" t="s">
        <v>10961</v>
      </c>
      <c r="G3834" s="318" t="s">
        <v>23369</v>
      </c>
      <c r="H3834" s="318" t="s">
        <v>23370</v>
      </c>
      <c r="I3834" s="318" t="s">
        <v>6884</v>
      </c>
      <c r="J3834" s="318" t="s">
        <v>6884</v>
      </c>
      <c r="K3834" s="318" t="s">
        <v>23371</v>
      </c>
      <c r="L3834" s="318" t="s">
        <v>6986</v>
      </c>
    </row>
    <row r="3835" spans="1:12" ht="213.75">
      <c r="A3835" s="319" t="s">
        <v>23914</v>
      </c>
      <c r="B3835" s="319" t="s">
        <v>23911</v>
      </c>
      <c r="C3835" s="319" t="s">
        <v>23912</v>
      </c>
      <c r="D3835" s="319" t="s">
        <v>23913</v>
      </c>
      <c r="E3835" s="319" t="s">
        <v>10960</v>
      </c>
      <c r="F3835" s="319" t="s">
        <v>10961</v>
      </c>
      <c r="G3835" s="319" t="s">
        <v>23369</v>
      </c>
      <c r="H3835" s="319" t="s">
        <v>23370</v>
      </c>
      <c r="I3835" s="319" t="s">
        <v>6884</v>
      </c>
      <c r="J3835" s="319" t="s">
        <v>6884</v>
      </c>
      <c r="K3835" s="319" t="s">
        <v>23371</v>
      </c>
      <c r="L3835" s="319" t="s">
        <v>6986</v>
      </c>
    </row>
    <row r="3836" spans="1:12" ht="56.25">
      <c r="A3836" s="318" t="s">
        <v>23918</v>
      </c>
      <c r="B3836" s="318" t="s">
        <v>23915</v>
      </c>
      <c r="C3836" s="318" t="s">
        <v>23916</v>
      </c>
      <c r="D3836" s="318" t="s">
        <v>23917</v>
      </c>
      <c r="E3836" s="318" t="s">
        <v>10960</v>
      </c>
      <c r="F3836" s="318" t="s">
        <v>10961</v>
      </c>
      <c r="G3836" s="318" t="s">
        <v>23369</v>
      </c>
      <c r="H3836" s="318" t="s">
        <v>23370</v>
      </c>
      <c r="I3836" s="318" t="s">
        <v>6884</v>
      </c>
      <c r="J3836" s="318" t="s">
        <v>6884</v>
      </c>
      <c r="K3836" s="318" t="s">
        <v>23371</v>
      </c>
      <c r="L3836" s="318" t="s">
        <v>6986</v>
      </c>
    </row>
    <row r="3837" spans="1:12" ht="56.25">
      <c r="A3837" s="319" t="s">
        <v>23922</v>
      </c>
      <c r="B3837" s="319" t="s">
        <v>23919</v>
      </c>
      <c r="C3837" s="319" t="s">
        <v>23920</v>
      </c>
      <c r="D3837" s="319" t="s">
        <v>23921</v>
      </c>
      <c r="E3837" s="319" t="s">
        <v>10960</v>
      </c>
      <c r="F3837" s="319" t="s">
        <v>10961</v>
      </c>
      <c r="G3837" s="319" t="s">
        <v>23369</v>
      </c>
      <c r="H3837" s="319" t="s">
        <v>23370</v>
      </c>
      <c r="I3837" s="319" t="s">
        <v>6884</v>
      </c>
      <c r="J3837" s="319" t="s">
        <v>6884</v>
      </c>
      <c r="K3837" s="319" t="s">
        <v>23371</v>
      </c>
      <c r="L3837" s="319" t="s">
        <v>6986</v>
      </c>
    </row>
    <row r="3838" spans="1:12" ht="56.25">
      <c r="A3838" s="318" t="s">
        <v>23926</v>
      </c>
      <c r="B3838" s="318" t="s">
        <v>23923</v>
      </c>
      <c r="C3838" s="318" t="s">
        <v>23924</v>
      </c>
      <c r="D3838" s="318" t="s">
        <v>23925</v>
      </c>
      <c r="E3838" s="318" t="s">
        <v>10960</v>
      </c>
      <c r="F3838" s="318" t="s">
        <v>10961</v>
      </c>
      <c r="G3838" s="318" t="s">
        <v>23369</v>
      </c>
      <c r="H3838" s="318" t="s">
        <v>23370</v>
      </c>
      <c r="I3838" s="318" t="s">
        <v>6884</v>
      </c>
      <c r="J3838" s="318" t="s">
        <v>6884</v>
      </c>
      <c r="K3838" s="318" t="s">
        <v>23371</v>
      </c>
      <c r="L3838" s="318" t="s">
        <v>6986</v>
      </c>
    </row>
    <row r="3839" spans="1:12" ht="191.25">
      <c r="A3839" s="319" t="s">
        <v>23930</v>
      </c>
      <c r="B3839" s="319" t="s">
        <v>23927</v>
      </c>
      <c r="C3839" s="319" t="s">
        <v>23928</v>
      </c>
      <c r="D3839" s="319" t="s">
        <v>23929</v>
      </c>
      <c r="E3839" s="319" t="s">
        <v>10960</v>
      </c>
      <c r="F3839" s="319" t="s">
        <v>10961</v>
      </c>
      <c r="G3839" s="319" t="s">
        <v>23369</v>
      </c>
      <c r="H3839" s="319" t="s">
        <v>23370</v>
      </c>
      <c r="I3839" s="319" t="s">
        <v>6884</v>
      </c>
      <c r="J3839" s="319" t="s">
        <v>6884</v>
      </c>
      <c r="K3839" s="319" t="s">
        <v>23593</v>
      </c>
      <c r="L3839" s="319" t="s">
        <v>6986</v>
      </c>
    </row>
    <row r="3840" spans="1:12" ht="247.5">
      <c r="A3840" s="318" t="s">
        <v>23934</v>
      </c>
      <c r="B3840" s="318" t="s">
        <v>23931</v>
      </c>
      <c r="C3840" s="318" t="s">
        <v>23932</v>
      </c>
      <c r="D3840" s="318" t="s">
        <v>23933</v>
      </c>
      <c r="E3840" s="318" t="s">
        <v>10960</v>
      </c>
      <c r="F3840" s="318" t="s">
        <v>10961</v>
      </c>
      <c r="G3840" s="318" t="s">
        <v>23369</v>
      </c>
      <c r="H3840" s="318" t="s">
        <v>23370</v>
      </c>
      <c r="I3840" s="318" t="s">
        <v>6884</v>
      </c>
      <c r="J3840" s="318" t="s">
        <v>6884</v>
      </c>
      <c r="K3840" s="318" t="s">
        <v>23593</v>
      </c>
      <c r="L3840" s="318" t="s">
        <v>6986</v>
      </c>
    </row>
    <row r="3841" spans="1:12" ht="236.25">
      <c r="A3841" s="319" t="s">
        <v>23938</v>
      </c>
      <c r="B3841" s="319" t="s">
        <v>23935</v>
      </c>
      <c r="C3841" s="319" t="s">
        <v>23936</v>
      </c>
      <c r="D3841" s="319" t="s">
        <v>23937</v>
      </c>
      <c r="E3841" s="319" t="s">
        <v>10960</v>
      </c>
      <c r="F3841" s="319" t="s">
        <v>10961</v>
      </c>
      <c r="G3841" s="319" t="s">
        <v>23369</v>
      </c>
      <c r="H3841" s="319" t="s">
        <v>23370</v>
      </c>
      <c r="I3841" s="319" t="s">
        <v>6884</v>
      </c>
      <c r="J3841" s="319" t="s">
        <v>6884</v>
      </c>
      <c r="K3841" s="319" t="s">
        <v>23371</v>
      </c>
      <c r="L3841" s="319" t="s">
        <v>6986</v>
      </c>
    </row>
    <row r="3842" spans="1:12" ht="225">
      <c r="A3842" s="318" t="s">
        <v>23942</v>
      </c>
      <c r="B3842" s="318" t="s">
        <v>23939</v>
      </c>
      <c r="C3842" s="318" t="s">
        <v>23940</v>
      </c>
      <c r="D3842" s="318" t="s">
        <v>23941</v>
      </c>
      <c r="E3842" s="318" t="s">
        <v>10960</v>
      </c>
      <c r="F3842" s="318" t="s">
        <v>10961</v>
      </c>
      <c r="G3842" s="318" t="s">
        <v>23369</v>
      </c>
      <c r="H3842" s="318" t="s">
        <v>23370</v>
      </c>
      <c r="I3842" s="318" t="s">
        <v>6884</v>
      </c>
      <c r="J3842" s="318" t="s">
        <v>6884</v>
      </c>
      <c r="K3842" s="318" t="s">
        <v>23371</v>
      </c>
      <c r="L3842" s="318" t="s">
        <v>6986</v>
      </c>
    </row>
    <row r="3843" spans="1:12" ht="157.5">
      <c r="A3843" s="319" t="s">
        <v>23946</v>
      </c>
      <c r="B3843" s="319" t="s">
        <v>23943</v>
      </c>
      <c r="C3843" s="319" t="s">
        <v>23944</v>
      </c>
      <c r="D3843" s="319" t="s">
        <v>23945</v>
      </c>
      <c r="E3843" s="319" t="s">
        <v>10960</v>
      </c>
      <c r="F3843" s="319" t="s">
        <v>10961</v>
      </c>
      <c r="G3843" s="319" t="s">
        <v>23369</v>
      </c>
      <c r="H3843" s="319" t="s">
        <v>23370</v>
      </c>
      <c r="I3843" s="319" t="s">
        <v>6884</v>
      </c>
      <c r="J3843" s="319" t="s">
        <v>6884</v>
      </c>
      <c r="K3843" s="319" t="s">
        <v>23371</v>
      </c>
      <c r="L3843" s="319" t="s">
        <v>6986</v>
      </c>
    </row>
    <row r="3844" spans="1:12" ht="146.25">
      <c r="A3844" s="318" t="s">
        <v>23950</v>
      </c>
      <c r="B3844" s="318" t="s">
        <v>23947</v>
      </c>
      <c r="C3844" s="318" t="s">
        <v>23948</v>
      </c>
      <c r="D3844" s="318" t="s">
        <v>23949</v>
      </c>
      <c r="E3844" s="318" t="s">
        <v>10960</v>
      </c>
      <c r="F3844" s="318" t="s">
        <v>10961</v>
      </c>
      <c r="G3844" s="318" t="s">
        <v>23369</v>
      </c>
      <c r="H3844" s="318" t="s">
        <v>23370</v>
      </c>
      <c r="I3844" s="318" t="s">
        <v>6884</v>
      </c>
      <c r="J3844" s="318" t="s">
        <v>6884</v>
      </c>
      <c r="K3844" s="318" t="s">
        <v>23371</v>
      </c>
      <c r="L3844" s="318" t="s">
        <v>6986</v>
      </c>
    </row>
    <row r="3845" spans="1:12" ht="236.25">
      <c r="A3845" s="319" t="s">
        <v>23954</v>
      </c>
      <c r="B3845" s="319" t="s">
        <v>23951</v>
      </c>
      <c r="C3845" s="319" t="s">
        <v>23952</v>
      </c>
      <c r="D3845" s="319" t="s">
        <v>23953</v>
      </c>
      <c r="E3845" s="319" t="s">
        <v>10960</v>
      </c>
      <c r="F3845" s="319" t="s">
        <v>10961</v>
      </c>
      <c r="G3845" s="319" t="s">
        <v>23369</v>
      </c>
      <c r="H3845" s="319" t="s">
        <v>23370</v>
      </c>
      <c r="I3845" s="319" t="s">
        <v>6884</v>
      </c>
      <c r="J3845" s="319" t="s">
        <v>6884</v>
      </c>
      <c r="K3845" s="319" t="s">
        <v>23371</v>
      </c>
      <c r="L3845" s="319" t="s">
        <v>6986</v>
      </c>
    </row>
    <row r="3846" spans="1:12" ht="191.25">
      <c r="A3846" s="318" t="s">
        <v>23958</v>
      </c>
      <c r="B3846" s="318" t="s">
        <v>23955</v>
      </c>
      <c r="C3846" s="318" t="s">
        <v>23956</v>
      </c>
      <c r="D3846" s="318" t="s">
        <v>23957</v>
      </c>
      <c r="E3846" s="318" t="s">
        <v>10960</v>
      </c>
      <c r="F3846" s="318" t="s">
        <v>10961</v>
      </c>
      <c r="G3846" s="318" t="s">
        <v>23369</v>
      </c>
      <c r="H3846" s="318" t="s">
        <v>23370</v>
      </c>
      <c r="I3846" s="318" t="s">
        <v>6884</v>
      </c>
      <c r="J3846" s="318" t="s">
        <v>6884</v>
      </c>
      <c r="K3846" s="318" t="s">
        <v>23371</v>
      </c>
      <c r="L3846" s="318" t="s">
        <v>6986</v>
      </c>
    </row>
    <row r="3847" spans="1:12" ht="202.5">
      <c r="A3847" s="319" t="s">
        <v>23962</v>
      </c>
      <c r="B3847" s="319" t="s">
        <v>23959</v>
      </c>
      <c r="C3847" s="319" t="s">
        <v>23960</v>
      </c>
      <c r="D3847" s="319" t="s">
        <v>23961</v>
      </c>
      <c r="E3847" s="319" t="s">
        <v>10960</v>
      </c>
      <c r="F3847" s="319" t="s">
        <v>10961</v>
      </c>
      <c r="G3847" s="319" t="s">
        <v>23369</v>
      </c>
      <c r="H3847" s="319" t="s">
        <v>23370</v>
      </c>
      <c r="I3847" s="319" t="s">
        <v>6884</v>
      </c>
      <c r="J3847" s="319" t="s">
        <v>6884</v>
      </c>
      <c r="K3847" s="319" t="s">
        <v>23371</v>
      </c>
      <c r="L3847" s="319" t="s">
        <v>6986</v>
      </c>
    </row>
    <row r="3848" spans="1:12" ht="202.5">
      <c r="A3848" s="318" t="s">
        <v>23966</v>
      </c>
      <c r="B3848" s="318" t="s">
        <v>23963</v>
      </c>
      <c r="C3848" s="318" t="s">
        <v>23964</v>
      </c>
      <c r="D3848" s="318" t="s">
        <v>23965</v>
      </c>
      <c r="E3848" s="318" t="s">
        <v>7445</v>
      </c>
      <c r="F3848" s="318" t="s">
        <v>7446</v>
      </c>
      <c r="G3848" s="318" t="s">
        <v>6990</v>
      </c>
      <c r="H3848" s="318" t="s">
        <v>7446</v>
      </c>
      <c r="I3848" s="318" t="s">
        <v>6884</v>
      </c>
      <c r="J3848" s="318" t="s">
        <v>6884</v>
      </c>
      <c r="K3848" s="318" t="s">
        <v>23967</v>
      </c>
      <c r="L3848" s="318" t="s">
        <v>862</v>
      </c>
    </row>
    <row r="3849" spans="1:12" ht="270">
      <c r="A3849" s="319" t="s">
        <v>23971</v>
      </c>
      <c r="B3849" s="319" t="s">
        <v>23968</v>
      </c>
      <c r="C3849" s="319" t="s">
        <v>23969</v>
      </c>
      <c r="D3849" s="319" t="s">
        <v>23970</v>
      </c>
      <c r="E3849" s="319" t="s">
        <v>7445</v>
      </c>
      <c r="F3849" s="319" t="s">
        <v>7446</v>
      </c>
      <c r="G3849" s="319" t="s">
        <v>6990</v>
      </c>
      <c r="H3849" s="319" t="s">
        <v>7446</v>
      </c>
      <c r="I3849" s="319" t="s">
        <v>6884</v>
      </c>
      <c r="J3849" s="319" t="s">
        <v>6884</v>
      </c>
      <c r="K3849" s="319" t="s">
        <v>23972</v>
      </c>
      <c r="L3849" s="319" t="s">
        <v>862</v>
      </c>
    </row>
    <row r="3850" spans="1:12" ht="225">
      <c r="A3850" s="318" t="s">
        <v>23976</v>
      </c>
      <c r="B3850" s="318" t="s">
        <v>23973</v>
      </c>
      <c r="C3850" s="318" t="s">
        <v>23974</v>
      </c>
      <c r="D3850" s="318" t="s">
        <v>23975</v>
      </c>
      <c r="E3850" s="318" t="s">
        <v>7445</v>
      </c>
      <c r="F3850" s="318" t="s">
        <v>7446</v>
      </c>
      <c r="G3850" s="318" t="s">
        <v>6990</v>
      </c>
      <c r="H3850" s="318" t="s">
        <v>7446</v>
      </c>
      <c r="I3850" s="318" t="s">
        <v>6884</v>
      </c>
      <c r="J3850" s="318" t="s">
        <v>6884</v>
      </c>
      <c r="K3850" s="318" t="s">
        <v>23972</v>
      </c>
      <c r="L3850" s="318" t="s">
        <v>862</v>
      </c>
    </row>
    <row r="3851" spans="1:12" ht="236.25">
      <c r="A3851" s="319" t="s">
        <v>23980</v>
      </c>
      <c r="B3851" s="319" t="s">
        <v>23977</v>
      </c>
      <c r="C3851" s="319" t="s">
        <v>23978</v>
      </c>
      <c r="D3851" s="319" t="s">
        <v>23979</v>
      </c>
      <c r="E3851" s="319" t="s">
        <v>7445</v>
      </c>
      <c r="F3851" s="319" t="s">
        <v>7446</v>
      </c>
      <c r="G3851" s="319" t="s">
        <v>6990</v>
      </c>
      <c r="H3851" s="319" t="s">
        <v>7446</v>
      </c>
      <c r="I3851" s="319" t="s">
        <v>6884</v>
      </c>
      <c r="J3851" s="319" t="s">
        <v>6884</v>
      </c>
      <c r="K3851" s="319" t="s">
        <v>23972</v>
      </c>
      <c r="L3851" s="319" t="s">
        <v>862</v>
      </c>
    </row>
    <row r="3852" spans="1:12" ht="202.5">
      <c r="A3852" s="318" t="s">
        <v>23984</v>
      </c>
      <c r="B3852" s="318" t="s">
        <v>23981</v>
      </c>
      <c r="C3852" s="318" t="s">
        <v>23982</v>
      </c>
      <c r="D3852" s="318" t="s">
        <v>23983</v>
      </c>
      <c r="E3852" s="318" t="s">
        <v>7445</v>
      </c>
      <c r="F3852" s="318" t="s">
        <v>7446</v>
      </c>
      <c r="G3852" s="318" t="s">
        <v>6990</v>
      </c>
      <c r="H3852" s="318" t="s">
        <v>7446</v>
      </c>
      <c r="I3852" s="318" t="s">
        <v>6884</v>
      </c>
      <c r="J3852" s="318" t="s">
        <v>6884</v>
      </c>
      <c r="K3852" s="318" t="s">
        <v>23972</v>
      </c>
      <c r="L3852" s="318" t="s">
        <v>862</v>
      </c>
    </row>
    <row r="3853" spans="1:12" ht="213.75">
      <c r="A3853" s="319" t="s">
        <v>23988</v>
      </c>
      <c r="B3853" s="319" t="s">
        <v>23985</v>
      </c>
      <c r="C3853" s="319" t="s">
        <v>23986</v>
      </c>
      <c r="D3853" s="319" t="s">
        <v>23987</v>
      </c>
      <c r="E3853" s="319" t="s">
        <v>7445</v>
      </c>
      <c r="F3853" s="319" t="s">
        <v>7446</v>
      </c>
      <c r="G3853" s="319" t="s">
        <v>6990</v>
      </c>
      <c r="H3853" s="319" t="s">
        <v>7446</v>
      </c>
      <c r="I3853" s="319" t="s">
        <v>6884</v>
      </c>
      <c r="J3853" s="319" t="s">
        <v>6884</v>
      </c>
      <c r="K3853" s="319" t="s">
        <v>23972</v>
      </c>
      <c r="L3853" s="319" t="s">
        <v>862</v>
      </c>
    </row>
    <row r="3854" spans="1:12" ht="213.75">
      <c r="A3854" s="318" t="s">
        <v>23992</v>
      </c>
      <c r="B3854" s="318" t="s">
        <v>23989</v>
      </c>
      <c r="C3854" s="318" t="s">
        <v>23990</v>
      </c>
      <c r="D3854" s="318" t="s">
        <v>23991</v>
      </c>
      <c r="E3854" s="318" t="s">
        <v>7445</v>
      </c>
      <c r="F3854" s="318" t="s">
        <v>7446</v>
      </c>
      <c r="G3854" s="318" t="s">
        <v>6990</v>
      </c>
      <c r="H3854" s="318" t="s">
        <v>7446</v>
      </c>
      <c r="I3854" s="318" t="s">
        <v>6884</v>
      </c>
      <c r="J3854" s="318" t="s">
        <v>6884</v>
      </c>
      <c r="K3854" s="318" t="s">
        <v>23972</v>
      </c>
      <c r="L3854" s="318" t="s">
        <v>862</v>
      </c>
    </row>
    <row r="3855" spans="1:12" ht="213.75">
      <c r="A3855" s="319" t="s">
        <v>23996</v>
      </c>
      <c r="B3855" s="319" t="s">
        <v>23993</v>
      </c>
      <c r="C3855" s="319" t="s">
        <v>23994</v>
      </c>
      <c r="D3855" s="319" t="s">
        <v>23995</v>
      </c>
      <c r="E3855" s="319" t="s">
        <v>7445</v>
      </c>
      <c r="F3855" s="319" t="s">
        <v>7446</v>
      </c>
      <c r="G3855" s="319" t="s">
        <v>6990</v>
      </c>
      <c r="H3855" s="319" t="s">
        <v>7446</v>
      </c>
      <c r="I3855" s="319" t="s">
        <v>6884</v>
      </c>
      <c r="J3855" s="319" t="s">
        <v>6884</v>
      </c>
      <c r="K3855" s="319" t="s">
        <v>23972</v>
      </c>
      <c r="L3855" s="319" t="s">
        <v>862</v>
      </c>
    </row>
    <row r="3856" spans="1:12" ht="225">
      <c r="A3856" s="318" t="s">
        <v>24000</v>
      </c>
      <c r="B3856" s="318" t="s">
        <v>23997</v>
      </c>
      <c r="C3856" s="318" t="s">
        <v>23998</v>
      </c>
      <c r="D3856" s="318" t="s">
        <v>23999</v>
      </c>
      <c r="E3856" s="318" t="s">
        <v>7445</v>
      </c>
      <c r="F3856" s="318" t="s">
        <v>7446</v>
      </c>
      <c r="G3856" s="318" t="s">
        <v>6990</v>
      </c>
      <c r="H3856" s="318" t="s">
        <v>7446</v>
      </c>
      <c r="I3856" s="318" t="s">
        <v>6884</v>
      </c>
      <c r="J3856" s="318" t="s">
        <v>6884</v>
      </c>
      <c r="K3856" s="318" t="s">
        <v>23972</v>
      </c>
      <c r="L3856" s="318" t="s">
        <v>862</v>
      </c>
    </row>
    <row r="3857" spans="1:12" ht="292.5">
      <c r="A3857" s="319" t="s">
        <v>24004</v>
      </c>
      <c r="B3857" s="319" t="s">
        <v>24001</v>
      </c>
      <c r="C3857" s="319" t="s">
        <v>24002</v>
      </c>
      <c r="D3857" s="319" t="s">
        <v>24003</v>
      </c>
      <c r="E3857" s="319" t="s">
        <v>7445</v>
      </c>
      <c r="F3857" s="319" t="s">
        <v>7446</v>
      </c>
      <c r="G3857" s="319" t="s">
        <v>6990</v>
      </c>
      <c r="H3857" s="319" t="s">
        <v>7446</v>
      </c>
      <c r="I3857" s="319" t="s">
        <v>6884</v>
      </c>
      <c r="J3857" s="319" t="s">
        <v>6884</v>
      </c>
      <c r="K3857" s="319" t="s">
        <v>23972</v>
      </c>
      <c r="L3857" s="319" t="s">
        <v>862</v>
      </c>
    </row>
    <row r="3858" spans="1:12" ht="236.25">
      <c r="A3858" s="318" t="s">
        <v>24008</v>
      </c>
      <c r="B3858" s="318" t="s">
        <v>24005</v>
      </c>
      <c r="C3858" s="318" t="s">
        <v>24006</v>
      </c>
      <c r="D3858" s="318" t="s">
        <v>24007</v>
      </c>
      <c r="E3858" s="318" t="s">
        <v>7445</v>
      </c>
      <c r="F3858" s="318" t="s">
        <v>7446</v>
      </c>
      <c r="G3858" s="318" t="s">
        <v>6990</v>
      </c>
      <c r="H3858" s="318" t="s">
        <v>7446</v>
      </c>
      <c r="I3858" s="318" t="s">
        <v>6884</v>
      </c>
      <c r="J3858" s="318" t="s">
        <v>6884</v>
      </c>
      <c r="K3858" s="318" t="s">
        <v>23972</v>
      </c>
      <c r="L3858" s="318" t="s">
        <v>862</v>
      </c>
    </row>
    <row r="3859" spans="1:12" ht="258.75">
      <c r="A3859" s="319" t="s">
        <v>24012</v>
      </c>
      <c r="B3859" s="319" t="s">
        <v>24009</v>
      </c>
      <c r="C3859" s="319" t="s">
        <v>24010</v>
      </c>
      <c r="D3859" s="319" t="s">
        <v>24011</v>
      </c>
      <c r="E3859" s="319" t="s">
        <v>7445</v>
      </c>
      <c r="F3859" s="319" t="s">
        <v>7446</v>
      </c>
      <c r="G3859" s="319" t="s">
        <v>6990</v>
      </c>
      <c r="H3859" s="319" t="s">
        <v>7446</v>
      </c>
      <c r="I3859" s="319" t="s">
        <v>6884</v>
      </c>
      <c r="J3859" s="319" t="s">
        <v>6884</v>
      </c>
      <c r="K3859" s="319" t="s">
        <v>23972</v>
      </c>
      <c r="L3859" s="319" t="s">
        <v>862</v>
      </c>
    </row>
    <row r="3860" spans="1:12" ht="270">
      <c r="A3860" s="318" t="s">
        <v>24016</v>
      </c>
      <c r="B3860" s="318" t="s">
        <v>24013</v>
      </c>
      <c r="C3860" s="318" t="s">
        <v>24014</v>
      </c>
      <c r="D3860" s="318" t="s">
        <v>24015</v>
      </c>
      <c r="E3860" s="318" t="s">
        <v>7445</v>
      </c>
      <c r="F3860" s="318" t="s">
        <v>7446</v>
      </c>
      <c r="G3860" s="318" t="s">
        <v>6990</v>
      </c>
      <c r="H3860" s="318" t="s">
        <v>7446</v>
      </c>
      <c r="I3860" s="318" t="s">
        <v>6884</v>
      </c>
      <c r="J3860" s="318" t="s">
        <v>6884</v>
      </c>
      <c r="K3860" s="318" t="s">
        <v>23972</v>
      </c>
      <c r="L3860" s="318" t="s">
        <v>862</v>
      </c>
    </row>
    <row r="3861" spans="1:12" ht="180">
      <c r="A3861" s="319" t="s">
        <v>24020</v>
      </c>
      <c r="B3861" s="319" t="s">
        <v>24017</v>
      </c>
      <c r="C3861" s="319" t="s">
        <v>24018</v>
      </c>
      <c r="D3861" s="319" t="s">
        <v>24019</v>
      </c>
      <c r="E3861" s="319" t="s">
        <v>9124</v>
      </c>
      <c r="F3861" s="319" t="s">
        <v>9125</v>
      </c>
      <c r="G3861" s="319" t="s">
        <v>8100</v>
      </c>
      <c r="H3861" s="319" t="s">
        <v>9125</v>
      </c>
      <c r="I3861" s="319" t="s">
        <v>6884</v>
      </c>
      <c r="J3861" s="319" t="s">
        <v>6884</v>
      </c>
      <c r="K3861" s="319" t="s">
        <v>23972</v>
      </c>
      <c r="L3861" s="319" t="s">
        <v>862</v>
      </c>
    </row>
    <row r="3862" spans="1:12" ht="90">
      <c r="A3862" s="318" t="s">
        <v>24024</v>
      </c>
      <c r="B3862" s="318" t="s">
        <v>24021</v>
      </c>
      <c r="C3862" s="318" t="s">
        <v>24022</v>
      </c>
      <c r="D3862" s="318" t="s">
        <v>24023</v>
      </c>
      <c r="E3862" s="318" t="s">
        <v>9124</v>
      </c>
      <c r="F3862" s="318" t="s">
        <v>9125</v>
      </c>
      <c r="G3862" s="318" t="s">
        <v>8100</v>
      </c>
      <c r="H3862" s="318" t="s">
        <v>9125</v>
      </c>
      <c r="I3862" s="318" t="s">
        <v>6884</v>
      </c>
      <c r="J3862" s="318" t="s">
        <v>6884</v>
      </c>
      <c r="K3862" s="318" t="s">
        <v>6884</v>
      </c>
      <c r="L3862" s="318" t="s">
        <v>862</v>
      </c>
    </row>
    <row r="3863" spans="1:12" ht="90">
      <c r="A3863" s="319" t="s">
        <v>24028</v>
      </c>
      <c r="B3863" s="319" t="s">
        <v>24025</v>
      </c>
      <c r="C3863" s="319" t="s">
        <v>24026</v>
      </c>
      <c r="D3863" s="319" t="s">
        <v>24027</v>
      </c>
      <c r="E3863" s="319" t="s">
        <v>9124</v>
      </c>
      <c r="F3863" s="319" t="s">
        <v>9125</v>
      </c>
      <c r="G3863" s="319" t="s">
        <v>8100</v>
      </c>
      <c r="H3863" s="319" t="s">
        <v>9125</v>
      </c>
      <c r="I3863" s="319" t="s">
        <v>6884</v>
      </c>
      <c r="J3863" s="319" t="s">
        <v>6884</v>
      </c>
      <c r="K3863" s="319" t="s">
        <v>6884</v>
      </c>
      <c r="L3863" s="319" t="s">
        <v>862</v>
      </c>
    </row>
    <row r="3864" spans="1:12" ht="67.5">
      <c r="A3864" s="318" t="s">
        <v>24032</v>
      </c>
      <c r="B3864" s="318" t="s">
        <v>24029</v>
      </c>
      <c r="C3864" s="318" t="s">
        <v>24030</v>
      </c>
      <c r="D3864" s="318" t="s">
        <v>24031</v>
      </c>
      <c r="E3864" s="318" t="s">
        <v>9124</v>
      </c>
      <c r="F3864" s="318" t="s">
        <v>9125</v>
      </c>
      <c r="G3864" s="318" t="s">
        <v>8100</v>
      </c>
      <c r="H3864" s="318" t="s">
        <v>9125</v>
      </c>
      <c r="I3864" s="318" t="s">
        <v>6884</v>
      </c>
      <c r="J3864" s="318" t="s">
        <v>6884</v>
      </c>
      <c r="K3864" s="318" t="s">
        <v>6884</v>
      </c>
      <c r="L3864" s="318" t="s">
        <v>862</v>
      </c>
    </row>
    <row r="3865" spans="1:12" ht="168.75">
      <c r="A3865" s="319" t="s">
        <v>24036</v>
      </c>
      <c r="B3865" s="319" t="s">
        <v>24033</v>
      </c>
      <c r="C3865" s="319" t="s">
        <v>24034</v>
      </c>
      <c r="D3865" s="319" t="s">
        <v>24035</v>
      </c>
      <c r="E3865" s="319" t="s">
        <v>7445</v>
      </c>
      <c r="F3865" s="319" t="s">
        <v>7446</v>
      </c>
      <c r="G3865" s="319" t="s">
        <v>6990</v>
      </c>
      <c r="H3865" s="319" t="s">
        <v>7446</v>
      </c>
      <c r="I3865" s="319" t="s">
        <v>6884</v>
      </c>
      <c r="J3865" s="319" t="s">
        <v>6884</v>
      </c>
      <c r="K3865" s="319" t="s">
        <v>23972</v>
      </c>
      <c r="L3865" s="319" t="s">
        <v>862</v>
      </c>
    </row>
    <row r="3866" spans="1:12" ht="168.75">
      <c r="A3866" s="318" t="s">
        <v>24040</v>
      </c>
      <c r="B3866" s="318" t="s">
        <v>24037</v>
      </c>
      <c r="C3866" s="318" t="s">
        <v>24038</v>
      </c>
      <c r="D3866" s="318" t="s">
        <v>24039</v>
      </c>
      <c r="E3866" s="318" t="s">
        <v>7445</v>
      </c>
      <c r="F3866" s="318" t="s">
        <v>7446</v>
      </c>
      <c r="G3866" s="318" t="s">
        <v>6990</v>
      </c>
      <c r="H3866" s="318" t="s">
        <v>7446</v>
      </c>
      <c r="I3866" s="318" t="s">
        <v>6884</v>
      </c>
      <c r="J3866" s="318" t="s">
        <v>6884</v>
      </c>
      <c r="K3866" s="318" t="s">
        <v>23972</v>
      </c>
      <c r="L3866" s="318" t="s">
        <v>862</v>
      </c>
    </row>
    <row r="3867" spans="1:12" ht="157.5">
      <c r="A3867" s="319" t="s">
        <v>24044</v>
      </c>
      <c r="B3867" s="319" t="s">
        <v>24041</v>
      </c>
      <c r="C3867" s="319" t="s">
        <v>24042</v>
      </c>
      <c r="D3867" s="319" t="s">
        <v>24043</v>
      </c>
      <c r="E3867" s="319" t="s">
        <v>7445</v>
      </c>
      <c r="F3867" s="319" t="s">
        <v>7446</v>
      </c>
      <c r="G3867" s="319" t="s">
        <v>6990</v>
      </c>
      <c r="H3867" s="319" t="s">
        <v>7446</v>
      </c>
      <c r="I3867" s="319" t="s">
        <v>6884</v>
      </c>
      <c r="J3867" s="319" t="s">
        <v>6884</v>
      </c>
      <c r="K3867" s="319" t="s">
        <v>23972</v>
      </c>
      <c r="L3867" s="319" t="s">
        <v>862</v>
      </c>
    </row>
    <row r="3868" spans="1:12" ht="292.5">
      <c r="A3868" s="318" t="s">
        <v>24048</v>
      </c>
      <c r="B3868" s="318" t="s">
        <v>24045</v>
      </c>
      <c r="C3868" s="318" t="s">
        <v>24046</v>
      </c>
      <c r="D3868" s="318" t="s">
        <v>24047</v>
      </c>
      <c r="E3868" s="318" t="s">
        <v>7445</v>
      </c>
      <c r="F3868" s="318" t="s">
        <v>7446</v>
      </c>
      <c r="G3868" s="318" t="s">
        <v>6990</v>
      </c>
      <c r="H3868" s="318" t="s">
        <v>7446</v>
      </c>
      <c r="I3868" s="318" t="s">
        <v>6884</v>
      </c>
      <c r="J3868" s="318" t="s">
        <v>6884</v>
      </c>
      <c r="K3868" s="318" t="s">
        <v>23972</v>
      </c>
      <c r="L3868" s="318" t="s">
        <v>862</v>
      </c>
    </row>
    <row r="3869" spans="1:12" ht="247.5">
      <c r="A3869" s="319" t="s">
        <v>24052</v>
      </c>
      <c r="B3869" s="319" t="s">
        <v>24049</v>
      </c>
      <c r="C3869" s="319" t="s">
        <v>24050</v>
      </c>
      <c r="D3869" s="319" t="s">
        <v>24051</v>
      </c>
      <c r="E3869" s="319" t="s">
        <v>7445</v>
      </c>
      <c r="F3869" s="319" t="s">
        <v>7446</v>
      </c>
      <c r="G3869" s="319" t="s">
        <v>6990</v>
      </c>
      <c r="H3869" s="319" t="s">
        <v>7446</v>
      </c>
      <c r="I3869" s="319" t="s">
        <v>6884</v>
      </c>
      <c r="J3869" s="319" t="s">
        <v>6884</v>
      </c>
      <c r="K3869" s="319" t="s">
        <v>23972</v>
      </c>
      <c r="L3869" s="319" t="s">
        <v>862</v>
      </c>
    </row>
    <row r="3870" spans="1:12" ht="180">
      <c r="A3870" s="318" t="s">
        <v>24056</v>
      </c>
      <c r="B3870" s="318" t="s">
        <v>24053</v>
      </c>
      <c r="C3870" s="318" t="s">
        <v>24054</v>
      </c>
      <c r="D3870" s="318" t="s">
        <v>24055</v>
      </c>
      <c r="E3870" s="318" t="s">
        <v>7445</v>
      </c>
      <c r="F3870" s="318" t="s">
        <v>7446</v>
      </c>
      <c r="G3870" s="318" t="s">
        <v>6990</v>
      </c>
      <c r="H3870" s="318" t="s">
        <v>7446</v>
      </c>
      <c r="I3870" s="318" t="s">
        <v>6884</v>
      </c>
      <c r="J3870" s="318" t="s">
        <v>6884</v>
      </c>
      <c r="K3870" s="318" t="s">
        <v>23972</v>
      </c>
      <c r="L3870" s="318" t="s">
        <v>862</v>
      </c>
    </row>
    <row r="3871" spans="1:12" ht="56.25">
      <c r="A3871" s="319" t="s">
        <v>24060</v>
      </c>
      <c r="B3871" s="319" t="s">
        <v>24057</v>
      </c>
      <c r="C3871" s="319" t="s">
        <v>24058</v>
      </c>
      <c r="D3871" s="319" t="s">
        <v>24059</v>
      </c>
      <c r="E3871" s="319" t="s">
        <v>7445</v>
      </c>
      <c r="F3871" s="319" t="s">
        <v>7446</v>
      </c>
      <c r="G3871" s="319" t="s">
        <v>6990</v>
      </c>
      <c r="H3871" s="319" t="s">
        <v>7446</v>
      </c>
      <c r="I3871" s="319" t="s">
        <v>6884</v>
      </c>
      <c r="J3871" s="319" t="s">
        <v>6884</v>
      </c>
      <c r="K3871" s="319" t="s">
        <v>23972</v>
      </c>
      <c r="L3871" s="319" t="s">
        <v>862</v>
      </c>
    </row>
    <row r="3872" spans="1:12" ht="303.75">
      <c r="A3872" s="318" t="s">
        <v>24064</v>
      </c>
      <c r="B3872" s="318" t="s">
        <v>24061</v>
      </c>
      <c r="C3872" s="318" t="s">
        <v>24062</v>
      </c>
      <c r="D3872" s="318" t="s">
        <v>24063</v>
      </c>
      <c r="E3872" s="318" t="s">
        <v>7445</v>
      </c>
      <c r="F3872" s="318" t="s">
        <v>7446</v>
      </c>
      <c r="G3872" s="318" t="s">
        <v>6990</v>
      </c>
      <c r="H3872" s="318" t="s">
        <v>7446</v>
      </c>
      <c r="I3872" s="318" t="s">
        <v>6884</v>
      </c>
      <c r="J3872" s="318" t="s">
        <v>6884</v>
      </c>
      <c r="K3872" s="318" t="s">
        <v>23972</v>
      </c>
      <c r="L3872" s="318" t="s">
        <v>862</v>
      </c>
    </row>
    <row r="3873" spans="1:12" ht="326.25">
      <c r="A3873" s="319" t="s">
        <v>24068</v>
      </c>
      <c r="B3873" s="319" t="s">
        <v>24065</v>
      </c>
      <c r="C3873" s="319" t="s">
        <v>24066</v>
      </c>
      <c r="D3873" s="319" t="s">
        <v>24067</v>
      </c>
      <c r="E3873" s="319" t="s">
        <v>7445</v>
      </c>
      <c r="F3873" s="319" t="s">
        <v>7446</v>
      </c>
      <c r="G3873" s="319" t="s">
        <v>6990</v>
      </c>
      <c r="H3873" s="319" t="s">
        <v>7446</v>
      </c>
      <c r="I3873" s="319" t="s">
        <v>6884</v>
      </c>
      <c r="J3873" s="319" t="s">
        <v>6884</v>
      </c>
      <c r="K3873" s="319" t="s">
        <v>23972</v>
      </c>
      <c r="L3873" s="319" t="s">
        <v>862</v>
      </c>
    </row>
    <row r="3874" spans="1:12" ht="258.75">
      <c r="A3874" s="318" t="s">
        <v>24072</v>
      </c>
      <c r="B3874" s="318" t="s">
        <v>24069</v>
      </c>
      <c r="C3874" s="318" t="s">
        <v>24070</v>
      </c>
      <c r="D3874" s="318" t="s">
        <v>24071</v>
      </c>
      <c r="E3874" s="318" t="s">
        <v>7445</v>
      </c>
      <c r="F3874" s="318" t="s">
        <v>7446</v>
      </c>
      <c r="G3874" s="318" t="s">
        <v>6990</v>
      </c>
      <c r="H3874" s="318" t="s">
        <v>7446</v>
      </c>
      <c r="I3874" s="318" t="s">
        <v>6884</v>
      </c>
      <c r="J3874" s="318" t="s">
        <v>6884</v>
      </c>
      <c r="K3874" s="318" t="s">
        <v>23972</v>
      </c>
      <c r="L3874" s="318" t="s">
        <v>862</v>
      </c>
    </row>
    <row r="3875" spans="1:12" ht="247.5">
      <c r="A3875" s="319" t="s">
        <v>24076</v>
      </c>
      <c r="B3875" s="319" t="s">
        <v>24073</v>
      </c>
      <c r="C3875" s="319" t="s">
        <v>24074</v>
      </c>
      <c r="D3875" s="319" t="s">
        <v>24075</v>
      </c>
      <c r="E3875" s="319" t="s">
        <v>7445</v>
      </c>
      <c r="F3875" s="319" t="s">
        <v>7446</v>
      </c>
      <c r="G3875" s="319" t="s">
        <v>6990</v>
      </c>
      <c r="H3875" s="319" t="s">
        <v>7446</v>
      </c>
      <c r="I3875" s="319" t="s">
        <v>6884</v>
      </c>
      <c r="J3875" s="319" t="s">
        <v>6884</v>
      </c>
      <c r="K3875" s="319" t="s">
        <v>23972</v>
      </c>
      <c r="L3875" s="319" t="s">
        <v>862</v>
      </c>
    </row>
    <row r="3876" spans="1:12" ht="236.25">
      <c r="A3876" s="318" t="s">
        <v>24080</v>
      </c>
      <c r="B3876" s="318" t="s">
        <v>24077</v>
      </c>
      <c r="C3876" s="318" t="s">
        <v>24078</v>
      </c>
      <c r="D3876" s="318" t="s">
        <v>24079</v>
      </c>
      <c r="E3876" s="318" t="s">
        <v>7445</v>
      </c>
      <c r="F3876" s="318" t="s">
        <v>7446</v>
      </c>
      <c r="G3876" s="318" t="s">
        <v>6990</v>
      </c>
      <c r="H3876" s="318" t="s">
        <v>7446</v>
      </c>
      <c r="I3876" s="318" t="s">
        <v>6884</v>
      </c>
      <c r="J3876" s="318" t="s">
        <v>6884</v>
      </c>
      <c r="K3876" s="318" t="s">
        <v>23972</v>
      </c>
      <c r="L3876" s="318" t="s">
        <v>862</v>
      </c>
    </row>
    <row r="3877" spans="1:12" ht="236.25">
      <c r="A3877" s="319" t="s">
        <v>24084</v>
      </c>
      <c r="B3877" s="319" t="s">
        <v>24081</v>
      </c>
      <c r="C3877" s="319" t="s">
        <v>24082</v>
      </c>
      <c r="D3877" s="319" t="s">
        <v>24083</v>
      </c>
      <c r="E3877" s="319" t="s">
        <v>7445</v>
      </c>
      <c r="F3877" s="319" t="s">
        <v>7446</v>
      </c>
      <c r="G3877" s="319" t="s">
        <v>6990</v>
      </c>
      <c r="H3877" s="319" t="s">
        <v>7446</v>
      </c>
      <c r="I3877" s="319" t="s">
        <v>6884</v>
      </c>
      <c r="J3877" s="319" t="s">
        <v>6884</v>
      </c>
      <c r="K3877" s="319" t="s">
        <v>23972</v>
      </c>
      <c r="L3877" s="319" t="s">
        <v>862</v>
      </c>
    </row>
    <row r="3878" spans="1:12" ht="236.25">
      <c r="A3878" s="318" t="s">
        <v>24088</v>
      </c>
      <c r="B3878" s="318" t="s">
        <v>24085</v>
      </c>
      <c r="C3878" s="318" t="s">
        <v>24086</v>
      </c>
      <c r="D3878" s="318" t="s">
        <v>24087</v>
      </c>
      <c r="E3878" s="318" t="s">
        <v>7445</v>
      </c>
      <c r="F3878" s="318" t="s">
        <v>7446</v>
      </c>
      <c r="G3878" s="318" t="s">
        <v>6990</v>
      </c>
      <c r="H3878" s="318" t="s">
        <v>7446</v>
      </c>
      <c r="I3878" s="318" t="s">
        <v>6884</v>
      </c>
      <c r="J3878" s="318" t="s">
        <v>6884</v>
      </c>
      <c r="K3878" s="318" t="s">
        <v>23972</v>
      </c>
      <c r="L3878" s="318" t="s">
        <v>862</v>
      </c>
    </row>
    <row r="3879" spans="1:12" ht="22.5">
      <c r="A3879" s="319" t="s">
        <v>24092</v>
      </c>
      <c r="B3879" s="319" t="s">
        <v>24089</v>
      </c>
      <c r="C3879" s="319" t="s">
        <v>24090</v>
      </c>
      <c r="D3879" s="319" t="s">
        <v>24091</v>
      </c>
      <c r="E3879" s="319" t="s">
        <v>7445</v>
      </c>
      <c r="F3879" s="319" t="s">
        <v>7446</v>
      </c>
      <c r="G3879" s="319" t="s">
        <v>6990</v>
      </c>
      <c r="H3879" s="319" t="s">
        <v>7446</v>
      </c>
      <c r="I3879" s="319" t="s">
        <v>6884</v>
      </c>
      <c r="J3879" s="319" t="s">
        <v>6884</v>
      </c>
      <c r="K3879" s="319" t="s">
        <v>23972</v>
      </c>
      <c r="L3879" s="319" t="s">
        <v>862</v>
      </c>
    </row>
    <row r="3880" spans="1:12" ht="146.25">
      <c r="A3880" s="318" t="s">
        <v>24096</v>
      </c>
      <c r="B3880" s="318" t="s">
        <v>24093</v>
      </c>
      <c r="C3880" s="318" t="s">
        <v>24094</v>
      </c>
      <c r="D3880" s="318" t="s">
        <v>24095</v>
      </c>
      <c r="E3880" s="318" t="s">
        <v>7445</v>
      </c>
      <c r="F3880" s="318" t="s">
        <v>7446</v>
      </c>
      <c r="G3880" s="318" t="s">
        <v>6990</v>
      </c>
      <c r="H3880" s="318" t="s">
        <v>7446</v>
      </c>
      <c r="I3880" s="318" t="s">
        <v>6884</v>
      </c>
      <c r="J3880" s="318" t="s">
        <v>6884</v>
      </c>
      <c r="K3880" s="318" t="s">
        <v>23972</v>
      </c>
      <c r="L3880" s="318" t="s">
        <v>862</v>
      </c>
    </row>
    <row r="3881" spans="1:12" ht="213.75">
      <c r="A3881" s="319" t="s">
        <v>24100</v>
      </c>
      <c r="B3881" s="319" t="s">
        <v>24097</v>
      </c>
      <c r="C3881" s="319" t="s">
        <v>24098</v>
      </c>
      <c r="D3881" s="319" t="s">
        <v>24099</v>
      </c>
      <c r="E3881" s="319" t="s">
        <v>7445</v>
      </c>
      <c r="F3881" s="319" t="s">
        <v>7446</v>
      </c>
      <c r="G3881" s="319" t="s">
        <v>6990</v>
      </c>
      <c r="H3881" s="319" t="s">
        <v>7446</v>
      </c>
      <c r="I3881" s="319" t="s">
        <v>6884</v>
      </c>
      <c r="J3881" s="319" t="s">
        <v>6884</v>
      </c>
      <c r="K3881" s="319" t="s">
        <v>23972</v>
      </c>
      <c r="L3881" s="319" t="s">
        <v>862</v>
      </c>
    </row>
    <row r="3882" spans="1:12" ht="202.5">
      <c r="A3882" s="318" t="s">
        <v>24104</v>
      </c>
      <c r="B3882" s="318" t="s">
        <v>24101</v>
      </c>
      <c r="C3882" s="318" t="s">
        <v>24102</v>
      </c>
      <c r="D3882" s="318" t="s">
        <v>24103</v>
      </c>
      <c r="E3882" s="318" t="s">
        <v>7445</v>
      </c>
      <c r="F3882" s="318" t="s">
        <v>7446</v>
      </c>
      <c r="G3882" s="318" t="s">
        <v>6990</v>
      </c>
      <c r="H3882" s="318" t="s">
        <v>7446</v>
      </c>
      <c r="I3882" s="318" t="s">
        <v>6884</v>
      </c>
      <c r="J3882" s="318" t="s">
        <v>6884</v>
      </c>
      <c r="K3882" s="318" t="s">
        <v>23972</v>
      </c>
      <c r="L3882" s="318" t="s">
        <v>862</v>
      </c>
    </row>
    <row r="3883" spans="1:12" ht="225">
      <c r="A3883" s="319" t="s">
        <v>24108</v>
      </c>
      <c r="B3883" s="319" t="s">
        <v>24105</v>
      </c>
      <c r="C3883" s="319" t="s">
        <v>24106</v>
      </c>
      <c r="D3883" s="319" t="s">
        <v>24107</v>
      </c>
      <c r="E3883" s="319" t="s">
        <v>7445</v>
      </c>
      <c r="F3883" s="319" t="s">
        <v>7446</v>
      </c>
      <c r="G3883" s="319" t="s">
        <v>6990</v>
      </c>
      <c r="H3883" s="319" t="s">
        <v>7446</v>
      </c>
      <c r="I3883" s="319" t="s">
        <v>6884</v>
      </c>
      <c r="J3883" s="319" t="s">
        <v>6884</v>
      </c>
      <c r="K3883" s="319" t="s">
        <v>23972</v>
      </c>
      <c r="L3883" s="319" t="s">
        <v>862</v>
      </c>
    </row>
    <row r="3884" spans="1:12" ht="191.25">
      <c r="A3884" s="318" t="s">
        <v>24112</v>
      </c>
      <c r="B3884" s="318" t="s">
        <v>24109</v>
      </c>
      <c r="C3884" s="318" t="s">
        <v>24110</v>
      </c>
      <c r="D3884" s="318" t="s">
        <v>24111</v>
      </c>
      <c r="E3884" s="318" t="s">
        <v>7445</v>
      </c>
      <c r="F3884" s="318" t="s">
        <v>7446</v>
      </c>
      <c r="G3884" s="318" t="s">
        <v>6990</v>
      </c>
      <c r="H3884" s="318" t="s">
        <v>7446</v>
      </c>
      <c r="I3884" s="318" t="s">
        <v>6884</v>
      </c>
      <c r="J3884" s="318" t="s">
        <v>6884</v>
      </c>
      <c r="K3884" s="318" t="s">
        <v>23972</v>
      </c>
      <c r="L3884" s="318" t="s">
        <v>862</v>
      </c>
    </row>
    <row r="3885" spans="1:12" ht="191.25">
      <c r="A3885" s="319" t="s">
        <v>24116</v>
      </c>
      <c r="B3885" s="319" t="s">
        <v>24113</v>
      </c>
      <c r="C3885" s="319" t="s">
        <v>24114</v>
      </c>
      <c r="D3885" s="319" t="s">
        <v>24115</v>
      </c>
      <c r="E3885" s="319" t="s">
        <v>7445</v>
      </c>
      <c r="F3885" s="319" t="s">
        <v>7446</v>
      </c>
      <c r="G3885" s="319" t="s">
        <v>6990</v>
      </c>
      <c r="H3885" s="319" t="s">
        <v>7446</v>
      </c>
      <c r="I3885" s="319" t="s">
        <v>6884</v>
      </c>
      <c r="J3885" s="319" t="s">
        <v>6884</v>
      </c>
      <c r="K3885" s="319" t="s">
        <v>23972</v>
      </c>
      <c r="L3885" s="319" t="s">
        <v>862</v>
      </c>
    </row>
    <row r="3886" spans="1:12" ht="213.75">
      <c r="A3886" s="318" t="s">
        <v>24120</v>
      </c>
      <c r="B3886" s="318" t="s">
        <v>24117</v>
      </c>
      <c r="C3886" s="318" t="s">
        <v>24118</v>
      </c>
      <c r="D3886" s="318" t="s">
        <v>24119</v>
      </c>
      <c r="E3886" s="318" t="s">
        <v>7445</v>
      </c>
      <c r="F3886" s="318" t="s">
        <v>7446</v>
      </c>
      <c r="G3886" s="318" t="s">
        <v>6990</v>
      </c>
      <c r="H3886" s="318" t="s">
        <v>7446</v>
      </c>
      <c r="I3886" s="318" t="s">
        <v>6884</v>
      </c>
      <c r="J3886" s="318" t="s">
        <v>6884</v>
      </c>
      <c r="K3886" s="318" t="s">
        <v>23972</v>
      </c>
      <c r="L3886" s="318" t="s">
        <v>862</v>
      </c>
    </row>
    <row r="3887" spans="1:12" ht="236.25">
      <c r="A3887" s="319" t="s">
        <v>24124</v>
      </c>
      <c r="B3887" s="319" t="s">
        <v>24121</v>
      </c>
      <c r="C3887" s="319" t="s">
        <v>24122</v>
      </c>
      <c r="D3887" s="319" t="s">
        <v>24123</v>
      </c>
      <c r="E3887" s="319" t="s">
        <v>7445</v>
      </c>
      <c r="F3887" s="319" t="s">
        <v>7446</v>
      </c>
      <c r="G3887" s="319" t="s">
        <v>6990</v>
      </c>
      <c r="H3887" s="319" t="s">
        <v>7446</v>
      </c>
      <c r="I3887" s="319" t="s">
        <v>6884</v>
      </c>
      <c r="J3887" s="319" t="s">
        <v>6884</v>
      </c>
      <c r="K3887" s="319" t="s">
        <v>23972</v>
      </c>
      <c r="L3887" s="319" t="s">
        <v>862</v>
      </c>
    </row>
    <row r="3888" spans="1:12" ht="236.25">
      <c r="A3888" s="318" t="s">
        <v>24128</v>
      </c>
      <c r="B3888" s="318" t="s">
        <v>24125</v>
      </c>
      <c r="C3888" s="318" t="s">
        <v>24126</v>
      </c>
      <c r="D3888" s="318" t="s">
        <v>24127</v>
      </c>
      <c r="E3888" s="318" t="s">
        <v>7445</v>
      </c>
      <c r="F3888" s="318" t="s">
        <v>7446</v>
      </c>
      <c r="G3888" s="318" t="s">
        <v>6990</v>
      </c>
      <c r="H3888" s="318" t="s">
        <v>7446</v>
      </c>
      <c r="I3888" s="318" t="s">
        <v>6884</v>
      </c>
      <c r="J3888" s="318" t="s">
        <v>6884</v>
      </c>
      <c r="K3888" s="318" t="s">
        <v>23972</v>
      </c>
      <c r="L3888" s="318" t="s">
        <v>862</v>
      </c>
    </row>
    <row r="3889" spans="1:12" ht="236.25">
      <c r="A3889" s="319" t="s">
        <v>24132</v>
      </c>
      <c r="B3889" s="319" t="s">
        <v>24129</v>
      </c>
      <c r="C3889" s="319" t="s">
        <v>24130</v>
      </c>
      <c r="D3889" s="319" t="s">
        <v>24131</v>
      </c>
      <c r="E3889" s="319" t="s">
        <v>7445</v>
      </c>
      <c r="F3889" s="319" t="s">
        <v>7446</v>
      </c>
      <c r="G3889" s="319" t="s">
        <v>6990</v>
      </c>
      <c r="H3889" s="319" t="s">
        <v>7446</v>
      </c>
      <c r="I3889" s="319" t="s">
        <v>6884</v>
      </c>
      <c r="J3889" s="319" t="s">
        <v>6884</v>
      </c>
      <c r="K3889" s="319" t="s">
        <v>23972</v>
      </c>
      <c r="L3889" s="319" t="s">
        <v>862</v>
      </c>
    </row>
    <row r="3890" spans="1:12" ht="135">
      <c r="A3890" s="318" t="s">
        <v>24136</v>
      </c>
      <c r="B3890" s="318" t="s">
        <v>24133</v>
      </c>
      <c r="C3890" s="318" t="s">
        <v>24134</v>
      </c>
      <c r="D3890" s="318" t="s">
        <v>24135</v>
      </c>
      <c r="E3890" s="318" t="s">
        <v>7445</v>
      </c>
      <c r="F3890" s="318" t="s">
        <v>7446</v>
      </c>
      <c r="G3890" s="318" t="s">
        <v>6990</v>
      </c>
      <c r="H3890" s="318" t="s">
        <v>7446</v>
      </c>
      <c r="I3890" s="318" t="s">
        <v>6884</v>
      </c>
      <c r="J3890" s="318" t="s">
        <v>6884</v>
      </c>
      <c r="K3890" s="318" t="s">
        <v>23972</v>
      </c>
      <c r="L3890" s="318" t="s">
        <v>862</v>
      </c>
    </row>
    <row r="3891" spans="1:12" ht="168.75">
      <c r="A3891" s="319" t="s">
        <v>24140</v>
      </c>
      <c r="B3891" s="319" t="s">
        <v>24137</v>
      </c>
      <c r="C3891" s="319" t="s">
        <v>24138</v>
      </c>
      <c r="D3891" s="319" t="s">
        <v>24139</v>
      </c>
      <c r="E3891" s="319" t="s">
        <v>7445</v>
      </c>
      <c r="F3891" s="319" t="s">
        <v>7446</v>
      </c>
      <c r="G3891" s="319" t="s">
        <v>6990</v>
      </c>
      <c r="H3891" s="319" t="s">
        <v>7446</v>
      </c>
      <c r="I3891" s="319" t="s">
        <v>6884</v>
      </c>
      <c r="J3891" s="319" t="s">
        <v>6884</v>
      </c>
      <c r="K3891" s="319" t="s">
        <v>23972</v>
      </c>
      <c r="L3891" s="319" t="s">
        <v>862</v>
      </c>
    </row>
    <row r="3892" spans="1:12" ht="135">
      <c r="A3892" s="318" t="s">
        <v>24144</v>
      </c>
      <c r="B3892" s="318" t="s">
        <v>24141</v>
      </c>
      <c r="C3892" s="318" t="s">
        <v>24142</v>
      </c>
      <c r="D3892" s="318" t="s">
        <v>24143</v>
      </c>
      <c r="E3892" s="318" t="s">
        <v>7445</v>
      </c>
      <c r="F3892" s="318" t="s">
        <v>7446</v>
      </c>
      <c r="G3892" s="318" t="s">
        <v>6990</v>
      </c>
      <c r="H3892" s="318" t="s">
        <v>7446</v>
      </c>
      <c r="I3892" s="318" t="s">
        <v>6884</v>
      </c>
      <c r="J3892" s="318" t="s">
        <v>6884</v>
      </c>
      <c r="K3892" s="318" t="s">
        <v>23972</v>
      </c>
      <c r="L3892" s="318" t="s">
        <v>862</v>
      </c>
    </row>
    <row r="3893" spans="1:12" ht="202.5">
      <c r="A3893" s="319" t="s">
        <v>24148</v>
      </c>
      <c r="B3893" s="319" t="s">
        <v>24145</v>
      </c>
      <c r="C3893" s="319" t="s">
        <v>24146</v>
      </c>
      <c r="D3893" s="319" t="s">
        <v>24147</v>
      </c>
      <c r="E3893" s="319" t="s">
        <v>7445</v>
      </c>
      <c r="F3893" s="319" t="s">
        <v>7446</v>
      </c>
      <c r="G3893" s="319" t="s">
        <v>6990</v>
      </c>
      <c r="H3893" s="319" t="s">
        <v>7446</v>
      </c>
      <c r="I3893" s="319" t="s">
        <v>6884</v>
      </c>
      <c r="J3893" s="319" t="s">
        <v>6884</v>
      </c>
      <c r="K3893" s="319" t="s">
        <v>23972</v>
      </c>
      <c r="L3893" s="319" t="s">
        <v>862</v>
      </c>
    </row>
    <row r="3894" spans="1:12" ht="225">
      <c r="A3894" s="318" t="s">
        <v>6841</v>
      </c>
      <c r="B3894" s="318" t="s">
        <v>24149</v>
      </c>
      <c r="C3894" s="318" t="s">
        <v>24150</v>
      </c>
      <c r="D3894" s="318" t="s">
        <v>6842</v>
      </c>
      <c r="E3894" s="318" t="s">
        <v>7445</v>
      </c>
      <c r="F3894" s="318" t="s">
        <v>7446</v>
      </c>
      <c r="G3894" s="318" t="s">
        <v>6990</v>
      </c>
      <c r="H3894" s="318" t="s">
        <v>7446</v>
      </c>
      <c r="I3894" s="318" t="s">
        <v>6884</v>
      </c>
      <c r="J3894" s="318" t="s">
        <v>6884</v>
      </c>
      <c r="K3894" s="318" t="s">
        <v>23972</v>
      </c>
      <c r="L3894" s="318" t="s">
        <v>862</v>
      </c>
    </row>
    <row r="3895" spans="1:12" ht="213.75">
      <c r="A3895" s="319" t="s">
        <v>24154</v>
      </c>
      <c r="B3895" s="319" t="s">
        <v>24151</v>
      </c>
      <c r="C3895" s="319" t="s">
        <v>24152</v>
      </c>
      <c r="D3895" s="319" t="s">
        <v>24153</v>
      </c>
      <c r="E3895" s="319" t="s">
        <v>7445</v>
      </c>
      <c r="F3895" s="319" t="s">
        <v>7446</v>
      </c>
      <c r="G3895" s="319" t="s">
        <v>6990</v>
      </c>
      <c r="H3895" s="319" t="s">
        <v>7446</v>
      </c>
      <c r="I3895" s="319" t="s">
        <v>6884</v>
      </c>
      <c r="J3895" s="319" t="s">
        <v>6884</v>
      </c>
      <c r="K3895" s="319" t="s">
        <v>23972</v>
      </c>
      <c r="L3895" s="319" t="s">
        <v>862</v>
      </c>
    </row>
    <row r="3896" spans="1:12" ht="213.75">
      <c r="A3896" s="318" t="s">
        <v>24158</v>
      </c>
      <c r="B3896" s="318" t="s">
        <v>24155</v>
      </c>
      <c r="C3896" s="318" t="s">
        <v>24156</v>
      </c>
      <c r="D3896" s="318" t="s">
        <v>24157</v>
      </c>
      <c r="E3896" s="318" t="s">
        <v>7445</v>
      </c>
      <c r="F3896" s="318" t="s">
        <v>7446</v>
      </c>
      <c r="G3896" s="318" t="s">
        <v>6990</v>
      </c>
      <c r="H3896" s="318" t="s">
        <v>7446</v>
      </c>
      <c r="I3896" s="318" t="s">
        <v>6884</v>
      </c>
      <c r="J3896" s="318" t="s">
        <v>6884</v>
      </c>
      <c r="K3896" s="318" t="s">
        <v>23972</v>
      </c>
      <c r="L3896" s="318" t="s">
        <v>862</v>
      </c>
    </row>
    <row r="3897" spans="1:12" ht="213.75">
      <c r="A3897" s="319" t="s">
        <v>24162</v>
      </c>
      <c r="B3897" s="319" t="s">
        <v>24159</v>
      </c>
      <c r="C3897" s="319" t="s">
        <v>24160</v>
      </c>
      <c r="D3897" s="319" t="s">
        <v>24161</v>
      </c>
      <c r="E3897" s="319" t="s">
        <v>7445</v>
      </c>
      <c r="F3897" s="319" t="s">
        <v>7446</v>
      </c>
      <c r="G3897" s="319" t="s">
        <v>6990</v>
      </c>
      <c r="H3897" s="319" t="s">
        <v>7446</v>
      </c>
      <c r="I3897" s="319" t="s">
        <v>6884</v>
      </c>
      <c r="J3897" s="319" t="s">
        <v>6884</v>
      </c>
      <c r="K3897" s="319" t="s">
        <v>23972</v>
      </c>
      <c r="L3897" s="319" t="s">
        <v>862</v>
      </c>
    </row>
    <row r="3898" spans="1:12" ht="236.25">
      <c r="A3898" s="318" t="s">
        <v>24166</v>
      </c>
      <c r="B3898" s="318" t="s">
        <v>24163</v>
      </c>
      <c r="C3898" s="318" t="s">
        <v>24164</v>
      </c>
      <c r="D3898" s="318" t="s">
        <v>24165</v>
      </c>
      <c r="E3898" s="318" t="s">
        <v>24167</v>
      </c>
      <c r="F3898" s="318" t="s">
        <v>24168</v>
      </c>
      <c r="G3898" s="318" t="s">
        <v>6990</v>
      </c>
      <c r="H3898" s="318" t="s">
        <v>24168</v>
      </c>
      <c r="I3898" s="318" t="s">
        <v>6884</v>
      </c>
      <c r="J3898" s="318" t="s">
        <v>6884</v>
      </c>
      <c r="K3898" s="318" t="s">
        <v>2560</v>
      </c>
      <c r="L3898" s="318" t="s">
        <v>6893</v>
      </c>
    </row>
    <row r="3899" spans="1:12" ht="191.25">
      <c r="A3899" s="319" t="s">
        <v>24172</v>
      </c>
      <c r="B3899" s="319" t="s">
        <v>24169</v>
      </c>
      <c r="C3899" s="319" t="s">
        <v>24170</v>
      </c>
      <c r="D3899" s="319" t="s">
        <v>24171</v>
      </c>
      <c r="E3899" s="319" t="s">
        <v>24167</v>
      </c>
      <c r="F3899" s="319" t="s">
        <v>24168</v>
      </c>
      <c r="G3899" s="319" t="s">
        <v>6990</v>
      </c>
      <c r="H3899" s="319" t="s">
        <v>24168</v>
      </c>
      <c r="I3899" s="319" t="s">
        <v>6884</v>
      </c>
      <c r="J3899" s="319" t="s">
        <v>6884</v>
      </c>
      <c r="K3899" s="319" t="s">
        <v>2560</v>
      </c>
      <c r="L3899" s="319" t="s">
        <v>6893</v>
      </c>
    </row>
    <row r="3900" spans="1:12" ht="135">
      <c r="A3900" s="318" t="s">
        <v>24176</v>
      </c>
      <c r="B3900" s="318" t="s">
        <v>24173</v>
      </c>
      <c r="C3900" s="318" t="s">
        <v>24174</v>
      </c>
      <c r="D3900" s="318" t="s">
        <v>24175</v>
      </c>
      <c r="E3900" s="318" t="s">
        <v>24167</v>
      </c>
      <c r="F3900" s="318" t="s">
        <v>24168</v>
      </c>
      <c r="G3900" s="318" t="s">
        <v>6990</v>
      </c>
      <c r="H3900" s="318" t="s">
        <v>24168</v>
      </c>
      <c r="I3900" s="318" t="s">
        <v>6884</v>
      </c>
      <c r="J3900" s="318" t="s">
        <v>6884</v>
      </c>
      <c r="K3900" s="318" t="s">
        <v>2560</v>
      </c>
      <c r="L3900" s="318" t="s">
        <v>6893</v>
      </c>
    </row>
    <row r="3901" spans="1:12" ht="202.5">
      <c r="A3901" s="319" t="s">
        <v>24180</v>
      </c>
      <c r="B3901" s="319" t="s">
        <v>24177</v>
      </c>
      <c r="C3901" s="319" t="s">
        <v>24178</v>
      </c>
      <c r="D3901" s="319" t="s">
        <v>24179</v>
      </c>
      <c r="E3901" s="319" t="s">
        <v>24167</v>
      </c>
      <c r="F3901" s="319" t="s">
        <v>24168</v>
      </c>
      <c r="G3901" s="319" t="s">
        <v>6990</v>
      </c>
      <c r="H3901" s="319" t="s">
        <v>24168</v>
      </c>
      <c r="I3901" s="319" t="s">
        <v>6884</v>
      </c>
      <c r="J3901" s="319" t="s">
        <v>6884</v>
      </c>
      <c r="K3901" s="319" t="s">
        <v>2560</v>
      </c>
      <c r="L3901" s="319" t="s">
        <v>6893</v>
      </c>
    </row>
    <row r="3902" spans="1:12" ht="202.5">
      <c r="A3902" s="318" t="s">
        <v>24184</v>
      </c>
      <c r="B3902" s="318" t="s">
        <v>24181</v>
      </c>
      <c r="C3902" s="318" t="s">
        <v>24182</v>
      </c>
      <c r="D3902" s="318" t="s">
        <v>24183</v>
      </c>
      <c r="E3902" s="318" t="s">
        <v>24167</v>
      </c>
      <c r="F3902" s="318" t="s">
        <v>24168</v>
      </c>
      <c r="G3902" s="318" t="s">
        <v>6990</v>
      </c>
      <c r="H3902" s="318" t="s">
        <v>24168</v>
      </c>
      <c r="I3902" s="318" t="s">
        <v>6884</v>
      </c>
      <c r="J3902" s="318" t="s">
        <v>6884</v>
      </c>
      <c r="K3902" s="318" t="s">
        <v>2560</v>
      </c>
      <c r="L3902" s="318" t="s">
        <v>6893</v>
      </c>
    </row>
    <row r="3903" spans="1:12" ht="225">
      <c r="A3903" s="319" t="s">
        <v>24188</v>
      </c>
      <c r="B3903" s="319" t="s">
        <v>24185</v>
      </c>
      <c r="C3903" s="319" t="s">
        <v>24186</v>
      </c>
      <c r="D3903" s="319" t="s">
        <v>24187</v>
      </c>
      <c r="E3903" s="319" t="s">
        <v>24167</v>
      </c>
      <c r="F3903" s="319" t="s">
        <v>24168</v>
      </c>
      <c r="G3903" s="319" t="s">
        <v>6990</v>
      </c>
      <c r="H3903" s="319" t="s">
        <v>24168</v>
      </c>
      <c r="I3903" s="319" t="s">
        <v>6884</v>
      </c>
      <c r="J3903" s="319" t="s">
        <v>6884</v>
      </c>
      <c r="K3903" s="319" t="s">
        <v>2560</v>
      </c>
      <c r="L3903" s="319" t="s">
        <v>6893</v>
      </c>
    </row>
    <row r="3904" spans="1:12" ht="236.25">
      <c r="A3904" s="318" t="s">
        <v>24192</v>
      </c>
      <c r="B3904" s="318" t="s">
        <v>24189</v>
      </c>
      <c r="C3904" s="318" t="s">
        <v>24190</v>
      </c>
      <c r="D3904" s="318" t="s">
        <v>24191</v>
      </c>
      <c r="E3904" s="318" t="s">
        <v>24167</v>
      </c>
      <c r="F3904" s="318" t="s">
        <v>24168</v>
      </c>
      <c r="G3904" s="318" t="s">
        <v>6990</v>
      </c>
      <c r="H3904" s="318" t="s">
        <v>24168</v>
      </c>
      <c r="I3904" s="318" t="s">
        <v>6884</v>
      </c>
      <c r="J3904" s="318" t="s">
        <v>6884</v>
      </c>
      <c r="K3904" s="318" t="s">
        <v>2560</v>
      </c>
      <c r="L3904" s="318" t="s">
        <v>6893</v>
      </c>
    </row>
    <row r="3905" spans="1:12" ht="202.5">
      <c r="A3905" s="319" t="s">
        <v>24196</v>
      </c>
      <c r="B3905" s="319" t="s">
        <v>24193</v>
      </c>
      <c r="C3905" s="319" t="s">
        <v>24194</v>
      </c>
      <c r="D3905" s="319" t="s">
        <v>24195</v>
      </c>
      <c r="E3905" s="319" t="s">
        <v>24167</v>
      </c>
      <c r="F3905" s="319" t="s">
        <v>24168</v>
      </c>
      <c r="G3905" s="319" t="s">
        <v>6990</v>
      </c>
      <c r="H3905" s="319" t="s">
        <v>24168</v>
      </c>
      <c r="I3905" s="319" t="s">
        <v>6884</v>
      </c>
      <c r="J3905" s="319" t="s">
        <v>6884</v>
      </c>
      <c r="K3905" s="319" t="s">
        <v>2560</v>
      </c>
      <c r="L3905" s="319" t="s">
        <v>6893</v>
      </c>
    </row>
    <row r="3906" spans="1:12" ht="202.5">
      <c r="A3906" s="318" t="s">
        <v>24200</v>
      </c>
      <c r="B3906" s="318" t="s">
        <v>24197</v>
      </c>
      <c r="C3906" s="318" t="s">
        <v>24198</v>
      </c>
      <c r="D3906" s="318" t="s">
        <v>24199</v>
      </c>
      <c r="E3906" s="318" t="s">
        <v>24167</v>
      </c>
      <c r="F3906" s="318" t="s">
        <v>24168</v>
      </c>
      <c r="G3906" s="318" t="s">
        <v>6990</v>
      </c>
      <c r="H3906" s="318" t="s">
        <v>24168</v>
      </c>
      <c r="I3906" s="318" t="s">
        <v>6884</v>
      </c>
      <c r="J3906" s="318" t="s">
        <v>6884</v>
      </c>
      <c r="K3906" s="318" t="s">
        <v>2560</v>
      </c>
      <c r="L3906" s="318" t="s">
        <v>6893</v>
      </c>
    </row>
    <row r="3907" spans="1:12" ht="157.5">
      <c r="A3907" s="319" t="s">
        <v>24204</v>
      </c>
      <c r="B3907" s="319" t="s">
        <v>24201</v>
      </c>
      <c r="C3907" s="319" t="s">
        <v>24202</v>
      </c>
      <c r="D3907" s="319" t="s">
        <v>24203</v>
      </c>
      <c r="E3907" s="319" t="s">
        <v>24167</v>
      </c>
      <c r="F3907" s="319" t="s">
        <v>24168</v>
      </c>
      <c r="G3907" s="319" t="s">
        <v>6990</v>
      </c>
      <c r="H3907" s="319" t="s">
        <v>24168</v>
      </c>
      <c r="I3907" s="319" t="s">
        <v>6884</v>
      </c>
      <c r="J3907" s="319" t="s">
        <v>6884</v>
      </c>
      <c r="K3907" s="319" t="s">
        <v>2560</v>
      </c>
      <c r="L3907" s="319" t="s">
        <v>6893</v>
      </c>
    </row>
    <row r="3908" spans="1:12" ht="225">
      <c r="A3908" s="318" t="s">
        <v>24208</v>
      </c>
      <c r="B3908" s="318" t="s">
        <v>24205</v>
      </c>
      <c r="C3908" s="318" t="s">
        <v>24206</v>
      </c>
      <c r="D3908" s="318" t="s">
        <v>24207</v>
      </c>
      <c r="E3908" s="318" t="s">
        <v>24167</v>
      </c>
      <c r="F3908" s="318" t="s">
        <v>24168</v>
      </c>
      <c r="G3908" s="318" t="s">
        <v>6990</v>
      </c>
      <c r="H3908" s="318" t="s">
        <v>24168</v>
      </c>
      <c r="I3908" s="318" t="s">
        <v>6884</v>
      </c>
      <c r="J3908" s="318" t="s">
        <v>6884</v>
      </c>
      <c r="K3908" s="318" t="s">
        <v>2560</v>
      </c>
      <c r="L3908" s="318" t="s">
        <v>6893</v>
      </c>
    </row>
    <row r="3909" spans="1:12" ht="202.5">
      <c r="A3909" s="319" t="s">
        <v>24212</v>
      </c>
      <c r="B3909" s="319" t="s">
        <v>24209</v>
      </c>
      <c r="C3909" s="319" t="s">
        <v>24210</v>
      </c>
      <c r="D3909" s="319" t="s">
        <v>24211</v>
      </c>
      <c r="E3909" s="319" t="s">
        <v>24167</v>
      </c>
      <c r="F3909" s="319" t="s">
        <v>24168</v>
      </c>
      <c r="G3909" s="319" t="s">
        <v>6990</v>
      </c>
      <c r="H3909" s="319" t="s">
        <v>24168</v>
      </c>
      <c r="I3909" s="319" t="s">
        <v>6884</v>
      </c>
      <c r="J3909" s="319" t="s">
        <v>6884</v>
      </c>
      <c r="K3909" s="319" t="s">
        <v>2560</v>
      </c>
      <c r="L3909" s="319" t="s">
        <v>6893</v>
      </c>
    </row>
    <row r="3910" spans="1:12" ht="213.75">
      <c r="A3910" s="318" t="s">
        <v>24216</v>
      </c>
      <c r="B3910" s="318" t="s">
        <v>24213</v>
      </c>
      <c r="C3910" s="318" t="s">
        <v>24214</v>
      </c>
      <c r="D3910" s="318" t="s">
        <v>24215</v>
      </c>
      <c r="E3910" s="318" t="s">
        <v>24167</v>
      </c>
      <c r="F3910" s="318" t="s">
        <v>24168</v>
      </c>
      <c r="G3910" s="318" t="s">
        <v>6990</v>
      </c>
      <c r="H3910" s="318" t="s">
        <v>24168</v>
      </c>
      <c r="I3910" s="318" t="s">
        <v>6884</v>
      </c>
      <c r="J3910" s="318" t="s">
        <v>6884</v>
      </c>
      <c r="K3910" s="318" t="s">
        <v>2560</v>
      </c>
      <c r="L3910" s="318" t="s">
        <v>6893</v>
      </c>
    </row>
    <row r="3911" spans="1:12" ht="315">
      <c r="A3911" s="319" t="s">
        <v>24220</v>
      </c>
      <c r="B3911" s="319" t="s">
        <v>24217</v>
      </c>
      <c r="C3911" s="319" t="s">
        <v>24218</v>
      </c>
      <c r="D3911" s="319" t="s">
        <v>24219</v>
      </c>
      <c r="E3911" s="319" t="s">
        <v>24167</v>
      </c>
      <c r="F3911" s="319" t="s">
        <v>24168</v>
      </c>
      <c r="G3911" s="319" t="s">
        <v>6990</v>
      </c>
      <c r="H3911" s="319" t="s">
        <v>24168</v>
      </c>
      <c r="I3911" s="319" t="s">
        <v>6884</v>
      </c>
      <c r="J3911" s="319" t="s">
        <v>6884</v>
      </c>
      <c r="K3911" s="319" t="s">
        <v>2560</v>
      </c>
      <c r="L3911" s="319" t="s">
        <v>6893</v>
      </c>
    </row>
    <row r="3912" spans="1:12" ht="303.75">
      <c r="A3912" s="318" t="s">
        <v>24224</v>
      </c>
      <c r="B3912" s="318" t="s">
        <v>24221</v>
      </c>
      <c r="C3912" s="318" t="s">
        <v>24222</v>
      </c>
      <c r="D3912" s="318" t="s">
        <v>24223</v>
      </c>
      <c r="E3912" s="318" t="s">
        <v>24167</v>
      </c>
      <c r="F3912" s="318" t="s">
        <v>24168</v>
      </c>
      <c r="G3912" s="318" t="s">
        <v>6990</v>
      </c>
      <c r="H3912" s="318" t="s">
        <v>24168</v>
      </c>
      <c r="I3912" s="318" t="s">
        <v>6884</v>
      </c>
      <c r="J3912" s="318" t="s">
        <v>6884</v>
      </c>
      <c r="K3912" s="318" t="s">
        <v>2560</v>
      </c>
      <c r="L3912" s="318" t="s">
        <v>6893</v>
      </c>
    </row>
    <row r="3913" spans="1:12" ht="315">
      <c r="A3913" s="319" t="s">
        <v>24228</v>
      </c>
      <c r="B3913" s="319" t="s">
        <v>24225</v>
      </c>
      <c r="C3913" s="319" t="s">
        <v>24226</v>
      </c>
      <c r="D3913" s="319" t="s">
        <v>24227</v>
      </c>
      <c r="E3913" s="319" t="s">
        <v>24167</v>
      </c>
      <c r="F3913" s="319" t="s">
        <v>24168</v>
      </c>
      <c r="G3913" s="319" t="s">
        <v>6990</v>
      </c>
      <c r="H3913" s="319" t="s">
        <v>24168</v>
      </c>
      <c r="I3913" s="319" t="s">
        <v>6884</v>
      </c>
      <c r="J3913" s="319" t="s">
        <v>6884</v>
      </c>
      <c r="K3913" s="319" t="s">
        <v>2560</v>
      </c>
      <c r="L3913" s="319" t="s">
        <v>6893</v>
      </c>
    </row>
    <row r="3914" spans="1:12" ht="213.75">
      <c r="A3914" s="318" t="s">
        <v>24232</v>
      </c>
      <c r="B3914" s="318" t="s">
        <v>24229</v>
      </c>
      <c r="C3914" s="318" t="s">
        <v>24230</v>
      </c>
      <c r="D3914" s="318" t="s">
        <v>24231</v>
      </c>
      <c r="E3914" s="318" t="s">
        <v>24167</v>
      </c>
      <c r="F3914" s="318" t="s">
        <v>24168</v>
      </c>
      <c r="G3914" s="318" t="s">
        <v>6990</v>
      </c>
      <c r="H3914" s="318" t="s">
        <v>24168</v>
      </c>
      <c r="I3914" s="318" t="s">
        <v>6884</v>
      </c>
      <c r="J3914" s="318" t="s">
        <v>6884</v>
      </c>
      <c r="K3914" s="318" t="s">
        <v>2560</v>
      </c>
      <c r="L3914" s="318" t="s">
        <v>6893</v>
      </c>
    </row>
    <row r="3915" spans="1:12" ht="236.25">
      <c r="A3915" s="319" t="s">
        <v>24236</v>
      </c>
      <c r="B3915" s="319" t="s">
        <v>24233</v>
      </c>
      <c r="C3915" s="319" t="s">
        <v>24234</v>
      </c>
      <c r="D3915" s="319" t="s">
        <v>24235</v>
      </c>
      <c r="E3915" s="319" t="s">
        <v>24167</v>
      </c>
      <c r="F3915" s="319" t="s">
        <v>24168</v>
      </c>
      <c r="G3915" s="319" t="s">
        <v>6990</v>
      </c>
      <c r="H3915" s="319" t="s">
        <v>24168</v>
      </c>
      <c r="I3915" s="319" t="s">
        <v>6884</v>
      </c>
      <c r="J3915" s="319" t="s">
        <v>6884</v>
      </c>
      <c r="K3915" s="319" t="s">
        <v>2560</v>
      </c>
      <c r="L3915" s="319" t="s">
        <v>6893</v>
      </c>
    </row>
    <row r="3916" spans="1:12" ht="236.25">
      <c r="A3916" s="318" t="s">
        <v>24240</v>
      </c>
      <c r="B3916" s="318" t="s">
        <v>24237</v>
      </c>
      <c r="C3916" s="318" t="s">
        <v>24238</v>
      </c>
      <c r="D3916" s="318" t="s">
        <v>24239</v>
      </c>
      <c r="E3916" s="318" t="s">
        <v>24167</v>
      </c>
      <c r="F3916" s="318" t="s">
        <v>24168</v>
      </c>
      <c r="G3916" s="318" t="s">
        <v>6990</v>
      </c>
      <c r="H3916" s="318" t="s">
        <v>24168</v>
      </c>
      <c r="I3916" s="318" t="s">
        <v>6884</v>
      </c>
      <c r="J3916" s="318" t="s">
        <v>6884</v>
      </c>
      <c r="K3916" s="318" t="s">
        <v>2560</v>
      </c>
      <c r="L3916" s="318" t="s">
        <v>6893</v>
      </c>
    </row>
    <row r="3917" spans="1:12" ht="236.25">
      <c r="A3917" s="319" t="s">
        <v>24244</v>
      </c>
      <c r="B3917" s="319" t="s">
        <v>24241</v>
      </c>
      <c r="C3917" s="319" t="s">
        <v>24242</v>
      </c>
      <c r="D3917" s="319" t="s">
        <v>24243</v>
      </c>
      <c r="E3917" s="319" t="s">
        <v>24167</v>
      </c>
      <c r="F3917" s="319" t="s">
        <v>24168</v>
      </c>
      <c r="G3917" s="319" t="s">
        <v>6990</v>
      </c>
      <c r="H3917" s="319" t="s">
        <v>24168</v>
      </c>
      <c r="I3917" s="319" t="s">
        <v>6884</v>
      </c>
      <c r="J3917" s="319" t="s">
        <v>6884</v>
      </c>
      <c r="K3917" s="319" t="s">
        <v>2560</v>
      </c>
      <c r="L3917" s="319" t="s">
        <v>6893</v>
      </c>
    </row>
    <row r="3918" spans="1:12" ht="247.5">
      <c r="A3918" s="318" t="s">
        <v>24248</v>
      </c>
      <c r="B3918" s="318" t="s">
        <v>24245</v>
      </c>
      <c r="C3918" s="318" t="s">
        <v>24246</v>
      </c>
      <c r="D3918" s="318" t="s">
        <v>24247</v>
      </c>
      <c r="E3918" s="318" t="s">
        <v>24167</v>
      </c>
      <c r="F3918" s="318" t="s">
        <v>24168</v>
      </c>
      <c r="G3918" s="318" t="s">
        <v>6990</v>
      </c>
      <c r="H3918" s="318" t="s">
        <v>24168</v>
      </c>
      <c r="I3918" s="318" t="s">
        <v>6884</v>
      </c>
      <c r="J3918" s="318" t="s">
        <v>6884</v>
      </c>
      <c r="K3918" s="318" t="s">
        <v>2560</v>
      </c>
      <c r="L3918" s="318" t="s">
        <v>6893</v>
      </c>
    </row>
    <row r="3919" spans="1:12" ht="337.5">
      <c r="A3919" s="319" t="s">
        <v>24252</v>
      </c>
      <c r="B3919" s="319" t="s">
        <v>24249</v>
      </c>
      <c r="C3919" s="319" t="s">
        <v>24250</v>
      </c>
      <c r="D3919" s="319" t="s">
        <v>24251</v>
      </c>
      <c r="E3919" s="319" t="s">
        <v>24167</v>
      </c>
      <c r="F3919" s="319" t="s">
        <v>24168</v>
      </c>
      <c r="G3919" s="319" t="s">
        <v>6990</v>
      </c>
      <c r="H3919" s="319" t="s">
        <v>24168</v>
      </c>
      <c r="I3919" s="319" t="s">
        <v>6884</v>
      </c>
      <c r="J3919" s="319" t="s">
        <v>6884</v>
      </c>
      <c r="K3919" s="319" t="s">
        <v>2560</v>
      </c>
      <c r="L3919" s="319" t="s">
        <v>6893</v>
      </c>
    </row>
    <row r="3920" spans="1:12" ht="180">
      <c r="A3920" s="318" t="s">
        <v>24256</v>
      </c>
      <c r="B3920" s="318" t="s">
        <v>24253</v>
      </c>
      <c r="C3920" s="318" t="s">
        <v>24254</v>
      </c>
      <c r="D3920" s="318" t="s">
        <v>24255</v>
      </c>
      <c r="E3920" s="318" t="s">
        <v>24167</v>
      </c>
      <c r="F3920" s="318" t="s">
        <v>24168</v>
      </c>
      <c r="G3920" s="318" t="s">
        <v>6990</v>
      </c>
      <c r="H3920" s="318" t="s">
        <v>24168</v>
      </c>
      <c r="I3920" s="318" t="s">
        <v>6884</v>
      </c>
      <c r="J3920" s="318" t="s">
        <v>6884</v>
      </c>
      <c r="K3920" s="318" t="s">
        <v>2560</v>
      </c>
      <c r="L3920" s="318" t="s">
        <v>6893</v>
      </c>
    </row>
    <row r="3921" spans="1:12" ht="236.25">
      <c r="A3921" s="319" t="s">
        <v>24260</v>
      </c>
      <c r="B3921" s="319" t="s">
        <v>24257</v>
      </c>
      <c r="C3921" s="319" t="s">
        <v>24258</v>
      </c>
      <c r="D3921" s="319" t="s">
        <v>24259</v>
      </c>
      <c r="E3921" s="319" t="s">
        <v>24167</v>
      </c>
      <c r="F3921" s="319" t="s">
        <v>24168</v>
      </c>
      <c r="G3921" s="319" t="s">
        <v>6990</v>
      </c>
      <c r="H3921" s="319" t="s">
        <v>24168</v>
      </c>
      <c r="I3921" s="319" t="s">
        <v>6884</v>
      </c>
      <c r="J3921" s="319" t="s">
        <v>6884</v>
      </c>
      <c r="K3921" s="319" t="s">
        <v>2560</v>
      </c>
      <c r="L3921" s="319" t="s">
        <v>6893</v>
      </c>
    </row>
    <row r="3922" spans="1:12" ht="236.25">
      <c r="A3922" s="318" t="s">
        <v>24264</v>
      </c>
      <c r="B3922" s="318" t="s">
        <v>24261</v>
      </c>
      <c r="C3922" s="318" t="s">
        <v>24262</v>
      </c>
      <c r="D3922" s="318" t="s">
        <v>24263</v>
      </c>
      <c r="E3922" s="318" t="s">
        <v>24167</v>
      </c>
      <c r="F3922" s="318" t="s">
        <v>24168</v>
      </c>
      <c r="G3922" s="318" t="s">
        <v>6990</v>
      </c>
      <c r="H3922" s="318" t="s">
        <v>24168</v>
      </c>
      <c r="I3922" s="318" t="s">
        <v>6884</v>
      </c>
      <c r="J3922" s="318" t="s">
        <v>6884</v>
      </c>
      <c r="K3922" s="318" t="s">
        <v>2560</v>
      </c>
      <c r="L3922" s="318" t="s">
        <v>6893</v>
      </c>
    </row>
    <row r="3923" spans="1:12" ht="202.5">
      <c r="A3923" s="319" t="s">
        <v>24268</v>
      </c>
      <c r="B3923" s="319" t="s">
        <v>24265</v>
      </c>
      <c r="C3923" s="319" t="s">
        <v>24266</v>
      </c>
      <c r="D3923" s="319" t="s">
        <v>24267</v>
      </c>
      <c r="E3923" s="319" t="s">
        <v>24167</v>
      </c>
      <c r="F3923" s="319" t="s">
        <v>24168</v>
      </c>
      <c r="G3923" s="319" t="s">
        <v>6990</v>
      </c>
      <c r="H3923" s="319" t="s">
        <v>24168</v>
      </c>
      <c r="I3923" s="319" t="s">
        <v>6884</v>
      </c>
      <c r="J3923" s="319" t="s">
        <v>6884</v>
      </c>
      <c r="K3923" s="319" t="s">
        <v>2560</v>
      </c>
      <c r="L3923" s="319" t="s">
        <v>6893</v>
      </c>
    </row>
    <row r="3924" spans="1:12" ht="326.25">
      <c r="A3924" s="318" t="s">
        <v>24272</v>
      </c>
      <c r="B3924" s="318" t="s">
        <v>24269</v>
      </c>
      <c r="C3924" s="318" t="s">
        <v>24270</v>
      </c>
      <c r="D3924" s="318" t="s">
        <v>24271</v>
      </c>
      <c r="E3924" s="318" t="s">
        <v>24167</v>
      </c>
      <c r="F3924" s="318" t="s">
        <v>24168</v>
      </c>
      <c r="G3924" s="318" t="s">
        <v>6990</v>
      </c>
      <c r="H3924" s="318" t="s">
        <v>24168</v>
      </c>
      <c r="I3924" s="318" t="s">
        <v>6884</v>
      </c>
      <c r="J3924" s="318" t="s">
        <v>6884</v>
      </c>
      <c r="K3924" s="318" t="s">
        <v>2560</v>
      </c>
      <c r="L3924" s="318" t="s">
        <v>6893</v>
      </c>
    </row>
    <row r="3925" spans="1:12" ht="225">
      <c r="A3925" s="319" t="s">
        <v>24276</v>
      </c>
      <c r="B3925" s="319" t="s">
        <v>24273</v>
      </c>
      <c r="C3925" s="319" t="s">
        <v>24274</v>
      </c>
      <c r="D3925" s="319" t="s">
        <v>24275</v>
      </c>
      <c r="E3925" s="319" t="s">
        <v>24167</v>
      </c>
      <c r="F3925" s="319" t="s">
        <v>24168</v>
      </c>
      <c r="G3925" s="319" t="s">
        <v>6990</v>
      </c>
      <c r="H3925" s="319" t="s">
        <v>24168</v>
      </c>
      <c r="I3925" s="319" t="s">
        <v>6884</v>
      </c>
      <c r="J3925" s="319" t="s">
        <v>6884</v>
      </c>
      <c r="K3925" s="319" t="s">
        <v>2560</v>
      </c>
      <c r="L3925" s="319" t="s">
        <v>6893</v>
      </c>
    </row>
    <row r="3926" spans="1:12" ht="281.25">
      <c r="A3926" s="318" t="s">
        <v>24280</v>
      </c>
      <c r="B3926" s="318" t="s">
        <v>24277</v>
      </c>
      <c r="C3926" s="318" t="s">
        <v>24278</v>
      </c>
      <c r="D3926" s="318" t="s">
        <v>24279</v>
      </c>
      <c r="E3926" s="318" t="s">
        <v>24167</v>
      </c>
      <c r="F3926" s="318" t="s">
        <v>24168</v>
      </c>
      <c r="G3926" s="318" t="s">
        <v>6990</v>
      </c>
      <c r="H3926" s="318" t="s">
        <v>24168</v>
      </c>
      <c r="I3926" s="318" t="s">
        <v>6884</v>
      </c>
      <c r="J3926" s="318" t="s">
        <v>6884</v>
      </c>
      <c r="K3926" s="318" t="s">
        <v>2560</v>
      </c>
      <c r="L3926" s="318" t="s">
        <v>6893</v>
      </c>
    </row>
    <row r="3927" spans="1:12" ht="281.25">
      <c r="A3927" s="319" t="s">
        <v>24284</v>
      </c>
      <c r="B3927" s="319" t="s">
        <v>24281</v>
      </c>
      <c r="C3927" s="319" t="s">
        <v>24282</v>
      </c>
      <c r="D3927" s="319" t="s">
        <v>24283</v>
      </c>
      <c r="E3927" s="319" t="s">
        <v>24167</v>
      </c>
      <c r="F3927" s="319" t="s">
        <v>24168</v>
      </c>
      <c r="G3927" s="319" t="s">
        <v>6990</v>
      </c>
      <c r="H3927" s="319" t="s">
        <v>24168</v>
      </c>
      <c r="I3927" s="319" t="s">
        <v>6884</v>
      </c>
      <c r="J3927" s="319" t="s">
        <v>6884</v>
      </c>
      <c r="K3927" s="319" t="s">
        <v>2560</v>
      </c>
      <c r="L3927" s="319" t="s">
        <v>6893</v>
      </c>
    </row>
    <row r="3928" spans="1:12" ht="213.75">
      <c r="A3928" s="318" t="s">
        <v>24288</v>
      </c>
      <c r="B3928" s="318" t="s">
        <v>24285</v>
      </c>
      <c r="C3928" s="318" t="s">
        <v>24286</v>
      </c>
      <c r="D3928" s="318" t="s">
        <v>24287</v>
      </c>
      <c r="E3928" s="318" t="s">
        <v>24167</v>
      </c>
      <c r="F3928" s="318" t="s">
        <v>24168</v>
      </c>
      <c r="G3928" s="318" t="s">
        <v>6990</v>
      </c>
      <c r="H3928" s="318" t="s">
        <v>24168</v>
      </c>
      <c r="I3928" s="318" t="s">
        <v>6884</v>
      </c>
      <c r="J3928" s="318" t="s">
        <v>6884</v>
      </c>
      <c r="K3928" s="318" t="s">
        <v>2560</v>
      </c>
      <c r="L3928" s="318" t="s">
        <v>6893</v>
      </c>
    </row>
    <row r="3929" spans="1:12" ht="191.25">
      <c r="A3929" s="319" t="s">
        <v>24292</v>
      </c>
      <c r="B3929" s="319" t="s">
        <v>24289</v>
      </c>
      <c r="C3929" s="319" t="s">
        <v>24290</v>
      </c>
      <c r="D3929" s="319" t="s">
        <v>24291</v>
      </c>
      <c r="E3929" s="319" t="s">
        <v>24167</v>
      </c>
      <c r="F3929" s="319" t="s">
        <v>24168</v>
      </c>
      <c r="G3929" s="319" t="s">
        <v>6990</v>
      </c>
      <c r="H3929" s="319" t="s">
        <v>24168</v>
      </c>
      <c r="I3929" s="319" t="s">
        <v>6884</v>
      </c>
      <c r="J3929" s="319" t="s">
        <v>6884</v>
      </c>
      <c r="K3929" s="319" t="s">
        <v>2560</v>
      </c>
      <c r="L3929" s="319" t="s">
        <v>6893</v>
      </c>
    </row>
    <row r="3930" spans="1:12" ht="180">
      <c r="A3930" s="318" t="s">
        <v>24296</v>
      </c>
      <c r="B3930" s="318" t="s">
        <v>24293</v>
      </c>
      <c r="C3930" s="318" t="s">
        <v>24294</v>
      </c>
      <c r="D3930" s="318" t="s">
        <v>24295</v>
      </c>
      <c r="E3930" s="318" t="s">
        <v>24167</v>
      </c>
      <c r="F3930" s="318" t="s">
        <v>24168</v>
      </c>
      <c r="G3930" s="318" t="s">
        <v>6990</v>
      </c>
      <c r="H3930" s="318" t="s">
        <v>24168</v>
      </c>
      <c r="I3930" s="318" t="s">
        <v>6884</v>
      </c>
      <c r="J3930" s="318" t="s">
        <v>6884</v>
      </c>
      <c r="K3930" s="318" t="s">
        <v>2560</v>
      </c>
      <c r="L3930" s="318" t="s">
        <v>6893</v>
      </c>
    </row>
    <row r="3931" spans="1:12" ht="281.25">
      <c r="A3931" s="319" t="s">
        <v>24300</v>
      </c>
      <c r="B3931" s="319" t="s">
        <v>24297</v>
      </c>
      <c r="C3931" s="319" t="s">
        <v>24298</v>
      </c>
      <c r="D3931" s="319" t="s">
        <v>24299</v>
      </c>
      <c r="E3931" s="319" t="s">
        <v>24167</v>
      </c>
      <c r="F3931" s="319" t="s">
        <v>24168</v>
      </c>
      <c r="G3931" s="319" t="s">
        <v>6990</v>
      </c>
      <c r="H3931" s="319" t="s">
        <v>24168</v>
      </c>
      <c r="I3931" s="319" t="s">
        <v>6884</v>
      </c>
      <c r="J3931" s="319" t="s">
        <v>6884</v>
      </c>
      <c r="K3931" s="319" t="s">
        <v>2560</v>
      </c>
      <c r="L3931" s="319" t="s">
        <v>6893</v>
      </c>
    </row>
    <row r="3932" spans="1:12" ht="236.25">
      <c r="A3932" s="318" t="s">
        <v>24304</v>
      </c>
      <c r="B3932" s="318" t="s">
        <v>24301</v>
      </c>
      <c r="C3932" s="318" t="s">
        <v>24302</v>
      </c>
      <c r="D3932" s="318" t="s">
        <v>24303</v>
      </c>
      <c r="E3932" s="318" t="s">
        <v>24167</v>
      </c>
      <c r="F3932" s="318" t="s">
        <v>24168</v>
      </c>
      <c r="G3932" s="318" t="s">
        <v>6990</v>
      </c>
      <c r="H3932" s="318" t="s">
        <v>24168</v>
      </c>
      <c r="I3932" s="318" t="s">
        <v>6884</v>
      </c>
      <c r="J3932" s="318" t="s">
        <v>6884</v>
      </c>
      <c r="K3932" s="318" t="s">
        <v>2560</v>
      </c>
      <c r="L3932" s="318" t="s">
        <v>6893</v>
      </c>
    </row>
    <row r="3933" spans="1:12" ht="258.75">
      <c r="A3933" s="319" t="s">
        <v>24308</v>
      </c>
      <c r="B3933" s="319" t="s">
        <v>24305</v>
      </c>
      <c r="C3933" s="319" t="s">
        <v>24306</v>
      </c>
      <c r="D3933" s="319" t="s">
        <v>24307</v>
      </c>
      <c r="E3933" s="319" t="s">
        <v>24167</v>
      </c>
      <c r="F3933" s="319" t="s">
        <v>24168</v>
      </c>
      <c r="G3933" s="319" t="s">
        <v>6990</v>
      </c>
      <c r="H3933" s="319" t="s">
        <v>24168</v>
      </c>
      <c r="I3933" s="319" t="s">
        <v>6884</v>
      </c>
      <c r="J3933" s="319" t="s">
        <v>6884</v>
      </c>
      <c r="K3933" s="319" t="s">
        <v>2560</v>
      </c>
      <c r="L3933" s="319" t="s">
        <v>6893</v>
      </c>
    </row>
    <row r="3934" spans="1:12" ht="236.25">
      <c r="A3934" s="318" t="s">
        <v>24312</v>
      </c>
      <c r="B3934" s="318" t="s">
        <v>24309</v>
      </c>
      <c r="C3934" s="318" t="s">
        <v>24310</v>
      </c>
      <c r="D3934" s="318" t="s">
        <v>24311</v>
      </c>
      <c r="E3934" s="318" t="s">
        <v>24167</v>
      </c>
      <c r="F3934" s="318" t="s">
        <v>24168</v>
      </c>
      <c r="G3934" s="318" t="s">
        <v>6990</v>
      </c>
      <c r="H3934" s="318" t="s">
        <v>24168</v>
      </c>
      <c r="I3934" s="318" t="s">
        <v>6884</v>
      </c>
      <c r="J3934" s="318" t="s">
        <v>6884</v>
      </c>
      <c r="K3934" s="318" t="s">
        <v>2560</v>
      </c>
      <c r="L3934" s="318" t="s">
        <v>6893</v>
      </c>
    </row>
    <row r="3935" spans="1:12" ht="67.5">
      <c r="A3935" s="319" t="s">
        <v>24316</v>
      </c>
      <c r="B3935" s="319" t="s">
        <v>24313</v>
      </c>
      <c r="C3935" s="319" t="s">
        <v>24314</v>
      </c>
      <c r="D3935" s="319" t="s">
        <v>24315</v>
      </c>
      <c r="E3935" s="319" t="s">
        <v>24167</v>
      </c>
      <c r="F3935" s="319" t="s">
        <v>24168</v>
      </c>
      <c r="G3935" s="319" t="s">
        <v>6990</v>
      </c>
      <c r="H3935" s="319" t="s">
        <v>24168</v>
      </c>
      <c r="I3935" s="319" t="s">
        <v>6884</v>
      </c>
      <c r="J3935" s="319" t="s">
        <v>6884</v>
      </c>
      <c r="K3935" s="319" t="s">
        <v>2560</v>
      </c>
      <c r="L3935" s="319" t="s">
        <v>6893</v>
      </c>
    </row>
    <row r="3936" spans="1:12" ht="315">
      <c r="A3936" s="318" t="s">
        <v>24320</v>
      </c>
      <c r="B3936" s="318" t="s">
        <v>24317</v>
      </c>
      <c r="C3936" s="318" t="s">
        <v>24318</v>
      </c>
      <c r="D3936" s="318" t="s">
        <v>24319</v>
      </c>
      <c r="E3936" s="318" t="s">
        <v>24167</v>
      </c>
      <c r="F3936" s="318" t="s">
        <v>24168</v>
      </c>
      <c r="G3936" s="318" t="s">
        <v>6990</v>
      </c>
      <c r="H3936" s="318" t="s">
        <v>24168</v>
      </c>
      <c r="I3936" s="318" t="s">
        <v>6884</v>
      </c>
      <c r="J3936" s="318" t="s">
        <v>6884</v>
      </c>
      <c r="K3936" s="318" t="s">
        <v>2560</v>
      </c>
      <c r="L3936" s="318" t="s">
        <v>6893</v>
      </c>
    </row>
    <row r="3937" spans="1:12" ht="258.75">
      <c r="A3937" s="319" t="s">
        <v>24324</v>
      </c>
      <c r="B3937" s="319" t="s">
        <v>24321</v>
      </c>
      <c r="C3937" s="319" t="s">
        <v>24322</v>
      </c>
      <c r="D3937" s="319" t="s">
        <v>24323</v>
      </c>
      <c r="E3937" s="319" t="s">
        <v>24167</v>
      </c>
      <c r="F3937" s="319" t="s">
        <v>24168</v>
      </c>
      <c r="G3937" s="319" t="s">
        <v>6990</v>
      </c>
      <c r="H3937" s="319" t="s">
        <v>24168</v>
      </c>
      <c r="I3937" s="319" t="s">
        <v>6884</v>
      </c>
      <c r="J3937" s="319" t="s">
        <v>6884</v>
      </c>
      <c r="K3937" s="319" t="s">
        <v>2560</v>
      </c>
      <c r="L3937" s="319" t="s">
        <v>6893</v>
      </c>
    </row>
    <row r="3938" spans="1:12" ht="258.75">
      <c r="A3938" s="318" t="s">
        <v>24328</v>
      </c>
      <c r="B3938" s="318" t="s">
        <v>24325</v>
      </c>
      <c r="C3938" s="318" t="s">
        <v>24326</v>
      </c>
      <c r="D3938" s="318" t="s">
        <v>24327</v>
      </c>
      <c r="E3938" s="318" t="s">
        <v>24167</v>
      </c>
      <c r="F3938" s="318" t="s">
        <v>24168</v>
      </c>
      <c r="G3938" s="318" t="s">
        <v>6990</v>
      </c>
      <c r="H3938" s="318" t="s">
        <v>24168</v>
      </c>
      <c r="I3938" s="318" t="s">
        <v>6884</v>
      </c>
      <c r="J3938" s="318" t="s">
        <v>6884</v>
      </c>
      <c r="K3938" s="318" t="s">
        <v>2560</v>
      </c>
      <c r="L3938" s="318" t="s">
        <v>6893</v>
      </c>
    </row>
    <row r="3939" spans="1:12" ht="56.25">
      <c r="A3939" s="319" t="s">
        <v>24332</v>
      </c>
      <c r="B3939" s="319" t="s">
        <v>24329</v>
      </c>
      <c r="C3939" s="319" t="s">
        <v>24330</v>
      </c>
      <c r="D3939" s="319" t="s">
        <v>24331</v>
      </c>
      <c r="E3939" s="319" t="s">
        <v>24167</v>
      </c>
      <c r="F3939" s="319" t="s">
        <v>24168</v>
      </c>
      <c r="G3939" s="319" t="s">
        <v>6990</v>
      </c>
      <c r="H3939" s="319" t="s">
        <v>24168</v>
      </c>
      <c r="I3939" s="319" t="s">
        <v>6884</v>
      </c>
      <c r="J3939" s="319" t="s">
        <v>6884</v>
      </c>
      <c r="K3939" s="319" t="s">
        <v>2560</v>
      </c>
      <c r="L3939" s="319" t="s">
        <v>6893</v>
      </c>
    </row>
    <row r="3940" spans="1:12" ht="157.5">
      <c r="A3940" s="318" t="s">
        <v>24336</v>
      </c>
      <c r="B3940" s="318" t="s">
        <v>24333</v>
      </c>
      <c r="C3940" s="318" t="s">
        <v>24334</v>
      </c>
      <c r="D3940" s="318" t="s">
        <v>24335</v>
      </c>
      <c r="E3940" s="318" t="s">
        <v>24167</v>
      </c>
      <c r="F3940" s="318" t="s">
        <v>24168</v>
      </c>
      <c r="G3940" s="318" t="s">
        <v>6990</v>
      </c>
      <c r="H3940" s="318" t="s">
        <v>24168</v>
      </c>
      <c r="I3940" s="318" t="s">
        <v>6884</v>
      </c>
      <c r="J3940" s="318" t="s">
        <v>6884</v>
      </c>
      <c r="K3940" s="318" t="s">
        <v>2560</v>
      </c>
      <c r="L3940" s="318" t="s">
        <v>6893</v>
      </c>
    </row>
    <row r="3941" spans="1:12" ht="315">
      <c r="A3941" s="319" t="s">
        <v>24340</v>
      </c>
      <c r="B3941" s="319" t="s">
        <v>24337</v>
      </c>
      <c r="C3941" s="319" t="s">
        <v>24338</v>
      </c>
      <c r="D3941" s="319" t="s">
        <v>24339</v>
      </c>
      <c r="E3941" s="319" t="s">
        <v>24167</v>
      </c>
      <c r="F3941" s="319" t="s">
        <v>24168</v>
      </c>
      <c r="G3941" s="319" t="s">
        <v>6990</v>
      </c>
      <c r="H3941" s="319" t="s">
        <v>24168</v>
      </c>
      <c r="I3941" s="319" t="s">
        <v>6884</v>
      </c>
      <c r="J3941" s="319" t="s">
        <v>6884</v>
      </c>
      <c r="K3941" s="319" t="s">
        <v>2560</v>
      </c>
      <c r="L3941" s="319" t="s">
        <v>6893</v>
      </c>
    </row>
    <row r="3942" spans="1:12" ht="236.25">
      <c r="A3942" s="318" t="s">
        <v>24344</v>
      </c>
      <c r="B3942" s="318" t="s">
        <v>24341</v>
      </c>
      <c r="C3942" s="318" t="s">
        <v>24342</v>
      </c>
      <c r="D3942" s="318" t="s">
        <v>24343</v>
      </c>
      <c r="E3942" s="318" t="s">
        <v>24167</v>
      </c>
      <c r="F3942" s="318" t="s">
        <v>24168</v>
      </c>
      <c r="G3942" s="318" t="s">
        <v>6990</v>
      </c>
      <c r="H3942" s="318" t="s">
        <v>24168</v>
      </c>
      <c r="I3942" s="318" t="s">
        <v>6884</v>
      </c>
      <c r="J3942" s="318" t="s">
        <v>6884</v>
      </c>
      <c r="K3942" s="318" t="s">
        <v>2560</v>
      </c>
      <c r="L3942" s="318" t="s">
        <v>6893</v>
      </c>
    </row>
    <row r="3943" spans="1:12" ht="168.75">
      <c r="A3943" s="319" t="s">
        <v>24348</v>
      </c>
      <c r="B3943" s="319" t="s">
        <v>24345</v>
      </c>
      <c r="C3943" s="319" t="s">
        <v>24346</v>
      </c>
      <c r="D3943" s="319" t="s">
        <v>24347</v>
      </c>
      <c r="E3943" s="319" t="s">
        <v>24167</v>
      </c>
      <c r="F3943" s="319" t="s">
        <v>24168</v>
      </c>
      <c r="G3943" s="319" t="s">
        <v>6990</v>
      </c>
      <c r="H3943" s="319" t="s">
        <v>24168</v>
      </c>
      <c r="I3943" s="319" t="s">
        <v>6884</v>
      </c>
      <c r="J3943" s="319" t="s">
        <v>6884</v>
      </c>
      <c r="K3943" s="319" t="s">
        <v>2560</v>
      </c>
      <c r="L3943" s="319" t="s">
        <v>6893</v>
      </c>
    </row>
    <row r="3944" spans="1:12" ht="225">
      <c r="A3944" s="318" t="s">
        <v>24352</v>
      </c>
      <c r="B3944" s="318" t="s">
        <v>24349</v>
      </c>
      <c r="C3944" s="318" t="s">
        <v>24350</v>
      </c>
      <c r="D3944" s="318" t="s">
        <v>24351</v>
      </c>
      <c r="E3944" s="318" t="s">
        <v>24167</v>
      </c>
      <c r="F3944" s="318" t="s">
        <v>24168</v>
      </c>
      <c r="G3944" s="318" t="s">
        <v>6990</v>
      </c>
      <c r="H3944" s="318" t="s">
        <v>24168</v>
      </c>
      <c r="I3944" s="318" t="s">
        <v>6884</v>
      </c>
      <c r="J3944" s="318" t="s">
        <v>6884</v>
      </c>
      <c r="K3944" s="318" t="s">
        <v>2560</v>
      </c>
      <c r="L3944" s="318" t="s">
        <v>6893</v>
      </c>
    </row>
    <row r="3945" spans="1:12" ht="303.75">
      <c r="A3945" s="319" t="s">
        <v>24356</v>
      </c>
      <c r="B3945" s="319" t="s">
        <v>24353</v>
      </c>
      <c r="C3945" s="319" t="s">
        <v>24354</v>
      </c>
      <c r="D3945" s="319" t="s">
        <v>24355</v>
      </c>
      <c r="E3945" s="319" t="s">
        <v>24167</v>
      </c>
      <c r="F3945" s="319" t="s">
        <v>24168</v>
      </c>
      <c r="G3945" s="319" t="s">
        <v>6990</v>
      </c>
      <c r="H3945" s="319" t="s">
        <v>24168</v>
      </c>
      <c r="I3945" s="319" t="s">
        <v>6884</v>
      </c>
      <c r="J3945" s="319" t="s">
        <v>6884</v>
      </c>
      <c r="K3945" s="319" t="s">
        <v>2560</v>
      </c>
      <c r="L3945" s="319" t="s">
        <v>6893</v>
      </c>
    </row>
    <row r="3946" spans="1:12" ht="258.75">
      <c r="A3946" s="318" t="s">
        <v>24360</v>
      </c>
      <c r="B3946" s="318" t="s">
        <v>24357</v>
      </c>
      <c r="C3946" s="318" t="s">
        <v>24358</v>
      </c>
      <c r="D3946" s="318" t="s">
        <v>24359</v>
      </c>
      <c r="E3946" s="318" t="s">
        <v>24167</v>
      </c>
      <c r="F3946" s="318" t="s">
        <v>24168</v>
      </c>
      <c r="G3946" s="318" t="s">
        <v>6990</v>
      </c>
      <c r="H3946" s="318" t="s">
        <v>24168</v>
      </c>
      <c r="I3946" s="318" t="s">
        <v>6884</v>
      </c>
      <c r="J3946" s="318" t="s">
        <v>6884</v>
      </c>
      <c r="K3946" s="318" t="s">
        <v>2560</v>
      </c>
      <c r="L3946" s="318" t="s">
        <v>6893</v>
      </c>
    </row>
    <row r="3947" spans="1:12" ht="67.5">
      <c r="A3947" s="319" t="s">
        <v>24364</v>
      </c>
      <c r="B3947" s="319" t="s">
        <v>24361</v>
      </c>
      <c r="C3947" s="319" t="s">
        <v>24362</v>
      </c>
      <c r="D3947" s="319" t="s">
        <v>24363</v>
      </c>
      <c r="E3947" s="319" t="s">
        <v>24167</v>
      </c>
      <c r="F3947" s="319" t="s">
        <v>24168</v>
      </c>
      <c r="G3947" s="319" t="s">
        <v>6990</v>
      </c>
      <c r="H3947" s="319" t="s">
        <v>24168</v>
      </c>
      <c r="I3947" s="319" t="s">
        <v>6884</v>
      </c>
      <c r="J3947" s="319" t="s">
        <v>6884</v>
      </c>
      <c r="K3947" s="319" t="s">
        <v>2560</v>
      </c>
      <c r="L3947" s="319" t="s">
        <v>6893</v>
      </c>
    </row>
    <row r="3948" spans="1:12" ht="281.25">
      <c r="A3948" s="318" t="s">
        <v>24368</v>
      </c>
      <c r="B3948" s="318" t="s">
        <v>24365</v>
      </c>
      <c r="C3948" s="318" t="s">
        <v>24366</v>
      </c>
      <c r="D3948" s="318" t="s">
        <v>24367</v>
      </c>
      <c r="E3948" s="318" t="s">
        <v>24167</v>
      </c>
      <c r="F3948" s="318" t="s">
        <v>24168</v>
      </c>
      <c r="G3948" s="318" t="s">
        <v>6990</v>
      </c>
      <c r="H3948" s="318" t="s">
        <v>24168</v>
      </c>
      <c r="I3948" s="318" t="s">
        <v>6884</v>
      </c>
      <c r="J3948" s="318" t="s">
        <v>6884</v>
      </c>
      <c r="K3948" s="318" t="s">
        <v>2560</v>
      </c>
      <c r="L3948" s="318" t="s">
        <v>6893</v>
      </c>
    </row>
    <row r="3949" spans="1:12" ht="270">
      <c r="A3949" s="319" t="s">
        <v>24372</v>
      </c>
      <c r="B3949" s="319" t="s">
        <v>24369</v>
      </c>
      <c r="C3949" s="319" t="s">
        <v>24370</v>
      </c>
      <c r="D3949" s="319" t="s">
        <v>24371</v>
      </c>
      <c r="E3949" s="319" t="s">
        <v>24167</v>
      </c>
      <c r="F3949" s="319" t="s">
        <v>24168</v>
      </c>
      <c r="G3949" s="319" t="s">
        <v>6990</v>
      </c>
      <c r="H3949" s="319" t="s">
        <v>24168</v>
      </c>
      <c r="I3949" s="319" t="s">
        <v>6884</v>
      </c>
      <c r="J3949" s="319" t="s">
        <v>6884</v>
      </c>
      <c r="K3949" s="319" t="s">
        <v>2560</v>
      </c>
      <c r="L3949" s="319" t="s">
        <v>6893</v>
      </c>
    </row>
    <row r="3950" spans="1:12" ht="281.25">
      <c r="A3950" s="318" t="s">
        <v>24376</v>
      </c>
      <c r="B3950" s="318" t="s">
        <v>24373</v>
      </c>
      <c r="C3950" s="318" t="s">
        <v>24374</v>
      </c>
      <c r="D3950" s="318" t="s">
        <v>24375</v>
      </c>
      <c r="E3950" s="318" t="s">
        <v>24167</v>
      </c>
      <c r="F3950" s="318" t="s">
        <v>24168</v>
      </c>
      <c r="G3950" s="318" t="s">
        <v>6990</v>
      </c>
      <c r="H3950" s="318" t="s">
        <v>24168</v>
      </c>
      <c r="I3950" s="318" t="s">
        <v>6884</v>
      </c>
      <c r="J3950" s="318" t="s">
        <v>6884</v>
      </c>
      <c r="K3950" s="318" t="s">
        <v>2560</v>
      </c>
      <c r="L3950" s="318" t="s">
        <v>6893</v>
      </c>
    </row>
    <row r="3951" spans="1:12" ht="270">
      <c r="A3951" s="319" t="s">
        <v>24380</v>
      </c>
      <c r="B3951" s="319" t="s">
        <v>24377</v>
      </c>
      <c r="C3951" s="319" t="s">
        <v>24378</v>
      </c>
      <c r="D3951" s="319" t="s">
        <v>24379</v>
      </c>
      <c r="E3951" s="319" t="s">
        <v>24167</v>
      </c>
      <c r="F3951" s="319" t="s">
        <v>24168</v>
      </c>
      <c r="G3951" s="319" t="s">
        <v>6990</v>
      </c>
      <c r="H3951" s="319" t="s">
        <v>24168</v>
      </c>
      <c r="I3951" s="319" t="s">
        <v>6884</v>
      </c>
      <c r="J3951" s="319" t="s">
        <v>6884</v>
      </c>
      <c r="K3951" s="319" t="s">
        <v>2560</v>
      </c>
      <c r="L3951" s="319" t="s">
        <v>6893</v>
      </c>
    </row>
    <row r="3952" spans="1:12" ht="180">
      <c r="A3952" s="318" t="s">
        <v>24384</v>
      </c>
      <c r="B3952" s="318" t="s">
        <v>24381</v>
      </c>
      <c r="C3952" s="318" t="s">
        <v>24382</v>
      </c>
      <c r="D3952" s="318" t="s">
        <v>24383</v>
      </c>
      <c r="E3952" s="318" t="s">
        <v>7445</v>
      </c>
      <c r="F3952" s="318" t="s">
        <v>293</v>
      </c>
      <c r="G3952" s="318" t="s">
        <v>6990</v>
      </c>
      <c r="H3952" s="318" t="s">
        <v>7446</v>
      </c>
      <c r="I3952" s="318" t="s">
        <v>6884</v>
      </c>
      <c r="J3952" s="318" t="s">
        <v>6884</v>
      </c>
      <c r="K3952" s="318" t="s">
        <v>23967</v>
      </c>
      <c r="L3952" s="318" t="s">
        <v>862</v>
      </c>
    </row>
    <row r="3953" spans="1:12" ht="247.5">
      <c r="A3953" s="319" t="s">
        <v>24388</v>
      </c>
      <c r="B3953" s="319" t="s">
        <v>24385</v>
      </c>
      <c r="C3953" s="319" t="s">
        <v>24386</v>
      </c>
      <c r="D3953" s="319" t="s">
        <v>24387</v>
      </c>
      <c r="E3953" s="319" t="s">
        <v>24167</v>
      </c>
      <c r="F3953" s="319" t="s">
        <v>24168</v>
      </c>
      <c r="G3953" s="319" t="s">
        <v>6990</v>
      </c>
      <c r="H3953" s="319" t="s">
        <v>24168</v>
      </c>
      <c r="I3953" s="319" t="s">
        <v>6884</v>
      </c>
      <c r="J3953" s="319" t="s">
        <v>6884</v>
      </c>
      <c r="K3953" s="319" t="s">
        <v>2560</v>
      </c>
      <c r="L3953" s="319" t="s">
        <v>6893</v>
      </c>
    </row>
    <row r="3954" spans="1:12" ht="247.5">
      <c r="A3954" s="318" t="s">
        <v>24392</v>
      </c>
      <c r="B3954" s="318" t="s">
        <v>24389</v>
      </c>
      <c r="C3954" s="318" t="s">
        <v>24390</v>
      </c>
      <c r="D3954" s="318" t="s">
        <v>24391</v>
      </c>
      <c r="E3954" s="318" t="s">
        <v>24167</v>
      </c>
      <c r="F3954" s="318" t="s">
        <v>24168</v>
      </c>
      <c r="G3954" s="318" t="s">
        <v>6990</v>
      </c>
      <c r="H3954" s="318" t="s">
        <v>24168</v>
      </c>
      <c r="I3954" s="318" t="s">
        <v>6884</v>
      </c>
      <c r="J3954" s="318" t="s">
        <v>6884</v>
      </c>
      <c r="K3954" s="318" t="s">
        <v>2560</v>
      </c>
      <c r="L3954" s="318" t="s">
        <v>6893</v>
      </c>
    </row>
    <row r="3955" spans="1:12" ht="270">
      <c r="A3955" s="319" t="s">
        <v>24396</v>
      </c>
      <c r="B3955" s="319" t="s">
        <v>24393</v>
      </c>
      <c r="C3955" s="319" t="s">
        <v>24394</v>
      </c>
      <c r="D3955" s="319" t="s">
        <v>24395</v>
      </c>
      <c r="E3955" s="319" t="s">
        <v>24167</v>
      </c>
      <c r="F3955" s="319" t="s">
        <v>24168</v>
      </c>
      <c r="G3955" s="319" t="s">
        <v>6990</v>
      </c>
      <c r="H3955" s="319" t="s">
        <v>24168</v>
      </c>
      <c r="I3955" s="319" t="s">
        <v>6884</v>
      </c>
      <c r="J3955" s="319" t="s">
        <v>6884</v>
      </c>
      <c r="K3955" s="319" t="s">
        <v>2560</v>
      </c>
      <c r="L3955" s="319" t="s">
        <v>6893</v>
      </c>
    </row>
    <row r="3956" spans="1:12" ht="270">
      <c r="A3956" s="318" t="s">
        <v>24400</v>
      </c>
      <c r="B3956" s="318" t="s">
        <v>24397</v>
      </c>
      <c r="C3956" s="318" t="s">
        <v>24398</v>
      </c>
      <c r="D3956" s="318" t="s">
        <v>24399</v>
      </c>
      <c r="E3956" s="318" t="s">
        <v>24167</v>
      </c>
      <c r="F3956" s="318" t="s">
        <v>24168</v>
      </c>
      <c r="G3956" s="318" t="s">
        <v>6990</v>
      </c>
      <c r="H3956" s="318" t="s">
        <v>24168</v>
      </c>
      <c r="I3956" s="318" t="s">
        <v>6884</v>
      </c>
      <c r="J3956" s="318" t="s">
        <v>6884</v>
      </c>
      <c r="K3956" s="318" t="s">
        <v>2560</v>
      </c>
      <c r="L3956" s="318" t="s">
        <v>6893</v>
      </c>
    </row>
    <row r="3957" spans="1:12" ht="236.25">
      <c r="A3957" s="319" t="s">
        <v>24404</v>
      </c>
      <c r="B3957" s="319" t="s">
        <v>24401</v>
      </c>
      <c r="C3957" s="319" t="s">
        <v>24402</v>
      </c>
      <c r="D3957" s="319" t="s">
        <v>24403</v>
      </c>
      <c r="E3957" s="319" t="s">
        <v>24167</v>
      </c>
      <c r="F3957" s="319" t="s">
        <v>24168</v>
      </c>
      <c r="G3957" s="319" t="s">
        <v>6990</v>
      </c>
      <c r="H3957" s="319" t="s">
        <v>24168</v>
      </c>
      <c r="I3957" s="319" t="s">
        <v>6884</v>
      </c>
      <c r="J3957" s="319" t="s">
        <v>6884</v>
      </c>
      <c r="K3957" s="319" t="s">
        <v>2560</v>
      </c>
      <c r="L3957" s="319" t="s">
        <v>6893</v>
      </c>
    </row>
    <row r="3958" spans="1:12" ht="247.5">
      <c r="A3958" s="318" t="s">
        <v>24408</v>
      </c>
      <c r="B3958" s="318" t="s">
        <v>24405</v>
      </c>
      <c r="C3958" s="318" t="s">
        <v>24406</v>
      </c>
      <c r="D3958" s="318" t="s">
        <v>24407</v>
      </c>
      <c r="E3958" s="318" t="s">
        <v>24167</v>
      </c>
      <c r="F3958" s="318" t="s">
        <v>24168</v>
      </c>
      <c r="G3958" s="318" t="s">
        <v>6990</v>
      </c>
      <c r="H3958" s="318" t="s">
        <v>24168</v>
      </c>
      <c r="I3958" s="318" t="s">
        <v>6884</v>
      </c>
      <c r="J3958" s="318" t="s">
        <v>6884</v>
      </c>
      <c r="K3958" s="318" t="s">
        <v>2560</v>
      </c>
      <c r="L3958" s="318" t="s">
        <v>6893</v>
      </c>
    </row>
    <row r="3959" spans="1:12" ht="236.25">
      <c r="A3959" s="319" t="s">
        <v>24412</v>
      </c>
      <c r="B3959" s="319" t="s">
        <v>24409</v>
      </c>
      <c r="C3959" s="319" t="s">
        <v>24410</v>
      </c>
      <c r="D3959" s="319" t="s">
        <v>24411</v>
      </c>
      <c r="E3959" s="319" t="s">
        <v>24167</v>
      </c>
      <c r="F3959" s="319" t="s">
        <v>24168</v>
      </c>
      <c r="G3959" s="319" t="s">
        <v>6990</v>
      </c>
      <c r="H3959" s="319" t="s">
        <v>24168</v>
      </c>
      <c r="I3959" s="319" t="s">
        <v>6884</v>
      </c>
      <c r="J3959" s="319" t="s">
        <v>6884</v>
      </c>
      <c r="K3959" s="319" t="s">
        <v>2560</v>
      </c>
      <c r="L3959" s="319" t="s">
        <v>6893</v>
      </c>
    </row>
    <row r="3960" spans="1:12" ht="258.75">
      <c r="A3960" s="318" t="s">
        <v>24416</v>
      </c>
      <c r="B3960" s="318" t="s">
        <v>24413</v>
      </c>
      <c r="C3960" s="318" t="s">
        <v>24414</v>
      </c>
      <c r="D3960" s="318" t="s">
        <v>24415</v>
      </c>
      <c r="E3960" s="318" t="s">
        <v>24167</v>
      </c>
      <c r="F3960" s="318" t="s">
        <v>24168</v>
      </c>
      <c r="G3960" s="318" t="s">
        <v>6990</v>
      </c>
      <c r="H3960" s="318" t="s">
        <v>24168</v>
      </c>
      <c r="I3960" s="318" t="s">
        <v>6884</v>
      </c>
      <c r="J3960" s="318" t="s">
        <v>6884</v>
      </c>
      <c r="K3960" s="318" t="s">
        <v>2560</v>
      </c>
      <c r="L3960" s="318" t="s">
        <v>6893</v>
      </c>
    </row>
    <row r="3961" spans="1:12" ht="281.25">
      <c r="A3961" s="319" t="s">
        <v>24420</v>
      </c>
      <c r="B3961" s="319" t="s">
        <v>24417</v>
      </c>
      <c r="C3961" s="319" t="s">
        <v>24418</v>
      </c>
      <c r="D3961" s="319" t="s">
        <v>24419</v>
      </c>
      <c r="E3961" s="319" t="s">
        <v>24167</v>
      </c>
      <c r="F3961" s="319" t="s">
        <v>24168</v>
      </c>
      <c r="G3961" s="319" t="s">
        <v>6990</v>
      </c>
      <c r="H3961" s="319" t="s">
        <v>24168</v>
      </c>
      <c r="I3961" s="319" t="s">
        <v>6884</v>
      </c>
      <c r="J3961" s="319" t="s">
        <v>6884</v>
      </c>
      <c r="K3961" s="319" t="s">
        <v>2560</v>
      </c>
      <c r="L3961" s="319" t="s">
        <v>6893</v>
      </c>
    </row>
    <row r="3962" spans="1:12" ht="202.5">
      <c r="A3962" s="318" t="s">
        <v>24424</v>
      </c>
      <c r="B3962" s="318" t="s">
        <v>24421</v>
      </c>
      <c r="C3962" s="318" t="s">
        <v>24422</v>
      </c>
      <c r="D3962" s="318" t="s">
        <v>24423</v>
      </c>
      <c r="E3962" s="318" t="s">
        <v>24167</v>
      </c>
      <c r="F3962" s="318" t="s">
        <v>24168</v>
      </c>
      <c r="G3962" s="318" t="s">
        <v>6990</v>
      </c>
      <c r="H3962" s="318" t="s">
        <v>24168</v>
      </c>
      <c r="I3962" s="318" t="s">
        <v>6884</v>
      </c>
      <c r="J3962" s="318" t="s">
        <v>6884</v>
      </c>
      <c r="K3962" s="318" t="s">
        <v>2560</v>
      </c>
      <c r="L3962" s="318" t="s">
        <v>6893</v>
      </c>
    </row>
    <row r="3963" spans="1:12" ht="281.25">
      <c r="A3963" s="319" t="s">
        <v>24428</v>
      </c>
      <c r="B3963" s="319" t="s">
        <v>24425</v>
      </c>
      <c r="C3963" s="319" t="s">
        <v>24426</v>
      </c>
      <c r="D3963" s="319" t="s">
        <v>24427</v>
      </c>
      <c r="E3963" s="319" t="s">
        <v>24167</v>
      </c>
      <c r="F3963" s="319" t="s">
        <v>24168</v>
      </c>
      <c r="G3963" s="319" t="s">
        <v>6990</v>
      </c>
      <c r="H3963" s="319" t="s">
        <v>24168</v>
      </c>
      <c r="I3963" s="319" t="s">
        <v>6884</v>
      </c>
      <c r="J3963" s="319" t="s">
        <v>6884</v>
      </c>
      <c r="K3963" s="319" t="s">
        <v>2560</v>
      </c>
      <c r="L3963" s="319" t="s">
        <v>6893</v>
      </c>
    </row>
    <row r="3964" spans="1:12" ht="236.25">
      <c r="A3964" s="318" t="s">
        <v>1267</v>
      </c>
      <c r="B3964" s="318" t="s">
        <v>24429</v>
      </c>
      <c r="C3964" s="318" t="s">
        <v>24430</v>
      </c>
      <c r="D3964" s="318" t="s">
        <v>1268</v>
      </c>
      <c r="E3964" s="318" t="s">
        <v>24167</v>
      </c>
      <c r="F3964" s="318" t="s">
        <v>24168</v>
      </c>
      <c r="G3964" s="318" t="s">
        <v>6990</v>
      </c>
      <c r="H3964" s="318" t="s">
        <v>24168</v>
      </c>
      <c r="I3964" s="318" t="s">
        <v>6884</v>
      </c>
      <c r="J3964" s="318" t="s">
        <v>6884</v>
      </c>
      <c r="K3964" s="318" t="s">
        <v>2560</v>
      </c>
      <c r="L3964" s="318" t="s">
        <v>6893</v>
      </c>
    </row>
    <row r="3965" spans="1:12" ht="236.25">
      <c r="A3965" s="319" t="s">
        <v>24434</v>
      </c>
      <c r="B3965" s="319" t="s">
        <v>24431</v>
      </c>
      <c r="C3965" s="319" t="s">
        <v>24432</v>
      </c>
      <c r="D3965" s="319" t="s">
        <v>24433</v>
      </c>
      <c r="E3965" s="319" t="s">
        <v>24167</v>
      </c>
      <c r="F3965" s="319" t="s">
        <v>24168</v>
      </c>
      <c r="G3965" s="319" t="s">
        <v>6990</v>
      </c>
      <c r="H3965" s="319" t="s">
        <v>24168</v>
      </c>
      <c r="I3965" s="319" t="s">
        <v>6884</v>
      </c>
      <c r="J3965" s="319" t="s">
        <v>6884</v>
      </c>
      <c r="K3965" s="319" t="s">
        <v>2560</v>
      </c>
      <c r="L3965" s="319" t="s">
        <v>6893</v>
      </c>
    </row>
    <row r="3966" spans="1:12" ht="225">
      <c r="A3966" s="318" t="s">
        <v>24438</v>
      </c>
      <c r="B3966" s="318" t="s">
        <v>24435</v>
      </c>
      <c r="C3966" s="318" t="s">
        <v>24436</v>
      </c>
      <c r="D3966" s="318" t="s">
        <v>24437</v>
      </c>
      <c r="E3966" s="318" t="s">
        <v>24167</v>
      </c>
      <c r="F3966" s="318" t="s">
        <v>24168</v>
      </c>
      <c r="G3966" s="318" t="s">
        <v>6990</v>
      </c>
      <c r="H3966" s="318" t="s">
        <v>24168</v>
      </c>
      <c r="I3966" s="318" t="s">
        <v>6884</v>
      </c>
      <c r="J3966" s="318" t="s">
        <v>6884</v>
      </c>
      <c r="K3966" s="318" t="s">
        <v>2560</v>
      </c>
      <c r="L3966" s="318" t="s">
        <v>6893</v>
      </c>
    </row>
    <row r="3967" spans="1:12" ht="225">
      <c r="A3967" s="319" t="s">
        <v>24442</v>
      </c>
      <c r="B3967" s="319" t="s">
        <v>24439</v>
      </c>
      <c r="C3967" s="319" t="s">
        <v>24440</v>
      </c>
      <c r="D3967" s="319" t="s">
        <v>24441</v>
      </c>
      <c r="E3967" s="319" t="s">
        <v>24443</v>
      </c>
      <c r="F3967" s="319" t="s">
        <v>24444</v>
      </c>
      <c r="G3967" s="319" t="s">
        <v>6990</v>
      </c>
      <c r="H3967" s="319" t="s">
        <v>24445</v>
      </c>
      <c r="I3967" s="319" t="s">
        <v>6884</v>
      </c>
      <c r="J3967" s="319" t="s">
        <v>6884</v>
      </c>
      <c r="K3967" s="319" t="s">
        <v>2560</v>
      </c>
      <c r="L3967" s="319" t="s">
        <v>8264</v>
      </c>
    </row>
    <row r="3968" spans="1:12" ht="258.75">
      <c r="A3968" s="318" t="s">
        <v>24449</v>
      </c>
      <c r="B3968" s="318" t="s">
        <v>24446</v>
      </c>
      <c r="C3968" s="318" t="s">
        <v>24447</v>
      </c>
      <c r="D3968" s="318" t="s">
        <v>24448</v>
      </c>
      <c r="E3968" s="318" t="s">
        <v>24167</v>
      </c>
      <c r="F3968" s="318" t="s">
        <v>24168</v>
      </c>
      <c r="G3968" s="318" t="s">
        <v>6990</v>
      </c>
      <c r="H3968" s="318" t="s">
        <v>24168</v>
      </c>
      <c r="I3968" s="318" t="s">
        <v>6884</v>
      </c>
      <c r="J3968" s="318" t="s">
        <v>6884</v>
      </c>
      <c r="K3968" s="318" t="s">
        <v>2560</v>
      </c>
      <c r="L3968" s="318" t="s">
        <v>6893</v>
      </c>
    </row>
    <row r="3969" spans="1:12" ht="270">
      <c r="A3969" s="319" t="s">
        <v>24453</v>
      </c>
      <c r="B3969" s="319" t="s">
        <v>24450</v>
      </c>
      <c r="C3969" s="319" t="s">
        <v>24451</v>
      </c>
      <c r="D3969" s="319" t="s">
        <v>24452</v>
      </c>
      <c r="E3969" s="319" t="s">
        <v>24167</v>
      </c>
      <c r="F3969" s="319" t="s">
        <v>24168</v>
      </c>
      <c r="G3969" s="319" t="s">
        <v>6990</v>
      </c>
      <c r="H3969" s="319" t="s">
        <v>24168</v>
      </c>
      <c r="I3969" s="319" t="s">
        <v>6884</v>
      </c>
      <c r="J3969" s="319" t="s">
        <v>6884</v>
      </c>
      <c r="K3969" s="319" t="s">
        <v>2560</v>
      </c>
      <c r="L3969" s="319" t="s">
        <v>6893</v>
      </c>
    </row>
    <row r="3970" spans="1:12" ht="270">
      <c r="A3970" s="318" t="s">
        <v>24457</v>
      </c>
      <c r="B3970" s="318" t="s">
        <v>24454</v>
      </c>
      <c r="C3970" s="318" t="s">
        <v>24455</v>
      </c>
      <c r="D3970" s="318" t="s">
        <v>24456</v>
      </c>
      <c r="E3970" s="318" t="s">
        <v>24167</v>
      </c>
      <c r="F3970" s="318" t="s">
        <v>24168</v>
      </c>
      <c r="G3970" s="318" t="s">
        <v>6990</v>
      </c>
      <c r="H3970" s="318" t="s">
        <v>24168</v>
      </c>
      <c r="I3970" s="318" t="s">
        <v>6884</v>
      </c>
      <c r="J3970" s="318" t="s">
        <v>6884</v>
      </c>
      <c r="K3970" s="318" t="s">
        <v>2560</v>
      </c>
      <c r="L3970" s="318" t="s">
        <v>6893</v>
      </c>
    </row>
    <row r="3971" spans="1:12" ht="270">
      <c r="A3971" s="319" t="s">
        <v>24461</v>
      </c>
      <c r="B3971" s="319" t="s">
        <v>24458</v>
      </c>
      <c r="C3971" s="319" t="s">
        <v>24459</v>
      </c>
      <c r="D3971" s="319" t="s">
        <v>24460</v>
      </c>
      <c r="E3971" s="319" t="s">
        <v>24167</v>
      </c>
      <c r="F3971" s="319" t="s">
        <v>24168</v>
      </c>
      <c r="G3971" s="319" t="s">
        <v>6990</v>
      </c>
      <c r="H3971" s="319" t="s">
        <v>24168</v>
      </c>
      <c r="I3971" s="319" t="s">
        <v>6884</v>
      </c>
      <c r="J3971" s="319" t="s">
        <v>6884</v>
      </c>
      <c r="K3971" s="319" t="s">
        <v>2560</v>
      </c>
      <c r="L3971" s="319" t="s">
        <v>6893</v>
      </c>
    </row>
    <row r="3972" spans="1:12" ht="247.5">
      <c r="A3972" s="318" t="s">
        <v>24465</v>
      </c>
      <c r="B3972" s="318" t="s">
        <v>24462</v>
      </c>
      <c r="C3972" s="318" t="s">
        <v>24463</v>
      </c>
      <c r="D3972" s="318" t="s">
        <v>24464</v>
      </c>
      <c r="E3972" s="318" t="s">
        <v>24167</v>
      </c>
      <c r="F3972" s="318" t="s">
        <v>24168</v>
      </c>
      <c r="G3972" s="318" t="s">
        <v>6990</v>
      </c>
      <c r="H3972" s="318" t="s">
        <v>24168</v>
      </c>
      <c r="I3972" s="318" t="s">
        <v>6884</v>
      </c>
      <c r="J3972" s="318" t="s">
        <v>6884</v>
      </c>
      <c r="K3972" s="318" t="s">
        <v>2560</v>
      </c>
      <c r="L3972" s="318" t="s">
        <v>6893</v>
      </c>
    </row>
    <row r="3973" spans="1:12" ht="202.5">
      <c r="A3973" s="319" t="s">
        <v>24469</v>
      </c>
      <c r="B3973" s="319" t="s">
        <v>24466</v>
      </c>
      <c r="C3973" s="319" t="s">
        <v>24467</v>
      </c>
      <c r="D3973" s="319" t="s">
        <v>24468</v>
      </c>
      <c r="E3973" s="319" t="s">
        <v>24167</v>
      </c>
      <c r="F3973" s="319" t="s">
        <v>24168</v>
      </c>
      <c r="G3973" s="319" t="s">
        <v>6990</v>
      </c>
      <c r="H3973" s="319" t="s">
        <v>24168</v>
      </c>
      <c r="I3973" s="319" t="s">
        <v>6884</v>
      </c>
      <c r="J3973" s="319" t="s">
        <v>6884</v>
      </c>
      <c r="K3973" s="319" t="s">
        <v>2560</v>
      </c>
      <c r="L3973" s="319" t="s">
        <v>6893</v>
      </c>
    </row>
    <row r="3974" spans="1:12" ht="67.5">
      <c r="A3974" s="318" t="s">
        <v>24473</v>
      </c>
      <c r="B3974" s="318" t="s">
        <v>24470</v>
      </c>
      <c r="C3974" s="318" t="s">
        <v>24471</v>
      </c>
      <c r="D3974" s="318" t="s">
        <v>24472</v>
      </c>
      <c r="E3974" s="318" t="s">
        <v>24167</v>
      </c>
      <c r="F3974" s="318" t="s">
        <v>24168</v>
      </c>
      <c r="G3974" s="318" t="s">
        <v>6990</v>
      </c>
      <c r="H3974" s="318" t="s">
        <v>24168</v>
      </c>
      <c r="I3974" s="318" t="s">
        <v>6884</v>
      </c>
      <c r="J3974" s="318" t="s">
        <v>6884</v>
      </c>
      <c r="K3974" s="318" t="s">
        <v>2560</v>
      </c>
      <c r="L3974" s="318" t="s">
        <v>6893</v>
      </c>
    </row>
    <row r="3975" spans="1:12" ht="236.25">
      <c r="A3975" s="319" t="s">
        <v>24477</v>
      </c>
      <c r="B3975" s="319" t="s">
        <v>24474</v>
      </c>
      <c r="C3975" s="319" t="s">
        <v>24475</v>
      </c>
      <c r="D3975" s="319" t="s">
        <v>24476</v>
      </c>
      <c r="E3975" s="319" t="s">
        <v>24167</v>
      </c>
      <c r="F3975" s="319" t="s">
        <v>24168</v>
      </c>
      <c r="G3975" s="319" t="s">
        <v>6990</v>
      </c>
      <c r="H3975" s="319" t="s">
        <v>24168</v>
      </c>
      <c r="I3975" s="319" t="s">
        <v>6884</v>
      </c>
      <c r="J3975" s="319" t="s">
        <v>6884</v>
      </c>
      <c r="K3975" s="319" t="s">
        <v>2560</v>
      </c>
      <c r="L3975" s="319" t="s">
        <v>6893</v>
      </c>
    </row>
    <row r="3976" spans="1:12" ht="292.5">
      <c r="A3976" s="318" t="s">
        <v>24481</v>
      </c>
      <c r="B3976" s="318" t="s">
        <v>24478</v>
      </c>
      <c r="C3976" s="318" t="s">
        <v>24479</v>
      </c>
      <c r="D3976" s="318" t="s">
        <v>24480</v>
      </c>
      <c r="E3976" s="318" t="s">
        <v>24167</v>
      </c>
      <c r="F3976" s="318" t="s">
        <v>24168</v>
      </c>
      <c r="G3976" s="318" t="s">
        <v>6990</v>
      </c>
      <c r="H3976" s="318" t="s">
        <v>24168</v>
      </c>
      <c r="I3976" s="318" t="s">
        <v>6884</v>
      </c>
      <c r="J3976" s="318" t="s">
        <v>6884</v>
      </c>
      <c r="K3976" s="318" t="s">
        <v>2560</v>
      </c>
      <c r="L3976" s="318" t="s">
        <v>6893</v>
      </c>
    </row>
    <row r="3977" spans="1:12" ht="292.5">
      <c r="A3977" s="319" t="s">
        <v>24485</v>
      </c>
      <c r="B3977" s="319" t="s">
        <v>24482</v>
      </c>
      <c r="C3977" s="319" t="s">
        <v>24483</v>
      </c>
      <c r="D3977" s="319" t="s">
        <v>24484</v>
      </c>
      <c r="E3977" s="319" t="s">
        <v>24167</v>
      </c>
      <c r="F3977" s="319" t="s">
        <v>24168</v>
      </c>
      <c r="G3977" s="319" t="s">
        <v>6990</v>
      </c>
      <c r="H3977" s="319" t="s">
        <v>24168</v>
      </c>
      <c r="I3977" s="319" t="s">
        <v>6884</v>
      </c>
      <c r="J3977" s="319" t="s">
        <v>6884</v>
      </c>
      <c r="K3977" s="319" t="s">
        <v>2560</v>
      </c>
      <c r="L3977" s="319" t="s">
        <v>6893</v>
      </c>
    </row>
    <row r="3978" spans="1:12" ht="281.25">
      <c r="A3978" s="318" t="s">
        <v>24489</v>
      </c>
      <c r="B3978" s="318" t="s">
        <v>24486</v>
      </c>
      <c r="C3978" s="318" t="s">
        <v>24487</v>
      </c>
      <c r="D3978" s="318" t="s">
        <v>24488</v>
      </c>
      <c r="E3978" s="318" t="s">
        <v>24167</v>
      </c>
      <c r="F3978" s="318" t="s">
        <v>24168</v>
      </c>
      <c r="G3978" s="318" t="s">
        <v>6990</v>
      </c>
      <c r="H3978" s="318" t="s">
        <v>24168</v>
      </c>
      <c r="I3978" s="318" t="s">
        <v>6884</v>
      </c>
      <c r="J3978" s="318" t="s">
        <v>6884</v>
      </c>
      <c r="K3978" s="318" t="s">
        <v>2560</v>
      </c>
      <c r="L3978" s="318" t="s">
        <v>6893</v>
      </c>
    </row>
    <row r="3979" spans="1:12" ht="409.5">
      <c r="A3979" s="319" t="s">
        <v>24493</v>
      </c>
      <c r="B3979" s="319" t="s">
        <v>24490</v>
      </c>
      <c r="C3979" s="319" t="s">
        <v>24491</v>
      </c>
      <c r="D3979" s="319" t="s">
        <v>24492</v>
      </c>
      <c r="E3979" s="319" t="s">
        <v>24167</v>
      </c>
      <c r="F3979" s="319" t="s">
        <v>24168</v>
      </c>
      <c r="G3979" s="319" t="s">
        <v>6990</v>
      </c>
      <c r="H3979" s="319" t="s">
        <v>24168</v>
      </c>
      <c r="I3979" s="319" t="s">
        <v>6884</v>
      </c>
      <c r="J3979" s="319" t="s">
        <v>6884</v>
      </c>
      <c r="K3979" s="319" t="s">
        <v>2560</v>
      </c>
      <c r="L3979" s="319" t="s">
        <v>6893</v>
      </c>
    </row>
    <row r="3980" spans="1:12" ht="180">
      <c r="A3980" s="318" t="s">
        <v>24497</v>
      </c>
      <c r="B3980" s="318" t="s">
        <v>24494</v>
      </c>
      <c r="C3980" s="318" t="s">
        <v>24495</v>
      </c>
      <c r="D3980" s="318" t="s">
        <v>24496</v>
      </c>
      <c r="E3980" s="318" t="s">
        <v>24167</v>
      </c>
      <c r="F3980" s="318" t="s">
        <v>24168</v>
      </c>
      <c r="G3980" s="318" t="s">
        <v>6990</v>
      </c>
      <c r="H3980" s="318" t="s">
        <v>24168</v>
      </c>
      <c r="I3980" s="318" t="s">
        <v>6884</v>
      </c>
      <c r="J3980" s="318" t="s">
        <v>6884</v>
      </c>
      <c r="K3980" s="318" t="s">
        <v>2560</v>
      </c>
      <c r="L3980" s="318" t="s">
        <v>6893</v>
      </c>
    </row>
    <row r="3981" spans="1:12" ht="180">
      <c r="A3981" s="319" t="s">
        <v>24501</v>
      </c>
      <c r="B3981" s="319" t="s">
        <v>24498</v>
      </c>
      <c r="C3981" s="319" t="s">
        <v>24499</v>
      </c>
      <c r="D3981" s="319" t="s">
        <v>24500</v>
      </c>
      <c r="E3981" s="319" t="s">
        <v>24167</v>
      </c>
      <c r="F3981" s="319" t="s">
        <v>24168</v>
      </c>
      <c r="G3981" s="319" t="s">
        <v>6990</v>
      </c>
      <c r="H3981" s="319" t="s">
        <v>24168</v>
      </c>
      <c r="I3981" s="319" t="s">
        <v>6884</v>
      </c>
      <c r="J3981" s="319" t="s">
        <v>6884</v>
      </c>
      <c r="K3981" s="319" t="s">
        <v>2560</v>
      </c>
      <c r="L3981" s="319" t="s">
        <v>6893</v>
      </c>
    </row>
    <row r="3982" spans="1:12" ht="146.25">
      <c r="A3982" s="318" t="s">
        <v>24505</v>
      </c>
      <c r="B3982" s="318" t="s">
        <v>24502</v>
      </c>
      <c r="C3982" s="318" t="s">
        <v>24503</v>
      </c>
      <c r="D3982" s="318" t="s">
        <v>24504</v>
      </c>
      <c r="E3982" s="318" t="s">
        <v>24443</v>
      </c>
      <c r="F3982" s="318" t="s">
        <v>24444</v>
      </c>
      <c r="G3982" s="318" t="s">
        <v>6990</v>
      </c>
      <c r="H3982" s="318" t="s">
        <v>24445</v>
      </c>
      <c r="I3982" s="318" t="s">
        <v>6884</v>
      </c>
      <c r="J3982" s="318" t="s">
        <v>6884</v>
      </c>
      <c r="K3982" s="318" t="s">
        <v>2560</v>
      </c>
      <c r="L3982" s="318" t="s">
        <v>8264</v>
      </c>
    </row>
    <row r="3983" spans="1:12" ht="236.25">
      <c r="A3983" s="319" t="s">
        <v>24509</v>
      </c>
      <c r="B3983" s="319" t="s">
        <v>24506</v>
      </c>
      <c r="C3983" s="319" t="s">
        <v>24507</v>
      </c>
      <c r="D3983" s="319" t="s">
        <v>24508</v>
      </c>
      <c r="E3983" s="319" t="s">
        <v>24167</v>
      </c>
      <c r="F3983" s="319" t="s">
        <v>24168</v>
      </c>
      <c r="G3983" s="319" t="s">
        <v>6990</v>
      </c>
      <c r="H3983" s="319" t="s">
        <v>24168</v>
      </c>
      <c r="I3983" s="319" t="s">
        <v>6884</v>
      </c>
      <c r="J3983" s="319" t="s">
        <v>6884</v>
      </c>
      <c r="K3983" s="319" t="s">
        <v>2560</v>
      </c>
      <c r="L3983" s="319" t="s">
        <v>6893</v>
      </c>
    </row>
    <row r="3984" spans="1:12" ht="213.75">
      <c r="A3984" s="318" t="s">
        <v>24513</v>
      </c>
      <c r="B3984" s="318" t="s">
        <v>24510</v>
      </c>
      <c r="C3984" s="318" t="s">
        <v>24511</v>
      </c>
      <c r="D3984" s="318" t="s">
        <v>24512</v>
      </c>
      <c r="E3984" s="318" t="s">
        <v>24167</v>
      </c>
      <c r="F3984" s="318" t="s">
        <v>24168</v>
      </c>
      <c r="G3984" s="318" t="s">
        <v>6990</v>
      </c>
      <c r="H3984" s="318" t="s">
        <v>24168</v>
      </c>
      <c r="I3984" s="318" t="s">
        <v>6884</v>
      </c>
      <c r="J3984" s="318" t="s">
        <v>6884</v>
      </c>
      <c r="K3984" s="318" t="s">
        <v>2560</v>
      </c>
      <c r="L3984" s="318" t="s">
        <v>6893</v>
      </c>
    </row>
    <row r="3985" spans="1:12" ht="236.25">
      <c r="A3985" s="319" t="s">
        <v>24517</v>
      </c>
      <c r="B3985" s="319" t="s">
        <v>24514</v>
      </c>
      <c r="C3985" s="319" t="s">
        <v>24515</v>
      </c>
      <c r="D3985" s="319" t="s">
        <v>24516</v>
      </c>
      <c r="E3985" s="319" t="s">
        <v>24167</v>
      </c>
      <c r="F3985" s="319" t="s">
        <v>24168</v>
      </c>
      <c r="G3985" s="319" t="s">
        <v>6990</v>
      </c>
      <c r="H3985" s="319" t="s">
        <v>24168</v>
      </c>
      <c r="I3985" s="319" t="s">
        <v>6884</v>
      </c>
      <c r="J3985" s="319" t="s">
        <v>6884</v>
      </c>
      <c r="K3985" s="319" t="s">
        <v>2560</v>
      </c>
      <c r="L3985" s="319" t="s">
        <v>6893</v>
      </c>
    </row>
    <row r="3986" spans="1:12" ht="247.5">
      <c r="A3986" s="318" t="s">
        <v>24521</v>
      </c>
      <c r="B3986" s="318" t="s">
        <v>24518</v>
      </c>
      <c r="C3986" s="318" t="s">
        <v>24519</v>
      </c>
      <c r="D3986" s="318" t="s">
        <v>24520</v>
      </c>
      <c r="E3986" s="318" t="s">
        <v>24167</v>
      </c>
      <c r="F3986" s="318" t="s">
        <v>24168</v>
      </c>
      <c r="G3986" s="318" t="s">
        <v>6990</v>
      </c>
      <c r="H3986" s="318" t="s">
        <v>24168</v>
      </c>
      <c r="I3986" s="318" t="s">
        <v>6884</v>
      </c>
      <c r="J3986" s="318" t="s">
        <v>6884</v>
      </c>
      <c r="K3986" s="318" t="s">
        <v>2560</v>
      </c>
      <c r="L3986" s="318" t="s">
        <v>6893</v>
      </c>
    </row>
    <row r="3987" spans="1:12" ht="258.75">
      <c r="A3987" s="319" t="s">
        <v>24525</v>
      </c>
      <c r="B3987" s="319" t="s">
        <v>24522</v>
      </c>
      <c r="C3987" s="319" t="s">
        <v>24523</v>
      </c>
      <c r="D3987" s="319" t="s">
        <v>24524</v>
      </c>
      <c r="E3987" s="319" t="s">
        <v>24167</v>
      </c>
      <c r="F3987" s="319" t="s">
        <v>24168</v>
      </c>
      <c r="G3987" s="319" t="s">
        <v>6990</v>
      </c>
      <c r="H3987" s="319" t="s">
        <v>24168</v>
      </c>
      <c r="I3987" s="319" t="s">
        <v>6884</v>
      </c>
      <c r="J3987" s="319" t="s">
        <v>6884</v>
      </c>
      <c r="K3987" s="319" t="s">
        <v>2560</v>
      </c>
      <c r="L3987" s="319" t="s">
        <v>6893</v>
      </c>
    </row>
    <row r="3988" spans="1:12" ht="213.75">
      <c r="A3988" s="318" t="s">
        <v>24529</v>
      </c>
      <c r="B3988" s="318" t="s">
        <v>24526</v>
      </c>
      <c r="C3988" s="318" t="s">
        <v>24527</v>
      </c>
      <c r="D3988" s="318" t="s">
        <v>24528</v>
      </c>
      <c r="E3988" s="318" t="s">
        <v>24167</v>
      </c>
      <c r="F3988" s="318" t="s">
        <v>24168</v>
      </c>
      <c r="G3988" s="318" t="s">
        <v>6990</v>
      </c>
      <c r="H3988" s="318" t="s">
        <v>24168</v>
      </c>
      <c r="I3988" s="318" t="s">
        <v>6884</v>
      </c>
      <c r="J3988" s="318" t="s">
        <v>6884</v>
      </c>
      <c r="K3988" s="318" t="s">
        <v>2560</v>
      </c>
      <c r="L3988" s="318" t="s">
        <v>6893</v>
      </c>
    </row>
    <row r="3989" spans="1:12" ht="225">
      <c r="A3989" s="319" t="s">
        <v>24533</v>
      </c>
      <c r="B3989" s="319" t="s">
        <v>24530</v>
      </c>
      <c r="C3989" s="319" t="s">
        <v>24531</v>
      </c>
      <c r="D3989" s="319" t="s">
        <v>24532</v>
      </c>
      <c r="E3989" s="319" t="s">
        <v>24167</v>
      </c>
      <c r="F3989" s="319" t="s">
        <v>24168</v>
      </c>
      <c r="G3989" s="319" t="s">
        <v>6990</v>
      </c>
      <c r="H3989" s="319" t="s">
        <v>24168</v>
      </c>
      <c r="I3989" s="319" t="s">
        <v>6884</v>
      </c>
      <c r="J3989" s="319" t="s">
        <v>6884</v>
      </c>
      <c r="K3989" s="319" t="s">
        <v>2560</v>
      </c>
      <c r="L3989" s="319" t="s">
        <v>6893</v>
      </c>
    </row>
    <row r="3990" spans="1:12" ht="225">
      <c r="A3990" s="318" t="s">
        <v>24537</v>
      </c>
      <c r="B3990" s="318" t="s">
        <v>24534</v>
      </c>
      <c r="C3990" s="318" t="s">
        <v>24535</v>
      </c>
      <c r="D3990" s="318" t="s">
        <v>24536</v>
      </c>
      <c r="E3990" s="318" t="s">
        <v>24167</v>
      </c>
      <c r="F3990" s="318" t="s">
        <v>24168</v>
      </c>
      <c r="G3990" s="318" t="s">
        <v>6990</v>
      </c>
      <c r="H3990" s="318" t="s">
        <v>24168</v>
      </c>
      <c r="I3990" s="318" t="s">
        <v>6884</v>
      </c>
      <c r="J3990" s="318" t="s">
        <v>6884</v>
      </c>
      <c r="K3990" s="318" t="s">
        <v>2560</v>
      </c>
      <c r="L3990" s="318" t="s">
        <v>6893</v>
      </c>
    </row>
    <row r="3991" spans="1:12" ht="236.25">
      <c r="A3991" s="319" t="s">
        <v>24541</v>
      </c>
      <c r="B3991" s="319" t="s">
        <v>24538</v>
      </c>
      <c r="C3991" s="319" t="s">
        <v>24539</v>
      </c>
      <c r="D3991" s="319" t="s">
        <v>24540</v>
      </c>
      <c r="E3991" s="319" t="s">
        <v>24167</v>
      </c>
      <c r="F3991" s="319" t="s">
        <v>24168</v>
      </c>
      <c r="G3991" s="319" t="s">
        <v>6990</v>
      </c>
      <c r="H3991" s="319" t="s">
        <v>24168</v>
      </c>
      <c r="I3991" s="319" t="s">
        <v>6884</v>
      </c>
      <c r="J3991" s="319" t="s">
        <v>6884</v>
      </c>
      <c r="K3991" s="319" t="s">
        <v>2560</v>
      </c>
      <c r="L3991" s="319" t="s">
        <v>6893</v>
      </c>
    </row>
    <row r="3992" spans="1:12" ht="281.25">
      <c r="A3992" s="318" t="s">
        <v>24545</v>
      </c>
      <c r="B3992" s="318" t="s">
        <v>24542</v>
      </c>
      <c r="C3992" s="318" t="s">
        <v>24543</v>
      </c>
      <c r="D3992" s="318" t="s">
        <v>24544</v>
      </c>
      <c r="E3992" s="318" t="s">
        <v>24167</v>
      </c>
      <c r="F3992" s="318" t="s">
        <v>24168</v>
      </c>
      <c r="G3992" s="318" t="s">
        <v>6990</v>
      </c>
      <c r="H3992" s="318" t="s">
        <v>24168</v>
      </c>
      <c r="I3992" s="318" t="s">
        <v>6884</v>
      </c>
      <c r="J3992" s="318" t="s">
        <v>6884</v>
      </c>
      <c r="K3992" s="318" t="s">
        <v>2560</v>
      </c>
      <c r="L3992" s="318" t="s">
        <v>6893</v>
      </c>
    </row>
    <row r="3993" spans="1:12" ht="247.5">
      <c r="A3993" s="319" t="s">
        <v>6748</v>
      </c>
      <c r="B3993" s="319" t="s">
        <v>24546</v>
      </c>
      <c r="C3993" s="319" t="s">
        <v>24547</v>
      </c>
      <c r="D3993" s="319" t="s">
        <v>24548</v>
      </c>
      <c r="E3993" s="319" t="s">
        <v>24167</v>
      </c>
      <c r="F3993" s="319" t="s">
        <v>24168</v>
      </c>
      <c r="G3993" s="319" t="s">
        <v>6990</v>
      </c>
      <c r="H3993" s="319" t="s">
        <v>24168</v>
      </c>
      <c r="I3993" s="319" t="s">
        <v>6884</v>
      </c>
      <c r="J3993" s="319" t="s">
        <v>6884</v>
      </c>
      <c r="K3993" s="319" t="s">
        <v>2560</v>
      </c>
      <c r="L3993" s="319" t="s">
        <v>6893</v>
      </c>
    </row>
    <row r="3994" spans="1:12" ht="67.5">
      <c r="A3994" s="318" t="s">
        <v>24552</v>
      </c>
      <c r="B3994" s="318" t="s">
        <v>24549</v>
      </c>
      <c r="C3994" s="318" t="s">
        <v>24550</v>
      </c>
      <c r="D3994" s="318" t="s">
        <v>24551</v>
      </c>
      <c r="E3994" s="318" t="s">
        <v>24167</v>
      </c>
      <c r="F3994" s="318" t="s">
        <v>24168</v>
      </c>
      <c r="G3994" s="318" t="s">
        <v>6990</v>
      </c>
      <c r="H3994" s="318" t="s">
        <v>24168</v>
      </c>
      <c r="I3994" s="318" t="s">
        <v>6884</v>
      </c>
      <c r="J3994" s="318" t="s">
        <v>6884</v>
      </c>
      <c r="K3994" s="318" t="s">
        <v>2560</v>
      </c>
      <c r="L3994" s="318" t="s">
        <v>6893</v>
      </c>
    </row>
    <row r="3995" spans="1:12" ht="258.75">
      <c r="A3995" s="319" t="s">
        <v>24556</v>
      </c>
      <c r="B3995" s="319" t="s">
        <v>24553</v>
      </c>
      <c r="C3995" s="319" t="s">
        <v>24554</v>
      </c>
      <c r="D3995" s="319" t="s">
        <v>24555</v>
      </c>
      <c r="E3995" s="319" t="s">
        <v>24167</v>
      </c>
      <c r="F3995" s="319" t="s">
        <v>24168</v>
      </c>
      <c r="G3995" s="319" t="s">
        <v>6990</v>
      </c>
      <c r="H3995" s="319" t="s">
        <v>24168</v>
      </c>
      <c r="I3995" s="319" t="s">
        <v>6884</v>
      </c>
      <c r="J3995" s="319" t="s">
        <v>6884</v>
      </c>
      <c r="K3995" s="319" t="s">
        <v>2560</v>
      </c>
      <c r="L3995" s="319" t="s">
        <v>6893</v>
      </c>
    </row>
    <row r="3996" spans="1:12" ht="225">
      <c r="A3996" s="318" t="s">
        <v>24560</v>
      </c>
      <c r="B3996" s="318" t="s">
        <v>24557</v>
      </c>
      <c r="C3996" s="318" t="s">
        <v>24558</v>
      </c>
      <c r="D3996" s="318" t="s">
        <v>24559</v>
      </c>
      <c r="E3996" s="318" t="s">
        <v>24167</v>
      </c>
      <c r="F3996" s="318" t="s">
        <v>24168</v>
      </c>
      <c r="G3996" s="318" t="s">
        <v>6990</v>
      </c>
      <c r="H3996" s="318" t="s">
        <v>24168</v>
      </c>
      <c r="I3996" s="318" t="s">
        <v>6884</v>
      </c>
      <c r="J3996" s="318" t="s">
        <v>6884</v>
      </c>
      <c r="K3996" s="318" t="s">
        <v>2560</v>
      </c>
      <c r="L3996" s="318" t="s">
        <v>6893</v>
      </c>
    </row>
    <row r="3997" spans="1:12" ht="202.5">
      <c r="A3997" s="319" t="s">
        <v>24564</v>
      </c>
      <c r="B3997" s="319" t="s">
        <v>24561</v>
      </c>
      <c r="C3997" s="319" t="s">
        <v>24562</v>
      </c>
      <c r="D3997" s="319" t="s">
        <v>24563</v>
      </c>
      <c r="E3997" s="319" t="s">
        <v>24167</v>
      </c>
      <c r="F3997" s="319" t="s">
        <v>24168</v>
      </c>
      <c r="G3997" s="319" t="s">
        <v>6990</v>
      </c>
      <c r="H3997" s="319" t="s">
        <v>24168</v>
      </c>
      <c r="I3997" s="319" t="s">
        <v>6884</v>
      </c>
      <c r="J3997" s="319" t="s">
        <v>6884</v>
      </c>
      <c r="K3997" s="319" t="s">
        <v>2560</v>
      </c>
      <c r="L3997" s="319" t="s">
        <v>6893</v>
      </c>
    </row>
    <row r="3998" spans="1:12" ht="101.25">
      <c r="A3998" s="318" t="s">
        <v>24568</v>
      </c>
      <c r="B3998" s="318" t="s">
        <v>24565</v>
      </c>
      <c r="C3998" s="318" t="s">
        <v>24566</v>
      </c>
      <c r="D3998" s="318" t="s">
        <v>24567</v>
      </c>
      <c r="E3998" s="318" t="s">
        <v>24167</v>
      </c>
      <c r="F3998" s="318" t="s">
        <v>24168</v>
      </c>
      <c r="G3998" s="318" t="s">
        <v>6990</v>
      </c>
      <c r="H3998" s="318" t="s">
        <v>24168</v>
      </c>
      <c r="I3998" s="318" t="s">
        <v>6884</v>
      </c>
      <c r="J3998" s="318" t="s">
        <v>6884</v>
      </c>
      <c r="K3998" s="318" t="s">
        <v>2560</v>
      </c>
      <c r="L3998" s="318" t="s">
        <v>6893</v>
      </c>
    </row>
    <row r="3999" spans="1:12" ht="281.25">
      <c r="A3999" s="319" t="s">
        <v>24572</v>
      </c>
      <c r="B3999" s="319" t="s">
        <v>24569</v>
      </c>
      <c r="C3999" s="319" t="s">
        <v>24570</v>
      </c>
      <c r="D3999" s="319" t="s">
        <v>24571</v>
      </c>
      <c r="E3999" s="319" t="s">
        <v>24167</v>
      </c>
      <c r="F3999" s="319" t="s">
        <v>24168</v>
      </c>
      <c r="G3999" s="319" t="s">
        <v>6990</v>
      </c>
      <c r="H3999" s="319" t="s">
        <v>24168</v>
      </c>
      <c r="I3999" s="319" t="s">
        <v>6884</v>
      </c>
      <c r="J3999" s="319" t="s">
        <v>6884</v>
      </c>
      <c r="K3999" s="319" t="s">
        <v>2560</v>
      </c>
      <c r="L3999" s="319" t="s">
        <v>6893</v>
      </c>
    </row>
    <row r="4000" spans="1:12" ht="191.25">
      <c r="A4000" s="318" t="s">
        <v>24576</v>
      </c>
      <c r="B4000" s="318" t="s">
        <v>24573</v>
      </c>
      <c r="C4000" s="318" t="s">
        <v>24574</v>
      </c>
      <c r="D4000" s="318" t="s">
        <v>24575</v>
      </c>
      <c r="E4000" s="318" t="s">
        <v>24167</v>
      </c>
      <c r="F4000" s="318" t="s">
        <v>24168</v>
      </c>
      <c r="G4000" s="318" t="s">
        <v>6990</v>
      </c>
      <c r="H4000" s="318" t="s">
        <v>24168</v>
      </c>
      <c r="I4000" s="318" t="s">
        <v>6884</v>
      </c>
      <c r="J4000" s="318" t="s">
        <v>6884</v>
      </c>
      <c r="K4000" s="318" t="s">
        <v>2560</v>
      </c>
      <c r="L4000" s="318" t="s">
        <v>6893</v>
      </c>
    </row>
    <row r="4001" spans="1:12" ht="157.5">
      <c r="A4001" s="319" t="s">
        <v>24580</v>
      </c>
      <c r="B4001" s="319" t="s">
        <v>24577</v>
      </c>
      <c r="C4001" s="319" t="s">
        <v>24578</v>
      </c>
      <c r="D4001" s="319" t="s">
        <v>24579</v>
      </c>
      <c r="E4001" s="319" t="s">
        <v>24167</v>
      </c>
      <c r="F4001" s="319" t="s">
        <v>24168</v>
      </c>
      <c r="G4001" s="319" t="s">
        <v>6990</v>
      </c>
      <c r="H4001" s="319" t="s">
        <v>24581</v>
      </c>
      <c r="I4001" s="319" t="s">
        <v>6884</v>
      </c>
      <c r="J4001" s="319" t="s">
        <v>6884</v>
      </c>
      <c r="K4001" s="319" t="s">
        <v>2560</v>
      </c>
      <c r="L4001" s="319" t="s">
        <v>6986</v>
      </c>
    </row>
    <row r="4002" spans="1:12" ht="180">
      <c r="A4002" s="318" t="s">
        <v>24585</v>
      </c>
      <c r="B4002" s="318" t="s">
        <v>24582</v>
      </c>
      <c r="C4002" s="318" t="s">
        <v>24583</v>
      </c>
      <c r="D4002" s="318" t="s">
        <v>24584</v>
      </c>
      <c r="E4002" s="318" t="s">
        <v>24167</v>
      </c>
      <c r="F4002" s="318" t="s">
        <v>24168</v>
      </c>
      <c r="G4002" s="318" t="s">
        <v>6990</v>
      </c>
      <c r="H4002" s="318" t="s">
        <v>24168</v>
      </c>
      <c r="I4002" s="318" t="s">
        <v>6884</v>
      </c>
      <c r="J4002" s="318" t="s">
        <v>6884</v>
      </c>
      <c r="K4002" s="318" t="s">
        <v>2560</v>
      </c>
      <c r="L4002" s="318" t="s">
        <v>6893</v>
      </c>
    </row>
    <row r="4003" spans="1:12" ht="236.25">
      <c r="A4003" s="319" t="s">
        <v>24589</v>
      </c>
      <c r="B4003" s="319" t="s">
        <v>24586</v>
      </c>
      <c r="C4003" s="319" t="s">
        <v>24587</v>
      </c>
      <c r="D4003" s="319" t="s">
        <v>24588</v>
      </c>
      <c r="E4003" s="319" t="s">
        <v>24167</v>
      </c>
      <c r="F4003" s="319" t="s">
        <v>24168</v>
      </c>
      <c r="G4003" s="319" t="s">
        <v>6990</v>
      </c>
      <c r="H4003" s="319" t="s">
        <v>24168</v>
      </c>
      <c r="I4003" s="319" t="s">
        <v>6884</v>
      </c>
      <c r="J4003" s="319" t="s">
        <v>6884</v>
      </c>
      <c r="K4003" s="319" t="s">
        <v>2560</v>
      </c>
      <c r="L4003" s="319" t="s">
        <v>6893</v>
      </c>
    </row>
    <row r="4004" spans="1:12" ht="247.5">
      <c r="A4004" s="318" t="s">
        <v>24593</v>
      </c>
      <c r="B4004" s="318" t="s">
        <v>24590</v>
      </c>
      <c r="C4004" s="318" t="s">
        <v>24591</v>
      </c>
      <c r="D4004" s="318" t="s">
        <v>24592</v>
      </c>
      <c r="E4004" s="318" t="s">
        <v>24167</v>
      </c>
      <c r="F4004" s="318" t="s">
        <v>24168</v>
      </c>
      <c r="G4004" s="318" t="s">
        <v>6990</v>
      </c>
      <c r="H4004" s="318" t="s">
        <v>24168</v>
      </c>
      <c r="I4004" s="318" t="s">
        <v>6884</v>
      </c>
      <c r="J4004" s="318" t="s">
        <v>6884</v>
      </c>
      <c r="K4004" s="318" t="s">
        <v>2560</v>
      </c>
      <c r="L4004" s="318" t="s">
        <v>6893</v>
      </c>
    </row>
    <row r="4005" spans="1:12" ht="315">
      <c r="A4005" s="319" t="s">
        <v>24597</v>
      </c>
      <c r="B4005" s="319" t="s">
        <v>24594</v>
      </c>
      <c r="C4005" s="319" t="s">
        <v>24595</v>
      </c>
      <c r="D4005" s="319" t="s">
        <v>24596</v>
      </c>
      <c r="E4005" s="319" t="s">
        <v>24167</v>
      </c>
      <c r="F4005" s="319" t="s">
        <v>24168</v>
      </c>
      <c r="G4005" s="319" t="s">
        <v>6990</v>
      </c>
      <c r="H4005" s="319" t="s">
        <v>24168</v>
      </c>
      <c r="I4005" s="319" t="s">
        <v>6884</v>
      </c>
      <c r="J4005" s="319" t="s">
        <v>6884</v>
      </c>
      <c r="K4005" s="319" t="s">
        <v>2560</v>
      </c>
      <c r="L4005" s="319" t="s">
        <v>6893</v>
      </c>
    </row>
    <row r="4006" spans="1:12" ht="303.75">
      <c r="A4006" s="318" t="s">
        <v>24601</v>
      </c>
      <c r="B4006" s="318" t="s">
        <v>24598</v>
      </c>
      <c r="C4006" s="318" t="s">
        <v>24599</v>
      </c>
      <c r="D4006" s="318" t="s">
        <v>24600</v>
      </c>
      <c r="E4006" s="318" t="s">
        <v>24167</v>
      </c>
      <c r="F4006" s="318" t="s">
        <v>24168</v>
      </c>
      <c r="G4006" s="318" t="s">
        <v>6990</v>
      </c>
      <c r="H4006" s="318" t="s">
        <v>24168</v>
      </c>
      <c r="I4006" s="318" t="s">
        <v>6884</v>
      </c>
      <c r="J4006" s="318" t="s">
        <v>6884</v>
      </c>
      <c r="K4006" s="318" t="s">
        <v>2560</v>
      </c>
      <c r="L4006" s="318" t="s">
        <v>6893</v>
      </c>
    </row>
    <row r="4007" spans="1:12" ht="247.5">
      <c r="A4007" s="319" t="s">
        <v>24605</v>
      </c>
      <c r="B4007" s="319" t="s">
        <v>24602</v>
      </c>
      <c r="C4007" s="319" t="s">
        <v>24603</v>
      </c>
      <c r="D4007" s="319" t="s">
        <v>24604</v>
      </c>
      <c r="E4007" s="319" t="s">
        <v>24167</v>
      </c>
      <c r="F4007" s="319" t="s">
        <v>24168</v>
      </c>
      <c r="G4007" s="319" t="s">
        <v>6990</v>
      </c>
      <c r="H4007" s="319" t="s">
        <v>24168</v>
      </c>
      <c r="I4007" s="319" t="s">
        <v>6884</v>
      </c>
      <c r="J4007" s="319" t="s">
        <v>6884</v>
      </c>
      <c r="K4007" s="319" t="s">
        <v>2560</v>
      </c>
      <c r="L4007" s="319" t="s">
        <v>6893</v>
      </c>
    </row>
    <row r="4008" spans="1:12" ht="236.25">
      <c r="A4008" s="318" t="s">
        <v>24609</v>
      </c>
      <c r="B4008" s="318" t="s">
        <v>24606</v>
      </c>
      <c r="C4008" s="318" t="s">
        <v>24607</v>
      </c>
      <c r="D4008" s="318" t="s">
        <v>24608</v>
      </c>
      <c r="E4008" s="318" t="s">
        <v>24167</v>
      </c>
      <c r="F4008" s="318" t="s">
        <v>24168</v>
      </c>
      <c r="G4008" s="318" t="s">
        <v>6990</v>
      </c>
      <c r="H4008" s="318" t="s">
        <v>24168</v>
      </c>
      <c r="I4008" s="318" t="s">
        <v>6884</v>
      </c>
      <c r="J4008" s="318" t="s">
        <v>6884</v>
      </c>
      <c r="K4008" s="318" t="s">
        <v>2560</v>
      </c>
      <c r="L4008" s="318" t="s">
        <v>6893</v>
      </c>
    </row>
    <row r="4009" spans="1:12" ht="45">
      <c r="A4009" s="319" t="s">
        <v>24613</v>
      </c>
      <c r="B4009" s="319" t="s">
        <v>24610</v>
      </c>
      <c r="C4009" s="319" t="s">
        <v>24611</v>
      </c>
      <c r="D4009" s="319" t="s">
        <v>24612</v>
      </c>
      <c r="E4009" s="319" t="s">
        <v>24167</v>
      </c>
      <c r="F4009" s="319" t="s">
        <v>24168</v>
      </c>
      <c r="G4009" s="319" t="s">
        <v>6990</v>
      </c>
      <c r="H4009" s="319" t="s">
        <v>24168</v>
      </c>
      <c r="I4009" s="319" t="s">
        <v>6884</v>
      </c>
      <c r="J4009" s="319" t="s">
        <v>6884</v>
      </c>
      <c r="K4009" s="319" t="s">
        <v>2560</v>
      </c>
      <c r="L4009" s="319" t="s">
        <v>6893</v>
      </c>
    </row>
    <row r="4010" spans="1:12" ht="168.75">
      <c r="A4010" s="318" t="s">
        <v>24617</v>
      </c>
      <c r="B4010" s="318" t="s">
        <v>24614</v>
      </c>
      <c r="C4010" s="318" t="s">
        <v>24615</v>
      </c>
      <c r="D4010" s="318" t="s">
        <v>24616</v>
      </c>
      <c r="E4010" s="318" t="s">
        <v>24167</v>
      </c>
      <c r="F4010" s="318" t="s">
        <v>24168</v>
      </c>
      <c r="G4010" s="318" t="s">
        <v>6990</v>
      </c>
      <c r="H4010" s="318" t="s">
        <v>24168</v>
      </c>
      <c r="I4010" s="318" t="s">
        <v>6884</v>
      </c>
      <c r="J4010" s="318" t="s">
        <v>6884</v>
      </c>
      <c r="K4010" s="318" t="s">
        <v>2560</v>
      </c>
      <c r="L4010" s="318" t="s">
        <v>6893</v>
      </c>
    </row>
    <row r="4011" spans="1:12" ht="281.25">
      <c r="A4011" s="319" t="s">
        <v>24621</v>
      </c>
      <c r="B4011" s="319" t="s">
        <v>24618</v>
      </c>
      <c r="C4011" s="319" t="s">
        <v>24619</v>
      </c>
      <c r="D4011" s="319" t="s">
        <v>24620</v>
      </c>
      <c r="E4011" s="319" t="s">
        <v>24167</v>
      </c>
      <c r="F4011" s="319" t="s">
        <v>24168</v>
      </c>
      <c r="G4011" s="319" t="s">
        <v>6990</v>
      </c>
      <c r="H4011" s="319" t="s">
        <v>24168</v>
      </c>
      <c r="I4011" s="319" t="s">
        <v>6884</v>
      </c>
      <c r="J4011" s="319" t="s">
        <v>6884</v>
      </c>
      <c r="K4011" s="319" t="s">
        <v>2560</v>
      </c>
      <c r="L4011" s="319" t="s">
        <v>6893</v>
      </c>
    </row>
    <row r="4012" spans="1:12" ht="270">
      <c r="A4012" s="318" t="s">
        <v>24625</v>
      </c>
      <c r="B4012" s="318" t="s">
        <v>24622</v>
      </c>
      <c r="C4012" s="318" t="s">
        <v>24623</v>
      </c>
      <c r="D4012" s="318" t="s">
        <v>24624</v>
      </c>
      <c r="E4012" s="318" t="s">
        <v>24167</v>
      </c>
      <c r="F4012" s="318" t="s">
        <v>24168</v>
      </c>
      <c r="G4012" s="318" t="s">
        <v>6990</v>
      </c>
      <c r="H4012" s="318" t="s">
        <v>24168</v>
      </c>
      <c r="I4012" s="318" t="s">
        <v>6884</v>
      </c>
      <c r="J4012" s="318" t="s">
        <v>6884</v>
      </c>
      <c r="K4012" s="318" t="s">
        <v>2560</v>
      </c>
      <c r="L4012" s="318" t="s">
        <v>6893</v>
      </c>
    </row>
    <row r="4013" spans="1:12" ht="191.25">
      <c r="A4013" s="319" t="s">
        <v>24629</v>
      </c>
      <c r="B4013" s="319" t="s">
        <v>24626</v>
      </c>
      <c r="C4013" s="319" t="s">
        <v>24627</v>
      </c>
      <c r="D4013" s="319" t="s">
        <v>24628</v>
      </c>
      <c r="E4013" s="319" t="s">
        <v>24167</v>
      </c>
      <c r="F4013" s="319" t="s">
        <v>24168</v>
      </c>
      <c r="G4013" s="319" t="s">
        <v>6990</v>
      </c>
      <c r="H4013" s="319" t="s">
        <v>24168</v>
      </c>
      <c r="I4013" s="319" t="s">
        <v>6884</v>
      </c>
      <c r="J4013" s="319" t="s">
        <v>6884</v>
      </c>
      <c r="K4013" s="319" t="s">
        <v>2560</v>
      </c>
      <c r="L4013" s="319" t="s">
        <v>6893</v>
      </c>
    </row>
    <row r="4014" spans="1:12" ht="281.25">
      <c r="A4014" s="318" t="s">
        <v>24633</v>
      </c>
      <c r="B4014" s="318" t="s">
        <v>24630</v>
      </c>
      <c r="C4014" s="318" t="s">
        <v>24631</v>
      </c>
      <c r="D4014" s="318" t="s">
        <v>24632</v>
      </c>
      <c r="E4014" s="318" t="s">
        <v>24167</v>
      </c>
      <c r="F4014" s="318" t="s">
        <v>24168</v>
      </c>
      <c r="G4014" s="318" t="s">
        <v>6990</v>
      </c>
      <c r="H4014" s="318" t="s">
        <v>24168</v>
      </c>
      <c r="I4014" s="318" t="s">
        <v>6884</v>
      </c>
      <c r="J4014" s="318" t="s">
        <v>6884</v>
      </c>
      <c r="K4014" s="318" t="s">
        <v>2560</v>
      </c>
      <c r="L4014" s="318" t="s">
        <v>6893</v>
      </c>
    </row>
    <row r="4015" spans="1:12" ht="180">
      <c r="A4015" s="319" t="s">
        <v>24637</v>
      </c>
      <c r="B4015" s="319" t="s">
        <v>24634</v>
      </c>
      <c r="C4015" s="319" t="s">
        <v>24635</v>
      </c>
      <c r="D4015" s="319" t="s">
        <v>24636</v>
      </c>
      <c r="E4015" s="319" t="s">
        <v>24167</v>
      </c>
      <c r="F4015" s="319" t="s">
        <v>24168</v>
      </c>
      <c r="G4015" s="319" t="s">
        <v>6990</v>
      </c>
      <c r="H4015" s="319" t="s">
        <v>24168</v>
      </c>
      <c r="I4015" s="319" t="s">
        <v>6884</v>
      </c>
      <c r="J4015" s="319" t="s">
        <v>6884</v>
      </c>
      <c r="K4015" s="319" t="s">
        <v>2560</v>
      </c>
      <c r="L4015" s="319" t="s">
        <v>6893</v>
      </c>
    </row>
    <row r="4016" spans="1:12" ht="67.5">
      <c r="A4016" s="318" t="s">
        <v>24641</v>
      </c>
      <c r="B4016" s="318" t="s">
        <v>24638</v>
      </c>
      <c r="C4016" s="318" t="s">
        <v>24639</v>
      </c>
      <c r="D4016" s="318" t="s">
        <v>24640</v>
      </c>
      <c r="E4016" s="318" t="s">
        <v>24167</v>
      </c>
      <c r="F4016" s="318" t="s">
        <v>24168</v>
      </c>
      <c r="G4016" s="318" t="s">
        <v>6990</v>
      </c>
      <c r="H4016" s="318" t="s">
        <v>24168</v>
      </c>
      <c r="I4016" s="318" t="s">
        <v>6884</v>
      </c>
      <c r="J4016" s="318" t="s">
        <v>6884</v>
      </c>
      <c r="K4016" s="318" t="s">
        <v>2560</v>
      </c>
      <c r="L4016" s="318" t="s">
        <v>6893</v>
      </c>
    </row>
    <row r="4017" spans="1:12" ht="292.5">
      <c r="A4017" s="319" t="s">
        <v>24645</v>
      </c>
      <c r="B4017" s="319" t="s">
        <v>24642</v>
      </c>
      <c r="C4017" s="319" t="s">
        <v>24643</v>
      </c>
      <c r="D4017" s="319" t="s">
        <v>24644</v>
      </c>
      <c r="E4017" s="319" t="s">
        <v>24167</v>
      </c>
      <c r="F4017" s="319" t="s">
        <v>24168</v>
      </c>
      <c r="G4017" s="319" t="s">
        <v>6990</v>
      </c>
      <c r="H4017" s="319" t="s">
        <v>24168</v>
      </c>
      <c r="I4017" s="319" t="s">
        <v>6884</v>
      </c>
      <c r="J4017" s="319" t="s">
        <v>6884</v>
      </c>
      <c r="K4017" s="319" t="s">
        <v>2560</v>
      </c>
      <c r="L4017" s="319" t="s">
        <v>6893</v>
      </c>
    </row>
    <row r="4018" spans="1:12" ht="202.5">
      <c r="A4018" s="318" t="s">
        <v>24649</v>
      </c>
      <c r="B4018" s="318" t="s">
        <v>24646</v>
      </c>
      <c r="C4018" s="318" t="s">
        <v>24647</v>
      </c>
      <c r="D4018" s="318" t="s">
        <v>24648</v>
      </c>
      <c r="E4018" s="318" t="s">
        <v>24167</v>
      </c>
      <c r="F4018" s="318" t="s">
        <v>24168</v>
      </c>
      <c r="G4018" s="318" t="s">
        <v>6990</v>
      </c>
      <c r="H4018" s="318" t="s">
        <v>24168</v>
      </c>
      <c r="I4018" s="318" t="s">
        <v>6884</v>
      </c>
      <c r="J4018" s="318" t="s">
        <v>6884</v>
      </c>
      <c r="K4018" s="318" t="s">
        <v>2560</v>
      </c>
      <c r="L4018" s="318" t="s">
        <v>6893</v>
      </c>
    </row>
    <row r="4019" spans="1:12" ht="270">
      <c r="A4019" s="319" t="s">
        <v>24653</v>
      </c>
      <c r="B4019" s="319" t="s">
        <v>24650</v>
      </c>
      <c r="C4019" s="319" t="s">
        <v>24651</v>
      </c>
      <c r="D4019" s="319" t="s">
        <v>24652</v>
      </c>
      <c r="E4019" s="319" t="s">
        <v>24167</v>
      </c>
      <c r="F4019" s="319" t="s">
        <v>24168</v>
      </c>
      <c r="G4019" s="319" t="s">
        <v>6990</v>
      </c>
      <c r="H4019" s="319" t="s">
        <v>24168</v>
      </c>
      <c r="I4019" s="319" t="s">
        <v>6884</v>
      </c>
      <c r="J4019" s="319" t="s">
        <v>6884</v>
      </c>
      <c r="K4019" s="319" t="s">
        <v>2560</v>
      </c>
      <c r="L4019" s="319" t="s">
        <v>6893</v>
      </c>
    </row>
    <row r="4020" spans="1:12" ht="225">
      <c r="A4020" s="318" t="s">
        <v>24657</v>
      </c>
      <c r="B4020" s="318" t="s">
        <v>24654</v>
      </c>
      <c r="C4020" s="318" t="s">
        <v>24655</v>
      </c>
      <c r="D4020" s="318" t="s">
        <v>24656</v>
      </c>
      <c r="E4020" s="318" t="s">
        <v>24167</v>
      </c>
      <c r="F4020" s="318" t="s">
        <v>24168</v>
      </c>
      <c r="G4020" s="318" t="s">
        <v>6990</v>
      </c>
      <c r="H4020" s="318" t="s">
        <v>24168</v>
      </c>
      <c r="I4020" s="318" t="s">
        <v>6884</v>
      </c>
      <c r="J4020" s="318" t="s">
        <v>6884</v>
      </c>
      <c r="K4020" s="318" t="s">
        <v>2560</v>
      </c>
      <c r="L4020" s="318" t="s">
        <v>6893</v>
      </c>
    </row>
    <row r="4021" spans="1:12" ht="281.25">
      <c r="A4021" s="319" t="s">
        <v>24661</v>
      </c>
      <c r="B4021" s="319" t="s">
        <v>24658</v>
      </c>
      <c r="C4021" s="319" t="s">
        <v>24659</v>
      </c>
      <c r="D4021" s="319" t="s">
        <v>24660</v>
      </c>
      <c r="E4021" s="319" t="s">
        <v>24167</v>
      </c>
      <c r="F4021" s="319" t="s">
        <v>24168</v>
      </c>
      <c r="G4021" s="319" t="s">
        <v>6990</v>
      </c>
      <c r="H4021" s="319" t="s">
        <v>24168</v>
      </c>
      <c r="I4021" s="319" t="s">
        <v>6884</v>
      </c>
      <c r="J4021" s="319" t="s">
        <v>6884</v>
      </c>
      <c r="K4021" s="319" t="s">
        <v>2560</v>
      </c>
      <c r="L4021" s="319" t="s">
        <v>6893</v>
      </c>
    </row>
    <row r="4022" spans="1:12" ht="247.5">
      <c r="A4022" s="318" t="s">
        <v>24665</v>
      </c>
      <c r="B4022" s="318" t="s">
        <v>24662</v>
      </c>
      <c r="C4022" s="318" t="s">
        <v>24663</v>
      </c>
      <c r="D4022" s="318" t="s">
        <v>24664</v>
      </c>
      <c r="E4022" s="318" t="s">
        <v>24167</v>
      </c>
      <c r="F4022" s="318" t="s">
        <v>24168</v>
      </c>
      <c r="G4022" s="318" t="s">
        <v>6990</v>
      </c>
      <c r="H4022" s="318" t="s">
        <v>24168</v>
      </c>
      <c r="I4022" s="318" t="s">
        <v>6884</v>
      </c>
      <c r="J4022" s="318" t="s">
        <v>6884</v>
      </c>
      <c r="K4022" s="318" t="s">
        <v>2560</v>
      </c>
      <c r="L4022" s="318" t="s">
        <v>6893</v>
      </c>
    </row>
    <row r="4023" spans="1:12" ht="292.5">
      <c r="A4023" s="319" t="s">
        <v>24669</v>
      </c>
      <c r="B4023" s="319" t="s">
        <v>24666</v>
      </c>
      <c r="C4023" s="319" t="s">
        <v>24667</v>
      </c>
      <c r="D4023" s="319" t="s">
        <v>24668</v>
      </c>
      <c r="E4023" s="319" t="s">
        <v>24167</v>
      </c>
      <c r="F4023" s="319" t="s">
        <v>24168</v>
      </c>
      <c r="G4023" s="319" t="s">
        <v>6990</v>
      </c>
      <c r="H4023" s="319" t="s">
        <v>24168</v>
      </c>
      <c r="I4023" s="319" t="s">
        <v>6884</v>
      </c>
      <c r="J4023" s="319" t="s">
        <v>6884</v>
      </c>
      <c r="K4023" s="319" t="s">
        <v>2560</v>
      </c>
      <c r="L4023" s="319" t="s">
        <v>6893</v>
      </c>
    </row>
    <row r="4024" spans="1:12" ht="258.75">
      <c r="A4024" s="318" t="s">
        <v>24673</v>
      </c>
      <c r="B4024" s="318" t="s">
        <v>24670</v>
      </c>
      <c r="C4024" s="318" t="s">
        <v>24671</v>
      </c>
      <c r="D4024" s="318" t="s">
        <v>24672</v>
      </c>
      <c r="E4024" s="318" t="s">
        <v>24167</v>
      </c>
      <c r="F4024" s="318" t="s">
        <v>24168</v>
      </c>
      <c r="G4024" s="318" t="s">
        <v>6990</v>
      </c>
      <c r="H4024" s="318" t="s">
        <v>24168</v>
      </c>
      <c r="I4024" s="318" t="s">
        <v>6884</v>
      </c>
      <c r="J4024" s="318" t="s">
        <v>6884</v>
      </c>
      <c r="K4024" s="318" t="s">
        <v>2560</v>
      </c>
      <c r="L4024" s="318" t="s">
        <v>6893</v>
      </c>
    </row>
    <row r="4025" spans="1:12" ht="213.75">
      <c r="A4025" s="319" t="s">
        <v>24677</v>
      </c>
      <c r="B4025" s="319" t="s">
        <v>24674</v>
      </c>
      <c r="C4025" s="319" t="s">
        <v>24675</v>
      </c>
      <c r="D4025" s="319" t="s">
        <v>24676</v>
      </c>
      <c r="E4025" s="319" t="s">
        <v>24167</v>
      </c>
      <c r="F4025" s="319" t="s">
        <v>24168</v>
      </c>
      <c r="G4025" s="319" t="s">
        <v>6990</v>
      </c>
      <c r="H4025" s="319" t="s">
        <v>24168</v>
      </c>
      <c r="I4025" s="319" t="s">
        <v>6884</v>
      </c>
      <c r="J4025" s="319" t="s">
        <v>6884</v>
      </c>
      <c r="K4025" s="319" t="s">
        <v>2560</v>
      </c>
      <c r="L4025" s="319" t="s">
        <v>6893</v>
      </c>
    </row>
    <row r="4026" spans="1:12" ht="135">
      <c r="A4026" s="318" t="s">
        <v>24681</v>
      </c>
      <c r="B4026" s="318" t="s">
        <v>24678</v>
      </c>
      <c r="C4026" s="318" t="s">
        <v>24679</v>
      </c>
      <c r="D4026" s="318" t="s">
        <v>24680</v>
      </c>
      <c r="E4026" s="318" t="s">
        <v>24167</v>
      </c>
      <c r="F4026" s="318" t="s">
        <v>24168</v>
      </c>
      <c r="G4026" s="318" t="s">
        <v>6990</v>
      </c>
      <c r="H4026" s="318" t="s">
        <v>24168</v>
      </c>
      <c r="I4026" s="318" t="s">
        <v>6884</v>
      </c>
      <c r="J4026" s="318" t="s">
        <v>6884</v>
      </c>
      <c r="K4026" s="318" t="s">
        <v>2560</v>
      </c>
      <c r="L4026" s="318" t="s">
        <v>6893</v>
      </c>
    </row>
    <row r="4027" spans="1:12" ht="258.75">
      <c r="A4027" s="319" t="s">
        <v>24685</v>
      </c>
      <c r="B4027" s="319" t="s">
        <v>24682</v>
      </c>
      <c r="C4027" s="319" t="s">
        <v>24683</v>
      </c>
      <c r="D4027" s="319" t="s">
        <v>24684</v>
      </c>
      <c r="E4027" s="319" t="s">
        <v>24167</v>
      </c>
      <c r="F4027" s="319" t="s">
        <v>24168</v>
      </c>
      <c r="G4027" s="319" t="s">
        <v>6990</v>
      </c>
      <c r="H4027" s="319" t="s">
        <v>24168</v>
      </c>
      <c r="I4027" s="319" t="s">
        <v>6884</v>
      </c>
      <c r="J4027" s="319" t="s">
        <v>6884</v>
      </c>
      <c r="K4027" s="319" t="s">
        <v>2560</v>
      </c>
      <c r="L4027" s="319" t="s">
        <v>6893</v>
      </c>
    </row>
    <row r="4028" spans="1:12" ht="258.75">
      <c r="A4028" s="318" t="s">
        <v>24689</v>
      </c>
      <c r="B4028" s="318" t="s">
        <v>24686</v>
      </c>
      <c r="C4028" s="318" t="s">
        <v>24687</v>
      </c>
      <c r="D4028" s="318" t="s">
        <v>24688</v>
      </c>
      <c r="E4028" s="318" t="s">
        <v>24167</v>
      </c>
      <c r="F4028" s="318" t="s">
        <v>24168</v>
      </c>
      <c r="G4028" s="318" t="s">
        <v>6990</v>
      </c>
      <c r="H4028" s="318" t="s">
        <v>24168</v>
      </c>
      <c r="I4028" s="318" t="s">
        <v>6884</v>
      </c>
      <c r="J4028" s="318" t="s">
        <v>6884</v>
      </c>
      <c r="K4028" s="318" t="s">
        <v>2560</v>
      </c>
      <c r="L4028" s="318" t="s">
        <v>6893</v>
      </c>
    </row>
    <row r="4029" spans="1:12" ht="281.25">
      <c r="A4029" s="319" t="s">
        <v>24693</v>
      </c>
      <c r="B4029" s="319" t="s">
        <v>24690</v>
      </c>
      <c r="C4029" s="319" t="s">
        <v>24691</v>
      </c>
      <c r="D4029" s="319" t="s">
        <v>24692</v>
      </c>
      <c r="E4029" s="319" t="s">
        <v>24167</v>
      </c>
      <c r="F4029" s="319" t="s">
        <v>24168</v>
      </c>
      <c r="G4029" s="319" t="s">
        <v>6990</v>
      </c>
      <c r="H4029" s="319" t="s">
        <v>24168</v>
      </c>
      <c r="I4029" s="319" t="s">
        <v>6884</v>
      </c>
      <c r="J4029" s="319" t="s">
        <v>6884</v>
      </c>
      <c r="K4029" s="319" t="s">
        <v>2560</v>
      </c>
      <c r="L4029" s="319" t="s">
        <v>6893</v>
      </c>
    </row>
    <row r="4030" spans="1:12" ht="258.75">
      <c r="A4030" s="318" t="s">
        <v>24697</v>
      </c>
      <c r="B4030" s="318" t="s">
        <v>24694</v>
      </c>
      <c r="C4030" s="318" t="s">
        <v>24695</v>
      </c>
      <c r="D4030" s="318" t="s">
        <v>24696</v>
      </c>
      <c r="E4030" s="318" t="s">
        <v>24167</v>
      </c>
      <c r="F4030" s="318" t="s">
        <v>24168</v>
      </c>
      <c r="G4030" s="318" t="s">
        <v>6990</v>
      </c>
      <c r="H4030" s="318" t="s">
        <v>24168</v>
      </c>
      <c r="I4030" s="318" t="s">
        <v>6884</v>
      </c>
      <c r="J4030" s="318" t="s">
        <v>6884</v>
      </c>
      <c r="K4030" s="318" t="s">
        <v>2560</v>
      </c>
      <c r="L4030" s="318" t="s">
        <v>6893</v>
      </c>
    </row>
    <row r="4031" spans="1:12" ht="292.5">
      <c r="A4031" s="319" t="s">
        <v>24701</v>
      </c>
      <c r="B4031" s="319" t="s">
        <v>24698</v>
      </c>
      <c r="C4031" s="319" t="s">
        <v>24699</v>
      </c>
      <c r="D4031" s="319" t="s">
        <v>24700</v>
      </c>
      <c r="E4031" s="319" t="s">
        <v>24167</v>
      </c>
      <c r="F4031" s="319" t="s">
        <v>24168</v>
      </c>
      <c r="G4031" s="319" t="s">
        <v>6990</v>
      </c>
      <c r="H4031" s="319" t="s">
        <v>24168</v>
      </c>
      <c r="I4031" s="319" t="s">
        <v>6884</v>
      </c>
      <c r="J4031" s="319" t="s">
        <v>6884</v>
      </c>
      <c r="K4031" s="319" t="s">
        <v>2560</v>
      </c>
      <c r="L4031" s="319" t="s">
        <v>6893</v>
      </c>
    </row>
    <row r="4032" spans="1:12" ht="292.5">
      <c r="A4032" s="318" t="s">
        <v>24705</v>
      </c>
      <c r="B4032" s="318" t="s">
        <v>24702</v>
      </c>
      <c r="C4032" s="318" t="s">
        <v>24703</v>
      </c>
      <c r="D4032" s="318" t="s">
        <v>24704</v>
      </c>
      <c r="E4032" s="318" t="s">
        <v>24167</v>
      </c>
      <c r="F4032" s="318" t="s">
        <v>24168</v>
      </c>
      <c r="G4032" s="318" t="s">
        <v>6990</v>
      </c>
      <c r="H4032" s="318" t="s">
        <v>24168</v>
      </c>
      <c r="I4032" s="318" t="s">
        <v>6884</v>
      </c>
      <c r="J4032" s="318" t="s">
        <v>6884</v>
      </c>
      <c r="K4032" s="318" t="s">
        <v>2560</v>
      </c>
      <c r="L4032" s="318" t="s">
        <v>6893</v>
      </c>
    </row>
    <row r="4033" spans="1:12" ht="247.5">
      <c r="A4033" s="319" t="s">
        <v>24709</v>
      </c>
      <c r="B4033" s="319" t="s">
        <v>24706</v>
      </c>
      <c r="C4033" s="319" t="s">
        <v>24707</v>
      </c>
      <c r="D4033" s="319" t="s">
        <v>24708</v>
      </c>
      <c r="E4033" s="319" t="s">
        <v>24167</v>
      </c>
      <c r="F4033" s="319" t="s">
        <v>24168</v>
      </c>
      <c r="G4033" s="319" t="s">
        <v>6990</v>
      </c>
      <c r="H4033" s="319" t="s">
        <v>24168</v>
      </c>
      <c r="I4033" s="319" t="s">
        <v>6884</v>
      </c>
      <c r="J4033" s="319" t="s">
        <v>6884</v>
      </c>
      <c r="K4033" s="319" t="s">
        <v>2560</v>
      </c>
      <c r="L4033" s="319" t="s">
        <v>6893</v>
      </c>
    </row>
    <row r="4034" spans="1:12" ht="258.75">
      <c r="A4034" s="318" t="s">
        <v>24713</v>
      </c>
      <c r="B4034" s="318" t="s">
        <v>24710</v>
      </c>
      <c r="C4034" s="318" t="s">
        <v>24711</v>
      </c>
      <c r="D4034" s="318" t="s">
        <v>24712</v>
      </c>
      <c r="E4034" s="318" t="s">
        <v>24167</v>
      </c>
      <c r="F4034" s="318" t="s">
        <v>24168</v>
      </c>
      <c r="G4034" s="318" t="s">
        <v>6990</v>
      </c>
      <c r="H4034" s="318" t="s">
        <v>24168</v>
      </c>
      <c r="I4034" s="318" t="s">
        <v>6884</v>
      </c>
      <c r="J4034" s="318" t="s">
        <v>6884</v>
      </c>
      <c r="K4034" s="318" t="s">
        <v>2560</v>
      </c>
      <c r="L4034" s="318" t="s">
        <v>6893</v>
      </c>
    </row>
    <row r="4035" spans="1:12" ht="191.25">
      <c r="A4035" s="319" t="s">
        <v>24717</v>
      </c>
      <c r="B4035" s="319" t="s">
        <v>24714</v>
      </c>
      <c r="C4035" s="319" t="s">
        <v>24715</v>
      </c>
      <c r="D4035" s="319" t="s">
        <v>24716</v>
      </c>
      <c r="E4035" s="319" t="s">
        <v>24167</v>
      </c>
      <c r="F4035" s="319" t="s">
        <v>24168</v>
      </c>
      <c r="G4035" s="319" t="s">
        <v>6990</v>
      </c>
      <c r="H4035" s="319" t="s">
        <v>24168</v>
      </c>
      <c r="I4035" s="319" t="s">
        <v>6884</v>
      </c>
      <c r="J4035" s="319" t="s">
        <v>6884</v>
      </c>
      <c r="K4035" s="319" t="s">
        <v>2560</v>
      </c>
      <c r="L4035" s="319" t="s">
        <v>6893</v>
      </c>
    </row>
    <row r="4036" spans="1:12" ht="247.5">
      <c r="A4036" s="318" t="s">
        <v>24721</v>
      </c>
      <c r="B4036" s="318" t="s">
        <v>24718</v>
      </c>
      <c r="C4036" s="318" t="s">
        <v>24719</v>
      </c>
      <c r="D4036" s="318" t="s">
        <v>24720</v>
      </c>
      <c r="E4036" s="318" t="s">
        <v>24167</v>
      </c>
      <c r="F4036" s="318" t="s">
        <v>24168</v>
      </c>
      <c r="G4036" s="318" t="s">
        <v>6990</v>
      </c>
      <c r="H4036" s="318" t="s">
        <v>24168</v>
      </c>
      <c r="I4036" s="318" t="s">
        <v>6884</v>
      </c>
      <c r="J4036" s="318" t="s">
        <v>6884</v>
      </c>
      <c r="K4036" s="318" t="s">
        <v>2560</v>
      </c>
      <c r="L4036" s="318" t="s">
        <v>6893</v>
      </c>
    </row>
    <row r="4037" spans="1:12" ht="303.75">
      <c r="A4037" s="319" t="s">
        <v>24725</v>
      </c>
      <c r="B4037" s="319" t="s">
        <v>24722</v>
      </c>
      <c r="C4037" s="319" t="s">
        <v>24723</v>
      </c>
      <c r="D4037" s="319" t="s">
        <v>24724</v>
      </c>
      <c r="E4037" s="319" t="s">
        <v>24167</v>
      </c>
      <c r="F4037" s="319" t="s">
        <v>24168</v>
      </c>
      <c r="G4037" s="319" t="s">
        <v>6990</v>
      </c>
      <c r="H4037" s="319" t="s">
        <v>24168</v>
      </c>
      <c r="I4037" s="319" t="s">
        <v>6884</v>
      </c>
      <c r="J4037" s="319" t="s">
        <v>6884</v>
      </c>
      <c r="K4037" s="319" t="s">
        <v>2560</v>
      </c>
      <c r="L4037" s="319" t="s">
        <v>6893</v>
      </c>
    </row>
    <row r="4038" spans="1:12" ht="45">
      <c r="A4038" s="318" t="s">
        <v>24729</v>
      </c>
      <c r="B4038" s="318" t="s">
        <v>24726</v>
      </c>
      <c r="C4038" s="318" t="s">
        <v>24727</v>
      </c>
      <c r="D4038" s="318" t="s">
        <v>24728</v>
      </c>
      <c r="E4038" s="318" t="s">
        <v>24167</v>
      </c>
      <c r="F4038" s="318" t="s">
        <v>24168</v>
      </c>
      <c r="G4038" s="318" t="s">
        <v>6990</v>
      </c>
      <c r="H4038" s="318" t="s">
        <v>24168</v>
      </c>
      <c r="I4038" s="318" t="s">
        <v>6884</v>
      </c>
      <c r="J4038" s="318" t="s">
        <v>6884</v>
      </c>
      <c r="K4038" s="318" t="s">
        <v>2560</v>
      </c>
      <c r="L4038" s="318" t="s">
        <v>6893</v>
      </c>
    </row>
    <row r="4039" spans="1:12" ht="45">
      <c r="A4039" s="319" t="s">
        <v>24733</v>
      </c>
      <c r="B4039" s="319" t="s">
        <v>24730</v>
      </c>
      <c r="C4039" s="319" t="s">
        <v>24731</v>
      </c>
      <c r="D4039" s="319" t="s">
        <v>24732</v>
      </c>
      <c r="E4039" s="319" t="s">
        <v>24167</v>
      </c>
      <c r="F4039" s="319" t="s">
        <v>24168</v>
      </c>
      <c r="G4039" s="319" t="s">
        <v>6990</v>
      </c>
      <c r="H4039" s="319" t="s">
        <v>24168</v>
      </c>
      <c r="I4039" s="319" t="s">
        <v>6884</v>
      </c>
      <c r="J4039" s="319" t="s">
        <v>6884</v>
      </c>
      <c r="K4039" s="319" t="s">
        <v>2560</v>
      </c>
      <c r="L4039" s="319" t="s">
        <v>6893</v>
      </c>
    </row>
    <row r="4040" spans="1:12" ht="45">
      <c r="A4040" s="318" t="s">
        <v>24737</v>
      </c>
      <c r="B4040" s="318" t="s">
        <v>24734</v>
      </c>
      <c r="C4040" s="318" t="s">
        <v>24735</v>
      </c>
      <c r="D4040" s="318" t="s">
        <v>24736</v>
      </c>
      <c r="E4040" s="318" t="s">
        <v>24167</v>
      </c>
      <c r="F4040" s="318" t="s">
        <v>24168</v>
      </c>
      <c r="G4040" s="318" t="s">
        <v>6990</v>
      </c>
      <c r="H4040" s="318" t="s">
        <v>24168</v>
      </c>
      <c r="I4040" s="318" t="s">
        <v>6884</v>
      </c>
      <c r="J4040" s="318" t="s">
        <v>6884</v>
      </c>
      <c r="K4040" s="318" t="s">
        <v>2560</v>
      </c>
      <c r="L4040" s="318" t="s">
        <v>6893</v>
      </c>
    </row>
    <row r="4041" spans="1:12" ht="191.25">
      <c r="A4041" s="319" t="s">
        <v>24741</v>
      </c>
      <c r="B4041" s="319" t="s">
        <v>24738</v>
      </c>
      <c r="C4041" s="319" t="s">
        <v>24739</v>
      </c>
      <c r="D4041" s="319" t="s">
        <v>24740</v>
      </c>
      <c r="E4041" s="319" t="s">
        <v>24742</v>
      </c>
      <c r="F4041" s="319" t="s">
        <v>24743</v>
      </c>
      <c r="G4041" s="319" t="s">
        <v>6990</v>
      </c>
      <c r="H4041" s="319" t="s">
        <v>24743</v>
      </c>
      <c r="I4041" s="319" t="s">
        <v>6884</v>
      </c>
      <c r="J4041" s="319" t="s">
        <v>6884</v>
      </c>
      <c r="K4041" s="319" t="s">
        <v>6884</v>
      </c>
      <c r="L4041" s="319" t="s">
        <v>862</v>
      </c>
    </row>
    <row r="4042" spans="1:12" ht="225">
      <c r="A4042" s="318" t="s">
        <v>24747</v>
      </c>
      <c r="B4042" s="318" t="s">
        <v>24744</v>
      </c>
      <c r="C4042" s="318" t="s">
        <v>24745</v>
      </c>
      <c r="D4042" s="318" t="s">
        <v>24746</v>
      </c>
      <c r="E4042" s="318" t="s">
        <v>24748</v>
      </c>
      <c r="F4042" s="318" t="s">
        <v>24749</v>
      </c>
      <c r="G4042" s="318" t="s">
        <v>6990</v>
      </c>
      <c r="H4042" s="318" t="s">
        <v>24750</v>
      </c>
      <c r="I4042" s="318" t="s">
        <v>6884</v>
      </c>
      <c r="J4042" s="318" t="s">
        <v>6884</v>
      </c>
      <c r="K4042" s="318" t="s">
        <v>6884</v>
      </c>
      <c r="L4042" s="318" t="s">
        <v>8264</v>
      </c>
    </row>
    <row r="4043" spans="1:12" ht="225">
      <c r="A4043" s="319" t="s">
        <v>24754</v>
      </c>
      <c r="B4043" s="319" t="s">
        <v>24751</v>
      </c>
      <c r="C4043" s="319" t="s">
        <v>24752</v>
      </c>
      <c r="D4043" s="319" t="s">
        <v>24753</v>
      </c>
      <c r="E4043" s="319" t="s">
        <v>24742</v>
      </c>
      <c r="F4043" s="319" t="s">
        <v>24743</v>
      </c>
      <c r="G4043" s="319" t="s">
        <v>6990</v>
      </c>
      <c r="H4043" s="319" t="s">
        <v>24743</v>
      </c>
      <c r="I4043" s="319" t="s">
        <v>6884</v>
      </c>
      <c r="J4043" s="319" t="s">
        <v>6884</v>
      </c>
      <c r="K4043" s="319" t="s">
        <v>6884</v>
      </c>
      <c r="L4043" s="319" t="s">
        <v>862</v>
      </c>
    </row>
    <row r="4044" spans="1:12" ht="157.5">
      <c r="A4044" s="318" t="s">
        <v>24758</v>
      </c>
      <c r="B4044" s="318" t="s">
        <v>24755</v>
      </c>
      <c r="C4044" s="318" t="s">
        <v>24756</v>
      </c>
      <c r="D4044" s="318" t="s">
        <v>24757</v>
      </c>
      <c r="E4044" s="318" t="s">
        <v>24742</v>
      </c>
      <c r="F4044" s="318" t="s">
        <v>24743</v>
      </c>
      <c r="G4044" s="318" t="s">
        <v>6990</v>
      </c>
      <c r="H4044" s="318" t="s">
        <v>24743</v>
      </c>
      <c r="I4044" s="318" t="s">
        <v>6884</v>
      </c>
      <c r="J4044" s="318" t="s">
        <v>6884</v>
      </c>
      <c r="K4044" s="318" t="s">
        <v>6884</v>
      </c>
      <c r="L4044" s="318" t="s">
        <v>862</v>
      </c>
    </row>
    <row r="4045" spans="1:12" ht="236.25">
      <c r="A4045" s="319" t="s">
        <v>24762</v>
      </c>
      <c r="B4045" s="319" t="s">
        <v>24759</v>
      </c>
      <c r="C4045" s="319" t="s">
        <v>24760</v>
      </c>
      <c r="D4045" s="319" t="s">
        <v>24761</v>
      </c>
      <c r="E4045" s="319" t="s">
        <v>24742</v>
      </c>
      <c r="F4045" s="319" t="s">
        <v>24743</v>
      </c>
      <c r="G4045" s="319" t="s">
        <v>6990</v>
      </c>
      <c r="H4045" s="319" t="s">
        <v>24743</v>
      </c>
      <c r="I4045" s="319" t="s">
        <v>6884</v>
      </c>
      <c r="J4045" s="319" t="s">
        <v>6884</v>
      </c>
      <c r="K4045" s="319" t="s">
        <v>6884</v>
      </c>
      <c r="L4045" s="319" t="s">
        <v>862</v>
      </c>
    </row>
    <row r="4046" spans="1:12" ht="236.25">
      <c r="A4046" s="318" t="s">
        <v>24766</v>
      </c>
      <c r="B4046" s="318" t="s">
        <v>24763</v>
      </c>
      <c r="C4046" s="318" t="s">
        <v>24764</v>
      </c>
      <c r="D4046" s="318" t="s">
        <v>24765</v>
      </c>
      <c r="E4046" s="318" t="s">
        <v>24742</v>
      </c>
      <c r="F4046" s="318" t="s">
        <v>24743</v>
      </c>
      <c r="G4046" s="318" t="s">
        <v>6990</v>
      </c>
      <c r="H4046" s="318" t="s">
        <v>24743</v>
      </c>
      <c r="I4046" s="318" t="s">
        <v>6884</v>
      </c>
      <c r="J4046" s="318" t="s">
        <v>6884</v>
      </c>
      <c r="K4046" s="318" t="s">
        <v>6884</v>
      </c>
      <c r="L4046" s="318" t="s">
        <v>862</v>
      </c>
    </row>
    <row r="4047" spans="1:12" ht="213.75">
      <c r="A4047" s="319" t="s">
        <v>24770</v>
      </c>
      <c r="B4047" s="319" t="s">
        <v>24767</v>
      </c>
      <c r="C4047" s="319" t="s">
        <v>24768</v>
      </c>
      <c r="D4047" s="319" t="s">
        <v>24769</v>
      </c>
      <c r="E4047" s="319" t="s">
        <v>24742</v>
      </c>
      <c r="F4047" s="319" t="s">
        <v>24743</v>
      </c>
      <c r="G4047" s="319" t="s">
        <v>6990</v>
      </c>
      <c r="H4047" s="319" t="s">
        <v>24743</v>
      </c>
      <c r="I4047" s="319" t="s">
        <v>6884</v>
      </c>
      <c r="J4047" s="319" t="s">
        <v>6884</v>
      </c>
      <c r="K4047" s="319" t="s">
        <v>6884</v>
      </c>
      <c r="L4047" s="319" t="s">
        <v>862</v>
      </c>
    </row>
    <row r="4048" spans="1:12" ht="202.5">
      <c r="A4048" s="318" t="s">
        <v>24774</v>
      </c>
      <c r="B4048" s="318" t="s">
        <v>24771</v>
      </c>
      <c r="C4048" s="318" t="s">
        <v>24772</v>
      </c>
      <c r="D4048" s="318" t="s">
        <v>24773</v>
      </c>
      <c r="E4048" s="318" t="s">
        <v>24742</v>
      </c>
      <c r="F4048" s="318" t="s">
        <v>24743</v>
      </c>
      <c r="G4048" s="318" t="s">
        <v>6990</v>
      </c>
      <c r="H4048" s="318" t="s">
        <v>24743</v>
      </c>
      <c r="I4048" s="318" t="s">
        <v>6884</v>
      </c>
      <c r="J4048" s="318" t="s">
        <v>6884</v>
      </c>
      <c r="K4048" s="318" t="s">
        <v>6884</v>
      </c>
      <c r="L4048" s="318" t="s">
        <v>862</v>
      </c>
    </row>
    <row r="4049" spans="1:12" ht="225">
      <c r="A4049" s="319" t="s">
        <v>24778</v>
      </c>
      <c r="B4049" s="319" t="s">
        <v>24775</v>
      </c>
      <c r="C4049" s="319" t="s">
        <v>24776</v>
      </c>
      <c r="D4049" s="319" t="s">
        <v>24777</v>
      </c>
      <c r="E4049" s="319" t="s">
        <v>24742</v>
      </c>
      <c r="F4049" s="319" t="s">
        <v>24743</v>
      </c>
      <c r="G4049" s="319" t="s">
        <v>6990</v>
      </c>
      <c r="H4049" s="319" t="s">
        <v>24743</v>
      </c>
      <c r="I4049" s="319" t="s">
        <v>6884</v>
      </c>
      <c r="J4049" s="319" t="s">
        <v>6884</v>
      </c>
      <c r="K4049" s="319" t="s">
        <v>6884</v>
      </c>
      <c r="L4049" s="319" t="s">
        <v>862</v>
      </c>
    </row>
    <row r="4050" spans="1:12" ht="270">
      <c r="A4050" s="318" t="s">
        <v>24782</v>
      </c>
      <c r="B4050" s="318" t="s">
        <v>24779</v>
      </c>
      <c r="C4050" s="318" t="s">
        <v>24780</v>
      </c>
      <c r="D4050" s="318" t="s">
        <v>24781</v>
      </c>
      <c r="E4050" s="318" t="s">
        <v>24742</v>
      </c>
      <c r="F4050" s="318" t="s">
        <v>24743</v>
      </c>
      <c r="G4050" s="318" t="s">
        <v>6990</v>
      </c>
      <c r="H4050" s="318" t="s">
        <v>24743</v>
      </c>
      <c r="I4050" s="318" t="s">
        <v>6884</v>
      </c>
      <c r="J4050" s="318" t="s">
        <v>6884</v>
      </c>
      <c r="K4050" s="318" t="s">
        <v>6884</v>
      </c>
      <c r="L4050" s="318" t="s">
        <v>862</v>
      </c>
    </row>
    <row r="4051" spans="1:12" ht="281.25">
      <c r="A4051" s="319" t="s">
        <v>24786</v>
      </c>
      <c r="B4051" s="319" t="s">
        <v>24783</v>
      </c>
      <c r="C4051" s="319" t="s">
        <v>24784</v>
      </c>
      <c r="D4051" s="319" t="s">
        <v>24785</v>
      </c>
      <c r="E4051" s="319" t="s">
        <v>24742</v>
      </c>
      <c r="F4051" s="319" t="s">
        <v>24743</v>
      </c>
      <c r="G4051" s="319" t="s">
        <v>6990</v>
      </c>
      <c r="H4051" s="319" t="s">
        <v>24743</v>
      </c>
      <c r="I4051" s="319" t="s">
        <v>6884</v>
      </c>
      <c r="J4051" s="319" t="s">
        <v>6884</v>
      </c>
      <c r="K4051" s="319" t="s">
        <v>6884</v>
      </c>
      <c r="L4051" s="319" t="s">
        <v>862</v>
      </c>
    </row>
    <row r="4052" spans="1:12" ht="213.75">
      <c r="A4052" s="318" t="s">
        <v>24790</v>
      </c>
      <c r="B4052" s="318" t="s">
        <v>24787</v>
      </c>
      <c r="C4052" s="318" t="s">
        <v>24788</v>
      </c>
      <c r="D4052" s="318" t="s">
        <v>24789</v>
      </c>
      <c r="E4052" s="318" t="s">
        <v>24742</v>
      </c>
      <c r="F4052" s="318" t="s">
        <v>24743</v>
      </c>
      <c r="G4052" s="318" t="s">
        <v>6990</v>
      </c>
      <c r="H4052" s="318" t="s">
        <v>24743</v>
      </c>
      <c r="I4052" s="318" t="s">
        <v>6884</v>
      </c>
      <c r="J4052" s="318" t="s">
        <v>6884</v>
      </c>
      <c r="K4052" s="318" t="s">
        <v>6884</v>
      </c>
      <c r="L4052" s="318" t="s">
        <v>862</v>
      </c>
    </row>
    <row r="4053" spans="1:12" ht="202.5">
      <c r="A4053" s="319" t="s">
        <v>24794</v>
      </c>
      <c r="B4053" s="319" t="s">
        <v>24791</v>
      </c>
      <c r="C4053" s="319" t="s">
        <v>24792</v>
      </c>
      <c r="D4053" s="319" t="s">
        <v>24793</v>
      </c>
      <c r="E4053" s="319" t="s">
        <v>24742</v>
      </c>
      <c r="F4053" s="319" t="s">
        <v>24743</v>
      </c>
      <c r="G4053" s="319" t="s">
        <v>6990</v>
      </c>
      <c r="H4053" s="319" t="s">
        <v>24743</v>
      </c>
      <c r="I4053" s="319" t="s">
        <v>6884</v>
      </c>
      <c r="J4053" s="319" t="s">
        <v>6884</v>
      </c>
      <c r="K4053" s="319" t="s">
        <v>6884</v>
      </c>
      <c r="L4053" s="319" t="s">
        <v>862</v>
      </c>
    </row>
    <row r="4054" spans="1:12" ht="236.25">
      <c r="A4054" s="318" t="s">
        <v>24798</v>
      </c>
      <c r="B4054" s="318" t="s">
        <v>24795</v>
      </c>
      <c r="C4054" s="318" t="s">
        <v>24796</v>
      </c>
      <c r="D4054" s="318" t="s">
        <v>24797</v>
      </c>
      <c r="E4054" s="318" t="s">
        <v>24742</v>
      </c>
      <c r="F4054" s="318" t="s">
        <v>24743</v>
      </c>
      <c r="G4054" s="318" t="s">
        <v>6990</v>
      </c>
      <c r="H4054" s="318" t="s">
        <v>24743</v>
      </c>
      <c r="I4054" s="318" t="s">
        <v>6884</v>
      </c>
      <c r="J4054" s="318" t="s">
        <v>6884</v>
      </c>
      <c r="K4054" s="318" t="s">
        <v>6884</v>
      </c>
      <c r="L4054" s="318" t="s">
        <v>862</v>
      </c>
    </row>
    <row r="4055" spans="1:12" ht="202.5">
      <c r="A4055" s="319" t="s">
        <v>24802</v>
      </c>
      <c r="B4055" s="319" t="s">
        <v>24799</v>
      </c>
      <c r="C4055" s="319" t="s">
        <v>24800</v>
      </c>
      <c r="D4055" s="319" t="s">
        <v>24801</v>
      </c>
      <c r="E4055" s="319" t="s">
        <v>24742</v>
      </c>
      <c r="F4055" s="319" t="s">
        <v>24743</v>
      </c>
      <c r="G4055" s="319" t="s">
        <v>6990</v>
      </c>
      <c r="H4055" s="319" t="s">
        <v>24743</v>
      </c>
      <c r="I4055" s="319" t="s">
        <v>6884</v>
      </c>
      <c r="J4055" s="319" t="s">
        <v>6884</v>
      </c>
      <c r="K4055" s="319" t="s">
        <v>6884</v>
      </c>
      <c r="L4055" s="319" t="s">
        <v>862</v>
      </c>
    </row>
    <row r="4056" spans="1:12" ht="315">
      <c r="A4056" s="318" t="s">
        <v>24806</v>
      </c>
      <c r="B4056" s="318" t="s">
        <v>24803</v>
      </c>
      <c r="C4056" s="318" t="s">
        <v>24804</v>
      </c>
      <c r="D4056" s="318" t="s">
        <v>24805</v>
      </c>
      <c r="E4056" s="318" t="s">
        <v>24742</v>
      </c>
      <c r="F4056" s="318" t="s">
        <v>24743</v>
      </c>
      <c r="G4056" s="318" t="s">
        <v>6990</v>
      </c>
      <c r="H4056" s="318" t="s">
        <v>24743</v>
      </c>
      <c r="I4056" s="318" t="s">
        <v>6884</v>
      </c>
      <c r="J4056" s="318" t="s">
        <v>6884</v>
      </c>
      <c r="K4056" s="318" t="s">
        <v>6884</v>
      </c>
      <c r="L4056" s="318" t="s">
        <v>862</v>
      </c>
    </row>
    <row r="4057" spans="1:12" ht="236.25">
      <c r="A4057" s="319" t="s">
        <v>24810</v>
      </c>
      <c r="B4057" s="319" t="s">
        <v>24807</v>
      </c>
      <c r="C4057" s="319" t="s">
        <v>24808</v>
      </c>
      <c r="D4057" s="319" t="s">
        <v>24809</v>
      </c>
      <c r="E4057" s="319" t="s">
        <v>24742</v>
      </c>
      <c r="F4057" s="319" t="s">
        <v>24743</v>
      </c>
      <c r="G4057" s="319" t="s">
        <v>6990</v>
      </c>
      <c r="H4057" s="319" t="s">
        <v>24743</v>
      </c>
      <c r="I4057" s="319" t="s">
        <v>6884</v>
      </c>
      <c r="J4057" s="319" t="s">
        <v>6884</v>
      </c>
      <c r="K4057" s="319" t="s">
        <v>6884</v>
      </c>
      <c r="L4057" s="319" t="s">
        <v>862</v>
      </c>
    </row>
    <row r="4058" spans="1:12" ht="225">
      <c r="A4058" s="318" t="s">
        <v>24814</v>
      </c>
      <c r="B4058" s="318" t="s">
        <v>24811</v>
      </c>
      <c r="C4058" s="318" t="s">
        <v>24812</v>
      </c>
      <c r="D4058" s="318" t="s">
        <v>24813</v>
      </c>
      <c r="E4058" s="318" t="s">
        <v>24742</v>
      </c>
      <c r="F4058" s="318" t="s">
        <v>24743</v>
      </c>
      <c r="G4058" s="318" t="s">
        <v>6990</v>
      </c>
      <c r="H4058" s="318" t="s">
        <v>24743</v>
      </c>
      <c r="I4058" s="318" t="s">
        <v>6884</v>
      </c>
      <c r="J4058" s="318" t="s">
        <v>6884</v>
      </c>
      <c r="K4058" s="318" t="s">
        <v>6884</v>
      </c>
      <c r="L4058" s="318" t="s">
        <v>862</v>
      </c>
    </row>
    <row r="4059" spans="1:12" ht="236.25">
      <c r="A4059" s="319" t="s">
        <v>24818</v>
      </c>
      <c r="B4059" s="319" t="s">
        <v>24815</v>
      </c>
      <c r="C4059" s="319" t="s">
        <v>24816</v>
      </c>
      <c r="D4059" s="319" t="s">
        <v>24817</v>
      </c>
      <c r="E4059" s="319" t="s">
        <v>24742</v>
      </c>
      <c r="F4059" s="319" t="s">
        <v>24743</v>
      </c>
      <c r="G4059" s="319" t="s">
        <v>6990</v>
      </c>
      <c r="H4059" s="319" t="s">
        <v>24743</v>
      </c>
      <c r="I4059" s="319" t="s">
        <v>6884</v>
      </c>
      <c r="J4059" s="319" t="s">
        <v>6884</v>
      </c>
      <c r="K4059" s="319" t="s">
        <v>6884</v>
      </c>
      <c r="L4059" s="319" t="s">
        <v>862</v>
      </c>
    </row>
    <row r="4060" spans="1:12" ht="258.75">
      <c r="A4060" s="318" t="s">
        <v>24822</v>
      </c>
      <c r="B4060" s="318" t="s">
        <v>24819</v>
      </c>
      <c r="C4060" s="318" t="s">
        <v>24820</v>
      </c>
      <c r="D4060" s="318" t="s">
        <v>24821</v>
      </c>
      <c r="E4060" s="318" t="s">
        <v>24742</v>
      </c>
      <c r="F4060" s="318" t="s">
        <v>24743</v>
      </c>
      <c r="G4060" s="318" t="s">
        <v>6990</v>
      </c>
      <c r="H4060" s="318" t="s">
        <v>24743</v>
      </c>
      <c r="I4060" s="318" t="s">
        <v>6884</v>
      </c>
      <c r="J4060" s="318" t="s">
        <v>6884</v>
      </c>
      <c r="K4060" s="318" t="s">
        <v>6884</v>
      </c>
      <c r="L4060" s="318" t="s">
        <v>862</v>
      </c>
    </row>
    <row r="4061" spans="1:12" ht="236.25">
      <c r="A4061" s="319" t="s">
        <v>24826</v>
      </c>
      <c r="B4061" s="319" t="s">
        <v>24823</v>
      </c>
      <c r="C4061" s="319" t="s">
        <v>24824</v>
      </c>
      <c r="D4061" s="319" t="s">
        <v>24825</v>
      </c>
      <c r="E4061" s="319" t="s">
        <v>24742</v>
      </c>
      <c r="F4061" s="319" t="s">
        <v>24743</v>
      </c>
      <c r="G4061" s="319" t="s">
        <v>6990</v>
      </c>
      <c r="H4061" s="319" t="s">
        <v>24743</v>
      </c>
      <c r="I4061" s="319" t="s">
        <v>6884</v>
      </c>
      <c r="J4061" s="319" t="s">
        <v>6884</v>
      </c>
      <c r="K4061" s="319" t="s">
        <v>6884</v>
      </c>
      <c r="L4061" s="319" t="s">
        <v>862</v>
      </c>
    </row>
    <row r="4062" spans="1:12" ht="213.75">
      <c r="A4062" s="318" t="s">
        <v>24830</v>
      </c>
      <c r="B4062" s="318" t="s">
        <v>24827</v>
      </c>
      <c r="C4062" s="318" t="s">
        <v>24828</v>
      </c>
      <c r="D4062" s="318" t="s">
        <v>24829</v>
      </c>
      <c r="E4062" s="318" t="s">
        <v>24742</v>
      </c>
      <c r="F4062" s="318" t="s">
        <v>24743</v>
      </c>
      <c r="G4062" s="318" t="s">
        <v>6990</v>
      </c>
      <c r="H4062" s="318" t="s">
        <v>24743</v>
      </c>
      <c r="I4062" s="318" t="s">
        <v>6884</v>
      </c>
      <c r="J4062" s="318" t="s">
        <v>6884</v>
      </c>
      <c r="K4062" s="318" t="s">
        <v>6884</v>
      </c>
      <c r="L4062" s="318" t="s">
        <v>862</v>
      </c>
    </row>
    <row r="4063" spans="1:12" ht="270">
      <c r="A4063" s="319" t="s">
        <v>24834</v>
      </c>
      <c r="B4063" s="319" t="s">
        <v>24831</v>
      </c>
      <c r="C4063" s="319" t="s">
        <v>24832</v>
      </c>
      <c r="D4063" s="319" t="s">
        <v>24833</v>
      </c>
      <c r="E4063" s="319" t="s">
        <v>24742</v>
      </c>
      <c r="F4063" s="319" t="s">
        <v>24743</v>
      </c>
      <c r="G4063" s="319" t="s">
        <v>6990</v>
      </c>
      <c r="H4063" s="319" t="s">
        <v>24743</v>
      </c>
      <c r="I4063" s="319" t="s">
        <v>6884</v>
      </c>
      <c r="J4063" s="319" t="s">
        <v>6884</v>
      </c>
      <c r="K4063" s="319" t="s">
        <v>6884</v>
      </c>
      <c r="L4063" s="319" t="s">
        <v>862</v>
      </c>
    </row>
    <row r="4064" spans="1:12" ht="236.25">
      <c r="A4064" s="318" t="s">
        <v>24838</v>
      </c>
      <c r="B4064" s="318" t="s">
        <v>24835</v>
      </c>
      <c r="C4064" s="318" t="s">
        <v>24836</v>
      </c>
      <c r="D4064" s="318" t="s">
        <v>24837</v>
      </c>
      <c r="E4064" s="318" t="s">
        <v>24742</v>
      </c>
      <c r="F4064" s="318" t="s">
        <v>24743</v>
      </c>
      <c r="G4064" s="318" t="s">
        <v>6990</v>
      </c>
      <c r="H4064" s="318" t="s">
        <v>24743</v>
      </c>
      <c r="I4064" s="318" t="s">
        <v>6884</v>
      </c>
      <c r="J4064" s="318" t="s">
        <v>6884</v>
      </c>
      <c r="K4064" s="318" t="s">
        <v>6884</v>
      </c>
      <c r="L4064" s="318" t="s">
        <v>862</v>
      </c>
    </row>
    <row r="4065" spans="1:12" ht="157.5">
      <c r="A4065" s="319" t="s">
        <v>24842</v>
      </c>
      <c r="B4065" s="319" t="s">
        <v>24839</v>
      </c>
      <c r="C4065" s="319" t="s">
        <v>24840</v>
      </c>
      <c r="D4065" s="319" t="s">
        <v>24841</v>
      </c>
      <c r="E4065" s="319" t="s">
        <v>24742</v>
      </c>
      <c r="F4065" s="319" t="s">
        <v>24743</v>
      </c>
      <c r="G4065" s="319" t="s">
        <v>6990</v>
      </c>
      <c r="H4065" s="319" t="s">
        <v>24743</v>
      </c>
      <c r="I4065" s="319" t="s">
        <v>6884</v>
      </c>
      <c r="J4065" s="319" t="s">
        <v>6884</v>
      </c>
      <c r="K4065" s="319" t="s">
        <v>6884</v>
      </c>
      <c r="L4065" s="319" t="s">
        <v>862</v>
      </c>
    </row>
    <row r="4066" spans="1:12" ht="180">
      <c r="A4066" s="318" t="s">
        <v>24846</v>
      </c>
      <c r="B4066" s="318" t="s">
        <v>24843</v>
      </c>
      <c r="C4066" s="318" t="s">
        <v>24844</v>
      </c>
      <c r="D4066" s="318" t="s">
        <v>24845</v>
      </c>
      <c r="E4066" s="318" t="s">
        <v>24742</v>
      </c>
      <c r="F4066" s="318" t="s">
        <v>24743</v>
      </c>
      <c r="G4066" s="318" t="s">
        <v>6990</v>
      </c>
      <c r="H4066" s="318" t="s">
        <v>24743</v>
      </c>
      <c r="I4066" s="318" t="s">
        <v>6884</v>
      </c>
      <c r="J4066" s="318" t="s">
        <v>6884</v>
      </c>
      <c r="K4066" s="318" t="s">
        <v>6884</v>
      </c>
      <c r="L4066" s="318" t="s">
        <v>862</v>
      </c>
    </row>
    <row r="4067" spans="1:12" ht="45">
      <c r="A4067" s="319" t="s">
        <v>24850</v>
      </c>
      <c r="B4067" s="319" t="s">
        <v>24847</v>
      </c>
      <c r="C4067" s="319" t="s">
        <v>24848</v>
      </c>
      <c r="D4067" s="319" t="s">
        <v>24849</v>
      </c>
      <c r="E4067" s="319" t="s">
        <v>24742</v>
      </c>
      <c r="F4067" s="319" t="s">
        <v>24743</v>
      </c>
      <c r="G4067" s="319" t="s">
        <v>6990</v>
      </c>
      <c r="H4067" s="319" t="s">
        <v>24743</v>
      </c>
      <c r="I4067" s="319" t="s">
        <v>6884</v>
      </c>
      <c r="J4067" s="319" t="s">
        <v>6884</v>
      </c>
      <c r="K4067" s="319" t="s">
        <v>6884</v>
      </c>
      <c r="L4067" s="319" t="s">
        <v>862</v>
      </c>
    </row>
    <row r="4068" spans="1:12" ht="258.75">
      <c r="A4068" s="318" t="s">
        <v>24854</v>
      </c>
      <c r="B4068" s="318" t="s">
        <v>24851</v>
      </c>
      <c r="C4068" s="318" t="s">
        <v>24852</v>
      </c>
      <c r="D4068" s="318" t="s">
        <v>24853</v>
      </c>
      <c r="E4068" s="318" t="s">
        <v>24742</v>
      </c>
      <c r="F4068" s="318" t="s">
        <v>24743</v>
      </c>
      <c r="G4068" s="318" t="s">
        <v>6990</v>
      </c>
      <c r="H4068" s="318" t="s">
        <v>24743</v>
      </c>
      <c r="I4068" s="318" t="s">
        <v>6884</v>
      </c>
      <c r="J4068" s="318" t="s">
        <v>6884</v>
      </c>
      <c r="K4068" s="318" t="s">
        <v>6884</v>
      </c>
      <c r="L4068" s="318" t="s">
        <v>862</v>
      </c>
    </row>
    <row r="4069" spans="1:12" ht="258.75">
      <c r="A4069" s="319" t="s">
        <v>24858</v>
      </c>
      <c r="B4069" s="319" t="s">
        <v>24855</v>
      </c>
      <c r="C4069" s="319" t="s">
        <v>24856</v>
      </c>
      <c r="D4069" s="319" t="s">
        <v>24857</v>
      </c>
      <c r="E4069" s="319" t="s">
        <v>24742</v>
      </c>
      <c r="F4069" s="319" t="s">
        <v>24743</v>
      </c>
      <c r="G4069" s="319" t="s">
        <v>6990</v>
      </c>
      <c r="H4069" s="319" t="s">
        <v>24743</v>
      </c>
      <c r="I4069" s="319" t="s">
        <v>6884</v>
      </c>
      <c r="J4069" s="319" t="s">
        <v>6884</v>
      </c>
      <c r="K4069" s="319" t="s">
        <v>6884</v>
      </c>
      <c r="L4069" s="319" t="s">
        <v>862</v>
      </c>
    </row>
    <row r="4070" spans="1:12" ht="247.5">
      <c r="A4070" s="318" t="s">
        <v>24862</v>
      </c>
      <c r="B4070" s="318" t="s">
        <v>24859</v>
      </c>
      <c r="C4070" s="318" t="s">
        <v>24860</v>
      </c>
      <c r="D4070" s="318" t="s">
        <v>24861</v>
      </c>
      <c r="E4070" s="318" t="s">
        <v>24742</v>
      </c>
      <c r="F4070" s="318" t="s">
        <v>24743</v>
      </c>
      <c r="G4070" s="318" t="s">
        <v>6990</v>
      </c>
      <c r="H4070" s="318" t="s">
        <v>24743</v>
      </c>
      <c r="I4070" s="318" t="s">
        <v>6884</v>
      </c>
      <c r="J4070" s="318" t="s">
        <v>6884</v>
      </c>
      <c r="K4070" s="318" t="s">
        <v>6884</v>
      </c>
      <c r="L4070" s="318" t="s">
        <v>862</v>
      </c>
    </row>
    <row r="4071" spans="1:12" ht="270">
      <c r="A4071" s="319" t="s">
        <v>24866</v>
      </c>
      <c r="B4071" s="319" t="s">
        <v>24863</v>
      </c>
      <c r="C4071" s="319" t="s">
        <v>24864</v>
      </c>
      <c r="D4071" s="319" t="s">
        <v>24865</v>
      </c>
      <c r="E4071" s="319" t="s">
        <v>24742</v>
      </c>
      <c r="F4071" s="319" t="s">
        <v>24743</v>
      </c>
      <c r="G4071" s="319" t="s">
        <v>6990</v>
      </c>
      <c r="H4071" s="319" t="s">
        <v>24743</v>
      </c>
      <c r="I4071" s="319" t="s">
        <v>6884</v>
      </c>
      <c r="J4071" s="319" t="s">
        <v>6884</v>
      </c>
      <c r="K4071" s="319" t="s">
        <v>6884</v>
      </c>
      <c r="L4071" s="319" t="s">
        <v>862</v>
      </c>
    </row>
    <row r="4072" spans="1:12" ht="270">
      <c r="A4072" s="318" t="s">
        <v>24870</v>
      </c>
      <c r="B4072" s="318" t="s">
        <v>24867</v>
      </c>
      <c r="C4072" s="318" t="s">
        <v>24868</v>
      </c>
      <c r="D4072" s="318" t="s">
        <v>24869</v>
      </c>
      <c r="E4072" s="318" t="s">
        <v>7445</v>
      </c>
      <c r="F4072" s="318" t="s">
        <v>7446</v>
      </c>
      <c r="G4072" s="318" t="s">
        <v>6990</v>
      </c>
      <c r="H4072" s="318" t="s">
        <v>7446</v>
      </c>
      <c r="I4072" s="318" t="s">
        <v>6884</v>
      </c>
      <c r="J4072" s="318" t="s">
        <v>6884</v>
      </c>
      <c r="K4072" s="318" t="s">
        <v>6884</v>
      </c>
      <c r="L4072" s="318" t="s">
        <v>862</v>
      </c>
    </row>
    <row r="4073" spans="1:12" ht="281.25">
      <c r="A4073" s="319" t="s">
        <v>24874</v>
      </c>
      <c r="B4073" s="319" t="s">
        <v>24871</v>
      </c>
      <c r="C4073" s="319" t="s">
        <v>24872</v>
      </c>
      <c r="D4073" s="319" t="s">
        <v>24873</v>
      </c>
      <c r="E4073" s="319" t="s">
        <v>7445</v>
      </c>
      <c r="F4073" s="319" t="s">
        <v>7446</v>
      </c>
      <c r="G4073" s="319" t="s">
        <v>6990</v>
      </c>
      <c r="H4073" s="319" t="s">
        <v>7446</v>
      </c>
      <c r="I4073" s="319" t="s">
        <v>6884</v>
      </c>
      <c r="J4073" s="319" t="s">
        <v>6884</v>
      </c>
      <c r="K4073" s="319" t="s">
        <v>6884</v>
      </c>
      <c r="L4073" s="319" t="s">
        <v>862</v>
      </c>
    </row>
    <row r="4074" spans="1:12" ht="236.25">
      <c r="A4074" s="318" t="s">
        <v>24878</v>
      </c>
      <c r="B4074" s="318" t="s">
        <v>24875</v>
      </c>
      <c r="C4074" s="318" t="s">
        <v>24876</v>
      </c>
      <c r="D4074" s="318" t="s">
        <v>24877</v>
      </c>
      <c r="E4074" s="318" t="s">
        <v>9124</v>
      </c>
      <c r="F4074" s="318" t="s">
        <v>9125</v>
      </c>
      <c r="G4074" s="318" t="s">
        <v>8100</v>
      </c>
      <c r="H4074" s="318" t="s">
        <v>9125</v>
      </c>
      <c r="I4074" s="318" t="s">
        <v>6884</v>
      </c>
      <c r="J4074" s="318" t="s">
        <v>6884</v>
      </c>
      <c r="K4074" s="318" t="s">
        <v>6884</v>
      </c>
      <c r="L4074" s="318" t="s">
        <v>862</v>
      </c>
    </row>
    <row r="4075" spans="1:12" ht="236.25">
      <c r="A4075" s="319" t="s">
        <v>24882</v>
      </c>
      <c r="B4075" s="319" t="s">
        <v>24879</v>
      </c>
      <c r="C4075" s="319" t="s">
        <v>24880</v>
      </c>
      <c r="D4075" s="319" t="s">
        <v>24881</v>
      </c>
      <c r="E4075" s="319" t="s">
        <v>7445</v>
      </c>
      <c r="F4075" s="319" t="s">
        <v>7446</v>
      </c>
      <c r="G4075" s="319" t="s">
        <v>6990</v>
      </c>
      <c r="H4075" s="319" t="s">
        <v>7446</v>
      </c>
      <c r="I4075" s="319" t="s">
        <v>6884</v>
      </c>
      <c r="J4075" s="319" t="s">
        <v>6884</v>
      </c>
      <c r="K4075" s="319" t="s">
        <v>6884</v>
      </c>
      <c r="L4075" s="319" t="s">
        <v>862</v>
      </c>
    </row>
    <row r="4076" spans="1:12" ht="315">
      <c r="A4076" s="318" t="s">
        <v>24886</v>
      </c>
      <c r="B4076" s="318" t="s">
        <v>24883</v>
      </c>
      <c r="C4076" s="318" t="s">
        <v>24884</v>
      </c>
      <c r="D4076" s="318" t="s">
        <v>24885</v>
      </c>
      <c r="E4076" s="318" t="s">
        <v>7445</v>
      </c>
      <c r="F4076" s="318" t="s">
        <v>7446</v>
      </c>
      <c r="G4076" s="318" t="s">
        <v>6990</v>
      </c>
      <c r="H4076" s="318" t="s">
        <v>7446</v>
      </c>
      <c r="I4076" s="318" t="s">
        <v>6884</v>
      </c>
      <c r="J4076" s="318" t="s">
        <v>6884</v>
      </c>
      <c r="K4076" s="318" t="s">
        <v>6884</v>
      </c>
      <c r="L4076" s="318" t="s">
        <v>862</v>
      </c>
    </row>
    <row r="4077" spans="1:12" ht="180">
      <c r="A4077" s="319" t="s">
        <v>24890</v>
      </c>
      <c r="B4077" s="319" t="s">
        <v>24887</v>
      </c>
      <c r="C4077" s="319" t="s">
        <v>24888</v>
      </c>
      <c r="D4077" s="319" t="s">
        <v>24889</v>
      </c>
      <c r="E4077" s="319" t="s">
        <v>7445</v>
      </c>
      <c r="F4077" s="319" t="s">
        <v>7446</v>
      </c>
      <c r="G4077" s="319" t="s">
        <v>6990</v>
      </c>
      <c r="H4077" s="319" t="s">
        <v>7446</v>
      </c>
      <c r="I4077" s="319" t="s">
        <v>6884</v>
      </c>
      <c r="J4077" s="319" t="s">
        <v>6884</v>
      </c>
      <c r="K4077" s="319" t="s">
        <v>6884</v>
      </c>
      <c r="L4077" s="319" t="s">
        <v>862</v>
      </c>
    </row>
    <row r="4078" spans="1:12" ht="213.75">
      <c r="A4078" s="318" t="s">
        <v>24894</v>
      </c>
      <c r="B4078" s="318" t="s">
        <v>24891</v>
      </c>
      <c r="C4078" s="318" t="s">
        <v>24892</v>
      </c>
      <c r="D4078" s="318" t="s">
        <v>24893</v>
      </c>
      <c r="E4078" s="318" t="s">
        <v>7445</v>
      </c>
      <c r="F4078" s="318" t="s">
        <v>7446</v>
      </c>
      <c r="G4078" s="318" t="s">
        <v>6990</v>
      </c>
      <c r="H4078" s="318" t="s">
        <v>7446</v>
      </c>
      <c r="I4078" s="318" t="s">
        <v>6884</v>
      </c>
      <c r="J4078" s="318" t="s">
        <v>6884</v>
      </c>
      <c r="K4078" s="318" t="s">
        <v>6884</v>
      </c>
      <c r="L4078" s="318" t="s">
        <v>862</v>
      </c>
    </row>
    <row r="4079" spans="1:12" ht="202.5">
      <c r="A4079" s="319" t="s">
        <v>24898</v>
      </c>
      <c r="B4079" s="319" t="s">
        <v>24895</v>
      </c>
      <c r="C4079" s="319" t="s">
        <v>24896</v>
      </c>
      <c r="D4079" s="319" t="s">
        <v>24897</v>
      </c>
      <c r="E4079" s="319" t="s">
        <v>7445</v>
      </c>
      <c r="F4079" s="319" t="s">
        <v>7446</v>
      </c>
      <c r="G4079" s="319" t="s">
        <v>6990</v>
      </c>
      <c r="H4079" s="319" t="s">
        <v>7446</v>
      </c>
      <c r="I4079" s="319" t="s">
        <v>6884</v>
      </c>
      <c r="J4079" s="319" t="s">
        <v>6884</v>
      </c>
      <c r="K4079" s="319" t="s">
        <v>6884</v>
      </c>
      <c r="L4079" s="319" t="s">
        <v>862</v>
      </c>
    </row>
    <row r="4080" spans="1:12" ht="258.75">
      <c r="A4080" s="318" t="s">
        <v>24902</v>
      </c>
      <c r="B4080" s="318" t="s">
        <v>24899</v>
      </c>
      <c r="C4080" s="318" t="s">
        <v>24900</v>
      </c>
      <c r="D4080" s="318" t="s">
        <v>24901</v>
      </c>
      <c r="E4080" s="318" t="s">
        <v>7445</v>
      </c>
      <c r="F4080" s="318" t="s">
        <v>7446</v>
      </c>
      <c r="G4080" s="318" t="s">
        <v>6990</v>
      </c>
      <c r="H4080" s="318" t="s">
        <v>7446</v>
      </c>
      <c r="I4080" s="318" t="s">
        <v>6884</v>
      </c>
      <c r="J4080" s="318" t="s">
        <v>6884</v>
      </c>
      <c r="K4080" s="318" t="s">
        <v>6884</v>
      </c>
      <c r="L4080" s="318" t="s">
        <v>862</v>
      </c>
    </row>
    <row r="4081" spans="1:12" ht="45">
      <c r="A4081" s="319" t="s">
        <v>24906</v>
      </c>
      <c r="B4081" s="319" t="s">
        <v>24903</v>
      </c>
      <c r="C4081" s="319" t="s">
        <v>24904</v>
      </c>
      <c r="D4081" s="319" t="s">
        <v>24905</v>
      </c>
      <c r="E4081" s="319" t="s">
        <v>7445</v>
      </c>
      <c r="F4081" s="319" t="s">
        <v>7446</v>
      </c>
      <c r="G4081" s="319" t="s">
        <v>6990</v>
      </c>
      <c r="H4081" s="319" t="s">
        <v>7446</v>
      </c>
      <c r="I4081" s="319" t="s">
        <v>6884</v>
      </c>
      <c r="J4081" s="319" t="s">
        <v>6884</v>
      </c>
      <c r="K4081" s="319" t="s">
        <v>6884</v>
      </c>
      <c r="L4081" s="319" t="s">
        <v>862</v>
      </c>
    </row>
    <row r="4082" spans="1:12" ht="202.5">
      <c r="A4082" s="318" t="s">
        <v>24910</v>
      </c>
      <c r="B4082" s="318" t="s">
        <v>24907</v>
      </c>
      <c r="C4082" s="318" t="s">
        <v>24908</v>
      </c>
      <c r="D4082" s="318" t="s">
        <v>24909</v>
      </c>
      <c r="E4082" s="318" t="s">
        <v>7445</v>
      </c>
      <c r="F4082" s="318" t="s">
        <v>7446</v>
      </c>
      <c r="G4082" s="318" t="s">
        <v>6990</v>
      </c>
      <c r="H4082" s="318" t="s">
        <v>7446</v>
      </c>
      <c r="I4082" s="318" t="s">
        <v>6884</v>
      </c>
      <c r="J4082" s="318" t="s">
        <v>6884</v>
      </c>
      <c r="K4082" s="318" t="s">
        <v>6884</v>
      </c>
      <c r="L4082" s="318" t="s">
        <v>862</v>
      </c>
    </row>
    <row r="4083" spans="1:12" ht="213.75">
      <c r="A4083" s="319" t="s">
        <v>24914</v>
      </c>
      <c r="B4083" s="319" t="s">
        <v>24911</v>
      </c>
      <c r="C4083" s="319" t="s">
        <v>24912</v>
      </c>
      <c r="D4083" s="319" t="s">
        <v>24913</v>
      </c>
      <c r="E4083" s="319" t="s">
        <v>7445</v>
      </c>
      <c r="F4083" s="319" t="s">
        <v>7446</v>
      </c>
      <c r="G4083" s="319" t="s">
        <v>6990</v>
      </c>
      <c r="H4083" s="319" t="s">
        <v>7446</v>
      </c>
      <c r="I4083" s="319" t="s">
        <v>6884</v>
      </c>
      <c r="J4083" s="319" t="s">
        <v>6884</v>
      </c>
      <c r="K4083" s="319" t="s">
        <v>6884</v>
      </c>
      <c r="L4083" s="319" t="s">
        <v>862</v>
      </c>
    </row>
    <row r="4084" spans="1:12" ht="258.75">
      <c r="A4084" s="318" t="s">
        <v>24918</v>
      </c>
      <c r="B4084" s="318" t="s">
        <v>24915</v>
      </c>
      <c r="C4084" s="318" t="s">
        <v>24916</v>
      </c>
      <c r="D4084" s="318" t="s">
        <v>24917</v>
      </c>
      <c r="E4084" s="318" t="s">
        <v>7445</v>
      </c>
      <c r="F4084" s="318" t="s">
        <v>7446</v>
      </c>
      <c r="G4084" s="318" t="s">
        <v>6990</v>
      </c>
      <c r="H4084" s="318" t="s">
        <v>7446</v>
      </c>
      <c r="I4084" s="318" t="s">
        <v>6884</v>
      </c>
      <c r="J4084" s="318" t="s">
        <v>6884</v>
      </c>
      <c r="K4084" s="318" t="s">
        <v>6884</v>
      </c>
      <c r="L4084" s="318" t="s">
        <v>862</v>
      </c>
    </row>
    <row r="4085" spans="1:12" ht="157.5">
      <c r="A4085" s="319" t="s">
        <v>24922</v>
      </c>
      <c r="B4085" s="319" t="s">
        <v>24919</v>
      </c>
      <c r="C4085" s="319" t="s">
        <v>24920</v>
      </c>
      <c r="D4085" s="319" t="s">
        <v>24921</v>
      </c>
      <c r="E4085" s="319" t="s">
        <v>7445</v>
      </c>
      <c r="F4085" s="319" t="s">
        <v>7446</v>
      </c>
      <c r="G4085" s="319" t="s">
        <v>6990</v>
      </c>
      <c r="H4085" s="319" t="s">
        <v>7446</v>
      </c>
      <c r="I4085" s="319" t="s">
        <v>6884</v>
      </c>
      <c r="J4085" s="319" t="s">
        <v>6884</v>
      </c>
      <c r="K4085" s="319" t="s">
        <v>6884</v>
      </c>
      <c r="L4085" s="319" t="s">
        <v>862</v>
      </c>
    </row>
    <row r="4086" spans="1:12" ht="303.75">
      <c r="A4086" s="318" t="s">
        <v>24926</v>
      </c>
      <c r="B4086" s="318" t="s">
        <v>24923</v>
      </c>
      <c r="C4086" s="318" t="s">
        <v>24924</v>
      </c>
      <c r="D4086" s="318" t="s">
        <v>24925</v>
      </c>
      <c r="E4086" s="318" t="s">
        <v>9124</v>
      </c>
      <c r="F4086" s="318" t="s">
        <v>9125</v>
      </c>
      <c r="G4086" s="318" t="s">
        <v>8100</v>
      </c>
      <c r="H4086" s="318" t="s">
        <v>9125</v>
      </c>
      <c r="I4086" s="318" t="s">
        <v>6884</v>
      </c>
      <c r="J4086" s="318" t="s">
        <v>6884</v>
      </c>
      <c r="K4086" s="318" t="s">
        <v>6884</v>
      </c>
      <c r="L4086" s="318" t="s">
        <v>862</v>
      </c>
    </row>
    <row r="4087" spans="1:12" ht="247.5">
      <c r="A4087" s="319" t="s">
        <v>24930</v>
      </c>
      <c r="B4087" s="319" t="s">
        <v>24927</v>
      </c>
      <c r="C4087" s="319" t="s">
        <v>24928</v>
      </c>
      <c r="D4087" s="319" t="s">
        <v>24929</v>
      </c>
      <c r="E4087" s="319" t="s">
        <v>7445</v>
      </c>
      <c r="F4087" s="319" t="s">
        <v>7446</v>
      </c>
      <c r="G4087" s="319" t="s">
        <v>6990</v>
      </c>
      <c r="H4087" s="319" t="s">
        <v>7446</v>
      </c>
      <c r="I4087" s="319" t="s">
        <v>6884</v>
      </c>
      <c r="J4087" s="319" t="s">
        <v>6884</v>
      </c>
      <c r="K4087" s="319" t="s">
        <v>6884</v>
      </c>
      <c r="L4087" s="319" t="s">
        <v>862</v>
      </c>
    </row>
    <row r="4088" spans="1:12" ht="225">
      <c r="A4088" s="318" t="s">
        <v>24934</v>
      </c>
      <c r="B4088" s="318" t="s">
        <v>24931</v>
      </c>
      <c r="C4088" s="318" t="s">
        <v>24932</v>
      </c>
      <c r="D4088" s="318" t="s">
        <v>24933</v>
      </c>
      <c r="E4088" s="318" t="s">
        <v>7445</v>
      </c>
      <c r="F4088" s="318" t="s">
        <v>7446</v>
      </c>
      <c r="G4088" s="318" t="s">
        <v>6990</v>
      </c>
      <c r="H4088" s="318" t="s">
        <v>7446</v>
      </c>
      <c r="I4088" s="318" t="s">
        <v>6884</v>
      </c>
      <c r="J4088" s="318" t="s">
        <v>6884</v>
      </c>
      <c r="K4088" s="318" t="s">
        <v>6884</v>
      </c>
      <c r="L4088" s="318" t="s">
        <v>862</v>
      </c>
    </row>
    <row r="4089" spans="1:12" ht="202.5">
      <c r="A4089" s="319" t="s">
        <v>24938</v>
      </c>
      <c r="B4089" s="319" t="s">
        <v>24935</v>
      </c>
      <c r="C4089" s="319" t="s">
        <v>24936</v>
      </c>
      <c r="D4089" s="319" t="s">
        <v>24937</v>
      </c>
      <c r="E4089" s="319" t="s">
        <v>7445</v>
      </c>
      <c r="F4089" s="319" t="s">
        <v>7446</v>
      </c>
      <c r="G4089" s="319" t="s">
        <v>6990</v>
      </c>
      <c r="H4089" s="319" t="s">
        <v>7446</v>
      </c>
      <c r="I4089" s="319" t="s">
        <v>6884</v>
      </c>
      <c r="J4089" s="319" t="s">
        <v>6884</v>
      </c>
      <c r="K4089" s="319" t="s">
        <v>6884</v>
      </c>
      <c r="L4089" s="319" t="s">
        <v>862</v>
      </c>
    </row>
    <row r="4090" spans="1:12" ht="213.75">
      <c r="A4090" s="318" t="s">
        <v>24942</v>
      </c>
      <c r="B4090" s="318" t="s">
        <v>24939</v>
      </c>
      <c r="C4090" s="318" t="s">
        <v>24940</v>
      </c>
      <c r="D4090" s="318" t="s">
        <v>24941</v>
      </c>
      <c r="E4090" s="318" t="s">
        <v>7445</v>
      </c>
      <c r="F4090" s="318" t="s">
        <v>7446</v>
      </c>
      <c r="G4090" s="318" t="s">
        <v>6990</v>
      </c>
      <c r="H4090" s="318" t="s">
        <v>7446</v>
      </c>
      <c r="I4090" s="318" t="s">
        <v>6884</v>
      </c>
      <c r="J4090" s="318" t="s">
        <v>6884</v>
      </c>
      <c r="K4090" s="318" t="s">
        <v>23967</v>
      </c>
      <c r="L4090" s="318" t="s">
        <v>862</v>
      </c>
    </row>
    <row r="4091" spans="1:12" ht="247.5">
      <c r="A4091" s="319" t="s">
        <v>24946</v>
      </c>
      <c r="B4091" s="319" t="s">
        <v>24943</v>
      </c>
      <c r="C4091" s="319" t="s">
        <v>24944</v>
      </c>
      <c r="D4091" s="319" t="s">
        <v>24945</v>
      </c>
      <c r="E4091" s="319" t="s">
        <v>7445</v>
      </c>
      <c r="F4091" s="319" t="s">
        <v>7446</v>
      </c>
      <c r="G4091" s="319" t="s">
        <v>6990</v>
      </c>
      <c r="H4091" s="319" t="s">
        <v>7446</v>
      </c>
      <c r="I4091" s="319" t="s">
        <v>6884</v>
      </c>
      <c r="J4091" s="319" t="s">
        <v>6884</v>
      </c>
      <c r="K4091" s="319" t="s">
        <v>23967</v>
      </c>
      <c r="L4091" s="319" t="s">
        <v>862</v>
      </c>
    </row>
    <row r="4092" spans="1:12" ht="247.5">
      <c r="A4092" s="318" t="s">
        <v>24950</v>
      </c>
      <c r="B4092" s="318" t="s">
        <v>24947</v>
      </c>
      <c r="C4092" s="318" t="s">
        <v>24948</v>
      </c>
      <c r="D4092" s="318" t="s">
        <v>24949</v>
      </c>
      <c r="E4092" s="318" t="s">
        <v>7445</v>
      </c>
      <c r="F4092" s="318" t="s">
        <v>7446</v>
      </c>
      <c r="G4092" s="318" t="s">
        <v>6990</v>
      </c>
      <c r="H4092" s="318" t="s">
        <v>7446</v>
      </c>
      <c r="I4092" s="318" t="s">
        <v>6884</v>
      </c>
      <c r="J4092" s="318" t="s">
        <v>6884</v>
      </c>
      <c r="K4092" s="318" t="s">
        <v>23967</v>
      </c>
      <c r="L4092" s="318" t="s">
        <v>862</v>
      </c>
    </row>
    <row r="4093" spans="1:12" ht="202.5">
      <c r="A4093" s="319" t="s">
        <v>5903</v>
      </c>
      <c r="B4093" s="319" t="s">
        <v>24951</v>
      </c>
      <c r="C4093" s="319" t="s">
        <v>24952</v>
      </c>
      <c r="D4093" s="319" t="s">
        <v>6857</v>
      </c>
      <c r="E4093" s="319" t="s">
        <v>7445</v>
      </c>
      <c r="F4093" s="319" t="s">
        <v>7446</v>
      </c>
      <c r="G4093" s="319" t="s">
        <v>6990</v>
      </c>
      <c r="H4093" s="319" t="s">
        <v>7446</v>
      </c>
      <c r="I4093" s="319" t="s">
        <v>6884</v>
      </c>
      <c r="J4093" s="319" t="s">
        <v>6884</v>
      </c>
      <c r="K4093" s="319" t="s">
        <v>23967</v>
      </c>
      <c r="L4093" s="319" t="s">
        <v>862</v>
      </c>
    </row>
    <row r="4094" spans="1:12" ht="247.5">
      <c r="A4094" s="318" t="s">
        <v>24956</v>
      </c>
      <c r="B4094" s="318" t="s">
        <v>24953</v>
      </c>
      <c r="C4094" s="318" t="s">
        <v>24954</v>
      </c>
      <c r="D4094" s="318" t="s">
        <v>24955</v>
      </c>
      <c r="E4094" s="318" t="s">
        <v>7445</v>
      </c>
      <c r="F4094" s="318" t="s">
        <v>7446</v>
      </c>
      <c r="G4094" s="318" t="s">
        <v>6990</v>
      </c>
      <c r="H4094" s="318" t="s">
        <v>7446</v>
      </c>
      <c r="I4094" s="318" t="s">
        <v>6884</v>
      </c>
      <c r="J4094" s="318" t="s">
        <v>6884</v>
      </c>
      <c r="K4094" s="318" t="s">
        <v>23967</v>
      </c>
      <c r="L4094" s="318" t="s">
        <v>862</v>
      </c>
    </row>
    <row r="4095" spans="1:12" ht="247.5">
      <c r="A4095" s="319" t="s">
        <v>24960</v>
      </c>
      <c r="B4095" s="319" t="s">
        <v>24957</v>
      </c>
      <c r="C4095" s="319" t="s">
        <v>24958</v>
      </c>
      <c r="D4095" s="319" t="s">
        <v>24959</v>
      </c>
      <c r="E4095" s="319" t="s">
        <v>7445</v>
      </c>
      <c r="F4095" s="319" t="s">
        <v>7446</v>
      </c>
      <c r="G4095" s="319" t="s">
        <v>6990</v>
      </c>
      <c r="H4095" s="319" t="s">
        <v>7446</v>
      </c>
      <c r="I4095" s="319" t="s">
        <v>6884</v>
      </c>
      <c r="J4095" s="319" t="s">
        <v>6884</v>
      </c>
      <c r="K4095" s="319" t="s">
        <v>23967</v>
      </c>
      <c r="L4095" s="319" t="s">
        <v>862</v>
      </c>
    </row>
    <row r="4096" spans="1:12" ht="225">
      <c r="A4096" s="318" t="s">
        <v>24964</v>
      </c>
      <c r="B4096" s="318" t="s">
        <v>24961</v>
      </c>
      <c r="C4096" s="318" t="s">
        <v>24962</v>
      </c>
      <c r="D4096" s="318" t="s">
        <v>24963</v>
      </c>
      <c r="E4096" s="318" t="s">
        <v>7445</v>
      </c>
      <c r="F4096" s="318" t="s">
        <v>7446</v>
      </c>
      <c r="G4096" s="318" t="s">
        <v>6990</v>
      </c>
      <c r="H4096" s="318" t="s">
        <v>7446</v>
      </c>
      <c r="I4096" s="318" t="s">
        <v>6884</v>
      </c>
      <c r="J4096" s="318" t="s">
        <v>6884</v>
      </c>
      <c r="K4096" s="318" t="s">
        <v>23967</v>
      </c>
      <c r="L4096" s="318" t="s">
        <v>862</v>
      </c>
    </row>
    <row r="4097" spans="1:12" ht="348.75">
      <c r="A4097" s="319" t="s">
        <v>24968</v>
      </c>
      <c r="B4097" s="319" t="s">
        <v>24965</v>
      </c>
      <c r="C4097" s="319" t="s">
        <v>24966</v>
      </c>
      <c r="D4097" s="319" t="s">
        <v>24967</v>
      </c>
      <c r="E4097" s="319" t="s">
        <v>7445</v>
      </c>
      <c r="F4097" s="319" t="s">
        <v>7446</v>
      </c>
      <c r="G4097" s="319" t="s">
        <v>6990</v>
      </c>
      <c r="H4097" s="319" t="s">
        <v>7446</v>
      </c>
      <c r="I4097" s="319" t="s">
        <v>6884</v>
      </c>
      <c r="J4097" s="319" t="s">
        <v>6884</v>
      </c>
      <c r="K4097" s="319" t="s">
        <v>23967</v>
      </c>
      <c r="L4097" s="319" t="s">
        <v>862</v>
      </c>
    </row>
    <row r="4098" spans="1:12" ht="360">
      <c r="A4098" s="318" t="s">
        <v>24972</v>
      </c>
      <c r="B4098" s="318" t="s">
        <v>24969</v>
      </c>
      <c r="C4098" s="318" t="s">
        <v>24970</v>
      </c>
      <c r="D4098" s="318" t="s">
        <v>24971</v>
      </c>
      <c r="E4098" s="318" t="s">
        <v>7445</v>
      </c>
      <c r="F4098" s="318" t="s">
        <v>7446</v>
      </c>
      <c r="G4098" s="318" t="s">
        <v>6990</v>
      </c>
      <c r="H4098" s="318" t="s">
        <v>7446</v>
      </c>
      <c r="I4098" s="318" t="s">
        <v>6884</v>
      </c>
      <c r="J4098" s="318" t="s">
        <v>6884</v>
      </c>
      <c r="K4098" s="318" t="s">
        <v>23967</v>
      </c>
      <c r="L4098" s="318" t="s">
        <v>862</v>
      </c>
    </row>
    <row r="4099" spans="1:12" ht="258.75">
      <c r="A4099" s="319" t="s">
        <v>24976</v>
      </c>
      <c r="B4099" s="319" t="s">
        <v>24973</v>
      </c>
      <c r="C4099" s="319" t="s">
        <v>24974</v>
      </c>
      <c r="D4099" s="319" t="s">
        <v>24975</v>
      </c>
      <c r="E4099" s="319" t="s">
        <v>7445</v>
      </c>
      <c r="F4099" s="319" t="s">
        <v>7446</v>
      </c>
      <c r="G4099" s="319" t="s">
        <v>6990</v>
      </c>
      <c r="H4099" s="319" t="s">
        <v>7446</v>
      </c>
      <c r="I4099" s="319" t="s">
        <v>6884</v>
      </c>
      <c r="J4099" s="319" t="s">
        <v>6884</v>
      </c>
      <c r="K4099" s="319" t="s">
        <v>23967</v>
      </c>
      <c r="L4099" s="319" t="s">
        <v>862</v>
      </c>
    </row>
    <row r="4100" spans="1:12" ht="337.5">
      <c r="A4100" s="318" t="s">
        <v>24980</v>
      </c>
      <c r="B4100" s="318" t="s">
        <v>24977</v>
      </c>
      <c r="C4100" s="318" t="s">
        <v>24978</v>
      </c>
      <c r="D4100" s="318" t="s">
        <v>24979</v>
      </c>
      <c r="E4100" s="318" t="s">
        <v>7445</v>
      </c>
      <c r="F4100" s="318" t="s">
        <v>7446</v>
      </c>
      <c r="G4100" s="318" t="s">
        <v>6990</v>
      </c>
      <c r="H4100" s="318" t="s">
        <v>7446</v>
      </c>
      <c r="I4100" s="318" t="s">
        <v>6884</v>
      </c>
      <c r="J4100" s="318" t="s">
        <v>6884</v>
      </c>
      <c r="K4100" s="318" t="s">
        <v>23967</v>
      </c>
      <c r="L4100" s="318" t="s">
        <v>862</v>
      </c>
    </row>
    <row r="4101" spans="1:12" ht="337.5">
      <c r="A4101" s="319" t="s">
        <v>24984</v>
      </c>
      <c r="B4101" s="319" t="s">
        <v>24981</v>
      </c>
      <c r="C4101" s="319" t="s">
        <v>24982</v>
      </c>
      <c r="D4101" s="319" t="s">
        <v>24983</v>
      </c>
      <c r="E4101" s="319" t="s">
        <v>7445</v>
      </c>
      <c r="F4101" s="319" t="s">
        <v>7446</v>
      </c>
      <c r="G4101" s="319" t="s">
        <v>6990</v>
      </c>
      <c r="H4101" s="319" t="s">
        <v>7446</v>
      </c>
      <c r="I4101" s="319" t="s">
        <v>6884</v>
      </c>
      <c r="J4101" s="319" t="s">
        <v>6884</v>
      </c>
      <c r="K4101" s="319" t="s">
        <v>23967</v>
      </c>
      <c r="L4101" s="319" t="s">
        <v>862</v>
      </c>
    </row>
    <row r="4102" spans="1:12" ht="247.5">
      <c r="A4102" s="318" t="s">
        <v>24988</v>
      </c>
      <c r="B4102" s="318" t="s">
        <v>24985</v>
      </c>
      <c r="C4102" s="318" t="s">
        <v>24986</v>
      </c>
      <c r="D4102" s="318" t="s">
        <v>24987</v>
      </c>
      <c r="E4102" s="318" t="s">
        <v>7445</v>
      </c>
      <c r="F4102" s="318" t="s">
        <v>7446</v>
      </c>
      <c r="G4102" s="318" t="s">
        <v>6990</v>
      </c>
      <c r="H4102" s="318" t="s">
        <v>7446</v>
      </c>
      <c r="I4102" s="318" t="s">
        <v>6884</v>
      </c>
      <c r="J4102" s="318" t="s">
        <v>6884</v>
      </c>
      <c r="K4102" s="318" t="s">
        <v>23967</v>
      </c>
      <c r="L4102" s="318" t="s">
        <v>862</v>
      </c>
    </row>
    <row r="4103" spans="1:12" ht="258.75">
      <c r="A4103" s="319" t="s">
        <v>24992</v>
      </c>
      <c r="B4103" s="319" t="s">
        <v>24989</v>
      </c>
      <c r="C4103" s="319" t="s">
        <v>24990</v>
      </c>
      <c r="D4103" s="319" t="s">
        <v>24991</v>
      </c>
      <c r="E4103" s="319" t="s">
        <v>7445</v>
      </c>
      <c r="F4103" s="319" t="s">
        <v>7446</v>
      </c>
      <c r="G4103" s="319" t="s">
        <v>6990</v>
      </c>
      <c r="H4103" s="319" t="s">
        <v>7446</v>
      </c>
      <c r="I4103" s="319" t="s">
        <v>6884</v>
      </c>
      <c r="J4103" s="319" t="s">
        <v>6884</v>
      </c>
      <c r="K4103" s="319" t="s">
        <v>23967</v>
      </c>
      <c r="L4103" s="319" t="s">
        <v>862</v>
      </c>
    </row>
    <row r="4104" spans="1:12" ht="270">
      <c r="A4104" s="318" t="s">
        <v>6829</v>
      </c>
      <c r="B4104" s="318" t="s">
        <v>24993</v>
      </c>
      <c r="C4104" s="318" t="s">
        <v>24994</v>
      </c>
      <c r="D4104" s="318" t="s">
        <v>6830</v>
      </c>
      <c r="E4104" s="318" t="s">
        <v>7445</v>
      </c>
      <c r="F4104" s="318" t="s">
        <v>7446</v>
      </c>
      <c r="G4104" s="318" t="s">
        <v>6990</v>
      </c>
      <c r="H4104" s="318" t="s">
        <v>7446</v>
      </c>
      <c r="I4104" s="318" t="s">
        <v>6884</v>
      </c>
      <c r="J4104" s="318" t="s">
        <v>6884</v>
      </c>
      <c r="K4104" s="318" t="s">
        <v>23967</v>
      </c>
      <c r="L4104" s="318" t="s">
        <v>862</v>
      </c>
    </row>
    <row r="4105" spans="1:12" ht="281.25">
      <c r="A4105" s="319" t="s">
        <v>24998</v>
      </c>
      <c r="B4105" s="319" t="s">
        <v>24995</v>
      </c>
      <c r="C4105" s="319" t="s">
        <v>24996</v>
      </c>
      <c r="D4105" s="319" t="s">
        <v>24997</v>
      </c>
      <c r="E4105" s="319" t="s">
        <v>7445</v>
      </c>
      <c r="F4105" s="319" t="s">
        <v>7446</v>
      </c>
      <c r="G4105" s="319" t="s">
        <v>6990</v>
      </c>
      <c r="H4105" s="319" t="s">
        <v>7446</v>
      </c>
      <c r="I4105" s="319" t="s">
        <v>6884</v>
      </c>
      <c r="J4105" s="319" t="s">
        <v>6884</v>
      </c>
      <c r="K4105" s="319" t="s">
        <v>23967</v>
      </c>
      <c r="L4105" s="319" t="s">
        <v>862</v>
      </c>
    </row>
    <row r="4106" spans="1:12" ht="258.75">
      <c r="A4106" s="318" t="s">
        <v>25002</v>
      </c>
      <c r="B4106" s="318" t="s">
        <v>24999</v>
      </c>
      <c r="C4106" s="318" t="s">
        <v>25000</v>
      </c>
      <c r="D4106" s="318" t="s">
        <v>25001</v>
      </c>
      <c r="E4106" s="318" t="s">
        <v>7445</v>
      </c>
      <c r="F4106" s="318" t="s">
        <v>7446</v>
      </c>
      <c r="G4106" s="318" t="s">
        <v>6990</v>
      </c>
      <c r="H4106" s="318" t="s">
        <v>7446</v>
      </c>
      <c r="I4106" s="318" t="s">
        <v>6884</v>
      </c>
      <c r="J4106" s="318" t="s">
        <v>6884</v>
      </c>
      <c r="K4106" s="318" t="s">
        <v>23967</v>
      </c>
      <c r="L4106" s="318" t="s">
        <v>862</v>
      </c>
    </row>
    <row r="4107" spans="1:12" ht="191.25">
      <c r="A4107" s="319" t="s">
        <v>25006</v>
      </c>
      <c r="B4107" s="319" t="s">
        <v>25003</v>
      </c>
      <c r="C4107" s="319" t="s">
        <v>25004</v>
      </c>
      <c r="D4107" s="319" t="s">
        <v>25005</v>
      </c>
      <c r="E4107" s="319" t="s">
        <v>7445</v>
      </c>
      <c r="F4107" s="319" t="s">
        <v>7446</v>
      </c>
      <c r="G4107" s="319" t="s">
        <v>6990</v>
      </c>
      <c r="H4107" s="319" t="s">
        <v>7446</v>
      </c>
      <c r="I4107" s="319" t="s">
        <v>6884</v>
      </c>
      <c r="J4107" s="319" t="s">
        <v>6884</v>
      </c>
      <c r="K4107" s="319" t="s">
        <v>23967</v>
      </c>
      <c r="L4107" s="319" t="s">
        <v>862</v>
      </c>
    </row>
    <row r="4108" spans="1:12" ht="213.75">
      <c r="A4108" s="318" t="s">
        <v>25010</v>
      </c>
      <c r="B4108" s="318" t="s">
        <v>25007</v>
      </c>
      <c r="C4108" s="318" t="s">
        <v>25008</v>
      </c>
      <c r="D4108" s="318" t="s">
        <v>25009</v>
      </c>
      <c r="E4108" s="318" t="s">
        <v>7445</v>
      </c>
      <c r="F4108" s="318" t="s">
        <v>7446</v>
      </c>
      <c r="G4108" s="318" t="s">
        <v>6990</v>
      </c>
      <c r="H4108" s="318" t="s">
        <v>7446</v>
      </c>
      <c r="I4108" s="318" t="s">
        <v>6884</v>
      </c>
      <c r="J4108" s="318" t="s">
        <v>6884</v>
      </c>
      <c r="K4108" s="318" t="s">
        <v>23967</v>
      </c>
      <c r="L4108" s="318" t="s">
        <v>862</v>
      </c>
    </row>
    <row r="4109" spans="1:12" ht="270">
      <c r="A4109" s="319" t="s">
        <v>25014</v>
      </c>
      <c r="B4109" s="319" t="s">
        <v>25011</v>
      </c>
      <c r="C4109" s="319" t="s">
        <v>25012</v>
      </c>
      <c r="D4109" s="319" t="s">
        <v>25013</v>
      </c>
      <c r="E4109" s="319" t="s">
        <v>7445</v>
      </c>
      <c r="F4109" s="319" t="s">
        <v>7446</v>
      </c>
      <c r="G4109" s="319" t="s">
        <v>6990</v>
      </c>
      <c r="H4109" s="319" t="s">
        <v>7446</v>
      </c>
      <c r="I4109" s="319" t="s">
        <v>6884</v>
      </c>
      <c r="J4109" s="319" t="s">
        <v>6884</v>
      </c>
      <c r="K4109" s="319" t="s">
        <v>23967</v>
      </c>
      <c r="L4109" s="319" t="s">
        <v>862</v>
      </c>
    </row>
    <row r="4110" spans="1:12" ht="270">
      <c r="A4110" s="318" t="s">
        <v>25018</v>
      </c>
      <c r="B4110" s="318" t="s">
        <v>25015</v>
      </c>
      <c r="C4110" s="318" t="s">
        <v>25016</v>
      </c>
      <c r="D4110" s="318" t="s">
        <v>25017</v>
      </c>
      <c r="E4110" s="318" t="s">
        <v>7445</v>
      </c>
      <c r="F4110" s="318" t="s">
        <v>7446</v>
      </c>
      <c r="G4110" s="318" t="s">
        <v>6990</v>
      </c>
      <c r="H4110" s="318" t="s">
        <v>7446</v>
      </c>
      <c r="I4110" s="318" t="s">
        <v>6884</v>
      </c>
      <c r="J4110" s="318" t="s">
        <v>6884</v>
      </c>
      <c r="K4110" s="318" t="s">
        <v>23967</v>
      </c>
      <c r="L4110" s="318" t="s">
        <v>862</v>
      </c>
    </row>
    <row r="4111" spans="1:12" ht="258.75">
      <c r="A4111" s="319" t="s">
        <v>25022</v>
      </c>
      <c r="B4111" s="319" t="s">
        <v>25019</v>
      </c>
      <c r="C4111" s="319" t="s">
        <v>25020</v>
      </c>
      <c r="D4111" s="319" t="s">
        <v>25021</v>
      </c>
      <c r="E4111" s="319" t="s">
        <v>7445</v>
      </c>
      <c r="F4111" s="319" t="s">
        <v>7446</v>
      </c>
      <c r="G4111" s="319" t="s">
        <v>6990</v>
      </c>
      <c r="H4111" s="319" t="s">
        <v>7446</v>
      </c>
      <c r="I4111" s="319" t="s">
        <v>6884</v>
      </c>
      <c r="J4111" s="319" t="s">
        <v>6884</v>
      </c>
      <c r="K4111" s="319" t="s">
        <v>23967</v>
      </c>
      <c r="L4111" s="319" t="s">
        <v>862</v>
      </c>
    </row>
    <row r="4112" spans="1:12" ht="247.5">
      <c r="A4112" s="318" t="s">
        <v>25026</v>
      </c>
      <c r="B4112" s="318" t="s">
        <v>25023</v>
      </c>
      <c r="C4112" s="318" t="s">
        <v>25024</v>
      </c>
      <c r="D4112" s="318" t="s">
        <v>25025</v>
      </c>
      <c r="E4112" s="318" t="s">
        <v>7445</v>
      </c>
      <c r="F4112" s="318" t="s">
        <v>7446</v>
      </c>
      <c r="G4112" s="318" t="s">
        <v>6990</v>
      </c>
      <c r="H4112" s="318" t="s">
        <v>7446</v>
      </c>
      <c r="I4112" s="318" t="s">
        <v>6884</v>
      </c>
      <c r="J4112" s="318" t="s">
        <v>6884</v>
      </c>
      <c r="K4112" s="318" t="s">
        <v>23967</v>
      </c>
      <c r="L4112" s="318" t="s">
        <v>862</v>
      </c>
    </row>
    <row r="4113" spans="1:12" ht="225">
      <c r="A4113" s="319" t="s">
        <v>25030</v>
      </c>
      <c r="B4113" s="319" t="s">
        <v>25027</v>
      </c>
      <c r="C4113" s="319" t="s">
        <v>25028</v>
      </c>
      <c r="D4113" s="319" t="s">
        <v>25029</v>
      </c>
      <c r="E4113" s="319" t="s">
        <v>7445</v>
      </c>
      <c r="F4113" s="319" t="s">
        <v>7446</v>
      </c>
      <c r="G4113" s="319" t="s">
        <v>6990</v>
      </c>
      <c r="H4113" s="319" t="s">
        <v>7446</v>
      </c>
      <c r="I4113" s="319" t="s">
        <v>6884</v>
      </c>
      <c r="J4113" s="319" t="s">
        <v>6884</v>
      </c>
      <c r="K4113" s="319" t="s">
        <v>23967</v>
      </c>
      <c r="L4113" s="319" t="s">
        <v>862</v>
      </c>
    </row>
    <row r="4114" spans="1:12" ht="225">
      <c r="A4114" s="318" t="s">
        <v>25034</v>
      </c>
      <c r="B4114" s="318" t="s">
        <v>25031</v>
      </c>
      <c r="C4114" s="318" t="s">
        <v>25032</v>
      </c>
      <c r="D4114" s="318" t="s">
        <v>25033</v>
      </c>
      <c r="E4114" s="318" t="s">
        <v>7445</v>
      </c>
      <c r="F4114" s="318" t="s">
        <v>7446</v>
      </c>
      <c r="G4114" s="318" t="s">
        <v>6990</v>
      </c>
      <c r="H4114" s="318" t="s">
        <v>7446</v>
      </c>
      <c r="I4114" s="318" t="s">
        <v>6884</v>
      </c>
      <c r="J4114" s="318" t="s">
        <v>6884</v>
      </c>
      <c r="K4114" s="318" t="s">
        <v>23967</v>
      </c>
      <c r="L4114" s="318" t="s">
        <v>862</v>
      </c>
    </row>
    <row r="4115" spans="1:12" ht="213.75">
      <c r="A4115" s="319" t="s">
        <v>25038</v>
      </c>
      <c r="B4115" s="319" t="s">
        <v>25035</v>
      </c>
      <c r="C4115" s="319" t="s">
        <v>25036</v>
      </c>
      <c r="D4115" s="319" t="s">
        <v>25037</v>
      </c>
      <c r="E4115" s="319" t="s">
        <v>7445</v>
      </c>
      <c r="F4115" s="319" t="s">
        <v>7446</v>
      </c>
      <c r="G4115" s="319" t="s">
        <v>6990</v>
      </c>
      <c r="H4115" s="319" t="s">
        <v>7446</v>
      </c>
      <c r="I4115" s="319" t="s">
        <v>6884</v>
      </c>
      <c r="J4115" s="319" t="s">
        <v>6884</v>
      </c>
      <c r="K4115" s="319" t="s">
        <v>23967</v>
      </c>
      <c r="L4115" s="319" t="s">
        <v>862</v>
      </c>
    </row>
    <row r="4116" spans="1:12" ht="270">
      <c r="A4116" s="318" t="s">
        <v>25042</v>
      </c>
      <c r="B4116" s="318" t="s">
        <v>25039</v>
      </c>
      <c r="C4116" s="318" t="s">
        <v>25040</v>
      </c>
      <c r="D4116" s="318" t="s">
        <v>25041</v>
      </c>
      <c r="E4116" s="318" t="s">
        <v>7445</v>
      </c>
      <c r="F4116" s="318" t="s">
        <v>7446</v>
      </c>
      <c r="G4116" s="318" t="s">
        <v>6990</v>
      </c>
      <c r="H4116" s="318" t="s">
        <v>7446</v>
      </c>
      <c r="I4116" s="318" t="s">
        <v>6884</v>
      </c>
      <c r="J4116" s="318" t="s">
        <v>6884</v>
      </c>
      <c r="K4116" s="318" t="s">
        <v>23967</v>
      </c>
      <c r="L4116" s="318" t="s">
        <v>862</v>
      </c>
    </row>
    <row r="4117" spans="1:12" ht="225">
      <c r="A4117" s="319" t="s">
        <v>25046</v>
      </c>
      <c r="B4117" s="319" t="s">
        <v>25043</v>
      </c>
      <c r="C4117" s="319" t="s">
        <v>25044</v>
      </c>
      <c r="D4117" s="319" t="s">
        <v>25045</v>
      </c>
      <c r="E4117" s="319" t="s">
        <v>7445</v>
      </c>
      <c r="F4117" s="319" t="s">
        <v>7446</v>
      </c>
      <c r="G4117" s="319" t="s">
        <v>6990</v>
      </c>
      <c r="H4117" s="319" t="s">
        <v>7446</v>
      </c>
      <c r="I4117" s="319" t="s">
        <v>6884</v>
      </c>
      <c r="J4117" s="319" t="s">
        <v>6884</v>
      </c>
      <c r="K4117" s="319" t="s">
        <v>23967</v>
      </c>
      <c r="L4117" s="319" t="s">
        <v>862</v>
      </c>
    </row>
    <row r="4118" spans="1:12" ht="382.5">
      <c r="A4118" s="318" t="s">
        <v>25050</v>
      </c>
      <c r="B4118" s="318" t="s">
        <v>25047</v>
      </c>
      <c r="C4118" s="318" t="s">
        <v>25048</v>
      </c>
      <c r="D4118" s="318" t="s">
        <v>25049</v>
      </c>
      <c r="E4118" s="318" t="s">
        <v>7445</v>
      </c>
      <c r="F4118" s="318" t="s">
        <v>7446</v>
      </c>
      <c r="G4118" s="318" t="s">
        <v>6990</v>
      </c>
      <c r="H4118" s="318" t="s">
        <v>7446</v>
      </c>
      <c r="I4118" s="318" t="s">
        <v>6884</v>
      </c>
      <c r="J4118" s="318" t="s">
        <v>6884</v>
      </c>
      <c r="K4118" s="318" t="s">
        <v>23967</v>
      </c>
      <c r="L4118" s="318" t="s">
        <v>862</v>
      </c>
    </row>
    <row r="4119" spans="1:12" ht="348.75">
      <c r="A4119" s="319" t="s">
        <v>25054</v>
      </c>
      <c r="B4119" s="319" t="s">
        <v>25051</v>
      </c>
      <c r="C4119" s="319" t="s">
        <v>25052</v>
      </c>
      <c r="D4119" s="319" t="s">
        <v>25053</v>
      </c>
      <c r="E4119" s="319" t="s">
        <v>7445</v>
      </c>
      <c r="F4119" s="319" t="s">
        <v>7446</v>
      </c>
      <c r="G4119" s="319" t="s">
        <v>6990</v>
      </c>
      <c r="H4119" s="319" t="s">
        <v>7446</v>
      </c>
      <c r="I4119" s="319" t="s">
        <v>6884</v>
      </c>
      <c r="J4119" s="319" t="s">
        <v>6884</v>
      </c>
      <c r="K4119" s="319" t="s">
        <v>23967</v>
      </c>
      <c r="L4119" s="319" t="s">
        <v>862</v>
      </c>
    </row>
    <row r="4120" spans="1:12" ht="371.25">
      <c r="A4120" s="318" t="s">
        <v>6832</v>
      </c>
      <c r="B4120" s="318" t="s">
        <v>25055</v>
      </c>
      <c r="C4120" s="318" t="s">
        <v>25056</v>
      </c>
      <c r="D4120" s="318" t="s">
        <v>6834</v>
      </c>
      <c r="E4120" s="318" t="s">
        <v>7445</v>
      </c>
      <c r="F4120" s="318" t="s">
        <v>7446</v>
      </c>
      <c r="G4120" s="318" t="s">
        <v>6990</v>
      </c>
      <c r="H4120" s="318" t="s">
        <v>7446</v>
      </c>
      <c r="I4120" s="318" t="s">
        <v>6884</v>
      </c>
      <c r="J4120" s="318" t="s">
        <v>6884</v>
      </c>
      <c r="K4120" s="318" t="s">
        <v>23967</v>
      </c>
      <c r="L4120" s="318" t="s">
        <v>862</v>
      </c>
    </row>
    <row r="4121" spans="1:12" ht="168.75">
      <c r="A4121" s="319" t="s">
        <v>25060</v>
      </c>
      <c r="B4121" s="319" t="s">
        <v>25057</v>
      </c>
      <c r="C4121" s="319" t="s">
        <v>25058</v>
      </c>
      <c r="D4121" s="319" t="s">
        <v>25059</v>
      </c>
      <c r="E4121" s="319" t="s">
        <v>7445</v>
      </c>
      <c r="F4121" s="319" t="s">
        <v>7446</v>
      </c>
      <c r="G4121" s="319" t="s">
        <v>6990</v>
      </c>
      <c r="H4121" s="319" t="s">
        <v>7446</v>
      </c>
      <c r="I4121" s="319" t="s">
        <v>6884</v>
      </c>
      <c r="J4121" s="319" t="s">
        <v>6884</v>
      </c>
      <c r="K4121" s="319" t="s">
        <v>23967</v>
      </c>
      <c r="L4121" s="319" t="s">
        <v>862</v>
      </c>
    </row>
    <row r="4122" spans="1:12" ht="258.75">
      <c r="A4122" s="318" t="s">
        <v>25064</v>
      </c>
      <c r="B4122" s="318" t="s">
        <v>25061</v>
      </c>
      <c r="C4122" s="318" t="s">
        <v>25062</v>
      </c>
      <c r="D4122" s="318" t="s">
        <v>25063</v>
      </c>
      <c r="E4122" s="318" t="s">
        <v>7445</v>
      </c>
      <c r="F4122" s="318" t="s">
        <v>7446</v>
      </c>
      <c r="G4122" s="318" t="s">
        <v>6990</v>
      </c>
      <c r="H4122" s="318" t="s">
        <v>7446</v>
      </c>
      <c r="I4122" s="318" t="s">
        <v>6884</v>
      </c>
      <c r="J4122" s="318" t="s">
        <v>6884</v>
      </c>
      <c r="K4122" s="318" t="s">
        <v>23967</v>
      </c>
      <c r="L4122" s="318" t="s">
        <v>862</v>
      </c>
    </row>
    <row r="4123" spans="1:12" ht="247.5">
      <c r="A4123" s="319" t="s">
        <v>25068</v>
      </c>
      <c r="B4123" s="319" t="s">
        <v>25065</v>
      </c>
      <c r="C4123" s="319" t="s">
        <v>25066</v>
      </c>
      <c r="D4123" s="319" t="s">
        <v>25067</v>
      </c>
      <c r="E4123" s="319" t="s">
        <v>7445</v>
      </c>
      <c r="F4123" s="319" t="s">
        <v>7446</v>
      </c>
      <c r="G4123" s="319" t="s">
        <v>6990</v>
      </c>
      <c r="H4123" s="319" t="s">
        <v>7446</v>
      </c>
      <c r="I4123" s="319" t="s">
        <v>6884</v>
      </c>
      <c r="J4123" s="319" t="s">
        <v>6884</v>
      </c>
      <c r="K4123" s="319" t="s">
        <v>23967</v>
      </c>
      <c r="L4123" s="319" t="s">
        <v>862</v>
      </c>
    </row>
    <row r="4124" spans="1:12" ht="247.5">
      <c r="A4124" s="318" t="s">
        <v>25072</v>
      </c>
      <c r="B4124" s="318" t="s">
        <v>25069</v>
      </c>
      <c r="C4124" s="318" t="s">
        <v>25070</v>
      </c>
      <c r="D4124" s="318" t="s">
        <v>25071</v>
      </c>
      <c r="E4124" s="318" t="s">
        <v>7445</v>
      </c>
      <c r="F4124" s="318" t="s">
        <v>7446</v>
      </c>
      <c r="G4124" s="318" t="s">
        <v>6990</v>
      </c>
      <c r="H4124" s="318" t="s">
        <v>7446</v>
      </c>
      <c r="I4124" s="318" t="s">
        <v>6884</v>
      </c>
      <c r="J4124" s="318" t="s">
        <v>6884</v>
      </c>
      <c r="K4124" s="318" t="s">
        <v>23967</v>
      </c>
      <c r="L4124" s="318" t="s">
        <v>862</v>
      </c>
    </row>
    <row r="4125" spans="1:12" ht="213.75">
      <c r="A4125" s="319" t="s">
        <v>25076</v>
      </c>
      <c r="B4125" s="319" t="s">
        <v>25073</v>
      </c>
      <c r="C4125" s="319" t="s">
        <v>25074</v>
      </c>
      <c r="D4125" s="319" t="s">
        <v>25075</v>
      </c>
      <c r="E4125" s="319" t="s">
        <v>7445</v>
      </c>
      <c r="F4125" s="319" t="s">
        <v>7446</v>
      </c>
      <c r="G4125" s="319" t="s">
        <v>6990</v>
      </c>
      <c r="H4125" s="319" t="s">
        <v>7446</v>
      </c>
      <c r="I4125" s="319" t="s">
        <v>6884</v>
      </c>
      <c r="J4125" s="319" t="s">
        <v>6884</v>
      </c>
      <c r="K4125" s="319" t="s">
        <v>23967</v>
      </c>
      <c r="L4125" s="319" t="s">
        <v>862</v>
      </c>
    </row>
    <row r="4126" spans="1:12" ht="247.5">
      <c r="A4126" s="318" t="s">
        <v>25080</v>
      </c>
      <c r="B4126" s="318" t="s">
        <v>25077</v>
      </c>
      <c r="C4126" s="318" t="s">
        <v>25078</v>
      </c>
      <c r="D4126" s="318" t="s">
        <v>25079</v>
      </c>
      <c r="E4126" s="318" t="s">
        <v>7445</v>
      </c>
      <c r="F4126" s="318" t="s">
        <v>7446</v>
      </c>
      <c r="G4126" s="318" t="s">
        <v>6990</v>
      </c>
      <c r="H4126" s="318" t="s">
        <v>7446</v>
      </c>
      <c r="I4126" s="318" t="s">
        <v>6884</v>
      </c>
      <c r="J4126" s="318" t="s">
        <v>6884</v>
      </c>
      <c r="K4126" s="318" t="s">
        <v>23967</v>
      </c>
      <c r="L4126" s="318" t="s">
        <v>862</v>
      </c>
    </row>
    <row r="4127" spans="1:12" ht="225">
      <c r="A4127" s="319" t="s">
        <v>25084</v>
      </c>
      <c r="B4127" s="319" t="s">
        <v>25081</v>
      </c>
      <c r="C4127" s="319" t="s">
        <v>25082</v>
      </c>
      <c r="D4127" s="319" t="s">
        <v>25083</v>
      </c>
      <c r="E4127" s="319" t="s">
        <v>7445</v>
      </c>
      <c r="F4127" s="319" t="s">
        <v>7446</v>
      </c>
      <c r="G4127" s="319" t="s">
        <v>6990</v>
      </c>
      <c r="H4127" s="319" t="s">
        <v>7446</v>
      </c>
      <c r="I4127" s="319" t="s">
        <v>6884</v>
      </c>
      <c r="J4127" s="319" t="s">
        <v>6884</v>
      </c>
      <c r="K4127" s="319" t="s">
        <v>23967</v>
      </c>
      <c r="L4127" s="319" t="s">
        <v>862</v>
      </c>
    </row>
    <row r="4128" spans="1:12" ht="56.25">
      <c r="A4128" s="318" t="s">
        <v>25088</v>
      </c>
      <c r="B4128" s="318" t="s">
        <v>25085</v>
      </c>
      <c r="C4128" s="318" t="s">
        <v>25086</v>
      </c>
      <c r="D4128" s="318" t="s">
        <v>25087</v>
      </c>
      <c r="E4128" s="318" t="s">
        <v>7445</v>
      </c>
      <c r="F4128" s="318" t="s">
        <v>7446</v>
      </c>
      <c r="G4128" s="318" t="s">
        <v>6990</v>
      </c>
      <c r="H4128" s="318" t="s">
        <v>7446</v>
      </c>
      <c r="I4128" s="318" t="s">
        <v>6884</v>
      </c>
      <c r="J4128" s="318" t="s">
        <v>6884</v>
      </c>
      <c r="K4128" s="318" t="s">
        <v>23967</v>
      </c>
      <c r="L4128" s="318" t="s">
        <v>862</v>
      </c>
    </row>
    <row r="4129" spans="1:12" ht="45">
      <c r="A4129" s="319" t="s">
        <v>25092</v>
      </c>
      <c r="B4129" s="319" t="s">
        <v>25089</v>
      </c>
      <c r="C4129" s="319" t="s">
        <v>25090</v>
      </c>
      <c r="D4129" s="319" t="s">
        <v>25091</v>
      </c>
      <c r="E4129" s="319" t="s">
        <v>7445</v>
      </c>
      <c r="F4129" s="319" t="s">
        <v>7446</v>
      </c>
      <c r="G4129" s="319" t="s">
        <v>6990</v>
      </c>
      <c r="H4129" s="319" t="s">
        <v>7446</v>
      </c>
      <c r="I4129" s="319" t="s">
        <v>6884</v>
      </c>
      <c r="J4129" s="319" t="s">
        <v>6884</v>
      </c>
      <c r="K4129" s="319" t="s">
        <v>23967</v>
      </c>
      <c r="L4129" s="319" t="s">
        <v>862</v>
      </c>
    </row>
    <row r="4130" spans="1:12" ht="270">
      <c r="A4130" s="318" t="s">
        <v>25096</v>
      </c>
      <c r="B4130" s="318" t="s">
        <v>25093</v>
      </c>
      <c r="C4130" s="318" t="s">
        <v>25094</v>
      </c>
      <c r="D4130" s="318" t="s">
        <v>25095</v>
      </c>
      <c r="E4130" s="318" t="s">
        <v>7445</v>
      </c>
      <c r="F4130" s="318" t="s">
        <v>7446</v>
      </c>
      <c r="G4130" s="318" t="s">
        <v>6990</v>
      </c>
      <c r="H4130" s="318" t="s">
        <v>7446</v>
      </c>
      <c r="I4130" s="318" t="s">
        <v>6884</v>
      </c>
      <c r="J4130" s="318" t="s">
        <v>6884</v>
      </c>
      <c r="K4130" s="318" t="s">
        <v>23967</v>
      </c>
      <c r="L4130" s="318" t="s">
        <v>862</v>
      </c>
    </row>
    <row r="4131" spans="1:12" ht="270">
      <c r="A4131" s="319" t="s">
        <v>25100</v>
      </c>
      <c r="B4131" s="319" t="s">
        <v>25097</v>
      </c>
      <c r="C4131" s="319" t="s">
        <v>25098</v>
      </c>
      <c r="D4131" s="319" t="s">
        <v>25099</v>
      </c>
      <c r="E4131" s="319" t="s">
        <v>7445</v>
      </c>
      <c r="F4131" s="319" t="s">
        <v>7446</v>
      </c>
      <c r="G4131" s="319" t="s">
        <v>6990</v>
      </c>
      <c r="H4131" s="319" t="s">
        <v>7446</v>
      </c>
      <c r="I4131" s="319" t="s">
        <v>6884</v>
      </c>
      <c r="J4131" s="319" t="s">
        <v>6884</v>
      </c>
      <c r="K4131" s="319" t="s">
        <v>23967</v>
      </c>
      <c r="L4131" s="319" t="s">
        <v>862</v>
      </c>
    </row>
    <row r="4132" spans="1:12" ht="135">
      <c r="A4132" s="318" t="s">
        <v>25104</v>
      </c>
      <c r="B4132" s="318" t="s">
        <v>25101</v>
      </c>
      <c r="C4132" s="318" t="s">
        <v>25102</v>
      </c>
      <c r="D4132" s="318" t="s">
        <v>25103</v>
      </c>
      <c r="E4132" s="318" t="s">
        <v>7445</v>
      </c>
      <c r="F4132" s="318" t="s">
        <v>7446</v>
      </c>
      <c r="G4132" s="318" t="s">
        <v>6990</v>
      </c>
      <c r="H4132" s="318" t="s">
        <v>7446</v>
      </c>
      <c r="I4132" s="318" t="s">
        <v>6884</v>
      </c>
      <c r="J4132" s="318" t="s">
        <v>6884</v>
      </c>
      <c r="K4132" s="318" t="s">
        <v>23967</v>
      </c>
      <c r="L4132" s="318" t="s">
        <v>862</v>
      </c>
    </row>
    <row r="4133" spans="1:12" ht="303.75">
      <c r="A4133" s="319" t="s">
        <v>25108</v>
      </c>
      <c r="B4133" s="319" t="s">
        <v>25105</v>
      </c>
      <c r="C4133" s="319" t="s">
        <v>25106</v>
      </c>
      <c r="D4133" s="319" t="s">
        <v>25107</v>
      </c>
      <c r="E4133" s="319" t="s">
        <v>7445</v>
      </c>
      <c r="F4133" s="319" t="s">
        <v>7446</v>
      </c>
      <c r="G4133" s="319" t="s">
        <v>6990</v>
      </c>
      <c r="H4133" s="319" t="s">
        <v>7446</v>
      </c>
      <c r="I4133" s="319" t="s">
        <v>6884</v>
      </c>
      <c r="J4133" s="319" t="s">
        <v>6884</v>
      </c>
      <c r="K4133" s="319" t="s">
        <v>23967</v>
      </c>
      <c r="L4133" s="319" t="s">
        <v>862</v>
      </c>
    </row>
    <row r="4134" spans="1:12" ht="67.5">
      <c r="A4134" s="318" t="s">
        <v>25112</v>
      </c>
      <c r="B4134" s="318" t="s">
        <v>25109</v>
      </c>
      <c r="C4134" s="318" t="s">
        <v>25110</v>
      </c>
      <c r="D4134" s="318" t="s">
        <v>25111</v>
      </c>
      <c r="E4134" s="318" t="s">
        <v>7445</v>
      </c>
      <c r="F4134" s="318" t="s">
        <v>7446</v>
      </c>
      <c r="G4134" s="318" t="s">
        <v>6990</v>
      </c>
      <c r="H4134" s="318" t="s">
        <v>7446</v>
      </c>
      <c r="I4134" s="318" t="s">
        <v>6884</v>
      </c>
      <c r="J4134" s="318" t="s">
        <v>6884</v>
      </c>
      <c r="K4134" s="318" t="s">
        <v>23967</v>
      </c>
      <c r="L4134" s="318" t="s">
        <v>862</v>
      </c>
    </row>
    <row r="4135" spans="1:12" ht="67.5">
      <c r="A4135" s="319" t="s">
        <v>25116</v>
      </c>
      <c r="B4135" s="319" t="s">
        <v>25113</v>
      </c>
      <c r="C4135" s="319" t="s">
        <v>25114</v>
      </c>
      <c r="D4135" s="319" t="s">
        <v>25115</v>
      </c>
      <c r="E4135" s="319" t="s">
        <v>7445</v>
      </c>
      <c r="F4135" s="319" t="s">
        <v>7446</v>
      </c>
      <c r="G4135" s="319" t="s">
        <v>6990</v>
      </c>
      <c r="H4135" s="319" t="s">
        <v>7446</v>
      </c>
      <c r="I4135" s="319" t="s">
        <v>6884</v>
      </c>
      <c r="J4135" s="319" t="s">
        <v>6884</v>
      </c>
      <c r="K4135" s="319" t="s">
        <v>23967</v>
      </c>
      <c r="L4135" s="319" t="s">
        <v>862</v>
      </c>
    </row>
    <row r="4136" spans="1:12" ht="191.25">
      <c r="A4136" s="318" t="s">
        <v>25120</v>
      </c>
      <c r="B4136" s="318" t="s">
        <v>25117</v>
      </c>
      <c r="C4136" s="318" t="s">
        <v>25118</v>
      </c>
      <c r="D4136" s="318" t="s">
        <v>25119</v>
      </c>
      <c r="E4136" s="318" t="s">
        <v>7445</v>
      </c>
      <c r="F4136" s="318" t="s">
        <v>7446</v>
      </c>
      <c r="G4136" s="318" t="s">
        <v>6990</v>
      </c>
      <c r="H4136" s="318" t="s">
        <v>7446</v>
      </c>
      <c r="I4136" s="318" t="s">
        <v>6884</v>
      </c>
      <c r="J4136" s="318" t="s">
        <v>6884</v>
      </c>
      <c r="K4136" s="318" t="s">
        <v>23967</v>
      </c>
      <c r="L4136" s="318" t="s">
        <v>862</v>
      </c>
    </row>
    <row r="4137" spans="1:12" ht="180">
      <c r="A4137" s="319" t="s">
        <v>25124</v>
      </c>
      <c r="B4137" s="319" t="s">
        <v>25121</v>
      </c>
      <c r="C4137" s="319" t="s">
        <v>25122</v>
      </c>
      <c r="D4137" s="319" t="s">
        <v>25123</v>
      </c>
      <c r="E4137" s="319" t="s">
        <v>7445</v>
      </c>
      <c r="F4137" s="319" t="s">
        <v>7446</v>
      </c>
      <c r="G4137" s="319" t="s">
        <v>6990</v>
      </c>
      <c r="H4137" s="319" t="s">
        <v>7446</v>
      </c>
      <c r="I4137" s="319" t="s">
        <v>6884</v>
      </c>
      <c r="J4137" s="319" t="s">
        <v>6884</v>
      </c>
      <c r="K4137" s="319" t="s">
        <v>23967</v>
      </c>
      <c r="L4137" s="319" t="s">
        <v>862</v>
      </c>
    </row>
    <row r="4138" spans="1:12" ht="191.25">
      <c r="A4138" s="318" t="s">
        <v>25128</v>
      </c>
      <c r="B4138" s="318" t="s">
        <v>25125</v>
      </c>
      <c r="C4138" s="318" t="s">
        <v>25126</v>
      </c>
      <c r="D4138" s="318" t="s">
        <v>25127</v>
      </c>
      <c r="E4138" s="318" t="s">
        <v>7445</v>
      </c>
      <c r="F4138" s="318" t="s">
        <v>7446</v>
      </c>
      <c r="G4138" s="318" t="s">
        <v>6990</v>
      </c>
      <c r="H4138" s="318" t="s">
        <v>7446</v>
      </c>
      <c r="I4138" s="318" t="s">
        <v>6884</v>
      </c>
      <c r="J4138" s="318" t="s">
        <v>6884</v>
      </c>
      <c r="K4138" s="318" t="s">
        <v>23967</v>
      </c>
      <c r="L4138" s="318" t="s">
        <v>862</v>
      </c>
    </row>
    <row r="4139" spans="1:12" ht="67.5">
      <c r="A4139" s="319" t="s">
        <v>25132</v>
      </c>
      <c r="B4139" s="319" t="s">
        <v>25129</v>
      </c>
      <c r="C4139" s="319" t="s">
        <v>25130</v>
      </c>
      <c r="D4139" s="319" t="s">
        <v>25131</v>
      </c>
      <c r="E4139" s="319" t="s">
        <v>7445</v>
      </c>
      <c r="F4139" s="319" t="s">
        <v>7446</v>
      </c>
      <c r="G4139" s="319" t="s">
        <v>6990</v>
      </c>
      <c r="H4139" s="319" t="s">
        <v>7446</v>
      </c>
      <c r="I4139" s="319" t="s">
        <v>6884</v>
      </c>
      <c r="J4139" s="319" t="s">
        <v>6884</v>
      </c>
      <c r="K4139" s="319" t="s">
        <v>23967</v>
      </c>
      <c r="L4139" s="319" t="s">
        <v>862</v>
      </c>
    </row>
    <row r="4140" spans="1:12" ht="56.25">
      <c r="A4140" s="318" t="s">
        <v>25136</v>
      </c>
      <c r="B4140" s="318" t="s">
        <v>25133</v>
      </c>
      <c r="C4140" s="318" t="s">
        <v>25134</v>
      </c>
      <c r="D4140" s="318" t="s">
        <v>25135</v>
      </c>
      <c r="E4140" s="318" t="s">
        <v>7445</v>
      </c>
      <c r="F4140" s="318" t="s">
        <v>7446</v>
      </c>
      <c r="G4140" s="318" t="s">
        <v>6990</v>
      </c>
      <c r="H4140" s="318" t="s">
        <v>7446</v>
      </c>
      <c r="I4140" s="318" t="s">
        <v>6884</v>
      </c>
      <c r="J4140" s="318" t="s">
        <v>6884</v>
      </c>
      <c r="K4140" s="318" t="s">
        <v>23967</v>
      </c>
      <c r="L4140" s="318" t="s">
        <v>862</v>
      </c>
    </row>
    <row r="4141" spans="1:12" ht="56.25">
      <c r="A4141" s="319" t="s">
        <v>25140</v>
      </c>
      <c r="B4141" s="319" t="s">
        <v>25137</v>
      </c>
      <c r="C4141" s="319" t="s">
        <v>25138</v>
      </c>
      <c r="D4141" s="319" t="s">
        <v>25139</v>
      </c>
      <c r="E4141" s="319" t="s">
        <v>7445</v>
      </c>
      <c r="F4141" s="319" t="s">
        <v>7446</v>
      </c>
      <c r="G4141" s="319" t="s">
        <v>6990</v>
      </c>
      <c r="H4141" s="319" t="s">
        <v>7446</v>
      </c>
      <c r="I4141" s="319" t="s">
        <v>6884</v>
      </c>
      <c r="J4141" s="319" t="s">
        <v>6884</v>
      </c>
      <c r="K4141" s="319" t="s">
        <v>23967</v>
      </c>
      <c r="L4141" s="319" t="s">
        <v>862</v>
      </c>
    </row>
    <row r="4142" spans="1:12" ht="247.5">
      <c r="A4142" s="318" t="s">
        <v>25144</v>
      </c>
      <c r="B4142" s="318" t="s">
        <v>25141</v>
      </c>
      <c r="C4142" s="318" t="s">
        <v>25142</v>
      </c>
      <c r="D4142" s="318" t="s">
        <v>25143</v>
      </c>
      <c r="E4142" s="318" t="s">
        <v>7445</v>
      </c>
      <c r="F4142" s="318" t="s">
        <v>7446</v>
      </c>
      <c r="G4142" s="318" t="s">
        <v>6990</v>
      </c>
      <c r="H4142" s="318" t="s">
        <v>7446</v>
      </c>
      <c r="I4142" s="318" t="s">
        <v>6884</v>
      </c>
      <c r="J4142" s="318" t="s">
        <v>6884</v>
      </c>
      <c r="K4142" s="318" t="s">
        <v>23967</v>
      </c>
      <c r="L4142" s="318" t="s">
        <v>862</v>
      </c>
    </row>
    <row r="4143" spans="1:12" ht="258.75">
      <c r="A4143" s="319" t="s">
        <v>25148</v>
      </c>
      <c r="B4143" s="319" t="s">
        <v>25145</v>
      </c>
      <c r="C4143" s="319" t="s">
        <v>25146</v>
      </c>
      <c r="D4143" s="319" t="s">
        <v>25147</v>
      </c>
      <c r="E4143" s="319" t="s">
        <v>7445</v>
      </c>
      <c r="F4143" s="319" t="s">
        <v>7446</v>
      </c>
      <c r="G4143" s="319" t="s">
        <v>6990</v>
      </c>
      <c r="H4143" s="319" t="s">
        <v>7446</v>
      </c>
      <c r="I4143" s="319" t="s">
        <v>6884</v>
      </c>
      <c r="J4143" s="319" t="s">
        <v>6884</v>
      </c>
      <c r="K4143" s="319" t="s">
        <v>23967</v>
      </c>
      <c r="L4143" s="319" t="s">
        <v>862</v>
      </c>
    </row>
    <row r="4144" spans="1:12" ht="303.75">
      <c r="A4144" s="318" t="s">
        <v>25152</v>
      </c>
      <c r="B4144" s="318" t="s">
        <v>25149</v>
      </c>
      <c r="C4144" s="318" t="s">
        <v>25150</v>
      </c>
      <c r="D4144" s="318" t="s">
        <v>25151</v>
      </c>
      <c r="E4144" s="318" t="s">
        <v>7445</v>
      </c>
      <c r="F4144" s="318" t="s">
        <v>7446</v>
      </c>
      <c r="G4144" s="318" t="s">
        <v>6990</v>
      </c>
      <c r="H4144" s="318" t="s">
        <v>7446</v>
      </c>
      <c r="I4144" s="318" t="s">
        <v>6884</v>
      </c>
      <c r="J4144" s="318" t="s">
        <v>6884</v>
      </c>
      <c r="K4144" s="318" t="s">
        <v>23967</v>
      </c>
      <c r="L4144" s="318" t="s">
        <v>862</v>
      </c>
    </row>
    <row r="4145" spans="1:12" ht="56.25">
      <c r="A4145" s="319" t="s">
        <v>25156</v>
      </c>
      <c r="B4145" s="319" t="s">
        <v>25153</v>
      </c>
      <c r="C4145" s="319" t="s">
        <v>25154</v>
      </c>
      <c r="D4145" s="319" t="s">
        <v>25155</v>
      </c>
      <c r="E4145" s="319" t="s">
        <v>7445</v>
      </c>
      <c r="F4145" s="319" t="s">
        <v>7446</v>
      </c>
      <c r="G4145" s="319" t="s">
        <v>6990</v>
      </c>
      <c r="H4145" s="319" t="s">
        <v>7446</v>
      </c>
      <c r="I4145" s="319" t="s">
        <v>6884</v>
      </c>
      <c r="J4145" s="319" t="s">
        <v>6884</v>
      </c>
      <c r="K4145" s="319" t="s">
        <v>23967</v>
      </c>
      <c r="L4145" s="319" t="s">
        <v>862</v>
      </c>
    </row>
    <row r="4146" spans="1:12" ht="56.25">
      <c r="A4146" s="318" t="s">
        <v>25160</v>
      </c>
      <c r="B4146" s="318" t="s">
        <v>25157</v>
      </c>
      <c r="C4146" s="318" t="s">
        <v>25158</v>
      </c>
      <c r="D4146" s="318" t="s">
        <v>25159</v>
      </c>
      <c r="E4146" s="318" t="s">
        <v>7445</v>
      </c>
      <c r="F4146" s="318" t="s">
        <v>7446</v>
      </c>
      <c r="G4146" s="318" t="s">
        <v>6990</v>
      </c>
      <c r="H4146" s="318" t="s">
        <v>7446</v>
      </c>
      <c r="I4146" s="318" t="s">
        <v>6884</v>
      </c>
      <c r="J4146" s="318" t="s">
        <v>6884</v>
      </c>
      <c r="K4146" s="318" t="s">
        <v>23967</v>
      </c>
      <c r="L4146" s="318" t="s">
        <v>862</v>
      </c>
    </row>
    <row r="4147" spans="1:12" ht="67.5">
      <c r="A4147" s="319" t="s">
        <v>25164</v>
      </c>
      <c r="B4147" s="319" t="s">
        <v>25161</v>
      </c>
      <c r="C4147" s="319" t="s">
        <v>25162</v>
      </c>
      <c r="D4147" s="319" t="s">
        <v>25163</v>
      </c>
      <c r="E4147" s="319" t="s">
        <v>7445</v>
      </c>
      <c r="F4147" s="319" t="s">
        <v>7446</v>
      </c>
      <c r="G4147" s="319" t="s">
        <v>6990</v>
      </c>
      <c r="H4147" s="319" t="s">
        <v>7446</v>
      </c>
      <c r="I4147" s="319" t="s">
        <v>6884</v>
      </c>
      <c r="J4147" s="319" t="s">
        <v>6884</v>
      </c>
      <c r="K4147" s="319" t="s">
        <v>23967</v>
      </c>
      <c r="L4147" s="319" t="s">
        <v>862</v>
      </c>
    </row>
    <row r="4148" spans="1:12" ht="56.25">
      <c r="A4148" s="318" t="s">
        <v>25168</v>
      </c>
      <c r="B4148" s="318" t="s">
        <v>25165</v>
      </c>
      <c r="C4148" s="318" t="s">
        <v>25166</v>
      </c>
      <c r="D4148" s="318" t="s">
        <v>25167</v>
      </c>
      <c r="E4148" s="318" t="s">
        <v>7445</v>
      </c>
      <c r="F4148" s="318" t="s">
        <v>7446</v>
      </c>
      <c r="G4148" s="318" t="s">
        <v>6990</v>
      </c>
      <c r="H4148" s="318" t="s">
        <v>7446</v>
      </c>
      <c r="I4148" s="318" t="s">
        <v>6884</v>
      </c>
      <c r="J4148" s="318" t="s">
        <v>6884</v>
      </c>
      <c r="K4148" s="318" t="s">
        <v>23967</v>
      </c>
      <c r="L4148" s="318" t="s">
        <v>862</v>
      </c>
    </row>
    <row r="4149" spans="1:12" ht="258.75">
      <c r="A4149" s="319" t="s">
        <v>25172</v>
      </c>
      <c r="B4149" s="319" t="s">
        <v>25169</v>
      </c>
      <c r="C4149" s="319" t="s">
        <v>25170</v>
      </c>
      <c r="D4149" s="319" t="s">
        <v>25171</v>
      </c>
      <c r="E4149" s="319" t="s">
        <v>7445</v>
      </c>
      <c r="F4149" s="319" t="s">
        <v>7446</v>
      </c>
      <c r="G4149" s="319" t="s">
        <v>6990</v>
      </c>
      <c r="H4149" s="319" t="s">
        <v>7446</v>
      </c>
      <c r="I4149" s="319" t="s">
        <v>6884</v>
      </c>
      <c r="J4149" s="319" t="s">
        <v>6884</v>
      </c>
      <c r="K4149" s="319" t="s">
        <v>23967</v>
      </c>
      <c r="L4149" s="319" t="s">
        <v>862</v>
      </c>
    </row>
    <row r="4150" spans="1:12" ht="258.75">
      <c r="A4150" s="318" t="s">
        <v>25176</v>
      </c>
      <c r="B4150" s="318" t="s">
        <v>25173</v>
      </c>
      <c r="C4150" s="318" t="s">
        <v>25174</v>
      </c>
      <c r="D4150" s="318" t="s">
        <v>25175</v>
      </c>
      <c r="E4150" s="318" t="s">
        <v>7445</v>
      </c>
      <c r="F4150" s="318" t="s">
        <v>7446</v>
      </c>
      <c r="G4150" s="318" t="s">
        <v>6990</v>
      </c>
      <c r="H4150" s="318" t="s">
        <v>7446</v>
      </c>
      <c r="I4150" s="318" t="s">
        <v>6884</v>
      </c>
      <c r="J4150" s="318" t="s">
        <v>6884</v>
      </c>
      <c r="K4150" s="318" t="s">
        <v>23967</v>
      </c>
      <c r="L4150" s="318" t="s">
        <v>862</v>
      </c>
    </row>
    <row r="4151" spans="1:12" ht="56.25">
      <c r="A4151" s="319" t="s">
        <v>25180</v>
      </c>
      <c r="B4151" s="319" t="s">
        <v>25177</v>
      </c>
      <c r="C4151" s="319" t="s">
        <v>25178</v>
      </c>
      <c r="D4151" s="319" t="s">
        <v>25179</v>
      </c>
      <c r="E4151" s="319" t="s">
        <v>7445</v>
      </c>
      <c r="F4151" s="319" t="s">
        <v>7446</v>
      </c>
      <c r="G4151" s="319" t="s">
        <v>6990</v>
      </c>
      <c r="H4151" s="319" t="s">
        <v>7446</v>
      </c>
      <c r="I4151" s="319" t="s">
        <v>6884</v>
      </c>
      <c r="J4151" s="319" t="s">
        <v>6884</v>
      </c>
      <c r="K4151" s="319" t="s">
        <v>23967</v>
      </c>
      <c r="L4151" s="319" t="s">
        <v>862</v>
      </c>
    </row>
    <row r="4152" spans="1:12" ht="348.75">
      <c r="A4152" s="318" t="s">
        <v>25184</v>
      </c>
      <c r="B4152" s="318" t="s">
        <v>25181</v>
      </c>
      <c r="C4152" s="318" t="s">
        <v>25182</v>
      </c>
      <c r="D4152" s="318" t="s">
        <v>25183</v>
      </c>
      <c r="E4152" s="318" t="s">
        <v>7445</v>
      </c>
      <c r="F4152" s="318" t="s">
        <v>7446</v>
      </c>
      <c r="G4152" s="318" t="s">
        <v>6990</v>
      </c>
      <c r="H4152" s="318" t="s">
        <v>7446</v>
      </c>
      <c r="I4152" s="318" t="s">
        <v>6884</v>
      </c>
      <c r="J4152" s="318" t="s">
        <v>6884</v>
      </c>
      <c r="K4152" s="318" t="s">
        <v>23967</v>
      </c>
      <c r="L4152" s="318" t="s">
        <v>862</v>
      </c>
    </row>
    <row r="4153" spans="1:12" ht="326.25">
      <c r="A4153" s="319" t="s">
        <v>25188</v>
      </c>
      <c r="B4153" s="319" t="s">
        <v>25185</v>
      </c>
      <c r="C4153" s="319" t="s">
        <v>25186</v>
      </c>
      <c r="D4153" s="319" t="s">
        <v>25187</v>
      </c>
      <c r="E4153" s="319" t="s">
        <v>7445</v>
      </c>
      <c r="F4153" s="319" t="s">
        <v>7446</v>
      </c>
      <c r="G4153" s="319" t="s">
        <v>6990</v>
      </c>
      <c r="H4153" s="319" t="s">
        <v>7446</v>
      </c>
      <c r="I4153" s="319" t="s">
        <v>6884</v>
      </c>
      <c r="J4153" s="319" t="s">
        <v>6884</v>
      </c>
      <c r="K4153" s="319" t="s">
        <v>23967</v>
      </c>
      <c r="L4153" s="319" t="s">
        <v>862</v>
      </c>
    </row>
    <row r="4154" spans="1:12" ht="258.75">
      <c r="A4154" s="318" t="s">
        <v>25192</v>
      </c>
      <c r="B4154" s="318" t="s">
        <v>25189</v>
      </c>
      <c r="C4154" s="318" t="s">
        <v>25190</v>
      </c>
      <c r="D4154" s="318" t="s">
        <v>25191</v>
      </c>
      <c r="E4154" s="318" t="s">
        <v>7445</v>
      </c>
      <c r="F4154" s="318" t="s">
        <v>7446</v>
      </c>
      <c r="G4154" s="318" t="s">
        <v>6990</v>
      </c>
      <c r="H4154" s="318" t="s">
        <v>7446</v>
      </c>
      <c r="I4154" s="318" t="s">
        <v>6884</v>
      </c>
      <c r="J4154" s="318" t="s">
        <v>6884</v>
      </c>
      <c r="K4154" s="318" t="s">
        <v>23967</v>
      </c>
      <c r="L4154" s="318" t="s">
        <v>862</v>
      </c>
    </row>
    <row r="4155" spans="1:12" ht="258.75">
      <c r="A4155" s="319" t="s">
        <v>25196</v>
      </c>
      <c r="B4155" s="319" t="s">
        <v>25193</v>
      </c>
      <c r="C4155" s="319" t="s">
        <v>25194</v>
      </c>
      <c r="D4155" s="319" t="s">
        <v>25195</v>
      </c>
      <c r="E4155" s="319" t="s">
        <v>7445</v>
      </c>
      <c r="F4155" s="319" t="s">
        <v>7446</v>
      </c>
      <c r="G4155" s="319" t="s">
        <v>6990</v>
      </c>
      <c r="H4155" s="319" t="s">
        <v>7446</v>
      </c>
      <c r="I4155" s="319" t="s">
        <v>6884</v>
      </c>
      <c r="J4155" s="319" t="s">
        <v>6884</v>
      </c>
      <c r="K4155" s="319" t="s">
        <v>23967</v>
      </c>
      <c r="L4155" s="319" t="s">
        <v>862</v>
      </c>
    </row>
    <row r="4156" spans="1:12" ht="33.75">
      <c r="A4156" s="318" t="s">
        <v>25200</v>
      </c>
      <c r="B4156" s="318" t="s">
        <v>25197</v>
      </c>
      <c r="C4156" s="318" t="s">
        <v>25198</v>
      </c>
      <c r="D4156" s="318" t="s">
        <v>25199</v>
      </c>
      <c r="E4156" s="318" t="s">
        <v>7445</v>
      </c>
      <c r="F4156" s="318" t="s">
        <v>7446</v>
      </c>
      <c r="G4156" s="318" t="s">
        <v>6990</v>
      </c>
      <c r="H4156" s="318" t="s">
        <v>7446</v>
      </c>
      <c r="I4156" s="318" t="s">
        <v>6884</v>
      </c>
      <c r="J4156" s="318" t="s">
        <v>6884</v>
      </c>
      <c r="K4156" s="318" t="s">
        <v>23967</v>
      </c>
      <c r="L4156" s="318" t="s">
        <v>862</v>
      </c>
    </row>
    <row r="4157" spans="1:12" ht="56.25">
      <c r="A4157" s="319" t="s">
        <v>25204</v>
      </c>
      <c r="B4157" s="319" t="s">
        <v>25201</v>
      </c>
      <c r="C4157" s="319" t="s">
        <v>25202</v>
      </c>
      <c r="D4157" s="319" t="s">
        <v>25203</v>
      </c>
      <c r="E4157" s="319" t="s">
        <v>7445</v>
      </c>
      <c r="F4157" s="319" t="s">
        <v>7446</v>
      </c>
      <c r="G4157" s="319" t="s">
        <v>6990</v>
      </c>
      <c r="H4157" s="319" t="s">
        <v>7446</v>
      </c>
      <c r="I4157" s="319" t="s">
        <v>6884</v>
      </c>
      <c r="J4157" s="319" t="s">
        <v>6884</v>
      </c>
      <c r="K4157" s="319" t="s">
        <v>23967</v>
      </c>
      <c r="L4157" s="319" t="s">
        <v>862</v>
      </c>
    </row>
    <row r="4158" spans="1:12" ht="45">
      <c r="A4158" s="318" t="s">
        <v>25208</v>
      </c>
      <c r="B4158" s="318" t="s">
        <v>25205</v>
      </c>
      <c r="C4158" s="318" t="s">
        <v>25206</v>
      </c>
      <c r="D4158" s="318" t="s">
        <v>25207</v>
      </c>
      <c r="E4158" s="318" t="s">
        <v>7445</v>
      </c>
      <c r="F4158" s="318" t="s">
        <v>7446</v>
      </c>
      <c r="G4158" s="318" t="s">
        <v>6990</v>
      </c>
      <c r="H4158" s="318" t="s">
        <v>7446</v>
      </c>
      <c r="I4158" s="318" t="s">
        <v>6884</v>
      </c>
      <c r="J4158" s="318" t="s">
        <v>6884</v>
      </c>
      <c r="K4158" s="318" t="s">
        <v>23967</v>
      </c>
      <c r="L4158" s="318" t="s">
        <v>862</v>
      </c>
    </row>
    <row r="4159" spans="1:12" ht="33.75">
      <c r="A4159" s="319" t="s">
        <v>25212</v>
      </c>
      <c r="B4159" s="319" t="s">
        <v>25209</v>
      </c>
      <c r="C4159" s="319" t="s">
        <v>25210</v>
      </c>
      <c r="D4159" s="319" t="s">
        <v>25211</v>
      </c>
      <c r="E4159" s="319" t="s">
        <v>7445</v>
      </c>
      <c r="F4159" s="319" t="s">
        <v>7446</v>
      </c>
      <c r="G4159" s="319" t="s">
        <v>6990</v>
      </c>
      <c r="H4159" s="319" t="s">
        <v>7446</v>
      </c>
      <c r="I4159" s="319" t="s">
        <v>6884</v>
      </c>
      <c r="J4159" s="319" t="s">
        <v>6884</v>
      </c>
      <c r="K4159" s="319" t="s">
        <v>23967</v>
      </c>
      <c r="L4159" s="319" t="s">
        <v>862</v>
      </c>
    </row>
    <row r="4160" spans="1:12" ht="33.75">
      <c r="A4160" s="318" t="s">
        <v>25216</v>
      </c>
      <c r="B4160" s="318" t="s">
        <v>25213</v>
      </c>
      <c r="C4160" s="318" t="s">
        <v>25214</v>
      </c>
      <c r="D4160" s="318" t="s">
        <v>25215</v>
      </c>
      <c r="E4160" s="318" t="s">
        <v>7445</v>
      </c>
      <c r="F4160" s="318" t="s">
        <v>7446</v>
      </c>
      <c r="G4160" s="318" t="s">
        <v>6990</v>
      </c>
      <c r="H4160" s="318" t="s">
        <v>7446</v>
      </c>
      <c r="I4160" s="318" t="s">
        <v>6884</v>
      </c>
      <c r="J4160" s="318" t="s">
        <v>6884</v>
      </c>
      <c r="K4160" s="318" t="s">
        <v>23967</v>
      </c>
      <c r="L4160" s="318" t="s">
        <v>862</v>
      </c>
    </row>
    <row r="4161" spans="1:12" ht="33.75">
      <c r="A4161" s="319" t="s">
        <v>25220</v>
      </c>
      <c r="B4161" s="319" t="s">
        <v>25217</v>
      </c>
      <c r="C4161" s="319" t="s">
        <v>25218</v>
      </c>
      <c r="D4161" s="319" t="s">
        <v>25219</v>
      </c>
      <c r="E4161" s="319" t="s">
        <v>7445</v>
      </c>
      <c r="F4161" s="319" t="s">
        <v>7446</v>
      </c>
      <c r="G4161" s="319" t="s">
        <v>6990</v>
      </c>
      <c r="H4161" s="319" t="s">
        <v>7446</v>
      </c>
      <c r="I4161" s="319" t="s">
        <v>6884</v>
      </c>
      <c r="J4161" s="319" t="s">
        <v>6884</v>
      </c>
      <c r="K4161" s="319" t="s">
        <v>23967</v>
      </c>
      <c r="L4161" s="319" t="s">
        <v>862</v>
      </c>
    </row>
    <row r="4162" spans="1:12" ht="168.75">
      <c r="A4162" s="318" t="s">
        <v>25224</v>
      </c>
      <c r="B4162" s="318" t="s">
        <v>25221</v>
      </c>
      <c r="C4162" s="318" t="s">
        <v>25222</v>
      </c>
      <c r="D4162" s="318" t="s">
        <v>25223</v>
      </c>
      <c r="E4162" s="318" t="s">
        <v>7445</v>
      </c>
      <c r="F4162" s="318" t="s">
        <v>7446</v>
      </c>
      <c r="G4162" s="318" t="s">
        <v>6990</v>
      </c>
      <c r="H4162" s="318" t="s">
        <v>7446</v>
      </c>
      <c r="I4162" s="318" t="s">
        <v>6884</v>
      </c>
      <c r="J4162" s="318" t="s">
        <v>6884</v>
      </c>
      <c r="K4162" s="318" t="s">
        <v>23967</v>
      </c>
      <c r="L4162" s="318" t="s">
        <v>862</v>
      </c>
    </row>
    <row r="4163" spans="1:12" ht="168.75">
      <c r="A4163" s="319" t="s">
        <v>25228</v>
      </c>
      <c r="B4163" s="319" t="s">
        <v>25225</v>
      </c>
      <c r="C4163" s="319" t="s">
        <v>25226</v>
      </c>
      <c r="D4163" s="319" t="s">
        <v>25227</v>
      </c>
      <c r="E4163" s="319" t="s">
        <v>7445</v>
      </c>
      <c r="F4163" s="319" t="s">
        <v>7446</v>
      </c>
      <c r="G4163" s="319" t="s">
        <v>6990</v>
      </c>
      <c r="H4163" s="319" t="s">
        <v>7446</v>
      </c>
      <c r="I4163" s="319" t="s">
        <v>6884</v>
      </c>
      <c r="J4163" s="319" t="s">
        <v>6884</v>
      </c>
      <c r="K4163" s="319" t="s">
        <v>23967</v>
      </c>
      <c r="L4163" s="319" t="s">
        <v>862</v>
      </c>
    </row>
    <row r="4164" spans="1:12" ht="258.75">
      <c r="A4164" s="318" t="s">
        <v>5970</v>
      </c>
      <c r="B4164" s="318" t="s">
        <v>25229</v>
      </c>
      <c r="C4164" s="318" t="s">
        <v>25230</v>
      </c>
      <c r="D4164" s="318" t="s">
        <v>5971</v>
      </c>
      <c r="E4164" s="318" t="s">
        <v>7445</v>
      </c>
      <c r="F4164" s="318" t="s">
        <v>7446</v>
      </c>
      <c r="G4164" s="318" t="s">
        <v>6990</v>
      </c>
      <c r="H4164" s="318" t="s">
        <v>7446</v>
      </c>
      <c r="I4164" s="318" t="s">
        <v>6884</v>
      </c>
      <c r="J4164" s="318" t="s">
        <v>6884</v>
      </c>
      <c r="K4164" s="318" t="s">
        <v>23967</v>
      </c>
      <c r="L4164" s="318" t="s">
        <v>862</v>
      </c>
    </row>
    <row r="4165" spans="1:12" ht="270">
      <c r="A4165" s="319" t="s">
        <v>25234</v>
      </c>
      <c r="B4165" s="319" t="s">
        <v>25231</v>
      </c>
      <c r="C4165" s="319" t="s">
        <v>25232</v>
      </c>
      <c r="D4165" s="319" t="s">
        <v>25233</v>
      </c>
      <c r="E4165" s="319" t="s">
        <v>7445</v>
      </c>
      <c r="F4165" s="319" t="s">
        <v>7446</v>
      </c>
      <c r="G4165" s="319" t="s">
        <v>6990</v>
      </c>
      <c r="H4165" s="319" t="s">
        <v>7446</v>
      </c>
      <c r="I4165" s="319" t="s">
        <v>6884</v>
      </c>
      <c r="J4165" s="319" t="s">
        <v>6884</v>
      </c>
      <c r="K4165" s="319" t="s">
        <v>23967</v>
      </c>
      <c r="L4165" s="319" t="s">
        <v>862</v>
      </c>
    </row>
    <row r="4166" spans="1:12" ht="270">
      <c r="A4166" s="318" t="s">
        <v>25238</v>
      </c>
      <c r="B4166" s="318" t="s">
        <v>25235</v>
      </c>
      <c r="C4166" s="318" t="s">
        <v>25236</v>
      </c>
      <c r="D4166" s="318" t="s">
        <v>25237</v>
      </c>
      <c r="E4166" s="318" t="s">
        <v>7445</v>
      </c>
      <c r="F4166" s="318" t="s">
        <v>7446</v>
      </c>
      <c r="G4166" s="318" t="s">
        <v>6990</v>
      </c>
      <c r="H4166" s="318" t="s">
        <v>7446</v>
      </c>
      <c r="I4166" s="318" t="s">
        <v>6884</v>
      </c>
      <c r="J4166" s="318" t="s">
        <v>6884</v>
      </c>
      <c r="K4166" s="318" t="s">
        <v>23967</v>
      </c>
      <c r="L4166" s="318" t="s">
        <v>862</v>
      </c>
    </row>
    <row r="4167" spans="1:12" ht="270">
      <c r="A4167" s="319" t="s">
        <v>5897</v>
      </c>
      <c r="B4167" s="319" t="s">
        <v>25239</v>
      </c>
      <c r="C4167" s="319" t="s">
        <v>25240</v>
      </c>
      <c r="D4167" s="319" t="s">
        <v>5899</v>
      </c>
      <c r="E4167" s="319" t="s">
        <v>7445</v>
      </c>
      <c r="F4167" s="319" t="s">
        <v>7446</v>
      </c>
      <c r="G4167" s="319" t="s">
        <v>6990</v>
      </c>
      <c r="H4167" s="319" t="s">
        <v>7446</v>
      </c>
      <c r="I4167" s="319" t="s">
        <v>6884</v>
      </c>
      <c r="J4167" s="319" t="s">
        <v>6884</v>
      </c>
      <c r="K4167" s="319" t="s">
        <v>23967</v>
      </c>
      <c r="L4167" s="319" t="s">
        <v>862</v>
      </c>
    </row>
    <row r="4168" spans="1:12" ht="135">
      <c r="A4168" s="318" t="s">
        <v>25244</v>
      </c>
      <c r="B4168" s="318" t="s">
        <v>25241</v>
      </c>
      <c r="C4168" s="318" t="s">
        <v>25242</v>
      </c>
      <c r="D4168" s="318" t="s">
        <v>25243</v>
      </c>
      <c r="E4168" s="318" t="s">
        <v>7445</v>
      </c>
      <c r="F4168" s="318" t="s">
        <v>7446</v>
      </c>
      <c r="G4168" s="318" t="s">
        <v>6990</v>
      </c>
      <c r="H4168" s="318" t="s">
        <v>7446</v>
      </c>
      <c r="I4168" s="318" t="s">
        <v>6884</v>
      </c>
      <c r="J4168" s="318" t="s">
        <v>6884</v>
      </c>
      <c r="K4168" s="318" t="s">
        <v>23967</v>
      </c>
      <c r="L4168" s="318" t="s">
        <v>862</v>
      </c>
    </row>
    <row r="4169" spans="1:12" ht="213.75">
      <c r="A4169" s="319" t="s">
        <v>25248</v>
      </c>
      <c r="B4169" s="319" t="s">
        <v>25245</v>
      </c>
      <c r="C4169" s="319" t="s">
        <v>25246</v>
      </c>
      <c r="D4169" s="319" t="s">
        <v>25247</v>
      </c>
      <c r="E4169" s="319" t="s">
        <v>7445</v>
      </c>
      <c r="F4169" s="319" t="s">
        <v>7446</v>
      </c>
      <c r="G4169" s="319" t="s">
        <v>6990</v>
      </c>
      <c r="H4169" s="319" t="s">
        <v>7446</v>
      </c>
      <c r="I4169" s="319" t="s">
        <v>6884</v>
      </c>
      <c r="J4169" s="319" t="s">
        <v>6884</v>
      </c>
      <c r="K4169" s="319" t="s">
        <v>23967</v>
      </c>
      <c r="L4169" s="319" t="s">
        <v>862</v>
      </c>
    </row>
    <row r="4170" spans="1:12" ht="135">
      <c r="A4170" s="318" t="s">
        <v>25252</v>
      </c>
      <c r="B4170" s="318" t="s">
        <v>25249</v>
      </c>
      <c r="C4170" s="318" t="s">
        <v>25250</v>
      </c>
      <c r="D4170" s="318" t="s">
        <v>25251</v>
      </c>
      <c r="E4170" s="318" t="s">
        <v>7445</v>
      </c>
      <c r="F4170" s="318" t="s">
        <v>7446</v>
      </c>
      <c r="G4170" s="318" t="s">
        <v>6990</v>
      </c>
      <c r="H4170" s="318" t="s">
        <v>7446</v>
      </c>
      <c r="I4170" s="318" t="s">
        <v>6884</v>
      </c>
      <c r="J4170" s="318" t="s">
        <v>6884</v>
      </c>
      <c r="K4170" s="318" t="s">
        <v>23967</v>
      </c>
      <c r="L4170" s="318" t="s">
        <v>862</v>
      </c>
    </row>
    <row r="4171" spans="1:12" ht="270">
      <c r="A4171" s="319" t="s">
        <v>25256</v>
      </c>
      <c r="B4171" s="319" t="s">
        <v>25253</v>
      </c>
      <c r="C4171" s="319" t="s">
        <v>25254</v>
      </c>
      <c r="D4171" s="319" t="s">
        <v>25255</v>
      </c>
      <c r="E4171" s="319" t="s">
        <v>7445</v>
      </c>
      <c r="F4171" s="319" t="s">
        <v>7446</v>
      </c>
      <c r="G4171" s="319" t="s">
        <v>6990</v>
      </c>
      <c r="H4171" s="319" t="s">
        <v>7446</v>
      </c>
      <c r="I4171" s="319" t="s">
        <v>6884</v>
      </c>
      <c r="J4171" s="319" t="s">
        <v>6884</v>
      </c>
      <c r="K4171" s="319" t="s">
        <v>23967</v>
      </c>
      <c r="L4171" s="319" t="s">
        <v>862</v>
      </c>
    </row>
    <row r="4172" spans="1:12" ht="270">
      <c r="A4172" s="318" t="s">
        <v>25260</v>
      </c>
      <c r="B4172" s="318" t="s">
        <v>25257</v>
      </c>
      <c r="C4172" s="318" t="s">
        <v>25258</v>
      </c>
      <c r="D4172" s="318" t="s">
        <v>25259</v>
      </c>
      <c r="E4172" s="318" t="s">
        <v>7445</v>
      </c>
      <c r="F4172" s="318" t="s">
        <v>7446</v>
      </c>
      <c r="G4172" s="318" t="s">
        <v>6990</v>
      </c>
      <c r="H4172" s="318" t="s">
        <v>7446</v>
      </c>
      <c r="I4172" s="318" t="s">
        <v>6884</v>
      </c>
      <c r="J4172" s="318" t="s">
        <v>6884</v>
      </c>
      <c r="K4172" s="318" t="s">
        <v>23967</v>
      </c>
      <c r="L4172" s="318" t="s">
        <v>862</v>
      </c>
    </row>
    <row r="4173" spans="1:12" ht="270">
      <c r="A4173" s="319" t="s">
        <v>25264</v>
      </c>
      <c r="B4173" s="319" t="s">
        <v>25261</v>
      </c>
      <c r="C4173" s="319" t="s">
        <v>25262</v>
      </c>
      <c r="D4173" s="319" t="s">
        <v>25263</v>
      </c>
      <c r="E4173" s="319" t="s">
        <v>7445</v>
      </c>
      <c r="F4173" s="319" t="s">
        <v>7446</v>
      </c>
      <c r="G4173" s="319" t="s">
        <v>6990</v>
      </c>
      <c r="H4173" s="319" t="s">
        <v>7446</v>
      </c>
      <c r="I4173" s="319" t="s">
        <v>6884</v>
      </c>
      <c r="J4173" s="319" t="s">
        <v>6884</v>
      </c>
      <c r="K4173" s="319" t="s">
        <v>23967</v>
      </c>
      <c r="L4173" s="319" t="s">
        <v>862</v>
      </c>
    </row>
    <row r="4174" spans="1:12" ht="258.75">
      <c r="A4174" s="318" t="s">
        <v>25268</v>
      </c>
      <c r="B4174" s="318" t="s">
        <v>25265</v>
      </c>
      <c r="C4174" s="318" t="s">
        <v>25266</v>
      </c>
      <c r="D4174" s="318" t="s">
        <v>25267</v>
      </c>
      <c r="E4174" s="318" t="s">
        <v>7445</v>
      </c>
      <c r="F4174" s="318" t="s">
        <v>7446</v>
      </c>
      <c r="G4174" s="318" t="s">
        <v>6990</v>
      </c>
      <c r="H4174" s="318" t="s">
        <v>7446</v>
      </c>
      <c r="I4174" s="318" t="s">
        <v>6884</v>
      </c>
      <c r="J4174" s="318" t="s">
        <v>6884</v>
      </c>
      <c r="K4174" s="318" t="s">
        <v>23967</v>
      </c>
      <c r="L4174" s="318" t="s">
        <v>862</v>
      </c>
    </row>
    <row r="4175" spans="1:12" ht="348.75">
      <c r="A4175" s="319" t="s">
        <v>25272</v>
      </c>
      <c r="B4175" s="319" t="s">
        <v>25269</v>
      </c>
      <c r="C4175" s="319" t="s">
        <v>25270</v>
      </c>
      <c r="D4175" s="319" t="s">
        <v>25271</v>
      </c>
      <c r="E4175" s="319" t="s">
        <v>7445</v>
      </c>
      <c r="F4175" s="319" t="s">
        <v>7446</v>
      </c>
      <c r="G4175" s="319" t="s">
        <v>6990</v>
      </c>
      <c r="H4175" s="319" t="s">
        <v>7446</v>
      </c>
      <c r="I4175" s="319" t="s">
        <v>6884</v>
      </c>
      <c r="J4175" s="319" t="s">
        <v>6884</v>
      </c>
      <c r="K4175" s="319" t="s">
        <v>23967</v>
      </c>
      <c r="L4175" s="319" t="s">
        <v>862</v>
      </c>
    </row>
    <row r="4176" spans="1:12" ht="270">
      <c r="A4176" s="318" t="s">
        <v>25276</v>
      </c>
      <c r="B4176" s="318" t="s">
        <v>25273</v>
      </c>
      <c r="C4176" s="318" t="s">
        <v>25274</v>
      </c>
      <c r="D4176" s="318" t="s">
        <v>25275</v>
      </c>
      <c r="E4176" s="318" t="s">
        <v>7445</v>
      </c>
      <c r="F4176" s="318" t="s">
        <v>7446</v>
      </c>
      <c r="G4176" s="318" t="s">
        <v>6990</v>
      </c>
      <c r="H4176" s="318" t="s">
        <v>7446</v>
      </c>
      <c r="I4176" s="318" t="s">
        <v>6884</v>
      </c>
      <c r="J4176" s="318" t="s">
        <v>6884</v>
      </c>
      <c r="K4176" s="318" t="s">
        <v>23967</v>
      </c>
      <c r="L4176" s="318" t="s">
        <v>862</v>
      </c>
    </row>
    <row r="4177" spans="1:12" ht="281.25">
      <c r="A4177" s="319" t="s">
        <v>25280</v>
      </c>
      <c r="B4177" s="319" t="s">
        <v>25277</v>
      </c>
      <c r="C4177" s="319" t="s">
        <v>25278</v>
      </c>
      <c r="D4177" s="319" t="s">
        <v>25279</v>
      </c>
      <c r="E4177" s="319" t="s">
        <v>7445</v>
      </c>
      <c r="F4177" s="319" t="s">
        <v>7446</v>
      </c>
      <c r="G4177" s="319" t="s">
        <v>6990</v>
      </c>
      <c r="H4177" s="319" t="s">
        <v>7446</v>
      </c>
      <c r="I4177" s="319" t="s">
        <v>6884</v>
      </c>
      <c r="J4177" s="319" t="s">
        <v>6884</v>
      </c>
      <c r="K4177" s="319" t="s">
        <v>23967</v>
      </c>
      <c r="L4177" s="319" t="s">
        <v>862</v>
      </c>
    </row>
    <row r="4178" spans="1:12" ht="236.25">
      <c r="A4178" s="318" t="s">
        <v>25284</v>
      </c>
      <c r="B4178" s="318" t="s">
        <v>25281</v>
      </c>
      <c r="C4178" s="318" t="s">
        <v>25282</v>
      </c>
      <c r="D4178" s="318" t="s">
        <v>25283</v>
      </c>
      <c r="E4178" s="318" t="s">
        <v>7445</v>
      </c>
      <c r="F4178" s="318" t="s">
        <v>7446</v>
      </c>
      <c r="G4178" s="318" t="s">
        <v>6990</v>
      </c>
      <c r="H4178" s="318" t="s">
        <v>7446</v>
      </c>
      <c r="I4178" s="318" t="s">
        <v>6884</v>
      </c>
      <c r="J4178" s="318" t="s">
        <v>6884</v>
      </c>
      <c r="K4178" s="318" t="s">
        <v>23967</v>
      </c>
      <c r="L4178" s="318" t="s">
        <v>862</v>
      </c>
    </row>
    <row r="4179" spans="1:12" ht="348.75">
      <c r="A4179" s="319" t="s">
        <v>25288</v>
      </c>
      <c r="B4179" s="319" t="s">
        <v>25285</v>
      </c>
      <c r="C4179" s="319" t="s">
        <v>25286</v>
      </c>
      <c r="D4179" s="319" t="s">
        <v>25287</v>
      </c>
      <c r="E4179" s="319" t="s">
        <v>7445</v>
      </c>
      <c r="F4179" s="319" t="s">
        <v>7446</v>
      </c>
      <c r="G4179" s="319" t="s">
        <v>6990</v>
      </c>
      <c r="H4179" s="319" t="s">
        <v>7446</v>
      </c>
      <c r="I4179" s="319" t="s">
        <v>6884</v>
      </c>
      <c r="J4179" s="319" t="s">
        <v>6884</v>
      </c>
      <c r="K4179" s="319" t="s">
        <v>23967</v>
      </c>
      <c r="L4179" s="319" t="s">
        <v>862</v>
      </c>
    </row>
    <row r="4180" spans="1:12" ht="281.25">
      <c r="A4180" s="318" t="s">
        <v>25292</v>
      </c>
      <c r="B4180" s="318" t="s">
        <v>25289</v>
      </c>
      <c r="C4180" s="318" t="s">
        <v>25290</v>
      </c>
      <c r="D4180" s="318" t="s">
        <v>25291</v>
      </c>
      <c r="E4180" s="318" t="s">
        <v>7445</v>
      </c>
      <c r="F4180" s="318" t="s">
        <v>7446</v>
      </c>
      <c r="G4180" s="318" t="s">
        <v>6990</v>
      </c>
      <c r="H4180" s="318" t="s">
        <v>7446</v>
      </c>
      <c r="I4180" s="318" t="s">
        <v>6884</v>
      </c>
      <c r="J4180" s="318" t="s">
        <v>6884</v>
      </c>
      <c r="K4180" s="318" t="s">
        <v>23967</v>
      </c>
      <c r="L4180" s="318" t="s">
        <v>862</v>
      </c>
    </row>
    <row r="4181" spans="1:12" ht="303.75">
      <c r="A4181" s="319" t="s">
        <v>25296</v>
      </c>
      <c r="B4181" s="319" t="s">
        <v>25293</v>
      </c>
      <c r="C4181" s="319" t="s">
        <v>25294</v>
      </c>
      <c r="D4181" s="319" t="s">
        <v>25295</v>
      </c>
      <c r="E4181" s="319" t="s">
        <v>7445</v>
      </c>
      <c r="F4181" s="319" t="s">
        <v>7446</v>
      </c>
      <c r="G4181" s="319" t="s">
        <v>6990</v>
      </c>
      <c r="H4181" s="319" t="s">
        <v>7446</v>
      </c>
      <c r="I4181" s="319" t="s">
        <v>6884</v>
      </c>
      <c r="J4181" s="319" t="s">
        <v>6884</v>
      </c>
      <c r="K4181" s="319" t="s">
        <v>23967</v>
      </c>
      <c r="L4181" s="319" t="s">
        <v>862</v>
      </c>
    </row>
    <row r="4182" spans="1:12" ht="292.5">
      <c r="A4182" s="318" t="s">
        <v>25300</v>
      </c>
      <c r="B4182" s="318" t="s">
        <v>25297</v>
      </c>
      <c r="C4182" s="318" t="s">
        <v>25298</v>
      </c>
      <c r="D4182" s="318" t="s">
        <v>25299</v>
      </c>
      <c r="E4182" s="318" t="s">
        <v>7445</v>
      </c>
      <c r="F4182" s="318" t="s">
        <v>7446</v>
      </c>
      <c r="G4182" s="318" t="s">
        <v>6990</v>
      </c>
      <c r="H4182" s="318" t="s">
        <v>7446</v>
      </c>
      <c r="I4182" s="318" t="s">
        <v>6884</v>
      </c>
      <c r="J4182" s="318" t="s">
        <v>6884</v>
      </c>
      <c r="K4182" s="318" t="s">
        <v>23967</v>
      </c>
      <c r="L4182" s="318" t="s">
        <v>862</v>
      </c>
    </row>
    <row r="4183" spans="1:12" ht="292.5">
      <c r="A4183" s="319" t="s">
        <v>25304</v>
      </c>
      <c r="B4183" s="319" t="s">
        <v>25301</v>
      </c>
      <c r="C4183" s="319" t="s">
        <v>25302</v>
      </c>
      <c r="D4183" s="319" t="s">
        <v>25303</v>
      </c>
      <c r="E4183" s="319" t="s">
        <v>7445</v>
      </c>
      <c r="F4183" s="319" t="s">
        <v>7446</v>
      </c>
      <c r="G4183" s="319" t="s">
        <v>6990</v>
      </c>
      <c r="H4183" s="319" t="s">
        <v>7446</v>
      </c>
      <c r="I4183" s="319" t="s">
        <v>6884</v>
      </c>
      <c r="J4183" s="319" t="s">
        <v>6884</v>
      </c>
      <c r="K4183" s="319" t="s">
        <v>23967</v>
      </c>
      <c r="L4183" s="319" t="s">
        <v>862</v>
      </c>
    </row>
    <row r="4184" spans="1:12" ht="258.75">
      <c r="A4184" s="318" t="s">
        <v>25308</v>
      </c>
      <c r="B4184" s="318" t="s">
        <v>25305</v>
      </c>
      <c r="C4184" s="318" t="s">
        <v>25306</v>
      </c>
      <c r="D4184" s="318" t="s">
        <v>25307</v>
      </c>
      <c r="E4184" s="318" t="s">
        <v>7445</v>
      </c>
      <c r="F4184" s="318" t="s">
        <v>7446</v>
      </c>
      <c r="G4184" s="318" t="s">
        <v>6990</v>
      </c>
      <c r="H4184" s="318" t="s">
        <v>7446</v>
      </c>
      <c r="I4184" s="318" t="s">
        <v>6884</v>
      </c>
      <c r="J4184" s="318" t="s">
        <v>6884</v>
      </c>
      <c r="K4184" s="318" t="s">
        <v>23967</v>
      </c>
      <c r="L4184" s="318" t="s">
        <v>862</v>
      </c>
    </row>
    <row r="4185" spans="1:12" ht="247.5">
      <c r="A4185" s="319" t="s">
        <v>25312</v>
      </c>
      <c r="B4185" s="319" t="s">
        <v>25309</v>
      </c>
      <c r="C4185" s="319" t="s">
        <v>25310</v>
      </c>
      <c r="D4185" s="319" t="s">
        <v>25311</v>
      </c>
      <c r="E4185" s="319" t="s">
        <v>7445</v>
      </c>
      <c r="F4185" s="319" t="s">
        <v>7446</v>
      </c>
      <c r="G4185" s="319" t="s">
        <v>6990</v>
      </c>
      <c r="H4185" s="319" t="s">
        <v>7446</v>
      </c>
      <c r="I4185" s="319" t="s">
        <v>6884</v>
      </c>
      <c r="J4185" s="319" t="s">
        <v>6884</v>
      </c>
      <c r="K4185" s="319" t="s">
        <v>23967</v>
      </c>
      <c r="L4185" s="319" t="s">
        <v>862</v>
      </c>
    </row>
    <row r="4186" spans="1:12" ht="180">
      <c r="A4186" s="318" t="s">
        <v>25316</v>
      </c>
      <c r="B4186" s="318" t="s">
        <v>25313</v>
      </c>
      <c r="C4186" s="318" t="s">
        <v>25314</v>
      </c>
      <c r="D4186" s="318" t="s">
        <v>25315</v>
      </c>
      <c r="E4186" s="318" t="s">
        <v>7445</v>
      </c>
      <c r="F4186" s="318" t="s">
        <v>7446</v>
      </c>
      <c r="G4186" s="318" t="s">
        <v>6990</v>
      </c>
      <c r="H4186" s="318" t="s">
        <v>7446</v>
      </c>
      <c r="I4186" s="318" t="s">
        <v>6884</v>
      </c>
      <c r="J4186" s="318" t="s">
        <v>6884</v>
      </c>
      <c r="K4186" s="318" t="s">
        <v>23967</v>
      </c>
      <c r="L4186" s="318" t="s">
        <v>862</v>
      </c>
    </row>
    <row r="4187" spans="1:12" ht="33.75">
      <c r="A4187" s="319" t="s">
        <v>6840</v>
      </c>
      <c r="B4187" s="319" t="s">
        <v>25317</v>
      </c>
      <c r="C4187" s="319" t="s">
        <v>25318</v>
      </c>
      <c r="D4187" s="319" t="s">
        <v>25319</v>
      </c>
      <c r="E4187" s="319" t="s">
        <v>7445</v>
      </c>
      <c r="F4187" s="319" t="s">
        <v>7446</v>
      </c>
      <c r="G4187" s="319" t="s">
        <v>6990</v>
      </c>
      <c r="H4187" s="319" t="s">
        <v>7446</v>
      </c>
      <c r="I4187" s="319" t="s">
        <v>6884</v>
      </c>
      <c r="J4187" s="319" t="s">
        <v>6884</v>
      </c>
      <c r="K4187" s="319" t="s">
        <v>23967</v>
      </c>
      <c r="L4187" s="319" t="s">
        <v>862</v>
      </c>
    </row>
    <row r="4188" spans="1:12" ht="112.5">
      <c r="A4188" s="318" t="s">
        <v>2668</v>
      </c>
      <c r="B4188" s="318" t="s">
        <v>25320</v>
      </c>
      <c r="C4188" s="318" t="s">
        <v>25321</v>
      </c>
      <c r="D4188" s="318" t="s">
        <v>6379</v>
      </c>
      <c r="E4188" s="318" t="s">
        <v>25322</v>
      </c>
      <c r="F4188" s="318" t="s">
        <v>25323</v>
      </c>
      <c r="G4188" s="318" t="s">
        <v>7569</v>
      </c>
      <c r="H4188" s="318" t="s">
        <v>25324</v>
      </c>
      <c r="I4188" s="318" t="s">
        <v>6884</v>
      </c>
      <c r="J4188" s="318" t="s">
        <v>6884</v>
      </c>
      <c r="K4188" s="318" t="s">
        <v>6884</v>
      </c>
      <c r="L4188" s="318" t="s">
        <v>862</v>
      </c>
    </row>
    <row r="4189" spans="1:12" ht="45">
      <c r="A4189" s="319" t="s">
        <v>25328</v>
      </c>
      <c r="B4189" s="319" t="s">
        <v>25325</v>
      </c>
      <c r="C4189" s="319" t="s">
        <v>25326</v>
      </c>
      <c r="D4189" s="319" t="s">
        <v>25327</v>
      </c>
      <c r="E4189" s="319" t="s">
        <v>20162</v>
      </c>
      <c r="F4189" s="319" t="s">
        <v>20163</v>
      </c>
      <c r="G4189" s="319" t="s">
        <v>7003</v>
      </c>
      <c r="H4189" s="319" t="s">
        <v>20163</v>
      </c>
      <c r="I4189" s="319" t="s">
        <v>6884</v>
      </c>
      <c r="J4189" s="319" t="s">
        <v>6884</v>
      </c>
      <c r="K4189" s="319" t="s">
        <v>6884</v>
      </c>
      <c r="L4189" s="319" t="s">
        <v>862</v>
      </c>
    </row>
    <row r="4190" spans="1:12" ht="67.5">
      <c r="A4190" s="318" t="s">
        <v>25332</v>
      </c>
      <c r="B4190" s="318" t="s">
        <v>25329</v>
      </c>
      <c r="C4190" s="318" t="s">
        <v>25330</v>
      </c>
      <c r="D4190" s="318" t="s">
        <v>25331</v>
      </c>
      <c r="E4190" s="318" t="s">
        <v>7258</v>
      </c>
      <c r="F4190" s="318" t="s">
        <v>7259</v>
      </c>
      <c r="G4190" s="318" t="s">
        <v>7037</v>
      </c>
      <c r="H4190" s="318" t="s">
        <v>7259</v>
      </c>
      <c r="I4190" s="318" t="s">
        <v>6884</v>
      </c>
      <c r="J4190" s="318" t="s">
        <v>6884</v>
      </c>
      <c r="K4190" s="318" t="s">
        <v>6884</v>
      </c>
      <c r="L4190" s="318" t="s">
        <v>862</v>
      </c>
    </row>
    <row r="4191" spans="1:12" ht="90">
      <c r="A4191" s="319" t="s">
        <v>5421</v>
      </c>
      <c r="B4191" s="319" t="s">
        <v>25333</v>
      </c>
      <c r="C4191" s="319" t="s">
        <v>25334</v>
      </c>
      <c r="D4191" s="319" t="s">
        <v>5423</v>
      </c>
      <c r="E4191" s="319" t="s">
        <v>25335</v>
      </c>
      <c r="F4191" s="319" t="s">
        <v>25336</v>
      </c>
      <c r="G4191" s="319" t="s">
        <v>7120</v>
      </c>
      <c r="H4191" s="319" t="s">
        <v>25337</v>
      </c>
      <c r="I4191" s="319" t="s">
        <v>6884</v>
      </c>
      <c r="J4191" s="319" t="s">
        <v>6884</v>
      </c>
      <c r="K4191" s="319" t="s">
        <v>6884</v>
      </c>
      <c r="L4191" s="319" t="s">
        <v>862</v>
      </c>
    </row>
    <row r="4192" spans="1:12" ht="45">
      <c r="A4192" s="318" t="s">
        <v>25341</v>
      </c>
      <c r="B4192" s="318" t="s">
        <v>25338</v>
      </c>
      <c r="C4192" s="318" t="s">
        <v>25339</v>
      </c>
      <c r="D4192" s="318" t="s">
        <v>25340</v>
      </c>
      <c r="E4192" s="318" t="s">
        <v>8464</v>
      </c>
      <c r="F4192" s="318" t="s">
        <v>8465</v>
      </c>
      <c r="G4192" s="318" t="s">
        <v>7139</v>
      </c>
      <c r="H4192" s="318" t="s">
        <v>8465</v>
      </c>
      <c r="I4192" s="318" t="s">
        <v>6884</v>
      </c>
      <c r="J4192" s="318" t="s">
        <v>6884</v>
      </c>
      <c r="K4192" s="318" t="s">
        <v>6884</v>
      </c>
      <c r="L4192" s="318" t="s">
        <v>862</v>
      </c>
    </row>
    <row r="4193" spans="1:12" ht="67.5">
      <c r="A4193" s="319" t="s">
        <v>4829</v>
      </c>
      <c r="B4193" s="319" t="s">
        <v>25342</v>
      </c>
      <c r="C4193" s="319" t="s">
        <v>25343</v>
      </c>
      <c r="D4193" s="319" t="s">
        <v>4831</v>
      </c>
      <c r="E4193" s="319" t="s">
        <v>11596</v>
      </c>
      <c r="F4193" s="319" t="s">
        <v>11597</v>
      </c>
      <c r="G4193" s="319" t="s">
        <v>7106</v>
      </c>
      <c r="H4193" s="319" t="s">
        <v>11598</v>
      </c>
      <c r="I4193" s="319" t="s">
        <v>6884</v>
      </c>
      <c r="J4193" s="319" t="s">
        <v>6884</v>
      </c>
      <c r="K4193" s="319" t="s">
        <v>6884</v>
      </c>
      <c r="L4193" s="319" t="s">
        <v>862</v>
      </c>
    </row>
    <row r="4194" spans="1:12" ht="56.25">
      <c r="A4194" s="318" t="s">
        <v>25347</v>
      </c>
      <c r="B4194" s="318" t="s">
        <v>25344</v>
      </c>
      <c r="C4194" s="318" t="s">
        <v>25345</v>
      </c>
      <c r="D4194" s="318" t="s">
        <v>25346</v>
      </c>
      <c r="E4194" s="318" t="s">
        <v>7184</v>
      </c>
      <c r="F4194" s="318" t="s">
        <v>7185</v>
      </c>
      <c r="G4194" s="318" t="s">
        <v>7120</v>
      </c>
      <c r="H4194" s="318" t="s">
        <v>7186</v>
      </c>
      <c r="I4194" s="318" t="s">
        <v>6884</v>
      </c>
      <c r="J4194" s="318" t="s">
        <v>6884</v>
      </c>
      <c r="K4194" s="318" t="s">
        <v>6884</v>
      </c>
      <c r="L4194" s="318" t="s">
        <v>862</v>
      </c>
    </row>
    <row r="4195" spans="1:12" ht="101.25">
      <c r="A4195" s="319" t="s">
        <v>25351</v>
      </c>
      <c r="B4195" s="319" t="s">
        <v>25348</v>
      </c>
      <c r="C4195" s="319" t="s">
        <v>25349</v>
      </c>
      <c r="D4195" s="319" t="s">
        <v>25350</v>
      </c>
      <c r="E4195" s="319" t="s">
        <v>7203</v>
      </c>
      <c r="F4195" s="319" t="s">
        <v>7204</v>
      </c>
      <c r="G4195" s="319" t="s">
        <v>7106</v>
      </c>
      <c r="H4195" s="319" t="s">
        <v>7205</v>
      </c>
      <c r="I4195" s="319" t="s">
        <v>6884</v>
      </c>
      <c r="J4195" s="319" t="s">
        <v>6884</v>
      </c>
      <c r="K4195" s="319" t="s">
        <v>6884</v>
      </c>
      <c r="L4195" s="319" t="s">
        <v>862</v>
      </c>
    </row>
    <row r="4196" spans="1:12" ht="112.5">
      <c r="A4196" s="318" t="s">
        <v>25355</v>
      </c>
      <c r="B4196" s="318" t="s">
        <v>25352</v>
      </c>
      <c r="C4196" s="318" t="s">
        <v>25353</v>
      </c>
      <c r="D4196" s="318" t="s">
        <v>25354</v>
      </c>
      <c r="E4196" s="318" t="s">
        <v>9124</v>
      </c>
      <c r="F4196" s="318" t="s">
        <v>9125</v>
      </c>
      <c r="G4196" s="318" t="s">
        <v>8100</v>
      </c>
      <c r="H4196" s="318" t="s">
        <v>9125</v>
      </c>
      <c r="I4196" s="318" t="s">
        <v>6884</v>
      </c>
      <c r="J4196" s="318" t="s">
        <v>6884</v>
      </c>
      <c r="K4196" s="318" t="s">
        <v>6884</v>
      </c>
      <c r="L4196" s="318" t="s">
        <v>862</v>
      </c>
    </row>
    <row r="4197" spans="1:12" ht="22.5">
      <c r="A4197" s="319" t="s">
        <v>25358</v>
      </c>
      <c r="B4197" s="319" t="s">
        <v>25356</v>
      </c>
      <c r="C4197" s="319" t="s">
        <v>25357</v>
      </c>
      <c r="D4197" s="319" t="s">
        <v>6884</v>
      </c>
      <c r="E4197" s="319" t="s">
        <v>22842</v>
      </c>
      <c r="F4197" s="319" t="s">
        <v>7446</v>
      </c>
      <c r="G4197" s="319" t="s">
        <v>6990</v>
      </c>
      <c r="H4197" s="319" t="s">
        <v>7446</v>
      </c>
      <c r="I4197" s="319" t="s">
        <v>6884</v>
      </c>
      <c r="J4197" s="319" t="s">
        <v>6884</v>
      </c>
      <c r="K4197" s="319" t="s">
        <v>6884</v>
      </c>
      <c r="L4197" s="319" t="s">
        <v>862</v>
      </c>
    </row>
    <row r="4198" spans="1:12" ht="90">
      <c r="A4198" s="318" t="s">
        <v>25361</v>
      </c>
      <c r="B4198" s="318" t="s">
        <v>25359</v>
      </c>
      <c r="C4198" s="318" t="s">
        <v>25360</v>
      </c>
      <c r="D4198" s="318" t="s">
        <v>6884</v>
      </c>
      <c r="E4198" s="318" t="s">
        <v>25362</v>
      </c>
      <c r="F4198" s="318" t="s">
        <v>25363</v>
      </c>
      <c r="G4198" s="318" t="s">
        <v>6990</v>
      </c>
      <c r="H4198" s="318" t="s">
        <v>25363</v>
      </c>
      <c r="I4198" s="318" t="s">
        <v>6884</v>
      </c>
      <c r="J4198" s="318" t="s">
        <v>6884</v>
      </c>
      <c r="K4198" s="318" t="s">
        <v>6884</v>
      </c>
      <c r="L4198" s="318" t="s">
        <v>862</v>
      </c>
    </row>
    <row r="4199" spans="1:12" ht="90">
      <c r="A4199" s="319" t="s">
        <v>6884</v>
      </c>
      <c r="B4199" s="319" t="s">
        <v>25364</v>
      </c>
      <c r="C4199" s="319" t="s">
        <v>25365</v>
      </c>
      <c r="D4199" s="319" t="s">
        <v>25366</v>
      </c>
      <c r="E4199" s="319" t="s">
        <v>19011</v>
      </c>
      <c r="F4199" s="319" t="s">
        <v>8925</v>
      </c>
      <c r="G4199" s="319" t="s">
        <v>7044</v>
      </c>
      <c r="H4199" s="319" t="s">
        <v>12367</v>
      </c>
      <c r="I4199" s="319" t="s">
        <v>6884</v>
      </c>
      <c r="J4199" s="319" t="s">
        <v>6884</v>
      </c>
      <c r="K4199" s="319" t="s">
        <v>6884</v>
      </c>
      <c r="L4199" s="319" t="s">
        <v>862</v>
      </c>
    </row>
    <row r="4200" spans="1:12" ht="45">
      <c r="A4200" s="318" t="s">
        <v>25370</v>
      </c>
      <c r="B4200" s="318" t="s">
        <v>25367</v>
      </c>
      <c r="C4200" s="318" t="s">
        <v>25368</v>
      </c>
      <c r="D4200" s="318" t="s">
        <v>25369</v>
      </c>
      <c r="E4200" s="318" t="s">
        <v>7035</v>
      </c>
      <c r="F4200" s="318" t="s">
        <v>7036</v>
      </c>
      <c r="G4200" s="318" t="s">
        <v>7037</v>
      </c>
      <c r="H4200" s="318" t="s">
        <v>7036</v>
      </c>
      <c r="I4200" s="318" t="s">
        <v>6884</v>
      </c>
      <c r="J4200" s="318" t="s">
        <v>6884</v>
      </c>
      <c r="K4200" s="318" t="s">
        <v>6884</v>
      </c>
      <c r="L4200" s="318" t="s">
        <v>862</v>
      </c>
    </row>
    <row r="4201" spans="1:12" ht="157.5">
      <c r="A4201" s="319" t="s">
        <v>1090</v>
      </c>
      <c r="B4201" s="319" t="s">
        <v>25371</v>
      </c>
      <c r="C4201" s="319" t="s">
        <v>25372</v>
      </c>
      <c r="D4201" s="319" t="s">
        <v>1090</v>
      </c>
      <c r="E4201" s="319" t="s">
        <v>9124</v>
      </c>
      <c r="F4201" s="319" t="s">
        <v>9125</v>
      </c>
      <c r="G4201" s="319" t="s">
        <v>8100</v>
      </c>
      <c r="H4201" s="319" t="s">
        <v>9125</v>
      </c>
      <c r="I4201" s="319" t="s">
        <v>6884</v>
      </c>
      <c r="J4201" s="319" t="s">
        <v>6884</v>
      </c>
      <c r="K4201" s="319" t="s">
        <v>25373</v>
      </c>
      <c r="L4201" s="319" t="s">
        <v>6893</v>
      </c>
    </row>
    <row r="4202" spans="1:12" ht="180">
      <c r="A4202" s="318" t="s">
        <v>1090</v>
      </c>
      <c r="B4202" s="318" t="s">
        <v>6078</v>
      </c>
      <c r="C4202" s="318" t="s">
        <v>25374</v>
      </c>
      <c r="D4202" s="318" t="s">
        <v>1090</v>
      </c>
      <c r="E4202" s="318" t="s">
        <v>7445</v>
      </c>
      <c r="F4202" s="318" t="s">
        <v>25375</v>
      </c>
      <c r="G4202" s="318" t="s">
        <v>6990</v>
      </c>
      <c r="H4202" s="318" t="s">
        <v>25375</v>
      </c>
      <c r="I4202" s="318" t="s">
        <v>6884</v>
      </c>
      <c r="J4202" s="318" t="s">
        <v>6884</v>
      </c>
      <c r="K4202" s="318" t="s">
        <v>25376</v>
      </c>
      <c r="L4202" s="318" t="s">
        <v>6893</v>
      </c>
    </row>
    <row r="4203" spans="1:12" ht="90">
      <c r="A4203" s="319" t="s">
        <v>6884</v>
      </c>
      <c r="B4203" s="319" t="s">
        <v>25377</v>
      </c>
      <c r="C4203" s="319" t="s">
        <v>25378</v>
      </c>
      <c r="D4203" s="319" t="s">
        <v>25379</v>
      </c>
      <c r="E4203" s="319" t="s">
        <v>25380</v>
      </c>
      <c r="F4203" s="319" t="s">
        <v>25381</v>
      </c>
      <c r="G4203" s="319" t="s">
        <v>25382</v>
      </c>
      <c r="H4203" s="319" t="s">
        <v>25383</v>
      </c>
      <c r="I4203" s="319" t="s">
        <v>6884</v>
      </c>
      <c r="J4203" s="319" t="s">
        <v>6884</v>
      </c>
      <c r="K4203" s="319" t="s">
        <v>6884</v>
      </c>
      <c r="L4203" s="319" t="s">
        <v>862</v>
      </c>
    </row>
    <row r="4204" spans="1:12" ht="67.5">
      <c r="A4204" s="318" t="s">
        <v>25387</v>
      </c>
      <c r="B4204" s="318" t="s">
        <v>25384</v>
      </c>
      <c r="C4204" s="318" t="s">
        <v>25385</v>
      </c>
      <c r="D4204" s="318" t="s">
        <v>25386</v>
      </c>
      <c r="E4204" s="318" t="s">
        <v>7305</v>
      </c>
      <c r="F4204" s="318" t="s">
        <v>7306</v>
      </c>
      <c r="G4204" s="318" t="s">
        <v>7106</v>
      </c>
      <c r="H4204" s="318" t="s">
        <v>7307</v>
      </c>
      <c r="I4204" s="318" t="s">
        <v>6884</v>
      </c>
      <c r="J4204" s="318" t="s">
        <v>6884</v>
      </c>
      <c r="K4204" s="318" t="s">
        <v>6884</v>
      </c>
      <c r="L4204" s="318" t="s">
        <v>862</v>
      </c>
    </row>
    <row r="4205" spans="1:12" ht="67.5">
      <c r="A4205" s="319" t="s">
        <v>25390</v>
      </c>
      <c r="B4205" s="319" t="s">
        <v>25388</v>
      </c>
      <c r="C4205" s="319" t="s">
        <v>25389</v>
      </c>
      <c r="D4205" s="319" t="s">
        <v>6884</v>
      </c>
      <c r="E4205" s="319" t="s">
        <v>12813</v>
      </c>
      <c r="F4205" s="319" t="s">
        <v>12814</v>
      </c>
      <c r="G4205" s="319" t="s">
        <v>7106</v>
      </c>
      <c r="H4205" s="319" t="s">
        <v>25391</v>
      </c>
      <c r="I4205" s="319" t="s">
        <v>6884</v>
      </c>
      <c r="J4205" s="319" t="s">
        <v>6884</v>
      </c>
      <c r="K4205" s="319" t="s">
        <v>6884</v>
      </c>
      <c r="L4205" s="319" t="s">
        <v>862</v>
      </c>
    </row>
    <row r="4206" spans="1:12" ht="67.5">
      <c r="A4206" s="318" t="s">
        <v>25394</v>
      </c>
      <c r="B4206" s="318" t="s">
        <v>25392</v>
      </c>
      <c r="C4206" s="318" t="s">
        <v>25393</v>
      </c>
      <c r="D4206" s="318" t="s">
        <v>6884</v>
      </c>
      <c r="E4206" s="318" t="s">
        <v>7274</v>
      </c>
      <c r="F4206" s="318" t="s">
        <v>7275</v>
      </c>
      <c r="G4206" s="318" t="s">
        <v>7276</v>
      </c>
      <c r="H4206" s="318" t="s">
        <v>7277</v>
      </c>
      <c r="I4206" s="318" t="s">
        <v>6884</v>
      </c>
      <c r="J4206" s="318" t="s">
        <v>6884</v>
      </c>
      <c r="K4206" s="318" t="s">
        <v>6884</v>
      </c>
      <c r="L4206" s="318" t="s">
        <v>862</v>
      </c>
    </row>
    <row r="4207" spans="1:12" ht="67.5">
      <c r="A4207" s="319" t="s">
        <v>6884</v>
      </c>
      <c r="B4207" s="319" t="s">
        <v>25395</v>
      </c>
      <c r="C4207" s="319" t="s">
        <v>25396</v>
      </c>
      <c r="D4207" s="319" t="s">
        <v>25397</v>
      </c>
      <c r="E4207" s="319" t="s">
        <v>13939</v>
      </c>
      <c r="F4207" s="319" t="s">
        <v>13940</v>
      </c>
      <c r="G4207" s="319" t="s">
        <v>7037</v>
      </c>
      <c r="H4207" s="319" t="s">
        <v>13941</v>
      </c>
      <c r="I4207" s="319" t="s">
        <v>6884</v>
      </c>
      <c r="J4207" s="319" t="s">
        <v>6884</v>
      </c>
      <c r="K4207" s="319" t="s">
        <v>6884</v>
      </c>
      <c r="L4207" s="319" t="s">
        <v>862</v>
      </c>
    </row>
    <row r="4208" spans="1:12" ht="45">
      <c r="A4208" s="318" t="s">
        <v>6884</v>
      </c>
      <c r="B4208" s="318" t="s">
        <v>25398</v>
      </c>
      <c r="C4208" s="318" t="s">
        <v>25399</v>
      </c>
      <c r="D4208" s="318" t="s">
        <v>25400</v>
      </c>
      <c r="E4208" s="318" t="s">
        <v>7354</v>
      </c>
      <c r="F4208" s="318" t="s">
        <v>7355</v>
      </c>
      <c r="G4208" s="318" t="s">
        <v>7003</v>
      </c>
      <c r="H4208" s="318" t="s">
        <v>7356</v>
      </c>
      <c r="I4208" s="318" t="s">
        <v>6884</v>
      </c>
      <c r="J4208" s="318" t="s">
        <v>6884</v>
      </c>
      <c r="K4208" s="318" t="s">
        <v>6884</v>
      </c>
      <c r="L4208" s="318" t="s">
        <v>862</v>
      </c>
    </row>
    <row r="4209" spans="1:12" ht="56.25">
      <c r="A4209" s="319" t="s">
        <v>25404</v>
      </c>
      <c r="B4209" s="319" t="s">
        <v>25401</v>
      </c>
      <c r="C4209" s="319" t="s">
        <v>25402</v>
      </c>
      <c r="D4209" s="319" t="s">
        <v>25403</v>
      </c>
      <c r="E4209" s="319" t="s">
        <v>11221</v>
      </c>
      <c r="F4209" s="319" t="s">
        <v>11222</v>
      </c>
      <c r="G4209" s="319" t="s">
        <v>7003</v>
      </c>
      <c r="H4209" s="319" t="s">
        <v>11223</v>
      </c>
      <c r="I4209" s="319" t="s">
        <v>6884</v>
      </c>
      <c r="J4209" s="319" t="s">
        <v>6884</v>
      </c>
      <c r="K4209" s="319" t="s">
        <v>6884</v>
      </c>
      <c r="L4209" s="319" t="s">
        <v>862</v>
      </c>
    </row>
    <row r="4210" spans="1:12" ht="90">
      <c r="A4210" s="318" t="s">
        <v>6884</v>
      </c>
      <c r="B4210" s="318" t="s">
        <v>25405</v>
      </c>
      <c r="C4210" s="318" t="s">
        <v>25406</v>
      </c>
      <c r="D4210" s="318" t="s">
        <v>25407</v>
      </c>
      <c r="E4210" s="318" t="s">
        <v>25408</v>
      </c>
      <c r="F4210" s="318" t="s">
        <v>25409</v>
      </c>
      <c r="G4210" s="318" t="s">
        <v>7986</v>
      </c>
      <c r="H4210" s="318" t="s">
        <v>25409</v>
      </c>
      <c r="I4210" s="318" t="s">
        <v>6884</v>
      </c>
      <c r="J4210" s="318" t="s">
        <v>6884</v>
      </c>
      <c r="K4210" s="318" t="s">
        <v>6884</v>
      </c>
      <c r="L4210" s="318" t="s">
        <v>862</v>
      </c>
    </row>
    <row r="4211" spans="1:12" ht="78.75">
      <c r="A4211" s="319" t="s">
        <v>25413</v>
      </c>
      <c r="B4211" s="319" t="s">
        <v>25410</v>
      </c>
      <c r="C4211" s="319" t="s">
        <v>25411</v>
      </c>
      <c r="D4211" s="319" t="s">
        <v>25412</v>
      </c>
      <c r="E4211" s="319" t="s">
        <v>10938</v>
      </c>
      <c r="F4211" s="319" t="s">
        <v>10939</v>
      </c>
      <c r="G4211" s="319" t="s">
        <v>7106</v>
      </c>
      <c r="H4211" s="319" t="s">
        <v>10939</v>
      </c>
      <c r="I4211" s="319" t="s">
        <v>6884</v>
      </c>
      <c r="J4211" s="319" t="s">
        <v>6884</v>
      </c>
      <c r="K4211" s="319" t="s">
        <v>6884</v>
      </c>
      <c r="L4211" s="319" t="s">
        <v>862</v>
      </c>
    </row>
    <row r="4212" spans="1:12" ht="67.5">
      <c r="A4212" s="318" t="s">
        <v>25417</v>
      </c>
      <c r="B4212" s="318" t="s">
        <v>25414</v>
      </c>
      <c r="C4212" s="318" t="s">
        <v>25415</v>
      </c>
      <c r="D4212" s="318" t="s">
        <v>25416</v>
      </c>
      <c r="E4212" s="318" t="s">
        <v>25418</v>
      </c>
      <c r="F4212" s="318" t="s">
        <v>25419</v>
      </c>
      <c r="G4212" s="318" t="s">
        <v>7780</v>
      </c>
      <c r="H4212" s="318" t="s">
        <v>25420</v>
      </c>
      <c r="I4212" s="318" t="s">
        <v>6884</v>
      </c>
      <c r="J4212" s="318" t="s">
        <v>6884</v>
      </c>
      <c r="K4212" s="318" t="s">
        <v>6884</v>
      </c>
      <c r="L4212" s="318" t="s">
        <v>862</v>
      </c>
    </row>
    <row r="4213" spans="1:12" ht="78.75">
      <c r="A4213" s="319" t="s">
        <v>6884</v>
      </c>
      <c r="B4213" s="319" t="s">
        <v>25421</v>
      </c>
      <c r="C4213" s="319" t="s">
        <v>25422</v>
      </c>
      <c r="D4213" s="319" t="s">
        <v>25423</v>
      </c>
      <c r="E4213" s="319" t="s">
        <v>25424</v>
      </c>
      <c r="F4213" s="319" t="s">
        <v>25425</v>
      </c>
      <c r="G4213" s="319" t="s">
        <v>6924</v>
      </c>
      <c r="H4213" s="319" t="s">
        <v>25425</v>
      </c>
      <c r="I4213" s="319" t="s">
        <v>6884</v>
      </c>
      <c r="J4213" s="319" t="s">
        <v>6884</v>
      </c>
      <c r="K4213" s="319" t="s">
        <v>6884</v>
      </c>
      <c r="L4213" s="319" t="s">
        <v>862</v>
      </c>
    </row>
    <row r="4214" spans="1:12" ht="123.75">
      <c r="A4214" s="318" t="s">
        <v>6884</v>
      </c>
      <c r="B4214" s="318" t="s">
        <v>25426</v>
      </c>
      <c r="C4214" s="318" t="s">
        <v>25427</v>
      </c>
      <c r="D4214" s="318" t="s">
        <v>25428</v>
      </c>
      <c r="E4214" s="318" t="s">
        <v>12786</v>
      </c>
      <c r="F4214" s="318" t="s">
        <v>12787</v>
      </c>
      <c r="G4214" s="318" t="s">
        <v>7163</v>
      </c>
      <c r="H4214" s="318" t="s">
        <v>12788</v>
      </c>
      <c r="I4214" s="318" t="s">
        <v>6884</v>
      </c>
      <c r="J4214" s="318" t="s">
        <v>6884</v>
      </c>
      <c r="K4214" s="318" t="s">
        <v>6884</v>
      </c>
      <c r="L4214" s="318" t="s">
        <v>862</v>
      </c>
    </row>
    <row r="4215" spans="1:12" ht="213.75">
      <c r="A4215" s="319" t="s">
        <v>6884</v>
      </c>
      <c r="B4215" s="319" t="s">
        <v>25429</v>
      </c>
      <c r="C4215" s="319" t="s">
        <v>25430</v>
      </c>
      <c r="D4215" s="319" t="s">
        <v>25431</v>
      </c>
      <c r="E4215" s="319" t="s">
        <v>7598</v>
      </c>
      <c r="F4215" s="319" t="s">
        <v>7599</v>
      </c>
      <c r="G4215" s="319" t="s">
        <v>7600</v>
      </c>
      <c r="H4215" s="319" t="s">
        <v>7599</v>
      </c>
      <c r="I4215" s="319" t="s">
        <v>6884</v>
      </c>
      <c r="J4215" s="319" t="s">
        <v>6884</v>
      </c>
      <c r="K4215" s="319" t="s">
        <v>6884</v>
      </c>
      <c r="L4215" s="319" t="s">
        <v>862</v>
      </c>
    </row>
    <row r="4216" spans="1:12" ht="33.75">
      <c r="A4216" s="318" t="s">
        <v>25435</v>
      </c>
      <c r="B4216" s="318" t="s">
        <v>25432</v>
      </c>
      <c r="C4216" s="318" t="s">
        <v>25433</v>
      </c>
      <c r="D4216" s="318" t="s">
        <v>25434</v>
      </c>
      <c r="E4216" s="318" t="s">
        <v>7274</v>
      </c>
      <c r="F4216" s="318" t="s">
        <v>7275</v>
      </c>
      <c r="G4216" s="318" t="s">
        <v>7276</v>
      </c>
      <c r="H4216" s="318" t="s">
        <v>7277</v>
      </c>
      <c r="I4216" s="318" t="s">
        <v>6884</v>
      </c>
      <c r="J4216" s="318" t="s">
        <v>6884</v>
      </c>
      <c r="K4216" s="318" t="s">
        <v>6884</v>
      </c>
      <c r="L4216" s="318" t="s">
        <v>862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32"/>
  <sheetViews>
    <sheetView zoomScale="150" zoomScaleNormal="150" workbookViewId="0">
      <selection activeCell="D4" sqref="D4:L12"/>
    </sheetView>
  </sheetViews>
  <sheetFormatPr defaultRowHeight="15"/>
  <cols>
    <col min="1" max="1" width="16.7109375"/>
    <col min="2" max="2" width="9.140625" customWidth="1"/>
    <col min="3" max="3" width="10.7109375"/>
    <col min="4" max="4" width="10.28515625" bestFit="1" customWidth="1"/>
    <col min="5" max="5" width="8.5703125"/>
    <col min="6" max="6" width="10.140625" customWidth="1"/>
    <col min="7" max="7" width="10" bestFit="1" customWidth="1"/>
    <col min="8" max="8" width="7.5703125"/>
    <col min="9" max="9" width="10.140625" bestFit="1" customWidth="1"/>
    <col min="10" max="10" width="10.140625"/>
    <col min="11" max="11" width="10.42578125" customWidth="1"/>
    <col min="12" max="12" width="10.7109375" customWidth="1"/>
    <col min="13" max="19" width="8.5703125"/>
    <col min="24" max="1029" width="8.5703125"/>
  </cols>
  <sheetData>
    <row r="1" spans="1:24">
      <c r="A1" t="s">
        <v>55</v>
      </c>
    </row>
    <row r="2" spans="1:24" ht="65.25" customHeight="1">
      <c r="A2" s="24" t="s">
        <v>25499</v>
      </c>
      <c r="B2" s="322" t="s">
        <v>25500</v>
      </c>
      <c r="C2" s="26" t="s">
        <v>57</v>
      </c>
      <c r="D2" s="455" t="s">
        <v>26962</v>
      </c>
      <c r="E2" s="455" t="s">
        <v>26954</v>
      </c>
      <c r="F2" s="455" t="s">
        <v>26963</v>
      </c>
      <c r="G2" s="455" t="s">
        <v>26964</v>
      </c>
      <c r="H2" s="455" t="s">
        <v>26965</v>
      </c>
      <c r="I2" s="455" t="s">
        <v>26957</v>
      </c>
      <c r="J2" s="455" t="s">
        <v>26958</v>
      </c>
      <c r="K2" s="455" t="s">
        <v>26960</v>
      </c>
      <c r="L2" s="455" t="s">
        <v>26961</v>
      </c>
      <c r="M2" s="27"/>
      <c r="N2" s="27"/>
      <c r="O2" s="27"/>
      <c r="P2" s="27"/>
      <c r="Q2" s="27"/>
      <c r="R2" s="27"/>
      <c r="S2" s="27"/>
      <c r="T2" s="27"/>
      <c r="U2" s="27"/>
      <c r="V2" s="27"/>
      <c r="W2" s="27"/>
      <c r="X2" s="27"/>
    </row>
    <row r="3" spans="1:24" s="28" customFormat="1" ht="15.75" thickBot="1">
      <c r="C3" s="29" t="s">
        <v>58</v>
      </c>
      <c r="D3" s="419" t="s">
        <v>59</v>
      </c>
      <c r="E3" s="454" t="s">
        <v>60</v>
      </c>
      <c r="F3" s="454" t="s">
        <v>61</v>
      </c>
      <c r="G3" s="455" t="s">
        <v>62</v>
      </c>
      <c r="H3" s="419" t="s">
        <v>63</v>
      </c>
      <c r="I3" s="419" t="s">
        <v>64</v>
      </c>
      <c r="J3" s="419" t="s">
        <v>65</v>
      </c>
      <c r="K3" s="419" t="s">
        <v>1295</v>
      </c>
      <c r="L3" s="419" t="s">
        <v>6013</v>
      </c>
      <c r="M3" s="31"/>
      <c r="N3" s="32"/>
      <c r="O3" s="32"/>
      <c r="P3" s="32"/>
      <c r="Q3" s="32"/>
      <c r="R3" s="32"/>
      <c r="S3" s="32"/>
      <c r="T3" s="32"/>
      <c r="U3" s="32"/>
      <c r="V3" s="32"/>
      <c r="W3" s="32"/>
      <c r="X3" s="32"/>
    </row>
    <row r="4" spans="1:24">
      <c r="A4" s="453" t="s">
        <v>26953</v>
      </c>
      <c r="B4" s="454">
        <v>10</v>
      </c>
      <c r="C4" s="424"/>
      <c r="D4" s="420">
        <v>20</v>
      </c>
      <c r="E4" s="34"/>
      <c r="F4" s="34"/>
      <c r="G4" s="34"/>
      <c r="H4" s="34"/>
      <c r="I4" s="34"/>
      <c r="J4" s="34"/>
      <c r="K4" s="34"/>
      <c r="L4" s="34"/>
      <c r="M4" s="34"/>
      <c r="N4" s="34"/>
      <c r="O4" s="34"/>
      <c r="P4" s="34"/>
      <c r="Q4" s="34"/>
      <c r="R4" s="34"/>
      <c r="S4" s="34"/>
      <c r="T4" s="34"/>
      <c r="U4" s="34"/>
      <c r="V4" s="34"/>
      <c r="W4" s="34"/>
      <c r="X4" s="34"/>
    </row>
    <row r="5" spans="1:24">
      <c r="A5" s="453" t="s">
        <v>26954</v>
      </c>
      <c r="B5" s="454">
        <v>0.5</v>
      </c>
      <c r="C5" s="424"/>
      <c r="D5" s="35"/>
      <c r="E5" s="456">
        <v>100</v>
      </c>
      <c r="F5" s="456"/>
      <c r="G5" s="456"/>
      <c r="H5" s="456"/>
      <c r="I5" s="456"/>
      <c r="J5" s="456"/>
      <c r="K5" s="456"/>
      <c r="L5" s="456"/>
      <c r="M5" s="36"/>
      <c r="N5" s="36"/>
      <c r="O5" s="36"/>
      <c r="P5" s="36"/>
      <c r="Q5" s="36"/>
      <c r="R5" s="36"/>
      <c r="S5" s="36"/>
      <c r="T5" s="36"/>
      <c r="U5" s="36"/>
      <c r="V5" s="36"/>
      <c r="W5" s="36"/>
      <c r="X5" s="36"/>
    </row>
    <row r="6" spans="1:24">
      <c r="A6" s="453" t="s">
        <v>26955</v>
      </c>
      <c r="B6" s="454">
        <v>3</v>
      </c>
      <c r="C6" s="424"/>
      <c r="D6" s="35"/>
      <c r="E6" s="456"/>
      <c r="F6" s="456">
        <v>100</v>
      </c>
      <c r="G6" s="456"/>
      <c r="H6" s="456"/>
      <c r="I6" s="456"/>
      <c r="J6" s="456"/>
      <c r="K6" s="456"/>
      <c r="L6" s="456"/>
      <c r="M6" s="36"/>
      <c r="N6" s="36"/>
      <c r="O6" s="36"/>
      <c r="P6" s="36"/>
      <c r="Q6" s="36"/>
      <c r="R6" s="36"/>
      <c r="S6" s="36"/>
      <c r="T6" s="36"/>
      <c r="U6" s="36"/>
      <c r="V6" s="36"/>
      <c r="W6" s="36"/>
      <c r="X6" s="36"/>
    </row>
    <row r="7" spans="1:24">
      <c r="A7" s="453" t="s">
        <v>26956</v>
      </c>
      <c r="B7" s="454">
        <v>10</v>
      </c>
      <c r="C7" s="424"/>
      <c r="D7" s="35"/>
      <c r="E7" s="456"/>
      <c r="F7" s="456"/>
      <c r="G7" s="456">
        <v>10</v>
      </c>
      <c r="H7" s="456">
        <v>10</v>
      </c>
      <c r="I7" s="456">
        <v>80</v>
      </c>
      <c r="J7" s="456"/>
      <c r="K7" s="456"/>
      <c r="L7" s="456"/>
      <c r="M7" s="36"/>
      <c r="N7" s="36"/>
      <c r="O7" s="36"/>
      <c r="P7" s="36"/>
      <c r="Q7" s="36"/>
      <c r="R7" s="36"/>
      <c r="S7" s="36"/>
      <c r="T7" s="36"/>
      <c r="U7" s="36"/>
      <c r="V7" s="36"/>
      <c r="W7" s="36"/>
      <c r="X7" s="36"/>
    </row>
    <row r="8" spans="1:24">
      <c r="A8" s="453" t="s">
        <v>26957</v>
      </c>
      <c r="B8" s="454">
        <v>40</v>
      </c>
      <c r="C8" s="424"/>
      <c r="D8" s="35"/>
      <c r="E8" s="456"/>
      <c r="F8" s="456"/>
      <c r="G8" s="456"/>
      <c r="H8" s="456"/>
      <c r="I8" s="456">
        <v>100</v>
      </c>
      <c r="J8" s="456"/>
      <c r="K8" s="456"/>
      <c r="L8" s="456"/>
      <c r="M8" s="36"/>
      <c r="N8" s="36"/>
      <c r="O8" s="36"/>
      <c r="P8" s="36"/>
      <c r="Q8" s="36"/>
      <c r="R8" s="36"/>
      <c r="S8" s="36"/>
      <c r="T8" s="36"/>
      <c r="U8" s="36"/>
      <c r="V8" s="36"/>
      <c r="W8" s="36"/>
      <c r="X8" s="36"/>
    </row>
    <row r="9" spans="1:24">
      <c r="A9" s="453" t="s">
        <v>26958</v>
      </c>
      <c r="B9" s="454">
        <v>10</v>
      </c>
      <c r="C9" s="424"/>
      <c r="D9" s="35"/>
      <c r="E9" s="456"/>
      <c r="F9" s="456"/>
      <c r="G9" s="456"/>
      <c r="H9" s="456"/>
      <c r="I9" s="456"/>
      <c r="J9" s="456">
        <v>100</v>
      </c>
      <c r="K9" s="456"/>
      <c r="L9" s="456"/>
      <c r="M9" s="36"/>
      <c r="N9" s="36"/>
      <c r="O9" s="36"/>
      <c r="P9" s="36"/>
      <c r="Q9" s="36"/>
      <c r="R9" s="36"/>
      <c r="S9" s="36"/>
      <c r="T9" s="36"/>
      <c r="U9" s="36"/>
      <c r="V9" s="36"/>
      <c r="W9" s="36"/>
      <c r="X9" s="36"/>
    </row>
    <row r="10" spans="1:24">
      <c r="A10" s="453" t="s">
        <v>26959</v>
      </c>
      <c r="B10" s="454">
        <v>24.5</v>
      </c>
      <c r="C10" s="424"/>
      <c r="D10" s="35"/>
      <c r="E10" s="456"/>
      <c r="F10" s="456"/>
      <c r="G10" s="456">
        <v>0.1</v>
      </c>
      <c r="H10" s="456">
        <v>2</v>
      </c>
      <c r="I10" s="456">
        <v>1</v>
      </c>
      <c r="J10" s="456">
        <v>6</v>
      </c>
      <c r="K10" s="456"/>
      <c r="L10" s="456"/>
      <c r="M10" s="36"/>
      <c r="N10" s="36"/>
      <c r="O10" s="36"/>
      <c r="P10" s="36"/>
      <c r="Q10" s="36"/>
      <c r="R10" s="36"/>
      <c r="S10" s="36"/>
      <c r="T10" s="36"/>
      <c r="U10" s="36"/>
      <c r="V10" s="36"/>
      <c r="W10" s="36"/>
      <c r="X10" s="36"/>
    </row>
    <row r="11" spans="1:24">
      <c r="A11" s="417" t="s">
        <v>26960</v>
      </c>
      <c r="B11" s="418">
        <v>1.9</v>
      </c>
      <c r="C11" s="424"/>
      <c r="D11" s="35"/>
      <c r="E11" s="456"/>
      <c r="F11" s="456"/>
      <c r="G11" s="456"/>
      <c r="H11" s="456"/>
      <c r="I11" s="456"/>
      <c r="J11" s="456"/>
      <c r="K11" s="456">
        <v>100</v>
      </c>
      <c r="L11" s="456"/>
      <c r="M11" s="36"/>
      <c r="N11" s="36"/>
      <c r="O11" s="36"/>
      <c r="P11" s="36"/>
      <c r="Q11" s="36"/>
      <c r="R11" s="36"/>
      <c r="S11" s="36"/>
      <c r="T11" s="36"/>
      <c r="U11" s="36"/>
      <c r="V11" s="36"/>
      <c r="W11" s="36"/>
      <c r="X11" s="36"/>
    </row>
    <row r="12" spans="1:24">
      <c r="A12" s="453" t="s">
        <v>26961</v>
      </c>
      <c r="B12" s="454">
        <v>0.1</v>
      </c>
      <c r="C12" s="424"/>
      <c r="D12" s="35"/>
      <c r="E12" s="456"/>
      <c r="F12" s="456"/>
      <c r="G12" s="456"/>
      <c r="H12" s="456"/>
      <c r="I12" s="456"/>
      <c r="J12" s="456"/>
      <c r="K12" s="456"/>
      <c r="L12" s="456">
        <v>100</v>
      </c>
      <c r="M12" s="36"/>
      <c r="N12" s="36"/>
      <c r="O12" s="36"/>
      <c r="P12" s="36"/>
      <c r="Q12" s="36"/>
      <c r="R12" s="36"/>
      <c r="S12" s="36"/>
      <c r="T12" s="36"/>
      <c r="U12" s="36"/>
      <c r="V12" s="36"/>
      <c r="W12" s="36"/>
      <c r="X12" s="36"/>
    </row>
    <row r="13" spans="1:24">
      <c r="A13" s="33" t="s">
        <v>26315</v>
      </c>
      <c r="B13" s="418"/>
      <c r="C13" s="424"/>
      <c r="D13" s="35"/>
      <c r="E13" s="36"/>
      <c r="F13" s="36"/>
      <c r="G13" s="36"/>
      <c r="H13" s="36"/>
      <c r="I13" s="36"/>
      <c r="J13" s="36"/>
      <c r="K13" s="36"/>
      <c r="L13" s="36"/>
      <c r="M13" s="36"/>
      <c r="N13" s="36"/>
      <c r="O13" s="36"/>
      <c r="P13" s="36"/>
      <c r="Q13" s="36"/>
      <c r="R13" s="36"/>
      <c r="S13" s="36"/>
      <c r="T13" s="36"/>
      <c r="U13" s="36"/>
      <c r="V13" s="36"/>
      <c r="W13" s="36"/>
      <c r="X13" s="36"/>
    </row>
    <row r="14" spans="1:24">
      <c r="A14" s="33" t="s">
        <v>26316</v>
      </c>
      <c r="B14" s="37"/>
      <c r="C14" s="424"/>
      <c r="D14" s="35"/>
      <c r="E14" s="36"/>
      <c r="F14" s="36"/>
      <c r="G14" s="36"/>
      <c r="H14" s="36"/>
      <c r="I14" s="36"/>
      <c r="J14" s="36"/>
      <c r="K14" s="36"/>
      <c r="L14" s="36"/>
      <c r="M14" s="36"/>
      <c r="N14" s="36"/>
      <c r="O14" s="36"/>
      <c r="P14" s="36"/>
      <c r="Q14" s="36"/>
      <c r="R14" s="36"/>
      <c r="S14" s="36"/>
      <c r="T14" s="36"/>
      <c r="U14" s="36"/>
      <c r="V14" s="36"/>
      <c r="W14" s="36"/>
      <c r="X14" s="36"/>
    </row>
    <row r="15" spans="1:24">
      <c r="A15" s="33"/>
      <c r="B15" s="37"/>
      <c r="C15" s="424"/>
      <c r="D15" s="35"/>
      <c r="E15" s="36"/>
      <c r="F15" s="36"/>
      <c r="G15" s="36"/>
      <c r="H15" s="36"/>
      <c r="I15" s="36"/>
      <c r="J15" s="36"/>
      <c r="K15" s="36"/>
      <c r="L15" s="36"/>
      <c r="M15" s="36"/>
      <c r="N15" s="36"/>
      <c r="O15" s="36"/>
      <c r="P15" s="36"/>
      <c r="Q15" s="36"/>
      <c r="R15" s="36"/>
      <c r="S15" s="36"/>
      <c r="T15" s="36"/>
      <c r="U15" s="36"/>
      <c r="V15" s="36"/>
      <c r="W15" s="36"/>
      <c r="X15" s="36"/>
    </row>
    <row r="16" spans="1:24">
      <c r="A16" s="33"/>
      <c r="B16" s="37"/>
      <c r="C16" s="424"/>
      <c r="D16" s="35"/>
      <c r="E16" s="36"/>
      <c r="F16" s="36"/>
      <c r="G16" s="36"/>
      <c r="H16" s="36"/>
      <c r="I16" s="36"/>
      <c r="J16" s="36"/>
      <c r="K16" s="36"/>
      <c r="L16" s="36"/>
      <c r="M16" s="36"/>
      <c r="N16" s="36"/>
      <c r="O16" s="36"/>
      <c r="P16" s="36"/>
      <c r="Q16" s="36"/>
      <c r="R16" s="36"/>
      <c r="S16" s="36"/>
      <c r="T16" s="36"/>
      <c r="U16" s="36"/>
      <c r="V16" s="36"/>
      <c r="W16" s="36"/>
      <c r="X16" s="36"/>
    </row>
    <row r="17" spans="1:24">
      <c r="A17" s="33"/>
      <c r="B17" s="37"/>
      <c r="C17" s="424"/>
      <c r="D17" s="35"/>
      <c r="E17" s="36"/>
      <c r="F17" s="36"/>
      <c r="G17" s="36"/>
      <c r="H17" s="36"/>
      <c r="I17" s="36"/>
      <c r="J17" s="36"/>
      <c r="K17" s="36"/>
      <c r="L17" s="36"/>
      <c r="M17" s="36"/>
      <c r="N17" s="36"/>
      <c r="O17" s="36"/>
      <c r="P17" s="36"/>
      <c r="Q17" s="36"/>
      <c r="R17" s="36"/>
      <c r="S17" s="36"/>
      <c r="T17" s="36"/>
      <c r="U17" s="36"/>
      <c r="V17" s="36"/>
      <c r="W17" s="36"/>
      <c r="X17" s="36"/>
    </row>
    <row r="18" spans="1:24">
      <c r="A18" s="33"/>
      <c r="B18" s="37"/>
      <c r="C18" s="424"/>
      <c r="D18" s="35"/>
      <c r="E18" s="36"/>
      <c r="F18" s="36"/>
      <c r="G18" s="36"/>
      <c r="H18" s="36"/>
      <c r="I18" s="36"/>
      <c r="J18" s="36"/>
      <c r="K18" s="36"/>
      <c r="L18" s="36"/>
      <c r="M18" s="36"/>
      <c r="N18" s="36"/>
      <c r="O18" s="36"/>
      <c r="P18" s="36"/>
      <c r="Q18" s="36"/>
      <c r="R18" s="36"/>
      <c r="S18" s="36"/>
      <c r="T18" s="36"/>
      <c r="U18" s="36"/>
      <c r="V18" s="36"/>
      <c r="W18" s="36"/>
      <c r="X18" s="36"/>
    </row>
    <row r="19" spans="1:24">
      <c r="A19" s="33"/>
      <c r="B19" s="37"/>
      <c r="C19" s="424"/>
      <c r="D19" s="35"/>
      <c r="E19" s="36"/>
      <c r="F19" s="36"/>
      <c r="G19" s="36"/>
      <c r="H19" s="36"/>
      <c r="I19" s="36"/>
      <c r="J19" s="36"/>
      <c r="K19" s="36"/>
      <c r="L19" s="36"/>
      <c r="M19" s="36"/>
      <c r="N19" s="36"/>
      <c r="O19" s="36"/>
      <c r="P19" s="36"/>
      <c r="Q19" s="36"/>
      <c r="R19" s="36"/>
      <c r="S19" s="36"/>
      <c r="T19" s="36"/>
      <c r="U19" s="36"/>
      <c r="V19" s="36"/>
      <c r="W19" s="36"/>
      <c r="X19" s="36"/>
    </row>
    <row r="20" spans="1:24">
      <c r="A20" s="33"/>
      <c r="B20" s="38"/>
      <c r="C20" s="424"/>
      <c r="D20" s="35"/>
      <c r="E20" s="36"/>
      <c r="F20" s="36"/>
      <c r="G20" s="36"/>
      <c r="H20" s="36"/>
      <c r="I20" s="36"/>
      <c r="J20" s="36"/>
      <c r="K20" s="36"/>
      <c r="L20" s="36"/>
      <c r="M20" s="36"/>
      <c r="N20" s="36"/>
      <c r="O20" s="36"/>
      <c r="P20" s="36"/>
      <c r="Q20" s="36"/>
      <c r="R20" s="36"/>
      <c r="S20" s="36"/>
      <c r="T20" s="36"/>
      <c r="U20" s="36"/>
      <c r="V20" s="36"/>
      <c r="W20" s="36"/>
      <c r="X20" s="36"/>
    </row>
    <row r="21" spans="1:24">
      <c r="A21" s="33"/>
      <c r="B21" s="38"/>
      <c r="C21" s="424"/>
      <c r="D21" s="35"/>
      <c r="E21" s="36"/>
      <c r="F21" s="36"/>
      <c r="G21" s="36"/>
      <c r="H21" s="36"/>
      <c r="I21" s="36"/>
      <c r="J21" s="36"/>
      <c r="K21" s="36"/>
      <c r="L21" s="36"/>
      <c r="M21" s="36"/>
      <c r="N21" s="36"/>
      <c r="O21" s="36"/>
      <c r="P21" s="36"/>
      <c r="Q21" s="36"/>
      <c r="R21" s="36"/>
      <c r="S21" s="36"/>
      <c r="T21" s="36"/>
      <c r="U21" s="36"/>
      <c r="V21" s="36"/>
      <c r="W21" s="36"/>
      <c r="X21" s="36"/>
    </row>
    <row r="22" spans="1:24">
      <c r="A22" s="33"/>
      <c r="B22" s="38"/>
      <c r="C22" s="424"/>
      <c r="D22" s="35"/>
      <c r="E22" s="36"/>
      <c r="F22" s="36"/>
      <c r="G22" s="36"/>
      <c r="H22" s="36"/>
      <c r="I22" s="36"/>
      <c r="J22" s="36"/>
      <c r="K22" s="36"/>
      <c r="L22" s="36"/>
      <c r="M22" s="36"/>
      <c r="N22" s="36"/>
      <c r="O22" s="36"/>
      <c r="P22" s="36"/>
      <c r="Q22" s="36"/>
      <c r="R22" s="36"/>
      <c r="S22" s="36"/>
      <c r="T22" s="36"/>
      <c r="U22" s="36"/>
      <c r="V22" s="36"/>
      <c r="W22" s="36"/>
      <c r="X22" s="36"/>
    </row>
    <row r="23" spans="1:24">
      <c r="B23" s="39">
        <f>SUM(B4:B22)</f>
        <v>100</v>
      </c>
      <c r="D23" s="39">
        <f t="shared" ref="D23:X23" si="0">SUMPRODUCT($B4:$B22/100,D4:D22)</f>
        <v>2</v>
      </c>
      <c r="E23" s="39">
        <f t="shared" si="0"/>
        <v>0.5</v>
      </c>
      <c r="F23" s="39">
        <f t="shared" si="0"/>
        <v>3</v>
      </c>
      <c r="G23" s="39">
        <f t="shared" si="0"/>
        <v>1.0245</v>
      </c>
      <c r="H23" s="39">
        <f t="shared" si="0"/>
        <v>1.49</v>
      </c>
      <c r="I23" s="39">
        <f t="shared" si="0"/>
        <v>48.244999999999997</v>
      </c>
      <c r="J23" s="39">
        <f t="shared" si="0"/>
        <v>11.47</v>
      </c>
      <c r="K23" s="39">
        <f t="shared" si="0"/>
        <v>1.9</v>
      </c>
      <c r="L23" s="39">
        <f t="shared" si="0"/>
        <v>0.1</v>
      </c>
      <c r="M23" s="39">
        <f t="shared" si="0"/>
        <v>0</v>
      </c>
      <c r="N23" s="39">
        <f t="shared" si="0"/>
        <v>0</v>
      </c>
      <c r="O23" s="39">
        <f t="shared" si="0"/>
        <v>0</v>
      </c>
      <c r="P23" s="39">
        <f t="shared" si="0"/>
        <v>0</v>
      </c>
      <c r="Q23" s="39">
        <f t="shared" si="0"/>
        <v>0</v>
      </c>
      <c r="R23" s="39">
        <f t="shared" si="0"/>
        <v>0</v>
      </c>
      <c r="S23" s="39">
        <f t="shared" si="0"/>
        <v>0</v>
      </c>
      <c r="T23" s="39">
        <f t="shared" si="0"/>
        <v>0</v>
      </c>
      <c r="U23" s="39">
        <f t="shared" si="0"/>
        <v>0</v>
      </c>
      <c r="V23" s="39">
        <f t="shared" si="0"/>
        <v>0</v>
      </c>
      <c r="W23" s="39">
        <f t="shared" si="0"/>
        <v>0</v>
      </c>
      <c r="X23" s="39">
        <f t="shared" si="0"/>
        <v>0</v>
      </c>
    </row>
    <row r="24" spans="1:24">
      <c r="E24" s="2"/>
      <c r="F24" s="2"/>
      <c r="G24" s="2"/>
      <c r="H24" s="2"/>
      <c r="I24" s="2"/>
      <c r="J24" s="2"/>
      <c r="K24" s="2"/>
      <c r="L24" s="2"/>
    </row>
    <row r="25" spans="1:24" s="2" customFormat="1"/>
    <row r="26" spans="1:24">
      <c r="A26" s="266"/>
    </row>
    <row r="27" spans="1:24">
      <c r="A27" s="266"/>
    </row>
    <row r="28" spans="1:24">
      <c r="A28" s="266"/>
    </row>
    <row r="29" spans="1:24">
      <c r="A29" s="266"/>
    </row>
    <row r="30" spans="1:24">
      <c r="A30" s="266"/>
    </row>
    <row r="31" spans="1:24">
      <c r="A31" s="266"/>
    </row>
    <row r="32" spans="1:24">
      <c r="C32" s="2"/>
    </row>
  </sheetData>
  <protectedRanges>
    <protectedRange sqref="D13:X22 M4:X12" name="Tartomány4"/>
    <protectedRange sqref="A13:B22" name="Tartomány2"/>
    <protectedRange sqref="B23:X23" name="Tartomány1"/>
    <protectedRange sqref="M2:X3" name="Tartomány3"/>
    <protectedRange sqref="A4:B12" name="Tartomány2_1_1"/>
    <protectedRange sqref="D2:L3" name="Tartomány3_1_1"/>
    <protectedRange sqref="D4:L12" name="Tartomány4_1_1"/>
  </protectedRanges>
  <mergeCells count="1">
    <mergeCell ref="C4:C22"/>
  </mergeCells>
  <pageMargins left="0.7" right="0.7" top="0.75" bottom="0.75" header="0.51180555555555496" footer="0.51180555555555496"/>
  <pageSetup paperSize="9" firstPageNumber="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29"/>
  <sheetViews>
    <sheetView tabSelected="1" zoomScaleNormal="100" workbookViewId="0">
      <pane xSplit="3" ySplit="2" topLeftCell="AT3" activePane="bottomRight" state="frozen"/>
      <selection pane="topRight" activeCell="D1" sqref="D1"/>
      <selection pane="bottomLeft" activeCell="A3" sqref="A3"/>
      <selection pane="bottomRight" activeCell="E25" sqref="E25:H25"/>
    </sheetView>
  </sheetViews>
  <sheetFormatPr defaultRowHeight="15"/>
  <cols>
    <col min="1" max="1" width="17.42578125" style="1"/>
    <col min="2" max="2" width="10.42578125" style="1" customWidth="1"/>
    <col min="3" max="3" width="7" bestFit="1" customWidth="1"/>
    <col min="4" max="4" width="11.140625" style="40" customWidth="1"/>
    <col min="5" max="5" width="5.85546875"/>
    <col min="6" max="6" width="6.140625"/>
    <col min="7" max="7" width="6.85546875"/>
    <col min="8" max="8" width="6.5703125"/>
    <col min="9" max="9" width="6.42578125"/>
    <col min="10" max="10" width="6.7109375" customWidth="1"/>
    <col min="11" max="11" width="7" customWidth="1"/>
    <col min="12" max="12" width="6.28515625"/>
    <col min="13" max="13" width="6.42578125" customWidth="1"/>
    <col min="14" max="14" width="7.5703125" style="41" customWidth="1"/>
    <col min="15" max="15" width="7.42578125" style="253" customWidth="1"/>
    <col min="16" max="16" width="7" style="41" customWidth="1"/>
    <col min="17" max="17" width="5.7109375" style="41" customWidth="1"/>
    <col min="18" max="21" width="6.85546875" bestFit="1" customWidth="1"/>
    <col min="22" max="22" width="7.28515625"/>
    <col min="23" max="23" width="8.42578125"/>
    <col min="24" max="24" width="7.140625"/>
    <col min="25" max="25" width="6.28515625"/>
    <col min="26" max="27" width="9.5703125" bestFit="1" customWidth="1"/>
    <col min="28" max="29" width="12.5703125"/>
    <col min="30" max="30" width="11.7109375"/>
    <col min="31" max="31" width="13.85546875"/>
    <col min="32" max="32" width="10.140625"/>
    <col min="33" max="33" width="5.7109375" customWidth="1"/>
    <col min="34" max="34" width="4" customWidth="1"/>
    <col min="35" max="35" width="8.5703125"/>
    <col min="36" max="36" width="9.5703125" bestFit="1" customWidth="1"/>
    <col min="37" max="37" width="3.85546875" customWidth="1"/>
    <col min="39" max="39" width="9.5703125" bestFit="1" customWidth="1"/>
    <col min="40" max="40" width="3.42578125" customWidth="1"/>
    <col min="41" max="41" width="10.85546875" style="41" customWidth="1"/>
    <col min="42" max="42" width="9.85546875" customWidth="1"/>
    <col min="43" max="43" width="9.42578125" style="41"/>
    <col min="44" max="44" width="9.5703125" style="41" customWidth="1"/>
    <col min="45" max="45" width="9.5703125" style="41" bestFit="1" customWidth="1"/>
    <col min="46" max="46" width="9.28515625" style="41" customWidth="1"/>
    <col min="47" max="47" width="9.5703125" style="41" bestFit="1" customWidth="1"/>
    <col min="48" max="48" width="9.140625" style="41" customWidth="1"/>
    <col min="49" max="49" width="9" style="41" customWidth="1"/>
    <col min="50" max="50" width="9.28515625" customWidth="1"/>
    <col min="51" max="51" width="9.140625" customWidth="1"/>
    <col min="52" max="52" width="14.5703125" style="41" customWidth="1"/>
    <col min="53" max="53" width="10.28515625" customWidth="1"/>
    <col min="54" max="54" width="11.85546875" customWidth="1"/>
    <col min="55" max="55" width="34.7109375" style="137" customWidth="1"/>
    <col min="56" max="1026" width="8.5703125"/>
  </cols>
  <sheetData>
    <row r="1" spans="1:55" ht="60" customHeight="1" thickTop="1">
      <c r="A1" s="42" t="s">
        <v>66</v>
      </c>
      <c r="B1" s="43" t="s">
        <v>67</v>
      </c>
      <c r="C1" s="44" t="s">
        <v>56</v>
      </c>
      <c r="D1" s="45" t="s">
        <v>68</v>
      </c>
      <c r="E1" s="428" t="s">
        <v>69</v>
      </c>
      <c r="F1" s="428"/>
      <c r="G1" s="428"/>
      <c r="H1" s="429" t="s">
        <v>70</v>
      </c>
      <c r="I1" s="429"/>
      <c r="J1" s="429"/>
      <c r="K1" s="430" t="s">
        <v>71</v>
      </c>
      <c r="L1" s="430"/>
      <c r="M1" s="430"/>
      <c r="N1" s="426" t="s">
        <v>72</v>
      </c>
      <c r="O1" s="427"/>
      <c r="P1" s="436" t="s">
        <v>73</v>
      </c>
      <c r="Q1" s="436"/>
      <c r="R1" s="437" t="s">
        <v>74</v>
      </c>
      <c r="S1" s="437"/>
      <c r="T1" s="439" t="s">
        <v>75</v>
      </c>
      <c r="U1" s="439"/>
      <c r="V1" s="440" t="s">
        <v>76</v>
      </c>
      <c r="W1" s="440"/>
      <c r="X1" s="436" t="s">
        <v>77</v>
      </c>
      <c r="Y1" s="436"/>
      <c r="Z1" s="441" t="s">
        <v>78</v>
      </c>
      <c r="AA1" s="441"/>
      <c r="AB1" s="430" t="s">
        <v>79</v>
      </c>
      <c r="AC1" s="430"/>
      <c r="AD1" s="430"/>
      <c r="AE1" s="430"/>
      <c r="AF1" s="48" t="s">
        <v>80</v>
      </c>
      <c r="AG1" s="438" t="s">
        <v>81</v>
      </c>
      <c r="AH1" s="438"/>
      <c r="AI1" s="47" t="s">
        <v>82</v>
      </c>
      <c r="AJ1" s="430" t="s">
        <v>83</v>
      </c>
      <c r="AK1" s="430"/>
      <c r="AL1" s="49" t="s">
        <v>84</v>
      </c>
      <c r="AM1" s="430" t="s">
        <v>85</v>
      </c>
      <c r="AN1" s="430"/>
      <c r="AO1" s="47" t="s">
        <v>86</v>
      </c>
      <c r="AP1" s="50" t="s">
        <v>87</v>
      </c>
      <c r="AQ1" s="47" t="s">
        <v>88</v>
      </c>
      <c r="AR1" s="47" t="s">
        <v>89</v>
      </c>
      <c r="AS1" s="49" t="s">
        <v>90</v>
      </c>
      <c r="AT1" s="46" t="s">
        <v>91</v>
      </c>
      <c r="AU1" s="47" t="s">
        <v>92</v>
      </c>
      <c r="AV1" s="47" t="s">
        <v>93</v>
      </c>
      <c r="AW1" s="47" t="s">
        <v>94</v>
      </c>
      <c r="AX1" s="47" t="s">
        <v>95</v>
      </c>
      <c r="AY1" s="46" t="s">
        <v>96</v>
      </c>
      <c r="AZ1" s="51" t="s">
        <v>6389</v>
      </c>
      <c r="BA1" s="51" t="s">
        <v>97</v>
      </c>
      <c r="BB1" s="256" t="s">
        <v>6378</v>
      </c>
      <c r="BC1" s="256" t="s">
        <v>25496</v>
      </c>
    </row>
    <row r="2" spans="1:55" s="2" customFormat="1" ht="32.25" customHeight="1" thickBot="1">
      <c r="A2" s="52"/>
      <c r="B2" s="53"/>
      <c r="C2" s="54"/>
      <c r="D2" s="55" t="s">
        <v>98</v>
      </c>
      <c r="E2" s="56" t="s">
        <v>99</v>
      </c>
      <c r="F2" s="12" t="s">
        <v>100</v>
      </c>
      <c r="G2" s="57" t="s">
        <v>101</v>
      </c>
      <c r="H2" s="12" t="s">
        <v>99</v>
      </c>
      <c r="I2" s="12" t="s">
        <v>100</v>
      </c>
      <c r="J2" s="12" t="s">
        <v>101</v>
      </c>
      <c r="K2" s="12" t="s">
        <v>102</v>
      </c>
      <c r="L2" s="12" t="s">
        <v>103</v>
      </c>
      <c r="M2" s="54" t="s">
        <v>104</v>
      </c>
      <c r="N2" s="58" t="s">
        <v>115</v>
      </c>
      <c r="O2" s="258" t="s">
        <v>6384</v>
      </c>
      <c r="P2" s="59" t="s">
        <v>105</v>
      </c>
      <c r="Q2" s="60" t="s">
        <v>106</v>
      </c>
      <c r="R2" s="61" t="s">
        <v>107</v>
      </c>
      <c r="S2" s="61" t="s">
        <v>108</v>
      </c>
      <c r="T2" s="61" t="s">
        <v>107</v>
      </c>
      <c r="U2" s="62" t="s">
        <v>108</v>
      </c>
      <c r="V2" s="61" t="s">
        <v>109</v>
      </c>
      <c r="W2" s="63" t="s">
        <v>110</v>
      </c>
      <c r="X2" s="59" t="s">
        <v>105</v>
      </c>
      <c r="Y2" s="60" t="s">
        <v>111</v>
      </c>
      <c r="Z2" s="64" t="s">
        <v>105</v>
      </c>
      <c r="AA2" s="64" t="s">
        <v>112</v>
      </c>
      <c r="AB2" s="12" t="s">
        <v>105</v>
      </c>
      <c r="AC2" s="12" t="s">
        <v>112</v>
      </c>
      <c r="AD2" s="12" t="s">
        <v>113</v>
      </c>
      <c r="AE2" s="65" t="s">
        <v>114</v>
      </c>
      <c r="AF2" s="66" t="s">
        <v>115</v>
      </c>
      <c r="AG2" s="58"/>
      <c r="AH2" s="67"/>
      <c r="AI2" s="58" t="s">
        <v>115</v>
      </c>
      <c r="AJ2" s="12"/>
      <c r="AK2" s="12"/>
      <c r="AL2" s="56" t="s">
        <v>115</v>
      </c>
      <c r="AM2" s="12"/>
      <c r="AN2" s="54"/>
      <c r="AO2" s="316" t="s">
        <v>115</v>
      </c>
      <c r="AP2" s="68"/>
      <c r="AQ2" s="58" t="s">
        <v>115</v>
      </c>
      <c r="AR2" s="58"/>
      <c r="AS2" s="59" t="s">
        <v>115</v>
      </c>
      <c r="AT2" s="67"/>
      <c r="AU2" s="58" t="s">
        <v>115</v>
      </c>
      <c r="AV2" s="58"/>
      <c r="AW2" s="58"/>
      <c r="AX2" s="12"/>
      <c r="AY2" s="54"/>
      <c r="AZ2" s="24" t="s">
        <v>116</v>
      </c>
      <c r="BA2" s="2" t="s">
        <v>6385</v>
      </c>
      <c r="BB2" s="2" t="s">
        <v>6385</v>
      </c>
      <c r="BC2" s="137" t="s">
        <v>25497</v>
      </c>
    </row>
    <row r="3" spans="1:55" ht="17.25" customHeight="1" thickTop="1">
      <c r="A3" s="69" t="str">
        <f>'Adatbeírás helye'!D$2</f>
        <v>ammónia</v>
      </c>
      <c r="B3" s="70" t="str">
        <f>'Adatbeírás helye'!$D$3</f>
        <v>7664-41-7</v>
      </c>
      <c r="C3" s="71">
        <f>'Adatbeírás helye'!D23</f>
        <v>2</v>
      </c>
      <c r="D3" s="72" t="str">
        <f>VLOOKUP(B3,' Adatbázis új anyagok helye'!$A$1:$AZ$732,5,0)</f>
        <v>Flam. Gas</v>
      </c>
      <c r="E3" s="73">
        <f>VLOOKUP(B3,' Adatbázis új anyagok helye'!$A$1:$AZ$732,6,0)</f>
        <v>3</v>
      </c>
      <c r="F3" s="40">
        <f>VLOOKUP(B3,' Adatbázis új anyagok helye'!$A$1:$AZ$732,7,0)</f>
        <v>0</v>
      </c>
      <c r="G3" s="74">
        <f>VLOOKUP(B3,' Adatbázis új anyagok helye'!$A$1:$AZ$732,8,0)</f>
        <v>0</v>
      </c>
      <c r="H3" s="75">
        <f>VLOOKUP(E3,segédtáblázatok!$A$3:$D$6,2,0)</f>
        <v>100</v>
      </c>
      <c r="I3" s="75" t="e">
        <f>VLOOKUP(F3,segédtáblázatok!$A$3:$D$6,2,0)</f>
        <v>#N/A</v>
      </c>
      <c r="J3" s="75" t="e">
        <f>VLOOKUP(G3,segédtáblázatok!$A$3:$D$6,2,0)</f>
        <v>#N/A</v>
      </c>
      <c r="K3" s="76">
        <f t="shared" ref="K3:K23" si="0">C3/H3</f>
        <v>0.02</v>
      </c>
      <c r="L3" s="76" t="e">
        <f t="shared" ref="L3:L23" si="1">C3/I3</f>
        <v>#N/A</v>
      </c>
      <c r="M3" s="77" t="e">
        <f t="shared" ref="M3:M23" si="2">C3/J3</f>
        <v>#N/A</v>
      </c>
      <c r="N3" s="78">
        <f>VLOOKUP(B3,' Adatbázis új anyagok helye'!$A$1:$AZ$732,14,0)</f>
        <v>0</v>
      </c>
      <c r="O3" s="259">
        <f>N3*C3/10</f>
        <v>0</v>
      </c>
      <c r="P3" s="79" t="str">
        <f>VLOOKUP(B3,' Adatbázis új anyagok helye'!$A$1:$AZ$732,10,0)</f>
        <v>1B</v>
      </c>
      <c r="Q3" s="80">
        <f>VLOOKUP(B3,' Adatbázis új anyagok helye'!$A$1:$AZ$732,11,0)</f>
        <v>1</v>
      </c>
      <c r="R3" s="81">
        <f>VLOOKUP(B3,' Adatbázis új anyagok helye'!$A$1:$AZ$732,33,0)</f>
        <v>1</v>
      </c>
      <c r="S3" s="75">
        <f>VLOOKUP(B3,' Adatbázis új anyagok helye'!$A$1:$AZ$732,35,0)</f>
        <v>2.5</v>
      </c>
      <c r="T3" s="82">
        <f>IF(OR(P3=0,C3&lt;R3),0,IF(OR(EXACT(P3,"1A"),EXACT(P3,"1B"),EXACT(P3,"1C")),C3*10/R3,IF(P3=2,C3/R3,0)))</f>
        <v>20</v>
      </c>
      <c r="U3" s="83">
        <f>IF(OR(Q3=0,C3&lt;R3),0,IF(P3=2,0,C3/S3))</f>
        <v>0.8</v>
      </c>
      <c r="V3" s="82">
        <f>IF(OR(AND(Q3=0,P3=0),C3&lt;VLOOKUP(B3,' Adatbázis új anyagok helye'!$A$1:$AZ$732,32,0)),0,IF(OR(EXACT(P3,"1A"),EXACT(P3,"1B"),EXACT(P3,"1C"),Q3=1),C3*10/VLOOKUP(B3,' Adatbázis új anyagok helye'!$A$1:$AZ$732,32,0),IF(Q3=2,C3/VLOOKUP(B3,' Adatbázis új anyagok helye'!$A$1:$AZ$732,32,0),0)))</f>
        <v>20</v>
      </c>
      <c r="W3" s="77">
        <f>IF(OR(AND(Q3=0,P3=0),C3&lt;VLOOKUP(B3,' Adatbázis új anyagok helye'!$A$1:$AZ$732,32,0)),0,IF(OR(EXACT(P3,"1A"),EXACT(P3,"1B"),EXACT(P3,"1C"),Q3=1),C3/VLOOKUP(B3,' Adatbázis új anyagok helye'!$A$1:$AZ$732,34,0),0))</f>
        <v>0.66666666666666663</v>
      </c>
      <c r="X3" s="79">
        <f>VLOOKUP(B3,' Adatbázis új anyagok helye'!$A$1:$AZ$732,12,0)</f>
        <v>0</v>
      </c>
      <c r="Y3" s="80">
        <f>VLOOKUP(B3,' Adatbázis új anyagok helye'!$A$1:$AZ$732,13,0)</f>
        <v>0</v>
      </c>
      <c r="Z3" s="84">
        <f>IF(VLOOKUP(B3,' Adatbázis új anyagok helye'!$A$1:$AZ$732,30,0)&gt;0,VLOOKUP(B3,' Adatbázis új anyagok helye'!$A$1:$AZ$732,30,0),IF(OR(X3=1,EXACT(X3,"1B")),1,IF(EXACT(X3,"1A"),0.1,100)))</f>
        <v>100</v>
      </c>
      <c r="AA3" s="84">
        <f>IF(VLOOKUP(B3,' Adatbázis új anyagok helye'!$A$1:$AZ$732,31,0)&gt;0,VLOOKUP(B3,' Adatbázis új anyagok helye'!$A$1:$AZ$732,31,0),IF(OR(Y3=1,EXACT(Y3,"1B")),1,IF(EXACT(Y3,"1A"),0.1,100)))</f>
        <v>100</v>
      </c>
      <c r="AB3" t="str">
        <f t="shared" ref="AB3:AB22" si="3">IF(AND(OR(X3=1,X3="1B",X3="1A"),C3&gt;=Z3),"Skin Sens. 1","NEM Érz.")</f>
        <v>NEM Érz.</v>
      </c>
      <c r="AC3" t="str">
        <f t="shared" ref="AC3:AC22" si="4">IF(AND(OR(Y3=1,Y3="1B",Y3="1A"),C3&gt;=AA3),"Inhal. Sens. 1","NEM Érz.")</f>
        <v>NEM Érz.</v>
      </c>
      <c r="AD3" s="85" t="str">
        <f>IF(AND(OR(X3=1,X3="1A",X3="1B"),C3&gt;=Z3/10),"CíMKÉRE","NEM")</f>
        <v>NEM</v>
      </c>
      <c r="AE3" s="86" t="str">
        <f t="shared" ref="AE3:AE22" si="5">IF(AND(OR(Y3=1,Y3="1A",Y3="1B"),C3&gt;=AA3/10),"CíMKÉRE","NEM")</f>
        <v>NEM</v>
      </c>
      <c r="AF3" s="87">
        <f>VLOOKUP(B3,' Adatbázis új anyagok helye'!$A$1:$AZ$732,17,0)</f>
        <v>0</v>
      </c>
      <c r="AG3" s="40" t="str">
        <f>IF(AF3=0,"NEM",IF(C3&gt;=VLOOKUP(B3,' Adatbázis új anyagok helye'!$A$1:$AZ$732,27,0),"Carc.","NEM"))</f>
        <v>NEM</v>
      </c>
      <c r="AH3" s="88">
        <f>IF(EXACT(AG3,"NEM"),4,IF(EXACT(AG3,"Carc."),IF(EXACT(AF3,"1A"),1,IF(EXACT(AF3,"1B"),2,IF(EXACT(AF3,2),3,"")))))</f>
        <v>4</v>
      </c>
      <c r="AI3" s="87">
        <f>VLOOKUP(B3,' Adatbázis új anyagok helye'!$A$1:$AZ$732,18,0)</f>
        <v>0</v>
      </c>
      <c r="AJ3" s="40" t="str">
        <f>IF(AI3=0,"NEM",IF(C3&gt;=VLOOKUP(B3,' Adatbázis új anyagok helye'!$A$1:$AZ$732,28,0),"Muta.","NEM"))</f>
        <v>NEM</v>
      </c>
      <c r="AK3" s="88">
        <f t="shared" ref="AK3:AK23" si="6">IF(EXACT(AJ3,"NEM"),4,IF(EXACT(AJ3,"Muta."),IF(EXACT(AI3,"1A"),1,IF(EXACT(AI3,"1B"),2,IF(EXACT(AI3,2),3,"")))))</f>
        <v>4</v>
      </c>
      <c r="AL3" s="87">
        <f>VLOOKUP(B3,' Adatbázis új anyagok helye'!$A$1:$AZ$732,19,0)</f>
        <v>0</v>
      </c>
      <c r="AM3" s="40" t="str">
        <f>IF(AL3=0,"NEM",IF(C3&gt;=VLOOKUP(B3,' Adatbázis új anyagok helye'!$A$1:$AZ$732,29,0),"Repr.","NEM"))</f>
        <v>NEM</v>
      </c>
      <c r="AN3" s="88">
        <f t="shared" ref="AN3:AN23" si="7">IF(EXACT(AM3,"NEM"),4,IF(EXACT(AM3,"Repr."),IF(EXACT(AL3,"1A"),1,IF(EXACT(AL3,"1B"),2,IF(EXACT(AL3,2),3,"")))))</f>
        <v>4</v>
      </c>
      <c r="AO3" s="79">
        <f>VLOOKUP(B3,' Adatbázis új anyagok helye'!$A$1:$AZ$732,15,0)</f>
        <v>3</v>
      </c>
      <c r="AP3" s="89">
        <f>IF(AO3=0,"NEM",IF(AND(AO3=1,C3&gt;=VLOOKUP(B3,' Adatbázis új anyagok helye'!$A$1:$AZ$732,22,0)),"STOT SE 1",IF(OR(AND(AO3=1,C3&gt;=VLOOKUP(B3,' Adatbázis új anyagok helye'!$A$1:$AZ$732,23,0)),(AND(AO3=2,C3&gt;=VLOOKUP(B3,' Adatbázis új anyagok helye'!$A$1:$AZ$732,23,0)))),"STOT SE 2",IF(AO3=3,C3/VLOOKUP(B3,' Adatbázis új anyagok helye'!$A$1:$AZ$732,24,0),"NEM"))))</f>
        <v>0.4</v>
      </c>
      <c r="AQ3" s="78">
        <f>VLOOKUP(B3,' Adatbázis új anyagok helye'!$A$1:$AZ$732,16,0)</f>
        <v>0</v>
      </c>
      <c r="AR3" t="str">
        <f>IF(AQ3=0,"NEM",IF(AND(AQ3=1,C3&gt;=VLOOKUP(B3,' Adatbázis új anyagok helye'!$A$1:$AZ$732,25,0)),"STOT RE 1",IF(OR(AND(AQ3=1,C3&gt;=VLOOKUP(B3,' Adatbázis új anyagok helye'!$A$1:$AZ$732,26,0)),(AND(AQ3=2,C3&gt;=VLOOKUP(B3,' Adatbázis új anyagok helye'!$A$1:$AZ$732,26,0)))),"STOT RE 2","NEM")))</f>
        <v>NEM</v>
      </c>
      <c r="AS3" s="79">
        <f>VLOOKUP(B3,' Adatbázis új anyagok helye'!$A$1:$AZ$732,37,0)</f>
        <v>1</v>
      </c>
      <c r="AT3" s="90">
        <f>IF(AS3=0,0,IF(VLOOKUP(B3,' Adatbázis új anyagok helye'!$A$1:$AZ$732,40,0)&gt;0,C3*VLOOKUP(B3,' Adatbázis új anyagok helye'!$A$1:$AZ$732,40,0),C3))</f>
        <v>2</v>
      </c>
      <c r="AU3" s="41">
        <f>VLOOKUP(B3,' Adatbázis új anyagok helye'!$A$1:$AZ$732,38,0)</f>
        <v>2</v>
      </c>
      <c r="AV3" s="78">
        <f>IF(AU3=0,0,IF(AU3=1,IF(VLOOKUP(B3,' Adatbázis új anyagok helye'!$A$1:$AZ$732,41,0)&gt;0,C3*VLOOKUP(B3,' Adatbázis új anyagok helye'!$A$1:$AZ$732,41,0),C3),0))</f>
        <v>0</v>
      </c>
      <c r="AW3" s="78">
        <f>IF($AV$24&gt;=25,0,IF(AU3=0,0,IF(AU3=1,IF(VLOOKUP(B3,' Adatbázis új anyagok helye'!$A$1:$AZ$732,41,0)&gt;0,10*C3*VLOOKUP(B3,' Adatbázis új anyagok helye'!$A$1:$AZ$732,41,0),10*C3),IF(AU3=2,C3,0))))</f>
        <v>0</v>
      </c>
      <c r="AX3" s="78">
        <f>IF(OR($AV$24&gt;=25,$AW$24&gt;=25),0,IF(AU3=0,0,IF(AU3=1,IF(VLOOKUP(B3,' Adatbázis új anyagok helye'!$A$1:$AZ$732,41,0)&gt;0,100*C3*VLOOKUP(B3,' Adatbázis új anyagok helye'!$A$1:$AZ$732,41,0),100*C3),IF(AU3=2,10*C3,IF(AU3=3,C3,0)))))</f>
        <v>0</v>
      </c>
      <c r="AY3" s="90">
        <f t="shared" ref="AY3:AY23" si="8">IF(OR($AV$24&gt;=25,$AW$24&gt;=25,$AX$24&gt;=25),0,IF(AU3=0,0,C3))</f>
        <v>0</v>
      </c>
      <c r="AZ3" s="91">
        <f>VLOOKUP(B3,'25-2000 anyagai'!$A$1:$J$439,5,0)</f>
        <v>14</v>
      </c>
      <c r="BA3" t="e">
        <f>IF((VLOOKUP(B3,'PIC lista'!$A$2:$C$1008,1,0)=B3),"IGEN","NEM")</f>
        <v>#N/A</v>
      </c>
      <c r="BB3" t="e">
        <f>IF((VLOOKUP(B3,jelöltlista!$A$1:$D$1000,1,0)=B3),"IGEN","NEM")</f>
        <v>#N/A</v>
      </c>
      <c r="BC3" s="137" t="str">
        <f>VLOOKUP(B3,'harmonizált osztályozások'!$A$1:$AZ$6553,5,0)</f>
        <v xml:space="preserve">Flam. Gas 2
Press. Gas
Acute Tox. 3 *
Skin Corr. 1B
Aquatic Acute 1
</v>
      </c>
    </row>
    <row r="4" spans="1:55">
      <c r="A4" s="69" t="str">
        <f>'Adatbeírás helye'!$E$2</f>
        <v>trietil-amin</v>
      </c>
      <c r="B4" s="70" t="str">
        <f>'Adatbeírás helye'!$E$3</f>
        <v>121-44-8</v>
      </c>
      <c r="C4" s="71">
        <f>'Adatbeírás helye'!E23</f>
        <v>0.5</v>
      </c>
      <c r="D4" s="72" t="str">
        <f>VLOOKUP(B4,' Adatbázis új anyagok helye'!$A$1:$AZ$732,5,0)</f>
        <v>Flam. Liq. 2</v>
      </c>
      <c r="E4" s="73">
        <f>VLOOKUP(B4,' Adatbázis új anyagok helye'!$A$1:$AZ$732,6,0)</f>
        <v>4</v>
      </c>
      <c r="F4" s="40">
        <f>VLOOKUP(B4,' Adatbázis új anyagok helye'!$A$1:$AZ$732,7,0)</f>
        <v>3</v>
      </c>
      <c r="G4" s="74">
        <f>VLOOKUP(B4,' Adatbázis új anyagok helye'!$A$1:$AZ$732,8,0)</f>
        <v>3</v>
      </c>
      <c r="H4" s="75">
        <f>VLOOKUP(E4,segédtáblázatok!$A$3:$D$6,2,0)</f>
        <v>500</v>
      </c>
      <c r="I4" s="75">
        <f>VLOOKUP(F4,segédtáblázatok!$A$3:$D$6,2,0)</f>
        <v>100</v>
      </c>
      <c r="J4" s="75">
        <f>VLOOKUP(G4,segédtáblázatok!$A$3:$D$6,2,0)</f>
        <v>100</v>
      </c>
      <c r="K4" s="76">
        <f t="shared" si="0"/>
        <v>1E-3</v>
      </c>
      <c r="L4" s="76">
        <f t="shared" si="1"/>
        <v>5.0000000000000001E-3</v>
      </c>
      <c r="M4" s="77">
        <f t="shared" si="2"/>
        <v>5.0000000000000001E-3</v>
      </c>
      <c r="N4" s="78">
        <f>VLOOKUP(B4,' Adatbázis új anyagok helye'!$A$1:$AZ$732,14,0)</f>
        <v>0</v>
      </c>
      <c r="O4" s="259">
        <f t="shared" ref="O4:O23" si="9">N4*C4/10</f>
        <v>0</v>
      </c>
      <c r="P4" s="79" t="str">
        <f>VLOOKUP(B4,' Adatbázis új anyagok helye'!$A$1:$AZ$732,10,0)</f>
        <v>1A</v>
      </c>
      <c r="Q4" s="80">
        <f>VLOOKUP(B4,' Adatbázis új anyagok helye'!$A$1:$AZ$732,11,0)</f>
        <v>1</v>
      </c>
      <c r="R4" s="81">
        <f>VLOOKUP(B4,' Adatbázis új anyagok helye'!$A$1:$AZ$732,33,0)</f>
        <v>1</v>
      </c>
      <c r="S4" s="75">
        <f>VLOOKUP(B4,' Adatbázis új anyagok helye'!$A$1:$AZ$732,35,0)</f>
        <v>5</v>
      </c>
      <c r="T4" s="82">
        <f t="shared" ref="T4:T23" si="10">IF(OR(P4=0,C4&lt;R4),0,IF(OR(EXACT(P4,"1A"),EXACT(P4,"1B"),EXACT(P4,"1C")),C4*10/R4,IF(P4=2,C4/R4,0)))</f>
        <v>0</v>
      </c>
      <c r="U4" s="83">
        <f t="shared" ref="U4:U23" si="11">IF(OR(Q4=0,C4&lt;R4),0,IF(P4=2,0,C4/S4))</f>
        <v>0</v>
      </c>
      <c r="V4" s="82">
        <f>IF(OR(AND(Q4=0,P4=0),C4&lt;VLOOKUP(B4,' Adatbázis új anyagok helye'!$A$1:$AZ$732,32,0)),0,IF(OR(EXACT(P4,"1A"),EXACT(P4,"1B"),EXACT(P4,"1C"),Q4=1),C4*10/VLOOKUP(B4,' Adatbázis új anyagok helye'!$A$1:$AZ$732,32,0),IF(Q4=2,C4/VLOOKUP(B4,' Adatbázis új anyagok helye'!$A$1:$AZ$732,32,0),0)))</f>
        <v>0</v>
      </c>
      <c r="W4" s="77">
        <f>IF(OR(AND(Q4=0,P4=0),C4&lt;VLOOKUP(B4,' Adatbázis új anyagok helye'!$A$1:$AZ$732,32,0)),0,IF(OR(EXACT(P4,"1A"),EXACT(P4,"1B"),EXACT(P4,"1C"),Q4=1),C4/VLOOKUP(B4,' Adatbázis új anyagok helye'!$A$1:$AZ$732,34,0),0))</f>
        <v>0</v>
      </c>
      <c r="X4" s="79">
        <f>VLOOKUP(B4,' Adatbázis új anyagok helye'!$A$1:$AZ$732,12,0)</f>
        <v>0</v>
      </c>
      <c r="Y4" s="80">
        <f>VLOOKUP(B4,' Adatbázis új anyagok helye'!$A$1:$AZ$732,13,0)</f>
        <v>0</v>
      </c>
      <c r="Z4" s="84">
        <f>IF(VLOOKUP(B4,' Adatbázis új anyagok helye'!$A$1:$AZ$732,30,0)&gt;0,VLOOKUP(B4,' Adatbázis új anyagok helye'!$A$1:$AZ$732,30,0),IF(OR(X4=1,EXACT(X4,"1B")),1,IF(EXACT(X4,"1A"),0.1,100)))</f>
        <v>100</v>
      </c>
      <c r="AA4" s="84">
        <f>IF(VLOOKUP(B4,' Adatbázis új anyagok helye'!$A$1:$AZ$732,31,0)&gt;0,VLOOKUP(B4,' Adatbázis új anyagok helye'!$A$1:$AZ$732,31,0),IF(OR(Y4=1,EXACT(Y4,"1B")),1,IF(EXACT(Y4,"1A"),0.1,100)))</f>
        <v>100</v>
      </c>
      <c r="AB4" t="str">
        <f t="shared" si="3"/>
        <v>NEM Érz.</v>
      </c>
      <c r="AC4" t="str">
        <f t="shared" si="4"/>
        <v>NEM Érz.</v>
      </c>
      <c r="AD4" s="85" t="str">
        <f>IF(AND(OR(X4=1,X4="1A",X4="1B"),C4&gt;=Z4/10),"CíMKÉRE","NEM")</f>
        <v>NEM</v>
      </c>
      <c r="AE4" s="92" t="str">
        <f t="shared" si="5"/>
        <v>NEM</v>
      </c>
      <c r="AF4" s="87">
        <f>VLOOKUP(B4,' Adatbázis új anyagok helye'!$A$1:$AZ$732,17,0)</f>
        <v>0</v>
      </c>
      <c r="AG4" s="40" t="str">
        <f>IF(AF4=0,"NEM",IF(C4&gt;=VLOOKUP(B4,' Adatbázis új anyagok helye'!$A$1:$AZ$732,27,0),"Carc.","NEM"))</f>
        <v>NEM</v>
      </c>
      <c r="AH4" s="88">
        <f t="shared" ref="AH4:AH23" si="12">IF(EXACT(AG4,"NEM"),4,IF(EXACT(AG4,"Carc."),IF(EXACT(AF4,"1A"),1,IF(EXACT(AF4,"1B"),2,IF(EXACT(AF4,2),3,"")))))</f>
        <v>4</v>
      </c>
      <c r="AI4" s="87">
        <f>VLOOKUP(B4,' Adatbázis új anyagok helye'!$A$1:$AZ$732,18,0)</f>
        <v>0</v>
      </c>
      <c r="AJ4" s="40" t="str">
        <f>IF(AI4=0,"NEM",IF(C4&gt;=VLOOKUP(B4,' Adatbázis új anyagok helye'!$A$1:$AZ$732,28,0),"Muta.","NEM"))</f>
        <v>NEM</v>
      </c>
      <c r="AK4" s="88">
        <f t="shared" si="6"/>
        <v>4</v>
      </c>
      <c r="AL4" s="87">
        <f>VLOOKUP(B4,' Adatbázis új anyagok helye'!$A$1:$AZ$732,19,0)</f>
        <v>0</v>
      </c>
      <c r="AM4" s="40" t="str">
        <f>IF(AL4=0,"NEM",IF(C4&gt;=VLOOKUP(B4,' Adatbázis új anyagok helye'!$A$1:$AZ$732,29,0),"Repr.","NEM"))</f>
        <v>NEM</v>
      </c>
      <c r="AN4" s="88">
        <f t="shared" si="7"/>
        <v>4</v>
      </c>
      <c r="AO4" s="79">
        <f>VLOOKUP(B4,' Adatbázis új anyagok helye'!$A$1:$AZ$732,15,0)</f>
        <v>3</v>
      </c>
      <c r="AP4" s="89">
        <f>IF(AO4=0,"NEM",IF(AND(AO4=1,C4&gt;=VLOOKUP(B4,' Adatbázis új anyagok helye'!$A$1:$AZ$732,22,0)),"STOT SE 1",IF(OR(AND(AO4=1,C4&gt;=VLOOKUP(B4,' Adatbázis új anyagok helye'!$A$1:$AZ$732,23,0)),(AND(AO4=2,C4&gt;=VLOOKUP(B4,' Adatbázis új anyagok helye'!$A$1:$AZ$732,23,0)))),"STOT SE 2",IF(AO4=3,C4/VLOOKUP(B4,' Adatbázis új anyagok helye'!$A$1:$AZ$732,24,0),"NEM"))))</f>
        <v>0.5</v>
      </c>
      <c r="AQ4" s="78">
        <f>VLOOKUP(B4,' Adatbázis új anyagok helye'!$A$1:$AZ$732,16,0)</f>
        <v>0</v>
      </c>
      <c r="AR4" t="str">
        <f>IF(AQ4=0,"NEM",IF(AND(AQ4=1,C4&gt;=VLOOKUP(B4,' Adatbázis új anyagok helye'!$A$1:$AZ$732,25,0)),"STOT RE 1",IF(OR(AND(AQ4=1,C4&gt;=VLOOKUP(B4,' Adatbázis új anyagok helye'!$A$1:$AZ$732,26,0)),(AND(AQ4=2,C4&gt;=VLOOKUP(B4,' Adatbázis új anyagok helye'!$A$1:$AZ$732,26,0)))),"STOT RE 2","NEM")))</f>
        <v>NEM</v>
      </c>
      <c r="AS4" s="79">
        <f>VLOOKUP(B4,' Adatbázis új anyagok helye'!$A$1:$AZ$732,37,0)</f>
        <v>0</v>
      </c>
      <c r="AT4" s="90">
        <f>IF(AS4=0,0,IF(VLOOKUP(B4,' Adatbázis új anyagok helye'!$A$1:$AZ$732,40,0)&gt;0,C4*VLOOKUP(B4,' Adatbázis új anyagok helye'!$A$1:$AZ$732,40,0),C4))</f>
        <v>0</v>
      </c>
      <c r="AU4" s="253">
        <f>VLOOKUP(B4,' Adatbázis új anyagok helye'!$A$1:$AZ$732,38,0)</f>
        <v>0</v>
      </c>
      <c r="AV4" s="78">
        <f>IF(AU4=0,0,IF(AU4=1,IF(VLOOKUP(B4,' Adatbázis új anyagok helye'!$A$1:$AZ$732,41,0)&gt;0,C4*VLOOKUP(B4,' Adatbázis új anyagok helye'!$A$1:$AZ$732,41,0),C4),0))</f>
        <v>0</v>
      </c>
      <c r="AW4" s="78">
        <f>IF($AV$24&gt;=25,0,IF(AU4=0,0,IF(AU4=1,IF(VLOOKUP(B4,' Adatbázis új anyagok helye'!$A$1:$AZ$732,41,0)&gt;0,10*C4*VLOOKUP(B4,' Adatbázis új anyagok helye'!$A$1:$AZ$732,41,0),10*C4),IF(AU4=2,C4,0))))</f>
        <v>0</v>
      </c>
      <c r="AX4" s="78">
        <f>IF(OR($AV$24&gt;=25,$AW$24&gt;=25),0,IF(AU4=0,0,IF(AU4=1,IF(VLOOKUP(B4,' Adatbázis új anyagok helye'!$A$1:$AZ$732,41,0)&gt;0,100*C4*VLOOKUP(B4,' Adatbázis új anyagok helye'!$A$1:$AZ$732,41,0),100*C4),IF(AU4=2,10*C4,IF(AU4=3,C4,0)))))</f>
        <v>0</v>
      </c>
      <c r="AY4" s="90">
        <f t="shared" si="8"/>
        <v>0</v>
      </c>
      <c r="AZ4" s="91">
        <f>VLOOKUP(B4,'25-2000 anyagai'!$A$1:$J$439,5,0)</f>
        <v>8.4</v>
      </c>
      <c r="BA4" t="e">
        <f>IF((VLOOKUP(B4,'PIC lista'!$A$2:$C$1008,1,0)=B4),"IGEN","NEM")</f>
        <v>#N/A</v>
      </c>
      <c r="BB4" t="e">
        <f>IF((VLOOKUP(B4,jelöltlista!$A$1:$D$1000,1,0)=B4),"IGEN","NEM")</f>
        <v>#N/A</v>
      </c>
      <c r="BC4" s="137" t="str">
        <f>VLOOKUP(B4,'harmonizált osztályozások'!$A$1:$AZ$6553,5,0)</f>
        <v xml:space="preserve">Flam. Liq. 2
Acute Tox. 4 *
Acute Tox. 4 *
Acute Tox. 4 *
Skin Corr. 1A
</v>
      </c>
    </row>
    <row r="5" spans="1:55" ht="16.5" customHeight="1">
      <c r="A5" s="69" t="str">
        <f>'Adatbeírás helye'!$F$2</f>
        <v>kálium-permanganát</v>
      </c>
      <c r="B5" s="70" t="str">
        <f>'Adatbeírás helye'!$F$3</f>
        <v>7722-64-7</v>
      </c>
      <c r="C5" s="71">
        <f>'Adatbeírás helye'!F23</f>
        <v>3</v>
      </c>
      <c r="D5" s="72" t="str">
        <f>VLOOKUP(B5,' Adatbázis új anyagok helye'!$A$1:$AZ$732,5,0)</f>
        <v>Ox. Solid 2</v>
      </c>
      <c r="E5" s="73">
        <f>VLOOKUP(B5,' Adatbázis új anyagok helye'!$A$1:$AZ$732,6,0)</f>
        <v>4</v>
      </c>
      <c r="F5" s="40">
        <f>VLOOKUP(B5,' Adatbázis új anyagok helye'!$A$1:$AZ$732,7,0)</f>
        <v>0</v>
      </c>
      <c r="G5" s="74">
        <f>VLOOKUP(B5,' Adatbázis új anyagok helye'!$A$1:$AZ$732,8,0)</f>
        <v>0</v>
      </c>
      <c r="H5" s="75">
        <f>VLOOKUP(E5,segédtáblázatok!$A$3:$D$6,2,0)</f>
        <v>500</v>
      </c>
      <c r="I5" s="75" t="e">
        <f>VLOOKUP(F5,segédtáblázatok!$A$3:$D$6,2,0)</f>
        <v>#N/A</v>
      </c>
      <c r="J5" s="75" t="e">
        <f>VLOOKUP(G5,segédtáblázatok!$A$3:$D$6,2,0)</f>
        <v>#N/A</v>
      </c>
      <c r="K5" s="76">
        <f t="shared" si="0"/>
        <v>6.0000000000000001E-3</v>
      </c>
      <c r="L5" s="76" t="e">
        <f t="shared" si="1"/>
        <v>#N/A</v>
      </c>
      <c r="M5" s="77" t="e">
        <f t="shared" si="2"/>
        <v>#N/A</v>
      </c>
      <c r="N5" s="78">
        <f>VLOOKUP(B5,' Adatbázis új anyagok helye'!$A$1:$AZ$732,14,0)</f>
        <v>0</v>
      </c>
      <c r="O5" s="259">
        <f t="shared" si="9"/>
        <v>0</v>
      </c>
      <c r="P5" s="79" t="str">
        <f>VLOOKUP(B5,' Adatbázis új anyagok helye'!$A$1:$AZ$732,10,0)</f>
        <v>1C</v>
      </c>
      <c r="Q5" s="80">
        <f>VLOOKUP(B5,' Adatbázis új anyagok helye'!$A$1:$AZ$732,11,0)</f>
        <v>1</v>
      </c>
      <c r="R5" s="81">
        <f>VLOOKUP(B5,' Adatbázis új anyagok helye'!$A$1:$AZ$732,33,0)</f>
        <v>1</v>
      </c>
      <c r="S5" s="75">
        <f>VLOOKUP(B5,' Adatbázis új anyagok helye'!$A$1:$AZ$732,35,0)</f>
        <v>5</v>
      </c>
      <c r="T5" s="82">
        <f t="shared" si="10"/>
        <v>30</v>
      </c>
      <c r="U5" s="83">
        <f t="shared" si="11"/>
        <v>0.6</v>
      </c>
      <c r="V5" s="82">
        <f>IF(OR(AND(Q5=0,P5=0),C5&lt;VLOOKUP(B5,' Adatbázis új anyagok helye'!$A$1:$AZ$732,32,0)),0,IF(OR(EXACT(P5,"1A"),EXACT(P5,"1B"),EXACT(P5,"1C"),Q5=1),C5*10/VLOOKUP(B5,' Adatbázis új anyagok helye'!$A$1:$AZ$732,32,0),IF(Q5=2,C5/VLOOKUP(B5,' Adatbázis új anyagok helye'!$A$1:$AZ$732,32,0),0)))</f>
        <v>30</v>
      </c>
      <c r="W5" s="77">
        <f>IF(OR(AND(Q5=0,P5=0),C5&lt;VLOOKUP(B5,' Adatbázis új anyagok helye'!$A$1:$AZ$732,32,0)),0,IF(OR(EXACT(P5,"1A"),EXACT(P5,"1B"),EXACT(P5,"1C"),Q5=1),C5/VLOOKUP(B5,' Adatbázis új anyagok helye'!$A$1:$AZ$732,34,0),0))</f>
        <v>1</v>
      </c>
      <c r="X5" s="79">
        <f>VLOOKUP(B5,' Adatbázis új anyagok helye'!$A$1:$AZ$732,12,0)</f>
        <v>0</v>
      </c>
      <c r="Y5" s="80">
        <f>VLOOKUP(B5,' Adatbázis új anyagok helye'!$A$1:$AZ$732,13,0)</f>
        <v>0</v>
      </c>
      <c r="Z5" s="84">
        <f>IF(VLOOKUP(B5,' Adatbázis új anyagok helye'!$A$1:$AZ$732,30,0)&gt;0,VLOOKUP(B5,' Adatbázis új anyagok helye'!$A$1:$AZ$732,30,0),IF(OR(X5=1,EXACT(X5,"1B")),1,IF(EXACT(X5,"1A"),0.1,100)))</f>
        <v>100</v>
      </c>
      <c r="AA5" s="84">
        <f>IF(VLOOKUP(B5,' Adatbázis új anyagok helye'!$A$1:$AZ$732,31,0)&gt;0,VLOOKUP(B5,' Adatbázis új anyagok helye'!$A$1:$AZ$732,31,0),IF(OR(Y5=1,EXACT(Y5,"1B")),1,IF(EXACT(Y5,"1A"),0.1,100)))</f>
        <v>100</v>
      </c>
      <c r="AB5" t="str">
        <f t="shared" si="3"/>
        <v>NEM Érz.</v>
      </c>
      <c r="AC5" t="str">
        <f t="shared" si="4"/>
        <v>NEM Érz.</v>
      </c>
      <c r="AD5" s="85" t="str">
        <f>IF(AND(OR(X5=1,X5="1A",X5="1B"),C5&gt;=Z5/10),"CíMKÉRE","NEM")</f>
        <v>NEM</v>
      </c>
      <c r="AE5" s="92" t="str">
        <f t="shared" si="5"/>
        <v>NEM</v>
      </c>
      <c r="AF5" s="87">
        <f>VLOOKUP(B5,' Adatbázis új anyagok helye'!$A$1:$AZ$732,17,0)</f>
        <v>0</v>
      </c>
      <c r="AG5" s="40" t="str">
        <f>IF(AF5=0,"NEM",IF(C5&gt;=VLOOKUP(B5,' Adatbázis új anyagok helye'!$A$1:$AZ$732,27,0),"Carc.","NEM"))</f>
        <v>NEM</v>
      </c>
      <c r="AH5" s="88">
        <f t="shared" si="12"/>
        <v>4</v>
      </c>
      <c r="AI5" s="87">
        <f>VLOOKUP(B5,' Adatbázis új anyagok helye'!$A$1:$AZ$732,18,0)</f>
        <v>0</v>
      </c>
      <c r="AJ5" s="40" t="str">
        <f>IF(AI5=0,"NEM",IF(C5&gt;=VLOOKUP(B5,' Adatbázis új anyagok helye'!$A$1:$AZ$732,28,0),"Muta.","NEM"))</f>
        <v>NEM</v>
      </c>
      <c r="AK5" s="88">
        <f t="shared" si="6"/>
        <v>4</v>
      </c>
      <c r="AL5" s="87" t="str">
        <f>VLOOKUP(B5,' Adatbázis új anyagok helye'!$A$1:$AZ$732,19,0)</f>
        <v>2</v>
      </c>
      <c r="AM5" s="40" t="str">
        <f>IF(AL5=0,"NEM",IF(C5&gt;=VLOOKUP(B5,' Adatbázis új anyagok helye'!$A$1:$AZ$732,29,0),"Repr.","NEM"))</f>
        <v>NEM</v>
      </c>
      <c r="AN5" s="88">
        <f t="shared" si="7"/>
        <v>4</v>
      </c>
      <c r="AO5" s="79">
        <f>VLOOKUP(B5,' Adatbázis új anyagok helye'!$A$1:$AZ$732,15,0)</f>
        <v>0</v>
      </c>
      <c r="AP5" s="89" t="str">
        <f>IF(AO5=0,"NEM",IF(AND(AO5=1,C5&gt;=VLOOKUP(B5,' Adatbázis új anyagok helye'!$A$1:$AZ$732,22,0)),"STOT SE 1",IF(OR(AND(AO5=1,C5&gt;=VLOOKUP(B5,' Adatbázis új anyagok helye'!$A$1:$AZ$732,23,0)),(AND(AO5=2,C5&gt;=VLOOKUP(B5,' Adatbázis új anyagok helye'!$A$1:$AZ$732,23,0)))),"STOT SE 2",IF(AO5=3,C5/VLOOKUP(B5,' Adatbázis új anyagok helye'!$A$1:$AZ$732,24,0),"NEM"))))</f>
        <v>NEM</v>
      </c>
      <c r="AQ5" s="78">
        <f>VLOOKUP(B5,' Adatbázis új anyagok helye'!$A$1:$AZ$732,16,0)</f>
        <v>2</v>
      </c>
      <c r="AR5" t="str">
        <f>IF(AQ5=0,"NEM",IF(AND(AQ5=1,C5&gt;=VLOOKUP(B5,' Adatbázis új anyagok helye'!$A$1:$AZ$732,25,0)),"STOT RE 1",IF(OR(AND(AQ5=1,C5&gt;=VLOOKUP(B5,' Adatbázis új anyagok helye'!$A$1:$AZ$732,26,0)),(AND(AQ5=2,C5&gt;=VLOOKUP(B5,' Adatbázis új anyagok helye'!$A$1:$AZ$732,26,0)))),"STOT RE 2","NEM")))</f>
        <v>NEM</v>
      </c>
      <c r="AS5" s="79">
        <f>VLOOKUP(B5,' Adatbázis új anyagok helye'!$A$1:$AZ$732,37,0)</f>
        <v>1</v>
      </c>
      <c r="AT5" s="90">
        <f>IF(AS5=0,0,IF(VLOOKUP(B5,' Adatbázis új anyagok helye'!$A$1:$AZ$732,40,0)&gt;0,C5*VLOOKUP(B5,' Adatbázis új anyagok helye'!$A$1:$AZ$732,40,0),C5))</f>
        <v>30</v>
      </c>
      <c r="AU5" s="253">
        <f>VLOOKUP(B5,' Adatbázis új anyagok helye'!$A$1:$AZ$732,38,0)</f>
        <v>1</v>
      </c>
      <c r="AV5" s="78">
        <f>IF(AU5=0,0,IF(AU5=1,IF(VLOOKUP(B5,' Adatbázis új anyagok helye'!$A$1:$AZ$732,41,0)&gt;0,C5*VLOOKUP(B5,' Adatbázis új anyagok helye'!$A$1:$AZ$732,41,0),C5),0))</f>
        <v>30</v>
      </c>
      <c r="AW5" s="78">
        <f>IF($AV$24&gt;=25,0,IF(AU5=0,0,IF(AU5=1,IF(VLOOKUP(B5,' Adatbázis új anyagok helye'!$A$1:$AZ$732,41,0)&gt;0,10*C5*VLOOKUP(B5,' Adatbázis új anyagok helye'!$A$1:$AZ$732,41,0),10*C5),IF(AU5=2,C5,0))))</f>
        <v>0</v>
      </c>
      <c r="AX5" s="78">
        <f>IF(OR($AV$24&gt;=25,$AW$24&gt;=25),0,IF(AU5=0,0,IF(AU5=1,IF(VLOOKUP(B5,' Adatbázis új anyagok helye'!$A$1:$AZ$732,41,0)&gt;0,100*C5*VLOOKUP(B5,' Adatbázis új anyagok helye'!$A$1:$AZ$732,41,0),100*C5),IF(AU5=2,10*C5,IF(AU5=3,C5,0)))))</f>
        <v>0</v>
      </c>
      <c r="AY5" s="90">
        <f t="shared" si="8"/>
        <v>0</v>
      </c>
      <c r="AZ5" s="91" t="e">
        <f>VLOOKUP(B5,'25-2000 anyagai'!$A$1:$J$439,5,0)</f>
        <v>#N/A</v>
      </c>
      <c r="BA5" t="e">
        <f>IF((VLOOKUP(B5,'PIC lista'!$A$2:$C$1008,1,0)=B5),"IGEN","NEM")</f>
        <v>#N/A</v>
      </c>
      <c r="BB5" t="e">
        <f>IF((VLOOKUP(B5,jelöltlista!$A$1:$D$1000,1,0)=B5),"IGEN","NEM")</f>
        <v>#N/A</v>
      </c>
      <c r="BC5" s="137" t="str">
        <f>VLOOKUP(B5,'harmonizált osztályozások'!$A$1:$AZ$6553,5,0)</f>
        <v xml:space="preserve">Ox. Sol. 2
Acute Tox. 4 *
Aquatic Acute 1
Aquatic Chronic 1
</v>
      </c>
    </row>
    <row r="6" spans="1:55">
      <c r="A6" s="69" t="str">
        <f>'Adatbeírás helye'!$G$2</f>
        <v>benzol</v>
      </c>
      <c r="B6" s="93" t="str">
        <f>'Adatbeírás helye'!$G$3</f>
        <v>71-43-2</v>
      </c>
      <c r="C6" s="71">
        <f>'Adatbeírás helye'!G23</f>
        <v>1.0245</v>
      </c>
      <c r="D6" s="72" t="str">
        <f>VLOOKUP(B6,' Adatbázis új anyagok helye'!$A$1:$AZ$732,5,0)</f>
        <v>Flam. Liq. 2</v>
      </c>
      <c r="E6" s="73">
        <f>VLOOKUP(B6,' Adatbázis új anyagok helye'!$A$1:$AZ$732,6,0)</f>
        <v>0</v>
      </c>
      <c r="F6" s="40">
        <f>VLOOKUP(B6,' Adatbázis új anyagok helye'!$A$1:$AZ$732,7,0)</f>
        <v>0</v>
      </c>
      <c r="G6" s="74">
        <f>VLOOKUP(B6,' Adatbázis új anyagok helye'!$A$1:$AZ$732,8,0)</f>
        <v>0</v>
      </c>
      <c r="H6" s="75" t="e">
        <f>VLOOKUP(E6,segédtáblázatok!$A$3:$D$6,2,0)</f>
        <v>#N/A</v>
      </c>
      <c r="I6" s="75" t="e">
        <f>VLOOKUP(F6,segédtáblázatok!$A$3:$D$6,2,0)</f>
        <v>#N/A</v>
      </c>
      <c r="J6" s="75" t="e">
        <f>VLOOKUP(G6,segédtáblázatok!$A$3:$D$6,2,0)</f>
        <v>#N/A</v>
      </c>
      <c r="K6" s="76" t="e">
        <f t="shared" si="0"/>
        <v>#N/A</v>
      </c>
      <c r="L6" s="76" t="e">
        <f t="shared" si="1"/>
        <v>#N/A</v>
      </c>
      <c r="M6" s="77" t="e">
        <f t="shared" si="2"/>
        <v>#N/A</v>
      </c>
      <c r="N6" s="78">
        <f>VLOOKUP(B6,' Adatbázis új anyagok helye'!$A$1:$AZ$732,14,0)</f>
        <v>1</v>
      </c>
      <c r="O6" s="259">
        <f t="shared" si="9"/>
        <v>0.10245</v>
      </c>
      <c r="P6" s="79">
        <f>VLOOKUP(B6,' Adatbázis új anyagok helye'!$A$1:$AZ$732,10,0)</f>
        <v>2</v>
      </c>
      <c r="Q6" s="80">
        <f>VLOOKUP(B6,' Adatbázis új anyagok helye'!$A$1:$AZ$732,11,0)</f>
        <v>2</v>
      </c>
      <c r="R6" s="81">
        <f>VLOOKUP(B6,' Adatbázis új anyagok helye'!$A$1:$AZ$732,33,0)</f>
        <v>10</v>
      </c>
      <c r="S6" s="75">
        <f>VLOOKUP(B6,' Adatbázis új anyagok helye'!$A$1:$AZ$732,35,0)</f>
        <v>100</v>
      </c>
      <c r="T6" s="82">
        <f t="shared" si="10"/>
        <v>0</v>
      </c>
      <c r="U6" s="83">
        <f t="shared" si="11"/>
        <v>0</v>
      </c>
      <c r="V6" s="82">
        <f>IF(OR(AND(Q6=0,P6=0),C6&lt;VLOOKUP(B6,' Adatbázis új anyagok helye'!$A$1:$AZ$732,32,0)),0,IF(OR(EXACT(P6,"1A"),EXACT(P6,"1B"),EXACT(P6,"1C"),Q6=1),C6*10/VLOOKUP(B6,' Adatbázis új anyagok helye'!$A$1:$AZ$732,32,0),IF(Q6=2,C6/VLOOKUP(B6,' Adatbázis új anyagok helye'!$A$1:$AZ$732,32,0),0)))</f>
        <v>0</v>
      </c>
      <c r="W6" s="77">
        <f>IF(OR(AND(Q6=0,P6=0),C6&lt;VLOOKUP(B6,' Adatbázis új anyagok helye'!$A$1:$AZ$732,32,0)),0,IF(OR(EXACT(P6,"1A"),EXACT(P6,"1B"),EXACT(P6,"1C"),Q6=1),C6/VLOOKUP(B6,' Adatbázis új anyagok helye'!$A$1:$AZ$732,34,0),0))</f>
        <v>0</v>
      </c>
      <c r="X6" s="79">
        <f>VLOOKUP(B6,' Adatbázis új anyagok helye'!$A$1:$AZ$732,12,0)</f>
        <v>0</v>
      </c>
      <c r="Y6" s="80">
        <f>VLOOKUP(B6,' Adatbázis új anyagok helye'!$A$1:$AZ$732,13,0)</f>
        <v>0</v>
      </c>
      <c r="Z6" s="84">
        <f>IF(VLOOKUP(B6,' Adatbázis új anyagok helye'!$A$1:$AZ$732,30,0)&gt;0,VLOOKUP(B6,' Adatbázis új anyagok helye'!$A$1:$AZ$732,30,0),IF(OR(X6=1,EXACT(X6,"1B")),1,IF(EXACT(X6,"1A"),0.1,100)))</f>
        <v>100</v>
      </c>
      <c r="AA6" s="84">
        <f>IF(VLOOKUP(B6,' Adatbázis új anyagok helye'!$A$1:$AZ$732,31,0)&gt;0,VLOOKUP(B6,' Adatbázis új anyagok helye'!$A$1:$AZ$732,31,0),IF(OR(Y6=1,EXACT(Y6,"1B")),1,IF(EXACT(Y6,"1A"),0.1,100)))</f>
        <v>100</v>
      </c>
      <c r="AB6" t="str">
        <f t="shared" si="3"/>
        <v>NEM Érz.</v>
      </c>
      <c r="AC6" t="str">
        <f t="shared" si="4"/>
        <v>NEM Érz.</v>
      </c>
      <c r="AD6" s="85" t="str">
        <f>IF(AND(OR(X6=1,X6="1A",X6="1B"),C6&gt;=Z6/10),"CíMKÉRE","NEM")</f>
        <v>NEM</v>
      </c>
      <c r="AE6" s="92" t="str">
        <f t="shared" si="5"/>
        <v>NEM</v>
      </c>
      <c r="AF6" s="87" t="str">
        <f>VLOOKUP(B6,' Adatbázis új anyagok helye'!$A$1:$AZ$732,17,0)</f>
        <v>1A</v>
      </c>
      <c r="AG6" s="40" t="str">
        <f>IF(AF6=0,"NEM",IF(C6&gt;=VLOOKUP(B6,' Adatbázis új anyagok helye'!$A$1:$AZ$732,27,0),"Carc.","NEM"))</f>
        <v>Carc.</v>
      </c>
      <c r="AH6" s="88">
        <f t="shared" si="12"/>
        <v>1</v>
      </c>
      <c r="AI6" s="87" t="str">
        <f>VLOOKUP(B6,' Adatbázis új anyagok helye'!$A$1:$AZ$732,18,0)</f>
        <v>1B</v>
      </c>
      <c r="AJ6" s="40" t="str">
        <f>IF(AI6=0,"NEM",IF(C6&gt;=VLOOKUP(B6,' Adatbázis új anyagok helye'!$A$1:$AZ$732,28,0),"Muta.","NEM"))</f>
        <v>Muta.</v>
      </c>
      <c r="AK6" s="88">
        <f t="shared" si="6"/>
        <v>2</v>
      </c>
      <c r="AL6" s="87">
        <f>VLOOKUP(B6,' Adatbázis új anyagok helye'!$A$1:$AZ$732,19,0)</f>
        <v>0</v>
      </c>
      <c r="AM6" s="40" t="str">
        <f>IF(AL6=0,"NEM",IF(C6&gt;=VLOOKUP(B6,' Adatbázis új anyagok helye'!$A$1:$AZ$732,29,0),"Repr.","NEM"))</f>
        <v>NEM</v>
      </c>
      <c r="AN6" s="88">
        <f>IF(EXACT(AM6,"NEM"),4,IF(EXACT(AM6,"Repr."),IF(EXACT(AL6,"1A"),1,IF(EXACT(AL6,"1B"),2,IF(EXACT(AL6,2),3,"")))))</f>
        <v>4</v>
      </c>
      <c r="AO6" s="79">
        <f>VLOOKUP(B6,' Adatbázis új anyagok helye'!$A$1:$AZ$732,15,0)</f>
        <v>0</v>
      </c>
      <c r="AP6" s="89" t="str">
        <f>IF(AO6=0,"NEM",IF(AND(AO6=1,C6&gt;=VLOOKUP(B6,' Adatbázis új anyagok helye'!$A$1:$AZ$732,22,0)),"STOT SE 1",IF(OR(AND(AO6=1,C6&gt;=VLOOKUP(B6,' Adatbázis új anyagok helye'!$A$1:$AZ$732,23,0)),(AND(AO6=2,C6&gt;=VLOOKUP(B6,' Adatbázis új anyagok helye'!$A$1:$AZ$732,23,0)))),"STOT SE 2",IF(AO6=3,C6/VLOOKUP(B6,' Adatbázis új anyagok helye'!$A$1:$AZ$732,24,0),"NEM"))))</f>
        <v>NEM</v>
      </c>
      <c r="AQ6" s="78">
        <f>VLOOKUP(B6,' Adatbázis új anyagok helye'!$A$1:$AZ$732,16,0)</f>
        <v>1</v>
      </c>
      <c r="AR6" t="str">
        <f>IF(AQ6=0,"NEM",IF(AND(AQ6=1,C6&gt;=VLOOKUP(B6,' Adatbázis új anyagok helye'!$A$1:$AZ$732,25,0)),"STOT RE 1",IF(OR(AND(AQ6=1,C6&gt;=VLOOKUP(B6,' Adatbázis új anyagok helye'!$A$1:$AZ$732,26,0)),(AND(AQ6=2,C6&gt;=VLOOKUP(B6,' Adatbázis új anyagok helye'!$A$1:$AZ$732,26,0)))),"STOT RE 2","NEM")))</f>
        <v>STOT RE 2</v>
      </c>
      <c r="AS6" s="79">
        <f>VLOOKUP(B6,' Adatbázis új anyagok helye'!$A$1:$AZ$732,37,0)</f>
        <v>0</v>
      </c>
      <c r="AT6" s="90">
        <f>IF(AS6=0,0,IF(VLOOKUP(B6,' Adatbázis új anyagok helye'!$A$1:$AZ$732,40,0)&gt;0,C6*VLOOKUP(B6,' Adatbázis új anyagok helye'!$A$1:$AZ$732,40,0),C6))</f>
        <v>0</v>
      </c>
      <c r="AU6" s="253">
        <f>VLOOKUP(B6,' Adatbázis új anyagok helye'!$A$1:$AZ$732,38,0)</f>
        <v>3</v>
      </c>
      <c r="AV6" s="78">
        <f>IF(AU6=0,0,IF(AU6=1,IF(VLOOKUP(B6,' Adatbázis új anyagok helye'!$A$1:$AZ$732,41,0)&gt;0,C6*VLOOKUP(B6,' Adatbázis új anyagok helye'!$A$1:$AZ$732,41,0),C6),0))</f>
        <v>0</v>
      </c>
      <c r="AW6" s="78">
        <f>IF($AV$24&gt;=25,0,IF(AU6=0,0,IF(AU6=1,IF(VLOOKUP(B6,' Adatbázis új anyagok helye'!$A$1:$AZ$732,41,0)&gt;0,10*C6*VLOOKUP(B6,' Adatbázis új anyagok helye'!$A$1:$AZ$732,41,0),10*C6),IF(AU6=2,C6,0))))</f>
        <v>0</v>
      </c>
      <c r="AX6" s="78">
        <f>IF(OR($AV$24&gt;=25,$AW$24&gt;=25),0,IF(AU6=0,0,IF(AU6=1,IF(VLOOKUP(B6,' Adatbázis új anyagok helye'!$A$1:$AZ$732,41,0)&gt;0,100*C6*VLOOKUP(B6,' Adatbázis új anyagok helye'!$A$1:$AZ$732,41,0),100*C6),IF(AU6=2,10*C6,IF(AU6=3,C6,0)))))</f>
        <v>0</v>
      </c>
      <c r="AY6" s="90">
        <f t="shared" si="8"/>
        <v>0</v>
      </c>
      <c r="AZ6" s="91">
        <f>VLOOKUP(B6,'25-2000 anyagai'!$A$1:$J$439,5,0)</f>
        <v>0</v>
      </c>
      <c r="BA6" t="str">
        <f>IF((VLOOKUP(B6,'PIC lista'!$A$2:$C$1008,1,0)=B6),"IGEN","NEM")</f>
        <v>IGEN</v>
      </c>
      <c r="BB6" t="e">
        <f>IF((VLOOKUP(B6,jelöltlista!$A$1:$D$1000,1,0)=B6),"IGEN","NEM")</f>
        <v>#N/A</v>
      </c>
      <c r="BC6" s="137" t="str">
        <f>VLOOKUP(B6,'harmonizált osztályozások'!$A$1:$AZ$6553,5,0)</f>
        <v xml:space="preserve">Flam. Liq. 2
Carc. 1A
Muta. 1B
Asp. Tox. 1
STOT RE 1
Skin Irrit. 2
Eye Irrit. 2
</v>
      </c>
    </row>
    <row r="7" spans="1:55">
      <c r="A7" s="69" t="str">
        <f>'Adatbeírás helye'!$H$2</f>
        <v>toluol</v>
      </c>
      <c r="B7" s="70" t="str">
        <f>'Adatbeírás helye'!$H$3</f>
        <v>108-88-3</v>
      </c>
      <c r="C7" s="71">
        <f>'Adatbeírás helye'!H23</f>
        <v>1.49</v>
      </c>
      <c r="D7" s="72" t="str">
        <f>VLOOKUP(B7,' Adatbázis új anyagok helye'!$A$1:$AZ$732,5,0)</f>
        <v>Flam. Liq. 2</v>
      </c>
      <c r="E7" s="73">
        <f>VLOOKUP(B7,' Adatbázis új anyagok helye'!$A$1:$AZ$732,6,0)</f>
        <v>0</v>
      </c>
      <c r="F7" s="40">
        <f>VLOOKUP(B7,' Adatbázis új anyagok helye'!$A$1:$AZ$732,7,0)</f>
        <v>0</v>
      </c>
      <c r="G7" s="74">
        <f>VLOOKUP(B7,' Adatbázis új anyagok helye'!$A$1:$AZ$732,8,0)</f>
        <v>0</v>
      </c>
      <c r="H7" s="75" t="e">
        <f>VLOOKUP(E7,segédtáblázatok!$A$3:$D$6,2,0)</f>
        <v>#N/A</v>
      </c>
      <c r="I7" s="75" t="e">
        <f>VLOOKUP(F7,segédtáblázatok!$A$3:$D$6,2,0)</f>
        <v>#N/A</v>
      </c>
      <c r="J7" s="75" t="e">
        <f>VLOOKUP(G7,segédtáblázatok!$A$3:$D$6,2,0)</f>
        <v>#N/A</v>
      </c>
      <c r="K7" s="76" t="e">
        <f t="shared" si="0"/>
        <v>#N/A</v>
      </c>
      <c r="L7" s="76" t="e">
        <f t="shared" si="1"/>
        <v>#N/A</v>
      </c>
      <c r="M7" s="77" t="e">
        <f t="shared" si="2"/>
        <v>#N/A</v>
      </c>
      <c r="N7" s="78">
        <f>VLOOKUP(B7,' Adatbázis új anyagok helye'!$A$1:$AZ$732,14,0)</f>
        <v>1</v>
      </c>
      <c r="O7" s="259">
        <f t="shared" si="9"/>
        <v>0.14899999999999999</v>
      </c>
      <c r="P7" s="79">
        <f>VLOOKUP(B7,' Adatbázis új anyagok helye'!$A$1:$AZ$732,10,0)</f>
        <v>2</v>
      </c>
      <c r="Q7" s="80">
        <f>VLOOKUP(B7,' Adatbázis új anyagok helye'!$A$1:$AZ$732,11,0)</f>
        <v>0</v>
      </c>
      <c r="R7" s="81">
        <f>VLOOKUP(B7,' Adatbázis új anyagok helye'!$A$1:$AZ$732,33,0)</f>
        <v>10</v>
      </c>
      <c r="S7" s="75">
        <f>VLOOKUP(B7,' Adatbázis új anyagok helye'!$A$1:$AZ$732,35,0)</f>
        <v>100</v>
      </c>
      <c r="T7" s="82">
        <f t="shared" si="10"/>
        <v>0</v>
      </c>
      <c r="U7" s="83">
        <f t="shared" si="11"/>
        <v>0</v>
      </c>
      <c r="V7" s="82">
        <f>IF(OR(AND(Q7=0,P7=0),C7&lt;VLOOKUP(B7,' Adatbázis új anyagok helye'!$A$1:$AZ$732,32,0)),0,IF(OR(EXACT(P7,"1A"),EXACT(P7,"1B"),EXACT(P7,"1C"),Q7=1),C7*10/VLOOKUP(B7,' Adatbázis új anyagok helye'!$A$1:$AZ$732,32,0),IF(Q7=2,C7/VLOOKUP(B7,' Adatbázis új anyagok helye'!$A$1:$AZ$732,32,0),0)))</f>
        <v>0</v>
      </c>
      <c r="W7" s="77">
        <f>IF(OR(AND(Q7=0,P7=0),C7&lt;VLOOKUP(B7,' Adatbázis új anyagok helye'!$A$1:$AZ$732,32,0)),0,IF(OR(EXACT(P7,"1A"),EXACT(P7,"1B"),EXACT(P7,"1C"),Q7=1),C7/VLOOKUP(B7,' Adatbázis új anyagok helye'!$A$1:$AZ$732,34,0),0))</f>
        <v>0</v>
      </c>
      <c r="X7" s="79">
        <f>VLOOKUP(B7,' Adatbázis új anyagok helye'!$A$1:$AZ$732,12,0)</f>
        <v>0</v>
      </c>
      <c r="Y7" s="80">
        <f>VLOOKUP(B7,' Adatbázis új anyagok helye'!$A$1:$AZ$732,13,0)</f>
        <v>0</v>
      </c>
      <c r="Z7" s="84">
        <f>IF(VLOOKUP(B7,' Adatbázis új anyagok helye'!$A$1:$AZ$732,30,0)&gt;0,VLOOKUP(B7,' Adatbázis új anyagok helye'!$A$1:$AZ$732,30,0),IF(OR(X7=1,EXACT(X7,"1B")),1,IF(EXACT(X7,"1A"),0.1,100)))</f>
        <v>100</v>
      </c>
      <c r="AA7" s="84">
        <f>IF(VLOOKUP(B7,' Adatbázis új anyagok helye'!$A$1:$AZ$732,31,0)&gt;0,VLOOKUP(B7,' Adatbázis új anyagok helye'!$A$1:$AZ$732,31,0),IF(OR(Y7=1,EXACT(Y7,"1B")),1,IF(EXACT(Y7,"1A"),0.1,100)))</f>
        <v>100</v>
      </c>
      <c r="AB7" t="str">
        <f t="shared" si="3"/>
        <v>NEM Érz.</v>
      </c>
      <c r="AC7" t="str">
        <f t="shared" si="4"/>
        <v>NEM Érz.</v>
      </c>
      <c r="AD7" s="85" t="str">
        <f t="shared" ref="AD7:AD22" si="13">IF(AND(OR(X7=1,X7="1A",X7="1B"),C7&gt;=Z7/10),"CíMKÉRE","NEM")</f>
        <v>NEM</v>
      </c>
      <c r="AE7" s="92" t="str">
        <f t="shared" si="5"/>
        <v>NEM</v>
      </c>
      <c r="AF7" s="87">
        <f>VLOOKUP(B7,' Adatbázis új anyagok helye'!$A$1:$AZ$732,17,0)</f>
        <v>0</v>
      </c>
      <c r="AG7" s="40" t="str">
        <f>IF(AF7=0,"NEM",IF(C7&gt;=VLOOKUP(B7,' Adatbázis új anyagok helye'!$A$1:$AZ$732,27,0),"Carc.","NEM"))</f>
        <v>NEM</v>
      </c>
      <c r="AH7" s="88">
        <f t="shared" si="12"/>
        <v>4</v>
      </c>
      <c r="AI7" s="87">
        <f>VLOOKUP(B7,' Adatbázis új anyagok helye'!$A$1:$AZ$732,18,0)</f>
        <v>0</v>
      </c>
      <c r="AJ7" s="40" t="str">
        <f>IF(AI7=0,"NEM",IF(C7&gt;=VLOOKUP(B7,' Adatbázis új anyagok helye'!$A$1:$AZ$732,28,0),"Muta.","NEM"))</f>
        <v>NEM</v>
      </c>
      <c r="AK7" s="88">
        <f t="shared" si="6"/>
        <v>4</v>
      </c>
      <c r="AL7" s="87">
        <f>VLOOKUP(B7,' Adatbázis új anyagok helye'!$A$1:$AZ$732,19,0)</f>
        <v>2</v>
      </c>
      <c r="AM7" s="40" t="str">
        <f>IF(AL7=0,"NEM",IF(C7&gt;=VLOOKUP(B7,' Adatbázis új anyagok helye'!$A$1:$AZ$732,29,0),"Repr.","NEM"))</f>
        <v>NEM</v>
      </c>
      <c r="AN7" s="88">
        <f t="shared" si="7"/>
        <v>4</v>
      </c>
      <c r="AO7" s="79">
        <f>VLOOKUP(B7,' Adatbázis új anyagok helye'!$A$1:$AZ$732,15,0)</f>
        <v>3</v>
      </c>
      <c r="AP7" s="89">
        <f>IF(AO7=0,"NEM",IF(AND(AO7=1,C7&gt;=VLOOKUP(B7,' Adatbázis új anyagok helye'!$A$1:$AZ$732,22,0)),"STOT SE 1",IF(OR(AND(AO7=1,C7&gt;=VLOOKUP(B7,' Adatbázis új anyagok helye'!$A$1:$AZ$732,23,0)),(AND(AO7=2,C7&gt;=VLOOKUP(B7,' Adatbázis új anyagok helye'!$A$1:$AZ$732,23,0)))),"STOT SE 2",IF(AO7=3,C7/VLOOKUP(B7,' Adatbázis új anyagok helye'!$A$1:$AZ$732,24,0),"NEM"))))</f>
        <v>7.4499999999999997E-2</v>
      </c>
      <c r="AQ7" s="78">
        <f>VLOOKUP(B7,' Adatbázis új anyagok helye'!$A$1:$AZ$732,16,0)</f>
        <v>2</v>
      </c>
      <c r="AR7" t="str">
        <f>IF(AQ7=0,"NEM",IF(AND(AQ7=1,C7&gt;=VLOOKUP(B7,' Adatbázis új anyagok helye'!$A$1:$AZ$732,25,0)),"STOT RE 1",IF(OR(AND(AQ7=1,C7&gt;=VLOOKUP(B7,' Adatbázis új anyagok helye'!$A$1:$AZ$732,26,0)),(AND(AQ7=2,C7&gt;=VLOOKUP(B7,' Adatbázis új anyagok helye'!$A$1:$AZ$732,26,0)))),"STOT RE 2","NEM")))</f>
        <v>NEM</v>
      </c>
      <c r="AS7" s="79">
        <f>VLOOKUP(B7,' Adatbázis új anyagok helye'!$A$1:$AZ$732,37,0)</f>
        <v>0</v>
      </c>
      <c r="AT7" s="90">
        <f>IF(AS7=0,0,IF(VLOOKUP(B7,' Adatbázis új anyagok helye'!$A$1:$AZ$732,40,0)&gt;0,C7*VLOOKUP(B7,' Adatbázis új anyagok helye'!$A$1:$AZ$732,40,0),C7))</f>
        <v>0</v>
      </c>
      <c r="AU7" s="253">
        <f>VLOOKUP(B7,' Adatbázis új anyagok helye'!$A$1:$AZ$732,38,0)</f>
        <v>3</v>
      </c>
      <c r="AV7" s="78">
        <f>IF(AU7=0,0,IF(AU7=1,IF(VLOOKUP(B7,' Adatbázis új anyagok helye'!$A$1:$AZ$732,41,0)&gt;0,C7*VLOOKUP(B7,' Adatbázis új anyagok helye'!$A$1:$AZ$732,41,0),C7),0))</f>
        <v>0</v>
      </c>
      <c r="AW7" s="78">
        <f>IF($AV$24&gt;=25,0,IF(AU7=0,0,IF(AU7=1,IF(VLOOKUP(B7,' Adatbázis új anyagok helye'!$A$1:$AZ$732,41,0)&gt;0,10*C7*VLOOKUP(B7,' Adatbázis új anyagok helye'!$A$1:$AZ$732,41,0),10*C7),IF(AU7=2,C7,0))))</f>
        <v>0</v>
      </c>
      <c r="AX7" s="78">
        <f>IF(OR($AV$24&gt;=25,$AW$24&gt;=25),0,IF(AU7=0,0,IF(AU7=1,IF(VLOOKUP(B7,' Adatbázis új anyagok helye'!$A$1:$AZ$732,41,0)&gt;0,100*C7*VLOOKUP(B7,' Adatbázis új anyagok helye'!$A$1:$AZ$732,41,0),100*C7),IF(AU7=2,10*C7,IF(AU7=3,C7,0)))))</f>
        <v>0</v>
      </c>
      <c r="AY7" s="90">
        <f t="shared" si="8"/>
        <v>0</v>
      </c>
      <c r="AZ7" s="91">
        <f>VLOOKUP(B7,'25-2000 anyagai'!$A$1:$J$439,5,0)</f>
        <v>190</v>
      </c>
      <c r="BA7" t="e">
        <f>IF((VLOOKUP(B7,'PIC lista'!$A$2:$C$1008,1,0)=B7),"IGEN","NEM")</f>
        <v>#N/A</v>
      </c>
      <c r="BB7" t="e">
        <f>IF((VLOOKUP(B7,jelöltlista!$A$1:$D$1000,1,0)=B7),"IGEN","NEM")</f>
        <v>#N/A</v>
      </c>
      <c r="BC7" s="137" t="str">
        <f>VLOOKUP(B7,'harmonizált osztályozások'!$A$1:$AZ$6553,5,0)</f>
        <v xml:space="preserve">Flam. Liq. 2
Repr. 2
Asp. Tox. 1
STOT SE 3
STOT RE 2 *
Skin Irrit. 2
</v>
      </c>
    </row>
    <row r="8" spans="1:55">
      <c r="A8" s="69" t="str">
        <f>'Adatbeírás helye'!$I$2</f>
        <v>etil-acetát</v>
      </c>
      <c r="B8" s="70" t="str">
        <f>'Adatbeírás helye'!$I$3</f>
        <v>141-78-6</v>
      </c>
      <c r="C8" s="71">
        <f>'Adatbeírás helye'!I23</f>
        <v>48.244999999999997</v>
      </c>
      <c r="D8" s="72" t="str">
        <f>VLOOKUP(B8,' Adatbázis új anyagok helye'!$A$1:$AZ$732,5,0)</f>
        <v>Flam. Liq. 2</v>
      </c>
      <c r="E8" s="73">
        <f>VLOOKUP(B8,' Adatbázis új anyagok helye'!$A$1:$AZ$732,6,0)</f>
        <v>0</v>
      </c>
      <c r="F8" s="40">
        <f>VLOOKUP(B8,' Adatbázis új anyagok helye'!$A$1:$AZ$732,7,0)</f>
        <v>0</v>
      </c>
      <c r="G8" s="74">
        <f>VLOOKUP(B8,' Adatbázis új anyagok helye'!$A$1:$AZ$732,8,0)</f>
        <v>0</v>
      </c>
      <c r="H8" s="75" t="e">
        <f>VLOOKUP(E8,segédtáblázatok!$A$3:$D$6,2,0)</f>
        <v>#N/A</v>
      </c>
      <c r="I8" s="75" t="e">
        <f>VLOOKUP(F8,segédtáblázatok!$A$3:$D$6,2,0)</f>
        <v>#N/A</v>
      </c>
      <c r="J8" s="75" t="e">
        <f>VLOOKUP(G8,segédtáblázatok!$A$3:$D$6,2,0)</f>
        <v>#N/A</v>
      </c>
      <c r="K8" s="76" t="e">
        <f t="shared" si="0"/>
        <v>#N/A</v>
      </c>
      <c r="L8" s="76" t="e">
        <f t="shared" si="1"/>
        <v>#N/A</v>
      </c>
      <c r="M8" s="77" t="e">
        <f t="shared" si="2"/>
        <v>#N/A</v>
      </c>
      <c r="N8" s="78">
        <f>VLOOKUP(B8,' Adatbázis új anyagok helye'!$A$1:$AZ$732,14,0)</f>
        <v>0</v>
      </c>
      <c r="O8" s="259">
        <f t="shared" si="9"/>
        <v>0</v>
      </c>
      <c r="P8" s="79">
        <f>VLOOKUP(B8,' Adatbázis új anyagok helye'!$A$1:$AZ$732,10,0)</f>
        <v>0</v>
      </c>
      <c r="Q8" s="80">
        <f>VLOOKUP(B8,' Adatbázis új anyagok helye'!$A$1:$AZ$732,11,0)</f>
        <v>2</v>
      </c>
      <c r="R8" s="81">
        <f>VLOOKUP(B8,' Adatbázis új anyagok helye'!$A$1:$AZ$732,33,0)</f>
        <v>100</v>
      </c>
      <c r="S8" s="75">
        <f>VLOOKUP(B8,' Adatbázis új anyagok helye'!$A$1:$AZ$732,35,0)</f>
        <v>100</v>
      </c>
      <c r="T8" s="82">
        <f t="shared" si="10"/>
        <v>0</v>
      </c>
      <c r="U8" s="83">
        <f t="shared" si="11"/>
        <v>0</v>
      </c>
      <c r="V8" s="82">
        <f>IF(OR(AND(Q8=0,P8=0),C8&lt;VLOOKUP(B8,' Adatbázis új anyagok helye'!$A$1:$AZ$732,32,0)),0,IF(OR(EXACT(P8,"1A"),EXACT(P8,"1B"),EXACT(P8,"1C"),Q8=1),C8*10/VLOOKUP(B8,' Adatbázis új anyagok helye'!$A$1:$AZ$732,32,0),IF(Q8=2,C8/VLOOKUP(B8,' Adatbázis új anyagok helye'!$A$1:$AZ$732,32,0),0)))</f>
        <v>4.8244999999999996</v>
      </c>
      <c r="W8" s="77">
        <f>IF(OR(AND(Q8=0,P8=0),C8&lt;VLOOKUP(B8,' Adatbázis új anyagok helye'!$A$1:$AZ$732,32,0)),0,IF(OR(EXACT(P8,"1A"),EXACT(P8,"1B"),EXACT(P8,"1C"),Q8=1),C8/VLOOKUP(B8,' Adatbázis új anyagok helye'!$A$1:$AZ$732,34,0),0))</f>
        <v>0</v>
      </c>
      <c r="X8" s="79">
        <f>VLOOKUP(B8,' Adatbázis új anyagok helye'!$A$1:$AZ$732,12,0)</f>
        <v>0</v>
      </c>
      <c r="Y8" s="80">
        <f>VLOOKUP(B8,' Adatbázis új anyagok helye'!$A$1:$AZ$732,13,0)</f>
        <v>0</v>
      </c>
      <c r="Z8" s="84">
        <f>IF(VLOOKUP(B8,' Adatbázis új anyagok helye'!$A$1:$AZ$732,30,0)&gt;0,VLOOKUP(B8,' Adatbázis új anyagok helye'!$A$1:$AZ$732,30,0),IF(OR(X8=1,EXACT(X8,"1B")),1,IF(EXACT(X8,"1A"),0.1,100)))</f>
        <v>100</v>
      </c>
      <c r="AA8" s="84">
        <f>IF(VLOOKUP(B8,' Adatbázis új anyagok helye'!$A$1:$AZ$732,31,0)&gt;0,VLOOKUP(B8,' Adatbázis új anyagok helye'!$A$1:$AZ$732,31,0),IF(OR(Y8=1,EXACT(Y8,"1B")),1,IF(EXACT(Y8,"1A"),0.1,100)))</f>
        <v>100</v>
      </c>
      <c r="AB8" t="str">
        <f t="shared" si="3"/>
        <v>NEM Érz.</v>
      </c>
      <c r="AC8" t="str">
        <f t="shared" si="4"/>
        <v>NEM Érz.</v>
      </c>
      <c r="AD8" s="85" t="str">
        <f t="shared" si="13"/>
        <v>NEM</v>
      </c>
      <c r="AE8" s="92" t="str">
        <f t="shared" si="5"/>
        <v>NEM</v>
      </c>
      <c r="AF8" s="87">
        <f>VLOOKUP(B8,' Adatbázis új anyagok helye'!$A$1:$AZ$732,17,0)</f>
        <v>0</v>
      </c>
      <c r="AG8" s="40" t="str">
        <f>IF(AF8=0,"NEM",IF(C8&gt;=VLOOKUP(B8,' Adatbázis új anyagok helye'!$A$1:$AZ$732,27,0),"Carc.","NEM"))</f>
        <v>NEM</v>
      </c>
      <c r="AH8" s="88">
        <f t="shared" si="12"/>
        <v>4</v>
      </c>
      <c r="AI8" s="87">
        <f>VLOOKUP(B8,' Adatbázis új anyagok helye'!$A$1:$AZ$732,18,0)</f>
        <v>0</v>
      </c>
      <c r="AJ8" s="40" t="str">
        <f>IF(AI8=0,"NEM",IF(C8&gt;=VLOOKUP(B8,' Adatbázis új anyagok helye'!$A$1:$AZ$732,28,0),"Muta.","NEM"))</f>
        <v>NEM</v>
      </c>
      <c r="AK8" s="88">
        <f t="shared" si="6"/>
        <v>4</v>
      </c>
      <c r="AL8" s="87">
        <f>VLOOKUP(B8,' Adatbázis új anyagok helye'!$A$1:$AZ$732,19,0)</f>
        <v>0</v>
      </c>
      <c r="AM8" s="40" t="str">
        <f>IF(AL8=0,"NEM",IF(C8&gt;=VLOOKUP(B8,' Adatbázis új anyagok helye'!$A$1:$AZ$732,29,0),"Repr.","NEM"))</f>
        <v>NEM</v>
      </c>
      <c r="AN8" s="88">
        <f t="shared" si="7"/>
        <v>4</v>
      </c>
      <c r="AO8" s="79">
        <f>VLOOKUP(B8,' Adatbázis új anyagok helye'!$A$1:$AZ$732,15,0)</f>
        <v>3</v>
      </c>
      <c r="AP8" s="89">
        <f>IF(AO8=0,"NEM",IF(AND(AO8=1,C8&gt;=VLOOKUP(B8,' Adatbázis új anyagok helye'!$A$1:$AZ$732,22,0)),"STOT SE 1",IF(OR(AND(AO8=1,C8&gt;=VLOOKUP(B8,' Adatbázis új anyagok helye'!$A$1:$AZ$732,23,0)),(AND(AO8=2,C8&gt;=VLOOKUP(B8,' Adatbázis új anyagok helye'!$A$1:$AZ$732,23,0)))),"STOT SE 2",IF(AO8=3,C8/VLOOKUP(B8,' Adatbázis új anyagok helye'!$A$1:$AZ$732,24,0),"NEM"))))</f>
        <v>2.4122499999999998</v>
      </c>
      <c r="AQ8" s="78">
        <f>VLOOKUP(B8,' Adatbázis új anyagok helye'!$A$1:$AZ$732,16,0)</f>
        <v>0</v>
      </c>
      <c r="AR8" t="str">
        <f>IF(AQ8=0,"NEM",IF(AND(AQ8=1,C8&gt;=VLOOKUP(B8,' Adatbázis új anyagok helye'!$A$1:$AZ$732,25,0)),"STOT RE 1",IF(OR(AND(AQ8=1,C8&gt;=VLOOKUP(B8,' Adatbázis új anyagok helye'!$A$1:$AZ$732,26,0)),(AND(AQ8=2,C8&gt;=VLOOKUP(B8,' Adatbázis új anyagok helye'!$A$1:$AZ$732,26,0)))),"STOT RE 2","NEM")))</f>
        <v>NEM</v>
      </c>
      <c r="AS8" s="79">
        <f>VLOOKUP(B8,' Adatbázis új anyagok helye'!$A$1:$AZ$732,37,0)</f>
        <v>0</v>
      </c>
      <c r="AT8" s="90">
        <f>IF(AS8=0,0,IF(VLOOKUP(B8,' Adatbázis új anyagok helye'!$A$1:$AZ$732,40,0)&gt;0,C8*VLOOKUP(B8,' Adatbázis új anyagok helye'!$A$1:$AZ$732,40,0),C8))</f>
        <v>0</v>
      </c>
      <c r="AU8" s="253">
        <f>VLOOKUP(B8,' Adatbázis új anyagok helye'!$A$1:$AZ$732,38,0)</f>
        <v>0</v>
      </c>
      <c r="AV8" s="78">
        <f>IF(AU8=0,0,IF(AU8=1,IF(VLOOKUP(B8,' Adatbázis új anyagok helye'!$A$1:$AZ$732,41,0)&gt;0,C8*VLOOKUP(B8,' Adatbázis új anyagok helye'!$A$1:$AZ$732,41,0),C8),0))</f>
        <v>0</v>
      </c>
      <c r="AW8" s="78">
        <f>IF($AV$24&gt;=25,0,IF(AU8=0,0,IF(AU8=1,IF(VLOOKUP(B8,' Adatbázis új anyagok helye'!$A$1:$AZ$732,41,0)&gt;0,10*C8*VLOOKUP(B8,' Adatbázis új anyagok helye'!$A$1:$AZ$732,41,0),10*C8),IF(AU8=2,C8,0))))</f>
        <v>0</v>
      </c>
      <c r="AX8" s="78">
        <f>IF(OR($AV$24&gt;=25,$AW$24&gt;=25),0,IF(AU8=0,0,IF(AU8=1,IF(VLOOKUP(B8,' Adatbázis új anyagok helye'!$A$1:$AZ$732,41,0)&gt;0,100*C8*VLOOKUP(B8,' Adatbázis új anyagok helye'!$A$1:$AZ$732,41,0),100*C8),IF(AU8=2,10*C8,IF(AU8=3,C8,0)))))</f>
        <v>0</v>
      </c>
      <c r="AY8" s="90">
        <f t="shared" si="8"/>
        <v>0</v>
      </c>
      <c r="AZ8" s="91">
        <f>VLOOKUP(B8,'25-2000 anyagai'!$A$1:$J$439,5,0)</f>
        <v>1400</v>
      </c>
      <c r="BA8" t="e">
        <f>IF((VLOOKUP(B8,'PIC lista'!$A$2:$C$1008,1,0)=B8),"IGEN","NEM")</f>
        <v>#N/A</v>
      </c>
      <c r="BB8" t="e">
        <f>IF((VLOOKUP(B8,jelöltlista!$A$1:$D$1000,1,0)=B8),"IGEN","NEM")</f>
        <v>#N/A</v>
      </c>
      <c r="BC8" s="137" t="str">
        <f>VLOOKUP(B8,'harmonizált osztályozások'!$A$1:$AZ$6553,5,0)</f>
        <v xml:space="preserve">Flam. Liq. 2
STOT SE 3
Eye Irrit. 2
</v>
      </c>
    </row>
    <row r="9" spans="1:55">
      <c r="A9" s="69" t="str">
        <f>'Adatbeírás helye'!$J$2</f>
        <v>metanol</v>
      </c>
      <c r="B9" s="70" t="str">
        <f>'Adatbeírás helye'!$J$3</f>
        <v>67-56-1</v>
      </c>
      <c r="C9" s="71">
        <f>'Adatbeírás helye'!J23</f>
        <v>11.47</v>
      </c>
      <c r="D9" s="72" t="str">
        <f>VLOOKUP(B9,' Adatbázis új anyagok helye'!$A$1:$AZ$732,5,0)</f>
        <v>Flam. Liq. 2</v>
      </c>
      <c r="E9" s="73">
        <f>VLOOKUP(B9,' Adatbázis új anyagok helye'!$A$1:$AZ$732,6,0)</f>
        <v>3</v>
      </c>
      <c r="F9" s="40">
        <f>VLOOKUP(B9,' Adatbázis új anyagok helye'!$A$1:$AZ$732,7,0)</f>
        <v>3</v>
      </c>
      <c r="G9" s="74">
        <f>VLOOKUP(B9,' Adatbázis új anyagok helye'!$A$1:$AZ$732,8,0)</f>
        <v>3</v>
      </c>
      <c r="H9" s="75">
        <f>VLOOKUP(E9,segédtáblázatok!$A$3:$D$6,2,0)</f>
        <v>100</v>
      </c>
      <c r="I9" s="75">
        <f>VLOOKUP(F9,segédtáblázatok!$A$3:$D$6,2,0)</f>
        <v>100</v>
      </c>
      <c r="J9" s="75">
        <f>VLOOKUP(G9,segédtáblázatok!$A$3:$D$6,2,0)</f>
        <v>100</v>
      </c>
      <c r="K9" s="76">
        <f t="shared" si="0"/>
        <v>0.11470000000000001</v>
      </c>
      <c r="L9" s="76">
        <f t="shared" si="1"/>
        <v>0.11470000000000001</v>
      </c>
      <c r="M9" s="77">
        <f t="shared" si="2"/>
        <v>0.11470000000000001</v>
      </c>
      <c r="N9" s="78">
        <f>VLOOKUP(B9,' Adatbázis új anyagok helye'!$A$1:$AZ$732,14,0)</f>
        <v>0</v>
      </c>
      <c r="O9" s="259">
        <f t="shared" si="9"/>
        <v>0</v>
      </c>
      <c r="P9" s="79">
        <f>VLOOKUP(B9,' Adatbázis új anyagok helye'!$A$1:$AZ$732,10,0)</f>
        <v>0</v>
      </c>
      <c r="Q9" s="80">
        <f>VLOOKUP(B9,' Adatbázis új anyagok helye'!$A$1:$AZ$732,11,0)</f>
        <v>0</v>
      </c>
      <c r="R9" s="81">
        <f>VLOOKUP(B9,' Adatbázis új anyagok helye'!$A$1:$AZ$732,33,0)</f>
        <v>100</v>
      </c>
      <c r="S9" s="75">
        <f>VLOOKUP(B9,' Adatbázis új anyagok helye'!$A$1:$AZ$732,35,0)</f>
        <v>100</v>
      </c>
      <c r="T9" s="82">
        <f t="shared" si="10"/>
        <v>0</v>
      </c>
      <c r="U9" s="83">
        <f t="shared" si="11"/>
        <v>0</v>
      </c>
      <c r="V9" s="82">
        <f>IF(OR(AND(Q9=0,P9=0),C9&lt;VLOOKUP(B9,' Adatbázis új anyagok helye'!$A$1:$AZ$732,32,0)),0,IF(OR(EXACT(P9,"1A"),EXACT(P9,"1B"),EXACT(P9,"1C"),Q9=1),C9*10/VLOOKUP(B9,' Adatbázis új anyagok helye'!$A$1:$AZ$732,32,0),IF(Q9=2,C9/VLOOKUP(B9,' Adatbázis új anyagok helye'!$A$1:$AZ$732,32,0),0)))</f>
        <v>0</v>
      </c>
      <c r="W9" s="77">
        <f>IF(OR(AND(Q9=0,P9=0),C9&lt;VLOOKUP(B9,' Adatbázis új anyagok helye'!$A$1:$AZ$732,32,0)),0,IF(OR(EXACT(P9,"1A"),EXACT(P9,"1B"),EXACT(P9,"1C"),Q9=1),C9/VLOOKUP(B9,' Adatbázis új anyagok helye'!$A$1:$AZ$732,34,0),0))</f>
        <v>0</v>
      </c>
      <c r="X9" s="79">
        <f>VLOOKUP(B9,' Adatbázis új anyagok helye'!$A$1:$AZ$732,12,0)</f>
        <v>0</v>
      </c>
      <c r="Y9" s="80" t="str">
        <f>VLOOKUP(B9,' Adatbázis új anyagok helye'!$A$1:$AZ$732,13,0)</f>
        <v xml:space="preserve"> </v>
      </c>
      <c r="Z9" s="84">
        <f>IF(VLOOKUP(B9,' Adatbázis új anyagok helye'!$A$1:$AZ$732,30,0)&gt;0,VLOOKUP(B9,' Adatbázis új anyagok helye'!$A$1:$AZ$732,30,0),IF(OR(X9=1,EXACT(X9,"1B")),1,IF(EXACT(X9,"1A"),0.1,100)))</f>
        <v>100</v>
      </c>
      <c r="AA9" s="84">
        <f>IF(VLOOKUP(B9,' Adatbázis új anyagok helye'!$A$1:$AZ$732,31,0)&gt;0,VLOOKUP(B9,' Adatbázis új anyagok helye'!$A$1:$AZ$732,31,0),IF(OR(Y9=1,EXACT(Y9,"1B")),1,IF(EXACT(Y9,"1A"),0.1,100)))</f>
        <v>100</v>
      </c>
      <c r="AB9" t="str">
        <f t="shared" si="3"/>
        <v>NEM Érz.</v>
      </c>
      <c r="AC9" t="str">
        <f t="shared" si="4"/>
        <v>NEM Érz.</v>
      </c>
      <c r="AD9" s="85" t="str">
        <f t="shared" si="13"/>
        <v>NEM</v>
      </c>
      <c r="AE9" s="92" t="str">
        <f t="shared" si="5"/>
        <v>NEM</v>
      </c>
      <c r="AF9" s="87">
        <f>VLOOKUP(B9,' Adatbázis új anyagok helye'!$A$1:$AZ$732,17,0)</f>
        <v>0</v>
      </c>
      <c r="AG9" s="40" t="str">
        <f>IF(AF9=0,"NEM",IF(C9&gt;=VLOOKUP(B9,' Adatbázis új anyagok helye'!$A$1:$AZ$732,27,0),"Carc.","NEM"))</f>
        <v>NEM</v>
      </c>
      <c r="AH9" s="88">
        <f t="shared" si="12"/>
        <v>4</v>
      </c>
      <c r="AI9" s="87">
        <f>VLOOKUP(B9,' Adatbázis új anyagok helye'!$A$1:$AZ$732,18,0)</f>
        <v>0</v>
      </c>
      <c r="AJ9" s="40" t="str">
        <f>IF(AI9=0,"NEM",IF(C9&gt;=VLOOKUP(B9,' Adatbázis új anyagok helye'!$A$1:$AZ$732,28,0),"Muta.","NEM"))</f>
        <v>NEM</v>
      </c>
      <c r="AK9" s="88">
        <f t="shared" si="6"/>
        <v>4</v>
      </c>
      <c r="AL9" s="87">
        <f>VLOOKUP(B9,' Adatbázis új anyagok helye'!$A$1:$AZ$732,19,0)</f>
        <v>0</v>
      </c>
      <c r="AM9" s="40" t="str">
        <f>IF(AL9=0,"NEM",IF(C9&gt;=VLOOKUP(B9,' Adatbázis új anyagok helye'!$A$1:$AZ$732,29,0),"Repr.","NEM"))</f>
        <v>NEM</v>
      </c>
      <c r="AN9" s="88">
        <f t="shared" si="7"/>
        <v>4</v>
      </c>
      <c r="AO9" s="79">
        <f>VLOOKUP(B9,' Adatbázis új anyagok helye'!$A$1:$AZ$732,15,0)</f>
        <v>1</v>
      </c>
      <c r="AP9" s="89" t="str">
        <f>IF(AO9=0,"NEM",IF(AND(AO9=1,C9&gt;=VLOOKUP(B9,' Adatbázis új anyagok helye'!$A$1:$AZ$732,22,0)),"STOT SE 1",IF(OR(AND(AO9=1,C9&gt;=VLOOKUP(B9,' Adatbázis új anyagok helye'!$A$1:$AZ$732,23,0)),(AND(AO9=2,C9&gt;=VLOOKUP(B9,' Adatbázis új anyagok helye'!$A$1:$AZ$732,23,0)))),"STOT SE 2",IF(AO9=3,C9/VLOOKUP(B9,' Adatbázis új anyagok helye'!$A$1:$AZ$732,24,0),"NEM"))))</f>
        <v>STOT SE 1</v>
      </c>
      <c r="AQ9" s="78">
        <f>VLOOKUP(B9,' Adatbázis új anyagok helye'!$A$1:$AZ$732,16,0)</f>
        <v>0</v>
      </c>
      <c r="AR9" t="str">
        <f>IF(AQ9=0,"NEM",IF(AND(AQ9=1,C9&gt;=VLOOKUP(B9,' Adatbázis új anyagok helye'!$A$1:$AZ$732,25,0)),"STOT RE 1",IF(OR(AND(AQ9=1,C9&gt;=VLOOKUP(B9,' Adatbázis új anyagok helye'!$A$1:$AZ$732,26,0)),(AND(AQ9=2,C9&gt;=VLOOKUP(B9,' Adatbázis új anyagok helye'!$A$1:$AZ$732,26,0)))),"STOT RE 2","NEM")))</f>
        <v>NEM</v>
      </c>
      <c r="AS9" s="79">
        <f>VLOOKUP(B9,' Adatbázis új anyagok helye'!$A$1:$AZ$732,37,0)</f>
        <v>0</v>
      </c>
      <c r="AT9" s="90">
        <f>IF(AS9=0,0,IF(VLOOKUP(B9,' Adatbázis új anyagok helye'!$A$1:$AZ$732,40,0)&gt;0,C9*VLOOKUP(B9,' Adatbázis új anyagok helye'!$A$1:$AZ$732,40,0),C9))</f>
        <v>0</v>
      </c>
      <c r="AU9" s="253">
        <f>VLOOKUP(B9,' Adatbázis új anyagok helye'!$A$1:$AZ$732,38,0)</f>
        <v>0</v>
      </c>
      <c r="AV9" s="78">
        <f>IF(AU9=0,0,IF(AU9=1,IF(VLOOKUP(B9,' Adatbázis új anyagok helye'!$A$1:$AZ$732,41,0)&gt;0,C9*VLOOKUP(B9,' Adatbázis új anyagok helye'!$A$1:$AZ$732,41,0),C9),0))</f>
        <v>0</v>
      </c>
      <c r="AW9" s="78">
        <f>IF($AV$24&gt;=25,0,IF(AU9=0,0,IF(AU9=1,IF(VLOOKUP(B9,' Adatbázis új anyagok helye'!$A$1:$AZ$732,41,0)&gt;0,10*C9*VLOOKUP(B9,' Adatbázis új anyagok helye'!$A$1:$AZ$732,41,0),10*C9),IF(AU9=2,C9,0))))</f>
        <v>0</v>
      </c>
      <c r="AX9" s="78">
        <f>IF(OR($AV$24&gt;=25,$AW$24&gt;=25),0,IF(AU9=0,0,IF(AU9=1,IF(VLOOKUP(B9,' Adatbázis új anyagok helye'!$A$1:$AZ$732,41,0)&gt;0,100*C9*VLOOKUP(B9,' Adatbázis új anyagok helye'!$A$1:$AZ$732,41,0),100*C9),IF(AU9=2,10*C9,IF(AU9=3,C9,0)))))</f>
        <v>0</v>
      </c>
      <c r="AY9" s="90">
        <f t="shared" si="8"/>
        <v>0</v>
      </c>
      <c r="AZ9" s="91">
        <f>VLOOKUP(B9,'25-2000 anyagai'!$A$1:$J$439,5,0)</f>
        <v>260</v>
      </c>
      <c r="BA9" t="e">
        <f>IF((VLOOKUP(B9,'PIC lista'!$A$2:$C$1008,1,0)=B9),"IGEN","NEM")</f>
        <v>#N/A</v>
      </c>
      <c r="BB9" t="e">
        <f>IF((VLOOKUP(B9,jelöltlista!$A$1:$D$1000,1,0)=B9),"IGEN","NEM")</f>
        <v>#N/A</v>
      </c>
      <c r="BC9" s="137" t="str">
        <f>VLOOKUP(B9,'harmonizált osztályozások'!$A$1:$AZ$6553,5,0)</f>
        <v xml:space="preserve">Flam. Liq. 2
Acute Tox. 3 *
Acute Tox. 3 *
Acute Tox. 3 *
STOT SE 1
</v>
      </c>
    </row>
    <row r="10" spans="1:55">
      <c r="A10" s="69" t="str">
        <f>'Adatbeírás helye'!$K$2</f>
        <v>bórsav</v>
      </c>
      <c r="B10" s="70" t="str">
        <f>'Adatbeírás helye'!$K$3</f>
        <v>10043-35-3</v>
      </c>
      <c r="C10" s="71">
        <f>'Adatbeírás helye'!K23</f>
        <v>1.9</v>
      </c>
      <c r="D10" s="72">
        <f>VLOOKUP(B10,' Adatbázis új anyagok helye'!$A$1:$AZ$732,5,0)</f>
        <v>0</v>
      </c>
      <c r="E10" s="73">
        <f>VLOOKUP(B10,' Adatbázis új anyagok helye'!$A$1:$AZ$732,6,0)</f>
        <v>0</v>
      </c>
      <c r="F10" s="40">
        <f>VLOOKUP(B10,' Adatbázis új anyagok helye'!$A$1:$AZ$732,7,0)</f>
        <v>0</v>
      </c>
      <c r="G10" s="74">
        <f>VLOOKUP(B10,' Adatbázis új anyagok helye'!$A$1:$AZ$732,8,0)</f>
        <v>0</v>
      </c>
      <c r="H10" s="75" t="e">
        <f>VLOOKUP(E10,segédtáblázatok!$A$3:$D$6,2,0)</f>
        <v>#N/A</v>
      </c>
      <c r="I10" s="75" t="e">
        <f>VLOOKUP(F10,segédtáblázatok!$A$3:$D$6,2,0)</f>
        <v>#N/A</v>
      </c>
      <c r="J10" s="75" t="e">
        <f>VLOOKUP(G10,segédtáblázatok!$A$3:$D$6,2,0)</f>
        <v>#N/A</v>
      </c>
      <c r="K10" s="76" t="e">
        <f t="shared" si="0"/>
        <v>#N/A</v>
      </c>
      <c r="L10" s="76" t="e">
        <f t="shared" si="1"/>
        <v>#N/A</v>
      </c>
      <c r="M10" s="77" t="e">
        <f t="shared" si="2"/>
        <v>#N/A</v>
      </c>
      <c r="N10" s="78">
        <f>VLOOKUP(B10,' Adatbázis új anyagok helye'!$A$1:$AZ$732,14,0)</f>
        <v>0</v>
      </c>
      <c r="O10" s="259">
        <f t="shared" si="9"/>
        <v>0</v>
      </c>
      <c r="P10" s="79">
        <f>VLOOKUP(B10,' Adatbázis új anyagok helye'!$A$1:$AZ$732,10,0)</f>
        <v>0</v>
      </c>
      <c r="Q10" s="80">
        <f>VLOOKUP(B10,' Adatbázis új anyagok helye'!$A$1:$AZ$732,11,0)</f>
        <v>0</v>
      </c>
      <c r="R10" s="81">
        <f>VLOOKUP(B10,' Adatbázis új anyagok helye'!$A$1:$AZ$732,33,0)</f>
        <v>100</v>
      </c>
      <c r="S10" s="75">
        <f>VLOOKUP(B10,' Adatbázis új anyagok helye'!$A$1:$AZ$732,35,0)</f>
        <v>100</v>
      </c>
      <c r="T10" s="82">
        <f t="shared" si="10"/>
        <v>0</v>
      </c>
      <c r="U10" s="83">
        <f t="shared" si="11"/>
        <v>0</v>
      </c>
      <c r="V10" s="82">
        <f>IF(OR(AND(Q10=0,P10=0),C10&lt;VLOOKUP(B10,' Adatbázis új anyagok helye'!$A$1:$AZ$732,32,0)),0,IF(OR(EXACT(P10,"1A"),EXACT(P10,"1B"),EXACT(P10,"1C"),Q10=1),C10*10/VLOOKUP(B10,' Adatbázis új anyagok helye'!$A$1:$AZ$732,32,0),IF(Q10=2,C10/VLOOKUP(B10,' Adatbázis új anyagok helye'!$A$1:$AZ$732,32,0),0)))</f>
        <v>0</v>
      </c>
      <c r="W10" s="77">
        <f>IF(OR(AND(Q10=0,P10=0),C10&lt;VLOOKUP(B10,' Adatbázis új anyagok helye'!$A$1:$AZ$732,32,0)),0,IF(OR(EXACT(P10,"1A"),EXACT(P10,"1B"),EXACT(P10,"1C"),Q10=1),C10/VLOOKUP(B10,' Adatbázis új anyagok helye'!$A$1:$AZ$732,34,0),0))</f>
        <v>0</v>
      </c>
      <c r="X10" s="79">
        <f>VLOOKUP(B10,' Adatbázis új anyagok helye'!$A$1:$AZ$732,12,0)</f>
        <v>0</v>
      </c>
      <c r="Y10" s="80">
        <f>VLOOKUP(B10,' Adatbázis új anyagok helye'!$A$1:$AZ$732,13,0)</f>
        <v>0</v>
      </c>
      <c r="Z10" s="84">
        <f>IF(VLOOKUP(B10,' Adatbázis új anyagok helye'!$A$1:$AZ$732,30,0)&gt;0,VLOOKUP(B10,' Adatbázis új anyagok helye'!$A$1:$AZ$732,30,0),IF(OR(X10=1,EXACT(X10,"1B")),1,IF(EXACT(X10,"1A"),0.1,100)))</f>
        <v>100</v>
      </c>
      <c r="AA10" s="84">
        <f>IF(VLOOKUP(B10,' Adatbázis új anyagok helye'!$A$1:$AZ$732,31,0)&gt;0,VLOOKUP(B10,' Adatbázis új anyagok helye'!$A$1:$AZ$732,31,0),IF(OR(Y10=1,EXACT(Y10,"1B")),1,IF(EXACT(Y10,"1A"),0.1,100)))</f>
        <v>100</v>
      </c>
      <c r="AB10" t="str">
        <f t="shared" si="3"/>
        <v>NEM Érz.</v>
      </c>
      <c r="AC10" t="str">
        <f t="shared" si="4"/>
        <v>NEM Érz.</v>
      </c>
      <c r="AD10" s="85" t="str">
        <f t="shared" si="13"/>
        <v>NEM</v>
      </c>
      <c r="AE10" s="92" t="str">
        <f t="shared" si="5"/>
        <v>NEM</v>
      </c>
      <c r="AF10" s="87">
        <f>VLOOKUP(B10,' Adatbázis új anyagok helye'!$A$1:$AZ$732,17,0)</f>
        <v>0</v>
      </c>
      <c r="AG10" s="40" t="str">
        <f>IF(AF10=0,"NEM",IF(C10&gt;=VLOOKUP(B10,' Adatbázis új anyagok helye'!$A$1:$AZ$732,27,0),"Carc.","NEM"))</f>
        <v>NEM</v>
      </c>
      <c r="AH10" s="88">
        <f t="shared" si="12"/>
        <v>4</v>
      </c>
      <c r="AI10" s="87">
        <f>VLOOKUP(B10,' Adatbázis új anyagok helye'!$A$1:$AZ$732,18,0)</f>
        <v>0</v>
      </c>
      <c r="AJ10" s="40" t="str">
        <f>IF(AI10=0,"NEM",IF(C10&gt;=VLOOKUP(B10,' Adatbázis új anyagok helye'!$A$1:$AZ$732,28,0),"Muta.","NEM"))</f>
        <v>NEM</v>
      </c>
      <c r="AK10" s="88">
        <f t="shared" si="6"/>
        <v>4</v>
      </c>
      <c r="AL10" s="87" t="str">
        <f>VLOOKUP(B10,' Adatbázis új anyagok helye'!$A$1:$AZ$732,19,0)</f>
        <v>1B</v>
      </c>
      <c r="AM10" s="40" t="str">
        <f>IF(AL10=0,"NEM",IF(C10&gt;=VLOOKUP(B10,' Adatbázis új anyagok helye'!$A$1:$AZ$732,29,0),"Repr.","NEM"))</f>
        <v>NEM</v>
      </c>
      <c r="AN10" s="88">
        <f t="shared" si="7"/>
        <v>4</v>
      </c>
      <c r="AO10" s="79">
        <f>VLOOKUP(B10,' Adatbázis új anyagok helye'!$A$1:$AZ$732,15,0)</f>
        <v>0</v>
      </c>
      <c r="AP10" s="89" t="str">
        <f>IF(AO10=0,"NEM",IF(AND(AO10=1,C10&gt;=VLOOKUP(B10,' Adatbázis új anyagok helye'!$A$1:$AZ$732,22,0)),"STOT SE 1",IF(OR(AND(AO10=1,C10&gt;=VLOOKUP(B10,' Adatbázis új anyagok helye'!$A$1:$AZ$732,23,0)),(AND(AO10=2,C10&gt;=VLOOKUP(B10,' Adatbázis új anyagok helye'!$A$1:$AZ$732,23,0)))),"STOT SE 2",IF(AO10=3,C10/VLOOKUP(B10,' Adatbázis új anyagok helye'!$A$1:$AZ$732,24,0),"NEM"))))</f>
        <v>NEM</v>
      </c>
      <c r="AQ10" s="78">
        <f>VLOOKUP(B10,' Adatbázis új anyagok helye'!$A$1:$AZ$732,16,0)</f>
        <v>0</v>
      </c>
      <c r="AR10" t="str">
        <f>IF(AQ10=0,"NEM",IF(AND(AQ10=1,C10&gt;=VLOOKUP(B10,' Adatbázis új anyagok helye'!$A$1:$AZ$732,25,0)),"STOT RE 1",IF(OR(AND(AQ10=1,C10&gt;=VLOOKUP(B10,' Adatbázis új anyagok helye'!$A$1:$AZ$732,26,0)),(AND(AQ10=2,C10&gt;=VLOOKUP(B10,' Adatbázis új anyagok helye'!$A$1:$AZ$732,26,0)))),"STOT RE 2","NEM")))</f>
        <v>NEM</v>
      </c>
      <c r="AS10" s="79">
        <f>VLOOKUP(B10,' Adatbázis új anyagok helye'!$A$1:$AZ$732,37,0)</f>
        <v>0</v>
      </c>
      <c r="AT10" s="90">
        <f>IF(AS10=0,0,IF(VLOOKUP(B10,' Adatbázis új anyagok helye'!$A$1:$AZ$732,40,0)&gt;0,C10*VLOOKUP(B10,' Adatbázis új anyagok helye'!$A$1:$AZ$732,40,0),C10))</f>
        <v>0</v>
      </c>
      <c r="AU10" s="253">
        <f>VLOOKUP(B10,' Adatbázis új anyagok helye'!$A$1:$AZ$732,38,0)</f>
        <v>0</v>
      </c>
      <c r="AV10" s="78">
        <f>IF(AU10=0,0,IF(AU10=1,IF(VLOOKUP(B10,' Adatbázis új anyagok helye'!$A$1:$AZ$732,41,0)&gt;0,C10*VLOOKUP(B10,' Adatbázis új anyagok helye'!$A$1:$AZ$732,41,0),C10),0))</f>
        <v>0</v>
      </c>
      <c r="AW10" s="78">
        <f>IF($AV$24&gt;=25,0,IF(AU10=0,0,IF(AU10=1,IF(VLOOKUP(B10,' Adatbázis új anyagok helye'!$A$1:$AZ$732,41,0)&gt;0,10*C10*VLOOKUP(B10,' Adatbázis új anyagok helye'!$A$1:$AZ$732,41,0),10*C10),IF(AU10=2,C10,0))))</f>
        <v>0</v>
      </c>
      <c r="AX10" s="78">
        <f>IF(OR($AV$24&gt;=25,$AW$24&gt;=25),0,IF(AU10=0,0,IF(AU10=1,IF(VLOOKUP(B10,' Adatbázis új anyagok helye'!$A$1:$AZ$732,41,0)&gt;0,100*C10*VLOOKUP(B10,' Adatbázis új anyagok helye'!$A$1:$AZ$732,41,0),100*C10),IF(AU10=2,10*C10,IF(AU10=3,C10,0)))))</f>
        <v>0</v>
      </c>
      <c r="AY10" s="90">
        <f t="shared" si="8"/>
        <v>0</v>
      </c>
      <c r="AZ10" s="91" t="e">
        <f>VLOOKUP(B10,'25-2000 anyagai'!$A$1:$J$439,5,0)</f>
        <v>#N/A</v>
      </c>
      <c r="BA10" t="e">
        <f>IF((VLOOKUP(B10,'PIC lista'!$A$2:$C$1008,1,0)=B10),"IGEN","NEM")</f>
        <v>#N/A</v>
      </c>
      <c r="BB10" t="str">
        <f>IF((VLOOKUP(B10,jelöltlista!$A$1:$D$1000,1,0)=B10),"IGEN","NEM")</f>
        <v>IGEN</v>
      </c>
      <c r="BC10" s="137" t="str">
        <f>VLOOKUP(B10,'harmonizált osztályozások'!$A$1:$AZ$6553,5,0)</f>
        <v xml:space="preserve">Repr. 1B
</v>
      </c>
    </row>
    <row r="11" spans="1:55">
      <c r="A11" s="69" t="str">
        <f>'Adatbeírás helye'!$L$2</f>
        <v>antracén</v>
      </c>
      <c r="B11" s="70" t="str">
        <f>'Adatbeírás helye'!$L$3</f>
        <v>120-12-7</v>
      </c>
      <c r="C11" s="71">
        <f>'Adatbeírás helye'!L23</f>
        <v>0.1</v>
      </c>
      <c r="D11" s="72" t="e">
        <f>VLOOKUP(B11,' Adatbázis új anyagok helye'!$A$1:$AZ$732,5,0)</f>
        <v>#N/A</v>
      </c>
      <c r="E11" s="73" t="e">
        <f>VLOOKUP(B11,' Adatbázis új anyagok helye'!$A$1:$AZ$732,6,0)</f>
        <v>#N/A</v>
      </c>
      <c r="F11" s="40" t="e">
        <f>VLOOKUP(B11,' Adatbázis új anyagok helye'!$A$1:$AZ$732,7,0)</f>
        <v>#N/A</v>
      </c>
      <c r="G11" s="74" t="e">
        <f>VLOOKUP(B11,' Adatbázis új anyagok helye'!$A$1:$AZ$732,8,0)</f>
        <v>#N/A</v>
      </c>
      <c r="H11" s="75" t="e">
        <f>VLOOKUP(E11,segédtáblázatok!$A$3:$D$6,2,0)</f>
        <v>#N/A</v>
      </c>
      <c r="I11" s="75" t="e">
        <f>VLOOKUP(F11,segédtáblázatok!$A$3:$D$6,2,0)</f>
        <v>#N/A</v>
      </c>
      <c r="J11" s="75" t="e">
        <f>VLOOKUP(G11,segédtáblázatok!$A$3:$D$6,2,0)</f>
        <v>#N/A</v>
      </c>
      <c r="K11" s="76" t="e">
        <f t="shared" si="0"/>
        <v>#N/A</v>
      </c>
      <c r="L11" s="76" t="e">
        <f t="shared" si="1"/>
        <v>#N/A</v>
      </c>
      <c r="M11" s="77" t="e">
        <f t="shared" si="2"/>
        <v>#N/A</v>
      </c>
      <c r="N11" s="78" t="e">
        <f>VLOOKUP(B11,' Adatbázis új anyagok helye'!$A$1:$AZ$732,14,0)</f>
        <v>#N/A</v>
      </c>
      <c r="O11" s="259" t="e">
        <f t="shared" si="9"/>
        <v>#N/A</v>
      </c>
      <c r="P11" s="79" t="e">
        <f>VLOOKUP(B11,' Adatbázis új anyagok helye'!$A$1:$AZ$732,10,0)</f>
        <v>#N/A</v>
      </c>
      <c r="Q11" s="80" t="e">
        <f>VLOOKUP(B11,' Adatbázis új anyagok helye'!$A$1:$AZ$732,11,0)</f>
        <v>#N/A</v>
      </c>
      <c r="R11" s="81" t="e">
        <f>VLOOKUP(B11,' Adatbázis új anyagok helye'!$A$1:$AZ$732,33,0)</f>
        <v>#N/A</v>
      </c>
      <c r="S11" s="75" t="e">
        <f>VLOOKUP(B11,' Adatbázis új anyagok helye'!$A$1:$AZ$732,35,0)</f>
        <v>#N/A</v>
      </c>
      <c r="T11" s="82" t="e">
        <f t="shared" si="10"/>
        <v>#N/A</v>
      </c>
      <c r="U11" s="83" t="e">
        <f t="shared" si="11"/>
        <v>#N/A</v>
      </c>
      <c r="V11" s="82" t="e">
        <f>IF(OR(AND(Q11=0,P11=0),C11&lt;VLOOKUP(B11,' Adatbázis új anyagok helye'!$A$1:$AZ$732,32,0)),0,IF(OR(EXACT(P11,"1A"),EXACT(P11,"1B"),EXACT(P11,"1C"),Q11=1),C11*10/VLOOKUP(B11,' Adatbázis új anyagok helye'!$A$1:$AZ$732,32,0),IF(Q11=2,C11/VLOOKUP(B11,' Adatbázis új anyagok helye'!$A$1:$AZ$732,32,0),0)))</f>
        <v>#N/A</v>
      </c>
      <c r="W11" s="77" t="e">
        <f>IF(OR(AND(Q11=0,P11=0),C11&lt;VLOOKUP(B11,' Adatbázis új anyagok helye'!$A$1:$AZ$732,32,0)),0,IF(OR(EXACT(P11,"1A"),EXACT(P11,"1B"),EXACT(P11,"1C"),Q11=1),C11/VLOOKUP(B11,' Adatbázis új anyagok helye'!$A$1:$AZ$732,34,0),0))</f>
        <v>#N/A</v>
      </c>
      <c r="X11" s="79" t="e">
        <f>VLOOKUP(B11,' Adatbázis új anyagok helye'!$A$1:$AZ$732,12,0)</f>
        <v>#N/A</v>
      </c>
      <c r="Y11" s="80" t="e">
        <f>VLOOKUP(B11,' Adatbázis új anyagok helye'!$A$1:$AZ$732,13,0)</f>
        <v>#N/A</v>
      </c>
      <c r="Z11" s="84" t="e">
        <f>IF(VLOOKUP(B11,' Adatbázis új anyagok helye'!$A$1:$AZ$732,30,0)&gt;0,VLOOKUP(B11,' Adatbázis új anyagok helye'!$A$1:$AZ$732,30,0),IF(OR(X11=1,EXACT(X11,"1B")),1,IF(EXACT(X11,"1A"),0.1,100)))</f>
        <v>#N/A</v>
      </c>
      <c r="AA11" s="84" t="e">
        <f>IF(VLOOKUP(B11,' Adatbázis új anyagok helye'!$A$1:$AZ$732,31,0)&gt;0,VLOOKUP(B11,' Adatbázis új anyagok helye'!$A$1:$AZ$732,31,0),IF(OR(Y11=1,EXACT(Y11,"1B")),1,IF(EXACT(Y11,"1A"),0.1,100)))</f>
        <v>#N/A</v>
      </c>
      <c r="AB11" t="e">
        <f t="shared" si="3"/>
        <v>#N/A</v>
      </c>
      <c r="AC11" t="e">
        <f t="shared" si="4"/>
        <v>#N/A</v>
      </c>
      <c r="AD11" s="85" t="e">
        <f t="shared" si="13"/>
        <v>#N/A</v>
      </c>
      <c r="AE11" s="92" t="e">
        <f t="shared" si="5"/>
        <v>#N/A</v>
      </c>
      <c r="AF11" s="87" t="e">
        <f>VLOOKUP(B11,' Adatbázis új anyagok helye'!$A$1:$AZ$732,17,0)</f>
        <v>#N/A</v>
      </c>
      <c r="AG11" s="40" t="e">
        <f>IF(AF11=0,"NEM",IF(C11&gt;=VLOOKUP(B11,' Adatbázis új anyagok helye'!$A$1:$AZ$732,27,0),"Carc.","NEM"))</f>
        <v>#N/A</v>
      </c>
      <c r="AH11" s="88" t="e">
        <f t="shared" si="12"/>
        <v>#N/A</v>
      </c>
      <c r="AI11" s="87" t="e">
        <f>VLOOKUP(B11,' Adatbázis új anyagok helye'!$A$1:$AZ$732,18,0)</f>
        <v>#N/A</v>
      </c>
      <c r="AJ11" s="40" t="e">
        <f>IF(AI11=0,"NEM",IF(C11&gt;=VLOOKUP(B11,' Adatbázis új anyagok helye'!$A$1:$AZ$732,28,0),"Muta.","NEM"))</f>
        <v>#N/A</v>
      </c>
      <c r="AK11" s="88" t="e">
        <f t="shared" si="6"/>
        <v>#N/A</v>
      </c>
      <c r="AL11" s="87" t="e">
        <f>VLOOKUP(B11,' Adatbázis új anyagok helye'!$A$1:$AZ$732,19,0)</f>
        <v>#N/A</v>
      </c>
      <c r="AM11" s="40" t="e">
        <f>IF(AL11=0,"NEM",IF(C11&gt;=VLOOKUP(B11,' Adatbázis új anyagok helye'!$A$1:$AZ$732,29,0),"Repr.","NEM"))</f>
        <v>#N/A</v>
      </c>
      <c r="AN11" s="88" t="e">
        <f t="shared" si="7"/>
        <v>#N/A</v>
      </c>
      <c r="AO11" s="79" t="e">
        <f>VLOOKUP(B11,' Adatbázis új anyagok helye'!$A$1:$AZ$732,15,0)</f>
        <v>#N/A</v>
      </c>
      <c r="AP11" s="89" t="e">
        <f>IF(AO11=0,"NEM",IF(AND(AO11=1,C11&gt;=VLOOKUP(B11,' Adatbázis új anyagok helye'!$A$1:$AZ$732,22,0)),"STOT SE 1",IF(OR(AND(AO11=1,C11&gt;=VLOOKUP(B11,' Adatbázis új anyagok helye'!$A$1:$AZ$732,23,0)),(AND(AO11=2,C11&gt;=VLOOKUP(B11,' Adatbázis új anyagok helye'!$A$1:$AZ$732,23,0)))),"STOT SE 2",IF(AO11=3,C11/VLOOKUP(B11,' Adatbázis új anyagok helye'!$A$1:$AZ$732,24,0),"NEM"))))</f>
        <v>#N/A</v>
      </c>
      <c r="AQ11" s="78" t="e">
        <f>VLOOKUP(B11,' Adatbázis új anyagok helye'!$A$1:$AZ$732,16,0)</f>
        <v>#N/A</v>
      </c>
      <c r="AR11" t="e">
        <f>IF(AQ11=0,"NEM",IF(AND(AQ11=1,C11&gt;=VLOOKUP(B11,' Adatbázis új anyagok helye'!$A$1:$AZ$732,25,0)),"STOT RE 1",IF(OR(AND(AQ11=1,C11&gt;=VLOOKUP(B11,' Adatbázis új anyagok helye'!$A$1:$AZ$732,26,0)),(AND(AQ11=2,C11&gt;=VLOOKUP(B11,' Adatbázis új anyagok helye'!$A$1:$AZ$732,26,0)))),"STOT RE 2","NEM")))</f>
        <v>#N/A</v>
      </c>
      <c r="AS11" s="79" t="e">
        <f>VLOOKUP(B11,' Adatbázis új anyagok helye'!$A$1:$AZ$732,37,0)</f>
        <v>#N/A</v>
      </c>
      <c r="AT11" s="90" t="e">
        <f>IF(AS11=0,0,IF(VLOOKUP(B11,' Adatbázis új anyagok helye'!$A$1:$AZ$732,40,0)&gt;0,C11*VLOOKUP(B11,' Adatbázis új anyagok helye'!$A$1:$AZ$732,40,0),C11))</f>
        <v>#N/A</v>
      </c>
      <c r="AU11" s="253" t="e">
        <f>VLOOKUP(B11,' Adatbázis új anyagok helye'!$A$1:$AZ$732,38,0)</f>
        <v>#N/A</v>
      </c>
      <c r="AV11" s="78" t="e">
        <f>IF(AU11=0,0,IF(AU11=1,IF(VLOOKUP(B11,' Adatbázis új anyagok helye'!$A$1:$AZ$732,41,0)&gt;0,C11*VLOOKUP(B11,' Adatbázis új anyagok helye'!$A$1:$AZ$732,41,0),C11),0))</f>
        <v>#N/A</v>
      </c>
      <c r="AW11" s="78">
        <f>IF($AV$24&gt;=25,0,IF(AU11=0,0,IF(AU11=1,IF(VLOOKUP(B11,' Adatbázis új anyagok helye'!$A$1:$AZ$732,41,0)&gt;0,10*C11*VLOOKUP(B11,' Adatbázis új anyagok helye'!$A$1:$AZ$732,41,0),10*C11),IF(AU11=2,C11,0))))</f>
        <v>0</v>
      </c>
      <c r="AX11" s="78">
        <f>IF(OR($AV$24&gt;=25,$AW$24&gt;=25),0,IF(AU11=0,0,IF(AU11=1,IF(VLOOKUP(B11,' Adatbázis új anyagok helye'!$A$1:$AZ$732,41,0)&gt;0,100*C11*VLOOKUP(B11,' Adatbázis új anyagok helye'!$A$1:$AZ$732,41,0),100*C11),IF(AU11=2,10*C11,IF(AU11=3,C11,0)))))</f>
        <v>0</v>
      </c>
      <c r="AY11" s="90">
        <f t="shared" si="8"/>
        <v>0</v>
      </c>
      <c r="AZ11" s="91" t="e">
        <f>VLOOKUP(B11,'25-2000 anyagai'!$A$1:$J$439,5,0)</f>
        <v>#N/A</v>
      </c>
      <c r="BA11" t="e">
        <f>IF((VLOOKUP(B11,'PIC lista'!$A$2:$C$1008,1,0)=B11),"IGEN","NEM")</f>
        <v>#N/A</v>
      </c>
      <c r="BB11" t="str">
        <f>IF((VLOOKUP(B11,jelöltlista!$A$1:$D$1000,1,0)=B11),"IGEN","NEM")</f>
        <v>IGEN</v>
      </c>
      <c r="BC11" s="137" t="e">
        <f>VLOOKUP(B11,'harmonizált osztályozások'!$A$1:$AZ$6553,5,0)</f>
        <v>#N/A</v>
      </c>
    </row>
    <row r="12" spans="1:55">
      <c r="A12" s="69">
        <f>'Adatbeírás helye'!$M$2</f>
        <v>0</v>
      </c>
      <c r="B12" s="94">
        <f>'Adatbeírás helye'!$M$3</f>
        <v>0</v>
      </c>
      <c r="C12" s="71">
        <f>'Adatbeírás helye'!M23</f>
        <v>0</v>
      </c>
      <c r="D12" s="72" t="e">
        <f>VLOOKUP(B12,' Adatbázis új anyagok helye'!$A$1:$AZ$732,5,0)</f>
        <v>#N/A</v>
      </c>
      <c r="E12" s="73" t="e">
        <f>VLOOKUP(B12,' Adatbázis új anyagok helye'!$A$1:$AZ$732,6,0)</f>
        <v>#N/A</v>
      </c>
      <c r="F12" s="40" t="e">
        <f>VLOOKUP(B12,' Adatbázis új anyagok helye'!$A$1:$AZ$732,7,0)</f>
        <v>#N/A</v>
      </c>
      <c r="G12" s="74" t="e">
        <f>VLOOKUP(B12,' Adatbázis új anyagok helye'!$A$1:$AZ$732,8,0)</f>
        <v>#N/A</v>
      </c>
      <c r="H12" s="75" t="e">
        <f>VLOOKUP(E12,segédtáblázatok!$A$3:$D$6,2,0)</f>
        <v>#N/A</v>
      </c>
      <c r="I12" s="75" t="e">
        <f>VLOOKUP(F12,segédtáblázatok!$A$3:$D$6,2,0)</f>
        <v>#N/A</v>
      </c>
      <c r="J12" s="75" t="e">
        <f>VLOOKUP(G12,segédtáblázatok!$A$3:$D$6,2,0)</f>
        <v>#N/A</v>
      </c>
      <c r="K12" s="76" t="e">
        <f t="shared" si="0"/>
        <v>#N/A</v>
      </c>
      <c r="L12" s="76" t="e">
        <f t="shared" si="1"/>
        <v>#N/A</v>
      </c>
      <c r="M12" s="77" t="e">
        <f t="shared" si="2"/>
        <v>#N/A</v>
      </c>
      <c r="N12" s="78" t="e">
        <f>VLOOKUP(B12,' Adatbázis új anyagok helye'!$A$1:$AZ$732,14,0)</f>
        <v>#N/A</v>
      </c>
      <c r="O12" s="259" t="e">
        <f t="shared" si="9"/>
        <v>#N/A</v>
      </c>
      <c r="P12" s="79" t="e">
        <f>VLOOKUP(B12,' Adatbázis új anyagok helye'!$A$1:$AZ$732,10,0)</f>
        <v>#N/A</v>
      </c>
      <c r="Q12" s="80" t="e">
        <f>VLOOKUP(B12,' Adatbázis új anyagok helye'!$A$1:$AZ$732,11,0)</f>
        <v>#N/A</v>
      </c>
      <c r="R12" s="81" t="e">
        <f>VLOOKUP(B12,' Adatbázis új anyagok helye'!$A$1:$AZ$732,33,0)</f>
        <v>#N/A</v>
      </c>
      <c r="S12" s="75" t="e">
        <f>VLOOKUP(B12,' Adatbázis új anyagok helye'!$A$1:$AZ$732,35,0)</f>
        <v>#N/A</v>
      </c>
      <c r="T12" s="82" t="e">
        <f t="shared" si="10"/>
        <v>#N/A</v>
      </c>
      <c r="U12" s="83" t="e">
        <f t="shared" si="11"/>
        <v>#N/A</v>
      </c>
      <c r="V12" s="82" t="e">
        <f>IF(OR(AND(Q12=0,P12=0),C12&lt;VLOOKUP(B12,' Adatbázis új anyagok helye'!$A$1:$AZ$732,32,0)),0,IF(OR(EXACT(P12,"1A"),EXACT(P12,"1B"),EXACT(P12,"1C"),Q12=1),C12*10/VLOOKUP(B12,' Adatbázis új anyagok helye'!$A$1:$AZ$732,32,0),IF(Q12=2,C12/VLOOKUP(B12,' Adatbázis új anyagok helye'!$A$1:$AZ$732,32,0),0)))</f>
        <v>#N/A</v>
      </c>
      <c r="W12" s="77" t="e">
        <f>IF(OR(AND(Q12=0,P12=0),C12&lt;VLOOKUP(B12,' Adatbázis új anyagok helye'!$A$1:$AZ$732,32,0)),0,IF(OR(EXACT(P12,"1A"),EXACT(P12,"1B"),EXACT(P12,"1C"),Q12=1),C12/VLOOKUP(B12,' Adatbázis új anyagok helye'!$A$1:$AZ$732,34,0),0))</f>
        <v>#N/A</v>
      </c>
      <c r="X12" s="79" t="e">
        <f>VLOOKUP(B12,' Adatbázis új anyagok helye'!$A$1:$AZ$732,12,0)</f>
        <v>#N/A</v>
      </c>
      <c r="Y12" s="80" t="e">
        <f>VLOOKUP(B12,' Adatbázis új anyagok helye'!$A$1:$AZ$732,13,0)</f>
        <v>#N/A</v>
      </c>
      <c r="Z12" s="84" t="e">
        <f>IF(VLOOKUP(B12,' Adatbázis új anyagok helye'!$A$1:$AZ$732,30,0)&gt;0,VLOOKUP(B12,' Adatbázis új anyagok helye'!$A$1:$AZ$732,30,0),IF(OR(X12=1,EXACT(X12,"1B")),1,IF(EXACT(X12,"1A"),0.1,100)))</f>
        <v>#N/A</v>
      </c>
      <c r="AA12" s="84" t="e">
        <f>IF(VLOOKUP(B12,' Adatbázis új anyagok helye'!$A$1:$AZ$732,31,0)&gt;0,VLOOKUP(B12,' Adatbázis új anyagok helye'!$A$1:$AZ$732,31,0),IF(OR(Y12=1,EXACT(Y12,"1B")),1,IF(EXACT(Y12,"1A"),0.1,100)))</f>
        <v>#N/A</v>
      </c>
      <c r="AB12" t="e">
        <f t="shared" si="3"/>
        <v>#N/A</v>
      </c>
      <c r="AC12" t="e">
        <f t="shared" si="4"/>
        <v>#N/A</v>
      </c>
      <c r="AD12" s="85" t="e">
        <f t="shared" si="13"/>
        <v>#N/A</v>
      </c>
      <c r="AE12" s="92" t="e">
        <f t="shared" si="5"/>
        <v>#N/A</v>
      </c>
      <c r="AF12" s="87" t="e">
        <f>VLOOKUP(B12,' Adatbázis új anyagok helye'!$A$1:$AZ$732,17,0)</f>
        <v>#N/A</v>
      </c>
      <c r="AG12" s="40" t="e">
        <f>IF(AF12=0,"NEM",IF(C12&gt;=VLOOKUP(B12,' Adatbázis új anyagok helye'!$A$1:$AZ$732,27,0),"Carc.","NEM"))</f>
        <v>#N/A</v>
      </c>
      <c r="AH12" s="88" t="e">
        <f t="shared" si="12"/>
        <v>#N/A</v>
      </c>
      <c r="AI12" s="87" t="e">
        <f>VLOOKUP(B12,' Adatbázis új anyagok helye'!$A$1:$AZ$732,18,0)</f>
        <v>#N/A</v>
      </c>
      <c r="AJ12" s="40" t="e">
        <f>IF(AI12=0,"NEM",IF(C12&gt;=VLOOKUP(B12,' Adatbázis új anyagok helye'!$A$1:$AZ$732,28,0),"Muta.","NEM"))</f>
        <v>#N/A</v>
      </c>
      <c r="AK12" s="88" t="e">
        <f t="shared" si="6"/>
        <v>#N/A</v>
      </c>
      <c r="AL12" s="87" t="e">
        <f>VLOOKUP(B12,' Adatbázis új anyagok helye'!$A$1:$AZ$732,19,0)</f>
        <v>#N/A</v>
      </c>
      <c r="AM12" s="40" t="e">
        <f>IF(AL12=0,"NEM",IF(C12&gt;=VLOOKUP(B12,' Adatbázis új anyagok helye'!$A$1:$AZ$732,29,0),"Repr.","NEM"))</f>
        <v>#N/A</v>
      </c>
      <c r="AN12" s="88" t="e">
        <f t="shared" si="7"/>
        <v>#N/A</v>
      </c>
      <c r="AO12" s="79" t="e">
        <f>VLOOKUP(B12,' Adatbázis új anyagok helye'!$A$1:$AZ$732,15,0)</f>
        <v>#N/A</v>
      </c>
      <c r="AP12" s="89" t="e">
        <f>IF(AO12=0,"NEM",IF(AND(AO12=1,C12&gt;=VLOOKUP(B12,' Adatbázis új anyagok helye'!$A$1:$AZ$732,22,0)),"STOT SE 1",IF(OR(AND(AO12=1,C12&gt;=VLOOKUP(B12,' Adatbázis új anyagok helye'!$A$1:$AZ$732,23,0)),(AND(AO12=2,C12&gt;=VLOOKUP(B12,' Adatbázis új anyagok helye'!$A$1:$AZ$732,23,0)))),"STOT SE 2",IF(AO12=3,C12/VLOOKUP(B12,' Adatbázis új anyagok helye'!$A$1:$AZ$732,24,0),"NEM"))))</f>
        <v>#N/A</v>
      </c>
      <c r="AQ12" s="78" t="e">
        <f>VLOOKUP(B12,' Adatbázis új anyagok helye'!$A$1:$AZ$732,16,0)</f>
        <v>#N/A</v>
      </c>
      <c r="AR12" t="e">
        <f>IF(AQ12=0,"NEM",IF(AND(AQ12=1,C12&gt;=VLOOKUP(B12,' Adatbázis új anyagok helye'!$A$1:$AZ$732,25,0)),"STOT RE 1",IF(OR(AND(AQ12=1,C12&gt;=VLOOKUP(B12,' Adatbázis új anyagok helye'!$A$1:$AZ$732,26,0)),(AND(AQ12=2,C12&gt;=VLOOKUP(B12,' Adatbázis új anyagok helye'!$A$1:$AZ$732,26,0)))),"STOT RE 2","NEM")))</f>
        <v>#N/A</v>
      </c>
      <c r="AS12" s="79" t="e">
        <f>VLOOKUP(B12,' Adatbázis új anyagok helye'!$A$1:$AZ$732,37,0)</f>
        <v>#N/A</v>
      </c>
      <c r="AT12" s="90" t="e">
        <f>IF(AS12=0,0,IF(VLOOKUP(B12,' Adatbázis új anyagok helye'!$A$1:$AZ$732,40,0)&gt;0,C12*VLOOKUP(B12,' Adatbázis új anyagok helye'!$A$1:$AZ$732,40,0),C12))</f>
        <v>#N/A</v>
      </c>
      <c r="AU12" s="253" t="e">
        <f>VLOOKUP(B12,' Adatbázis új anyagok helye'!$A$1:$AZ$732,38,0)</f>
        <v>#N/A</v>
      </c>
      <c r="AV12" s="78" t="e">
        <f>IF(AU12=0,0,IF(AU12=1,IF(VLOOKUP(B12,' Adatbázis új anyagok helye'!$A$1:$AZ$732,41,0)&gt;0,C12*VLOOKUP(B12,' Adatbázis új anyagok helye'!$A$1:$AZ$732,41,0),C12),0))</f>
        <v>#N/A</v>
      </c>
      <c r="AW12" s="78">
        <f>IF($AV$24&gt;=25,0,IF(AU12=0,0,IF(AU12=1,IF(VLOOKUP(B12,' Adatbázis új anyagok helye'!$A$1:$AZ$732,41,0)&gt;0,10*C12*VLOOKUP(B12,' Adatbázis új anyagok helye'!$A$1:$AZ$732,41,0),10*C12),IF(AU12=2,C12,0))))</f>
        <v>0</v>
      </c>
      <c r="AX12" s="78">
        <f>IF(OR($AV$24&gt;=25,$AW$24&gt;=25),0,IF(AU12=0,0,IF(AU12=1,IF(VLOOKUP(B12,' Adatbázis új anyagok helye'!$A$1:$AZ$732,41,0)&gt;0,100*C12*VLOOKUP(B12,' Adatbázis új anyagok helye'!$A$1:$AZ$732,41,0),100*C12),IF(AU12=2,10*C12,IF(AU12=3,C12,0)))))</f>
        <v>0</v>
      </c>
      <c r="AY12" s="90">
        <f t="shared" si="8"/>
        <v>0</v>
      </c>
      <c r="AZ12" s="91" t="e">
        <f>VLOOKUP(B12,'25-2000 anyagai'!$A$1:$J$439,5,0)</f>
        <v>#N/A</v>
      </c>
      <c r="BA12" t="e">
        <f>IF((VLOOKUP(B12,'PIC lista'!$A$2:$C$1008,1,0)=B12),"IGEN","NEM")</f>
        <v>#N/A</v>
      </c>
      <c r="BB12" t="e">
        <f>IF((VLOOKUP(B12,jelöltlista!$A$1:$D$1000,1,0)=B12),"IGEN","NEM")</f>
        <v>#N/A</v>
      </c>
      <c r="BC12" s="137" t="e">
        <f>VLOOKUP(B12,'harmonizált osztályozások'!$A$1:$AZ$6553,5,0)</f>
        <v>#N/A</v>
      </c>
    </row>
    <row r="13" spans="1:55">
      <c r="A13" s="69">
        <f>'Adatbeírás helye'!$N$2</f>
        <v>0</v>
      </c>
      <c r="B13" s="70">
        <f>'Adatbeírás helye'!$N$3</f>
        <v>0</v>
      </c>
      <c r="C13" s="71">
        <f>'Adatbeírás helye'!N23</f>
        <v>0</v>
      </c>
      <c r="D13" s="72" t="e">
        <f>VLOOKUP(B13,' Adatbázis új anyagok helye'!$A$1:$AZ$732,5,0)</f>
        <v>#N/A</v>
      </c>
      <c r="E13" s="73" t="e">
        <f>VLOOKUP(B13,' Adatbázis új anyagok helye'!$A$1:$AZ$732,6,0)</f>
        <v>#N/A</v>
      </c>
      <c r="F13" s="40" t="e">
        <f>VLOOKUP(B13,' Adatbázis új anyagok helye'!$A$1:$AZ$732,7,0)</f>
        <v>#N/A</v>
      </c>
      <c r="G13" s="74" t="e">
        <f>VLOOKUP(B13,' Adatbázis új anyagok helye'!$A$1:$AZ$732,8,0)</f>
        <v>#N/A</v>
      </c>
      <c r="H13" s="75" t="e">
        <f>VLOOKUP(E13,segédtáblázatok!$A$3:$D$6,2,0)</f>
        <v>#N/A</v>
      </c>
      <c r="I13" s="75" t="e">
        <f>VLOOKUP(F13,segédtáblázatok!$A$3:$D$6,2,0)</f>
        <v>#N/A</v>
      </c>
      <c r="J13" s="75" t="e">
        <f>VLOOKUP(G13,segédtáblázatok!$A$3:$D$6,2,0)</f>
        <v>#N/A</v>
      </c>
      <c r="K13" s="76" t="e">
        <f t="shared" si="0"/>
        <v>#N/A</v>
      </c>
      <c r="L13" s="76" t="e">
        <f t="shared" si="1"/>
        <v>#N/A</v>
      </c>
      <c r="M13" s="77" t="e">
        <f t="shared" si="2"/>
        <v>#N/A</v>
      </c>
      <c r="N13" s="78" t="e">
        <f>VLOOKUP(B13,' Adatbázis új anyagok helye'!$A$1:$AZ$732,14,0)</f>
        <v>#N/A</v>
      </c>
      <c r="O13" s="259" t="e">
        <f t="shared" si="9"/>
        <v>#N/A</v>
      </c>
      <c r="P13" s="79" t="e">
        <f>VLOOKUP(B13,' Adatbázis új anyagok helye'!$A$1:$AZ$732,10,0)</f>
        <v>#N/A</v>
      </c>
      <c r="Q13" s="80" t="e">
        <f>VLOOKUP(B13,' Adatbázis új anyagok helye'!$A$1:$AZ$732,11,0)</f>
        <v>#N/A</v>
      </c>
      <c r="R13" s="81" t="e">
        <f>VLOOKUP(B13,' Adatbázis új anyagok helye'!$A$1:$AZ$732,33,0)</f>
        <v>#N/A</v>
      </c>
      <c r="S13" s="75" t="e">
        <f>VLOOKUP(B13,' Adatbázis új anyagok helye'!$A$1:$AZ$732,35,0)</f>
        <v>#N/A</v>
      </c>
      <c r="T13" s="82" t="e">
        <f t="shared" si="10"/>
        <v>#N/A</v>
      </c>
      <c r="U13" s="83" t="e">
        <f t="shared" si="11"/>
        <v>#N/A</v>
      </c>
      <c r="V13" s="82" t="e">
        <f>IF(OR(AND(Q13=0,P13=0),C13&lt;VLOOKUP(B13,' Adatbázis új anyagok helye'!$A$1:$AZ$732,32,0)),0,IF(OR(EXACT(P13,"1A"),EXACT(P13,"1B"),EXACT(P13,"1C"),Q13=1),C13*10/VLOOKUP(B13,' Adatbázis új anyagok helye'!$A$1:$AZ$732,32,0),IF(Q13=2,C13/VLOOKUP(B13,' Adatbázis új anyagok helye'!$A$1:$AZ$732,32,0),0)))</f>
        <v>#N/A</v>
      </c>
      <c r="W13" s="77" t="e">
        <f>IF(OR(AND(Q13=0,P13=0),C13&lt;VLOOKUP(B13,' Adatbázis új anyagok helye'!$A$1:$AZ$732,32,0)),0,IF(OR(EXACT(P13,"1A"),EXACT(P13,"1B"),EXACT(P13,"1C"),Q13=1),C13/VLOOKUP(B13,' Adatbázis új anyagok helye'!$A$1:$AZ$732,34,0),0))</f>
        <v>#N/A</v>
      </c>
      <c r="X13" s="79" t="e">
        <f>VLOOKUP(B13,' Adatbázis új anyagok helye'!$A$1:$AZ$732,12,0)</f>
        <v>#N/A</v>
      </c>
      <c r="Y13" s="80" t="e">
        <f>VLOOKUP(B13,' Adatbázis új anyagok helye'!$A$1:$AZ$732,13,0)</f>
        <v>#N/A</v>
      </c>
      <c r="Z13" s="84" t="e">
        <f>IF(VLOOKUP(B13,' Adatbázis új anyagok helye'!$A$1:$AZ$732,30,0)&gt;0,VLOOKUP(B13,' Adatbázis új anyagok helye'!$A$1:$AZ$732,30,0),IF(OR(X13=1,EXACT(X13,"1B")),1,IF(EXACT(X13,"1A"),0.1,100)))</f>
        <v>#N/A</v>
      </c>
      <c r="AA13" s="84" t="e">
        <f>IF(VLOOKUP(B13,' Adatbázis új anyagok helye'!$A$1:$AZ$732,31,0)&gt;0,VLOOKUP(B13,' Adatbázis új anyagok helye'!$A$1:$AZ$732,31,0),IF(OR(Y13=1,EXACT(Y13,"1B")),1,IF(EXACT(Y13,"1A"),0.1,100)))</f>
        <v>#N/A</v>
      </c>
      <c r="AB13" t="e">
        <f t="shared" si="3"/>
        <v>#N/A</v>
      </c>
      <c r="AC13" t="e">
        <f t="shared" si="4"/>
        <v>#N/A</v>
      </c>
      <c r="AD13" s="85" t="e">
        <f t="shared" si="13"/>
        <v>#N/A</v>
      </c>
      <c r="AE13" s="92" t="e">
        <f t="shared" si="5"/>
        <v>#N/A</v>
      </c>
      <c r="AF13" s="87" t="e">
        <f>VLOOKUP(B13,' Adatbázis új anyagok helye'!$A$1:$AZ$732,17,0)</f>
        <v>#N/A</v>
      </c>
      <c r="AG13" s="40" t="e">
        <f>IF(AF13=0,"NEM",IF(C13&gt;=VLOOKUP(B13,' Adatbázis új anyagok helye'!$A$1:$AZ$732,27,0),"Carc.","NEM"))</f>
        <v>#N/A</v>
      </c>
      <c r="AH13" s="88" t="e">
        <f t="shared" si="12"/>
        <v>#N/A</v>
      </c>
      <c r="AI13" s="87" t="e">
        <f>VLOOKUP(B13,' Adatbázis új anyagok helye'!$A$1:$AZ$732,18,0)</f>
        <v>#N/A</v>
      </c>
      <c r="AJ13" s="40" t="e">
        <f>IF(AI13=0,"NEM",IF(C13&gt;=VLOOKUP(B13,' Adatbázis új anyagok helye'!$A$1:$AZ$732,28,0),"Muta.","NEM"))</f>
        <v>#N/A</v>
      </c>
      <c r="AK13" s="88" t="e">
        <f t="shared" si="6"/>
        <v>#N/A</v>
      </c>
      <c r="AL13" s="87" t="e">
        <f>VLOOKUP(B13,' Adatbázis új anyagok helye'!$A$1:$AZ$732,19,0)</f>
        <v>#N/A</v>
      </c>
      <c r="AM13" s="40" t="e">
        <f>IF(AL13=0,"NEM",IF(C13&gt;=VLOOKUP(B13,' Adatbázis új anyagok helye'!$A$1:$AZ$732,29,0),"Repr.","NEM"))</f>
        <v>#N/A</v>
      </c>
      <c r="AN13" s="88" t="e">
        <f t="shared" si="7"/>
        <v>#N/A</v>
      </c>
      <c r="AO13" s="79" t="e">
        <f>VLOOKUP(B13,' Adatbázis új anyagok helye'!$A$1:$AZ$732,15,0)</f>
        <v>#N/A</v>
      </c>
      <c r="AP13" s="89" t="e">
        <f>IF(AO13=0,"NEM",IF(AND(AO13=1,C13&gt;=VLOOKUP(B13,' Adatbázis új anyagok helye'!$A$1:$AZ$732,22,0)),"STOT SE 1",IF(OR(AND(AO13=1,C13&gt;=VLOOKUP(B13,' Adatbázis új anyagok helye'!$A$1:$AZ$732,23,0)),(AND(AO13=2,C13&gt;=VLOOKUP(B13,' Adatbázis új anyagok helye'!$A$1:$AZ$732,23,0)))),"STOT SE 2",IF(AO13=3,C13/VLOOKUP(B13,' Adatbázis új anyagok helye'!$A$1:$AZ$732,24,0),"NEM"))))</f>
        <v>#N/A</v>
      </c>
      <c r="AQ13" s="78" t="e">
        <f>VLOOKUP(B13,' Adatbázis új anyagok helye'!$A$1:$AZ$732,16,0)</f>
        <v>#N/A</v>
      </c>
      <c r="AR13" t="e">
        <f>IF(AQ13=0,"NEM",IF(AND(AQ13=1,C13&gt;=VLOOKUP(B13,' Adatbázis új anyagok helye'!$A$1:$AZ$732,25,0)),"STOT RE 1",IF(OR(AND(AQ13=1,C13&gt;=VLOOKUP(B13,' Adatbázis új anyagok helye'!$A$1:$AZ$732,26,0)),(AND(AQ13=2,C13&gt;=VLOOKUP(B13,' Adatbázis új anyagok helye'!$A$1:$AZ$732,26,0)))),"STOT RE 2","NEM")))</f>
        <v>#N/A</v>
      </c>
      <c r="AS13" s="79" t="e">
        <f>VLOOKUP(B13,' Adatbázis új anyagok helye'!$A$1:$AZ$732,37,0)</f>
        <v>#N/A</v>
      </c>
      <c r="AT13" s="90" t="e">
        <f>IF(AS13=0,0,IF(VLOOKUP(B13,' Adatbázis új anyagok helye'!$A$1:$AZ$732,40,0)&gt;0,C13*VLOOKUP(B13,' Adatbázis új anyagok helye'!$A$1:$AZ$732,40,0),C13))</f>
        <v>#N/A</v>
      </c>
      <c r="AU13" s="253" t="e">
        <f>VLOOKUP(B13,' Adatbázis új anyagok helye'!$A$1:$AZ$732,38,0)</f>
        <v>#N/A</v>
      </c>
      <c r="AV13" s="78" t="e">
        <f>IF(AU13=0,0,IF(AU13=1,IF(VLOOKUP(B13,' Adatbázis új anyagok helye'!$A$1:$AZ$732,41,0)&gt;0,C13*VLOOKUP(B13,' Adatbázis új anyagok helye'!$A$1:$AZ$732,41,0),C13),0))</f>
        <v>#N/A</v>
      </c>
      <c r="AW13" s="78">
        <f>IF($AV$24&gt;=25,0,IF(AU13=0,0,IF(AU13=1,IF(VLOOKUP(B13,' Adatbázis új anyagok helye'!$A$1:$AZ$732,41,0)&gt;0,10*C13*VLOOKUP(B13,' Adatbázis új anyagok helye'!$A$1:$AZ$732,41,0),10*C13),IF(AU13=2,C13,0))))</f>
        <v>0</v>
      </c>
      <c r="AX13" s="78">
        <f>IF(OR($AV$24&gt;=25,$AW$24&gt;=25),0,IF(AU13=0,0,IF(AU13=1,IF(VLOOKUP(B13,' Adatbázis új anyagok helye'!$A$1:$AZ$732,41,0)&gt;0,100*C13*VLOOKUP(B13,' Adatbázis új anyagok helye'!$A$1:$AZ$732,41,0),100*C13),IF(AU13=2,10*C13,IF(AU13=3,C13,0)))))</f>
        <v>0</v>
      </c>
      <c r="AY13" s="90">
        <f t="shared" si="8"/>
        <v>0</v>
      </c>
      <c r="AZ13" s="91" t="e">
        <f>VLOOKUP(B13,'25-2000 anyagai'!$A$1:$J$439,5,0)</f>
        <v>#N/A</v>
      </c>
      <c r="BA13" t="e">
        <f>IF((VLOOKUP(B13,'PIC lista'!$A$2:$C$1008,1,0)=B13),"IGEN","NEM")</f>
        <v>#N/A</v>
      </c>
      <c r="BB13" t="e">
        <f>IF((VLOOKUP(B13,jelöltlista!$A$1:$D$1000,1,0)=B13),"IGEN","NEM")</f>
        <v>#N/A</v>
      </c>
      <c r="BC13" s="137" t="e">
        <f>VLOOKUP(B13,'harmonizált osztályozások'!$A$1:$AZ$6553,5,0)</f>
        <v>#N/A</v>
      </c>
    </row>
    <row r="14" spans="1:55">
      <c r="A14" s="69">
        <f>'Adatbeírás helye'!$O$2</f>
        <v>0</v>
      </c>
      <c r="B14" s="70">
        <f>'Adatbeírás helye'!$O$3</f>
        <v>0</v>
      </c>
      <c r="C14" s="71">
        <f>'Adatbeírás helye'!O23</f>
        <v>0</v>
      </c>
      <c r="D14" s="72" t="e">
        <f>VLOOKUP(B14,' Adatbázis új anyagok helye'!$A$1:$AZ$732,5,0)</f>
        <v>#N/A</v>
      </c>
      <c r="E14" s="73" t="e">
        <f>VLOOKUP(B14,' Adatbázis új anyagok helye'!$A$1:$AZ$732,6,0)</f>
        <v>#N/A</v>
      </c>
      <c r="F14" s="40" t="e">
        <f>VLOOKUP(B14,' Adatbázis új anyagok helye'!$A$1:$AZ$732,7,0)</f>
        <v>#N/A</v>
      </c>
      <c r="G14" s="74" t="e">
        <f>VLOOKUP(B14,' Adatbázis új anyagok helye'!$A$1:$AZ$732,8,0)</f>
        <v>#N/A</v>
      </c>
      <c r="H14" s="75" t="e">
        <f>VLOOKUP(E14,segédtáblázatok!$A$3:$D$6,2,0)</f>
        <v>#N/A</v>
      </c>
      <c r="I14" s="75" t="e">
        <f>VLOOKUP(F14,segédtáblázatok!$A$3:$D$6,2,0)</f>
        <v>#N/A</v>
      </c>
      <c r="J14" s="75" t="e">
        <f>VLOOKUP(G14,segédtáblázatok!$A$3:$D$6,2,0)</f>
        <v>#N/A</v>
      </c>
      <c r="K14" s="76" t="e">
        <f t="shared" si="0"/>
        <v>#N/A</v>
      </c>
      <c r="L14" s="76" t="e">
        <f t="shared" si="1"/>
        <v>#N/A</v>
      </c>
      <c r="M14" s="77" t="e">
        <f t="shared" si="2"/>
        <v>#N/A</v>
      </c>
      <c r="N14" s="78" t="e">
        <f>VLOOKUP(B14,' Adatbázis új anyagok helye'!$A$1:$AZ$732,14,0)</f>
        <v>#N/A</v>
      </c>
      <c r="O14" s="259" t="e">
        <f t="shared" si="9"/>
        <v>#N/A</v>
      </c>
      <c r="P14" s="79" t="e">
        <f>VLOOKUP(B14,' Adatbázis új anyagok helye'!$A$1:$AZ$732,10,0)</f>
        <v>#N/A</v>
      </c>
      <c r="Q14" s="80" t="e">
        <f>VLOOKUP(B14,' Adatbázis új anyagok helye'!$A$1:$AZ$732,11,0)</f>
        <v>#N/A</v>
      </c>
      <c r="R14" s="81" t="e">
        <f>VLOOKUP(B14,' Adatbázis új anyagok helye'!$A$1:$AZ$732,33,0)</f>
        <v>#N/A</v>
      </c>
      <c r="S14" s="75" t="e">
        <f>VLOOKUP(B14,' Adatbázis új anyagok helye'!$A$1:$AZ$732,35,0)</f>
        <v>#N/A</v>
      </c>
      <c r="T14" s="82" t="e">
        <f t="shared" si="10"/>
        <v>#N/A</v>
      </c>
      <c r="U14" s="83" t="e">
        <f t="shared" si="11"/>
        <v>#N/A</v>
      </c>
      <c r="V14" s="82" t="e">
        <f>IF(OR(AND(Q14=0,P14=0),C14&lt;VLOOKUP(B14,' Adatbázis új anyagok helye'!$A$1:$AZ$732,32,0)),0,IF(OR(EXACT(P14,"1A"),EXACT(P14,"1B"),EXACT(P14,"1C"),Q14=1),C14*10/VLOOKUP(B14,' Adatbázis új anyagok helye'!$A$1:$AZ$732,32,0),IF(Q14=2,C14/VLOOKUP(B14,' Adatbázis új anyagok helye'!$A$1:$AZ$732,32,0),0)))</f>
        <v>#N/A</v>
      </c>
      <c r="W14" s="77" t="e">
        <f>IF(OR(AND(Q14=0,P14=0),C14&lt;VLOOKUP(B14,' Adatbázis új anyagok helye'!$A$1:$AZ$732,32,0)),0,IF(OR(EXACT(P14,"1A"),EXACT(P14,"1B"),EXACT(P14,"1C"),Q14=1),C14/VLOOKUP(B14,' Adatbázis új anyagok helye'!$A$1:$AZ$732,34,0),0))</f>
        <v>#N/A</v>
      </c>
      <c r="X14" s="79" t="e">
        <f>VLOOKUP(B14,' Adatbázis új anyagok helye'!$A$1:$AZ$732,12,0)</f>
        <v>#N/A</v>
      </c>
      <c r="Y14" s="80" t="e">
        <f>VLOOKUP(B14,' Adatbázis új anyagok helye'!$A$1:$AZ$732,13,0)</f>
        <v>#N/A</v>
      </c>
      <c r="Z14" s="84" t="e">
        <f>IF(VLOOKUP(B14,' Adatbázis új anyagok helye'!$A$1:$AZ$732,30,0)&gt;0,VLOOKUP(B14,' Adatbázis új anyagok helye'!$A$1:$AZ$732,30,0),IF(OR(X14=1,EXACT(X14,"1B")),1,IF(EXACT(X14,"1A"),0.1,100)))</f>
        <v>#N/A</v>
      </c>
      <c r="AA14" s="84" t="e">
        <f>IF(VLOOKUP(B14,' Adatbázis új anyagok helye'!$A$1:$AZ$732,31,0)&gt;0,VLOOKUP(B14,' Adatbázis új anyagok helye'!$A$1:$AZ$732,31,0),IF(OR(Y14=1,EXACT(Y14,"1B")),1,IF(EXACT(Y14,"1A"),0.1,100)))</f>
        <v>#N/A</v>
      </c>
      <c r="AB14" t="e">
        <f t="shared" si="3"/>
        <v>#N/A</v>
      </c>
      <c r="AC14" t="e">
        <f t="shared" si="4"/>
        <v>#N/A</v>
      </c>
      <c r="AD14" s="85" t="e">
        <f t="shared" si="13"/>
        <v>#N/A</v>
      </c>
      <c r="AE14" s="92" t="e">
        <f t="shared" si="5"/>
        <v>#N/A</v>
      </c>
      <c r="AF14" s="87" t="e">
        <f>VLOOKUP(B14,' Adatbázis új anyagok helye'!$A$1:$AZ$732,17,0)</f>
        <v>#N/A</v>
      </c>
      <c r="AG14" s="40" t="e">
        <f>IF(AF14=0,"NEM",IF(C14&gt;=VLOOKUP(B14,' Adatbázis új anyagok helye'!$A$1:$AZ$732,27,0),"Carc.","NEM"))</f>
        <v>#N/A</v>
      </c>
      <c r="AH14" s="88" t="e">
        <f t="shared" si="12"/>
        <v>#N/A</v>
      </c>
      <c r="AI14" s="87" t="e">
        <f>VLOOKUP(B14,' Adatbázis új anyagok helye'!$A$1:$AZ$732,18,0)</f>
        <v>#N/A</v>
      </c>
      <c r="AJ14" s="40" t="e">
        <f>IF(AI14=0,"NEM",IF(C14&gt;=VLOOKUP(B14,' Adatbázis új anyagok helye'!$A$1:$AZ$732,28,0),"Muta.","NEM"))</f>
        <v>#N/A</v>
      </c>
      <c r="AK14" s="88" t="e">
        <f t="shared" si="6"/>
        <v>#N/A</v>
      </c>
      <c r="AL14" s="87" t="e">
        <f>VLOOKUP(B14,' Adatbázis új anyagok helye'!$A$1:$AZ$732,19,0)</f>
        <v>#N/A</v>
      </c>
      <c r="AM14" s="40" t="e">
        <f>IF(AL14=0,"NEM",IF(C14&gt;=VLOOKUP(B14,' Adatbázis új anyagok helye'!$A$1:$AZ$732,29,0),"Repr.","NEM"))</f>
        <v>#N/A</v>
      </c>
      <c r="AN14" s="88" t="e">
        <f t="shared" si="7"/>
        <v>#N/A</v>
      </c>
      <c r="AO14" s="79" t="e">
        <f>VLOOKUP(B14,' Adatbázis új anyagok helye'!$A$1:$AZ$732,15,0)</f>
        <v>#N/A</v>
      </c>
      <c r="AP14" s="89" t="e">
        <f>IF(AO14=0,"NEM",IF(AND(AO14=1,C14&gt;=VLOOKUP(B14,' Adatbázis új anyagok helye'!$A$1:$AZ$732,22,0)),"STOT SE 1",IF(OR(AND(AO14=1,C14&gt;=VLOOKUP(B14,' Adatbázis új anyagok helye'!$A$1:$AZ$732,23,0)),(AND(AO14=2,C14&gt;=VLOOKUP(B14,' Adatbázis új anyagok helye'!$A$1:$AZ$732,23,0)))),"STOT SE 2",IF(AO14=3,C14/VLOOKUP(B14,' Adatbázis új anyagok helye'!$A$1:$AZ$732,24,0),"NEM"))))</f>
        <v>#N/A</v>
      </c>
      <c r="AQ14" s="78" t="e">
        <f>VLOOKUP(B14,' Adatbázis új anyagok helye'!$A$1:$AZ$732,16,0)</f>
        <v>#N/A</v>
      </c>
      <c r="AR14" t="e">
        <f>IF(AQ14=0,"NEM",IF(AND(AQ14=1,C14&gt;=VLOOKUP(B14,' Adatbázis új anyagok helye'!$A$1:$AZ$732,25,0)),"STOT RE 1",IF(OR(AND(AQ14=1,C14&gt;=VLOOKUP(B14,' Adatbázis új anyagok helye'!$A$1:$AZ$732,26,0)),(AND(AQ14=2,C14&gt;=VLOOKUP(B14,' Adatbázis új anyagok helye'!$A$1:$AZ$732,26,0)))),"STOT RE 2","NEM")))</f>
        <v>#N/A</v>
      </c>
      <c r="AS14" s="79" t="e">
        <f>VLOOKUP(B14,' Adatbázis új anyagok helye'!$A$1:$AZ$732,37,0)</f>
        <v>#N/A</v>
      </c>
      <c r="AT14" s="90" t="e">
        <f>IF(AS14=0,0,IF(VLOOKUP(B14,' Adatbázis új anyagok helye'!$A$1:$AZ$732,40,0)&gt;0,C14*VLOOKUP(B14,' Adatbázis új anyagok helye'!$A$1:$AZ$732,40,0),C14))</f>
        <v>#N/A</v>
      </c>
      <c r="AU14" s="253" t="e">
        <f>VLOOKUP(B14,' Adatbázis új anyagok helye'!$A$1:$AZ$732,38,0)</f>
        <v>#N/A</v>
      </c>
      <c r="AV14" s="78" t="e">
        <f>IF(AU14=0,0,IF(AU14=1,IF(VLOOKUP(B14,' Adatbázis új anyagok helye'!$A$1:$AZ$732,41,0)&gt;0,C14*VLOOKUP(B14,' Adatbázis új anyagok helye'!$A$1:$AZ$732,41,0),C14),0))</f>
        <v>#N/A</v>
      </c>
      <c r="AW14" s="78">
        <f>IF($AV$24&gt;=25,0,IF(AU14=0,0,IF(AU14=1,IF(VLOOKUP(B14,' Adatbázis új anyagok helye'!$A$1:$AZ$732,41,0)&gt;0,10*C14*VLOOKUP(B14,' Adatbázis új anyagok helye'!$A$1:$AZ$732,41,0),10*C14),IF(AU14=2,C14,0))))</f>
        <v>0</v>
      </c>
      <c r="AX14" s="78">
        <f>IF(OR($AV$24&gt;=25,$AW$24&gt;=25),0,IF(AU14=0,0,IF(AU14=1,IF(VLOOKUP(B14,' Adatbázis új anyagok helye'!$A$1:$AZ$732,41,0)&gt;0,100*C14*VLOOKUP(B14,' Adatbázis új anyagok helye'!$A$1:$AZ$732,41,0),100*C14),IF(AU14=2,10*C14,IF(AU14=3,C14,0)))))</f>
        <v>0</v>
      </c>
      <c r="AY14" s="90">
        <f t="shared" si="8"/>
        <v>0</v>
      </c>
      <c r="AZ14" s="91" t="e">
        <f>VLOOKUP(B14,'25-2000 anyagai'!$A$1:$J$439,5,0)</f>
        <v>#N/A</v>
      </c>
      <c r="BA14" t="e">
        <f>IF((VLOOKUP(B14,'PIC lista'!$A$2:$C$1008,1,0)=B14),"IGEN","NEM")</f>
        <v>#N/A</v>
      </c>
      <c r="BB14" t="e">
        <f>IF((VLOOKUP(B14,jelöltlista!$A$1:$D$1000,1,0)=B14),"IGEN","NEM")</f>
        <v>#N/A</v>
      </c>
      <c r="BC14" s="137" t="e">
        <f>VLOOKUP(B14,'harmonizált osztályozások'!$A$1:$AZ$6553,5,0)</f>
        <v>#N/A</v>
      </c>
    </row>
    <row r="15" spans="1:55">
      <c r="A15" s="69">
        <f>'Adatbeírás helye'!$P$2</f>
        <v>0</v>
      </c>
      <c r="B15" s="70">
        <f>'Adatbeírás helye'!$P$3</f>
        <v>0</v>
      </c>
      <c r="C15" s="71">
        <f>'Adatbeírás helye'!P23</f>
        <v>0</v>
      </c>
      <c r="D15" s="72" t="e">
        <f>VLOOKUP(B15,' Adatbázis új anyagok helye'!$A$1:$AZ$732,5,0)</f>
        <v>#N/A</v>
      </c>
      <c r="E15" s="73" t="e">
        <f>VLOOKUP(B15,' Adatbázis új anyagok helye'!$A$1:$AZ$732,6,0)</f>
        <v>#N/A</v>
      </c>
      <c r="F15" s="40" t="e">
        <f>VLOOKUP(B15,' Adatbázis új anyagok helye'!$A$1:$AZ$732,7,0)</f>
        <v>#N/A</v>
      </c>
      <c r="G15" s="74" t="e">
        <f>VLOOKUP(B15,' Adatbázis új anyagok helye'!$A$1:$AZ$732,8,0)</f>
        <v>#N/A</v>
      </c>
      <c r="H15" s="75" t="e">
        <f>VLOOKUP(E15,segédtáblázatok!$A$3:$D$6,2,0)</f>
        <v>#N/A</v>
      </c>
      <c r="I15" s="75" t="e">
        <f>VLOOKUP(F15,segédtáblázatok!$A$3:$D$6,2,0)</f>
        <v>#N/A</v>
      </c>
      <c r="J15" s="75" t="e">
        <f>VLOOKUP(G15,segédtáblázatok!$A$3:$D$6,2,0)</f>
        <v>#N/A</v>
      </c>
      <c r="K15" s="76" t="e">
        <f t="shared" si="0"/>
        <v>#N/A</v>
      </c>
      <c r="L15" s="76" t="e">
        <f t="shared" si="1"/>
        <v>#N/A</v>
      </c>
      <c r="M15" s="77" t="e">
        <f t="shared" si="2"/>
        <v>#N/A</v>
      </c>
      <c r="N15" s="78" t="e">
        <f>VLOOKUP(B15,' Adatbázis új anyagok helye'!$A$1:$AZ$732,14,0)</f>
        <v>#N/A</v>
      </c>
      <c r="O15" s="259" t="e">
        <f t="shared" si="9"/>
        <v>#N/A</v>
      </c>
      <c r="P15" s="79" t="e">
        <f>VLOOKUP(B15,' Adatbázis új anyagok helye'!$A$1:$AZ$732,10,0)</f>
        <v>#N/A</v>
      </c>
      <c r="Q15" s="80" t="e">
        <f>VLOOKUP(B15,' Adatbázis új anyagok helye'!$A$1:$AZ$732,11,0)</f>
        <v>#N/A</v>
      </c>
      <c r="R15" s="81" t="e">
        <f>VLOOKUP(B15,' Adatbázis új anyagok helye'!$A$1:$AZ$732,33,0)</f>
        <v>#N/A</v>
      </c>
      <c r="S15" s="75" t="e">
        <f>VLOOKUP(B15,' Adatbázis új anyagok helye'!$A$1:$AZ$732,35,0)</f>
        <v>#N/A</v>
      </c>
      <c r="T15" s="82" t="e">
        <f t="shared" si="10"/>
        <v>#N/A</v>
      </c>
      <c r="U15" s="83" t="e">
        <f t="shared" si="11"/>
        <v>#N/A</v>
      </c>
      <c r="V15" s="82" t="e">
        <f>IF(OR(AND(Q15=0,P15=0),C15&lt;VLOOKUP(B15,' Adatbázis új anyagok helye'!$A$1:$AZ$732,32,0)),0,IF(OR(EXACT(P15,"1A"),EXACT(P15,"1B"),EXACT(P15,"1C"),Q15=1),C15*10/VLOOKUP(B15,' Adatbázis új anyagok helye'!$A$1:$AZ$732,32,0),IF(Q15=2,C15/VLOOKUP(B15,' Adatbázis új anyagok helye'!$A$1:$AZ$732,32,0),0)))</f>
        <v>#N/A</v>
      </c>
      <c r="W15" s="77" t="e">
        <f>IF(OR(AND(Q15=0,P15=0),C15&lt;VLOOKUP(B15,' Adatbázis új anyagok helye'!$A$1:$AZ$732,32,0)),0,IF(OR(EXACT(P15,"1A"),EXACT(P15,"1B"),EXACT(P15,"1C"),Q15=1),C15/VLOOKUP(B15,' Adatbázis új anyagok helye'!$A$1:$AZ$732,34,0),0))</f>
        <v>#N/A</v>
      </c>
      <c r="X15" s="79" t="e">
        <f>VLOOKUP(B15,' Adatbázis új anyagok helye'!$A$1:$AZ$732,12,0)</f>
        <v>#N/A</v>
      </c>
      <c r="Y15" s="80" t="e">
        <f>VLOOKUP(B15,' Adatbázis új anyagok helye'!$A$1:$AZ$732,13,0)</f>
        <v>#N/A</v>
      </c>
      <c r="Z15" s="84" t="e">
        <f>IF(VLOOKUP(B15,' Adatbázis új anyagok helye'!$A$1:$AZ$732,30,0)&gt;0,VLOOKUP(B15,' Adatbázis új anyagok helye'!$A$1:$AZ$732,30,0),IF(OR(X15=1,EXACT(X15,"1B")),1,IF(EXACT(X15,"1A"),0.1,100)))</f>
        <v>#N/A</v>
      </c>
      <c r="AA15" s="84" t="e">
        <f>IF(VLOOKUP(B15,' Adatbázis új anyagok helye'!$A$1:$AZ$732,31,0)&gt;0,VLOOKUP(B15,' Adatbázis új anyagok helye'!$A$1:$AZ$732,31,0),IF(OR(Y15=1,EXACT(Y15,"1B")),1,IF(EXACT(Y15,"1A"),0.1,100)))</f>
        <v>#N/A</v>
      </c>
      <c r="AB15" t="e">
        <f t="shared" si="3"/>
        <v>#N/A</v>
      </c>
      <c r="AC15" t="e">
        <f t="shared" si="4"/>
        <v>#N/A</v>
      </c>
      <c r="AD15" s="85" t="e">
        <f t="shared" si="13"/>
        <v>#N/A</v>
      </c>
      <c r="AE15" s="92" t="e">
        <f t="shared" si="5"/>
        <v>#N/A</v>
      </c>
      <c r="AF15" s="87" t="e">
        <f>VLOOKUP(B15,' Adatbázis új anyagok helye'!$A$1:$AZ$732,17,0)</f>
        <v>#N/A</v>
      </c>
      <c r="AG15" s="40" t="e">
        <f>IF(AF15=0,"NEM",IF(C15&gt;=VLOOKUP(B15,' Adatbázis új anyagok helye'!$A$1:$AZ$732,27,0),"Carc.","NEM"))</f>
        <v>#N/A</v>
      </c>
      <c r="AH15" s="88" t="e">
        <f t="shared" si="12"/>
        <v>#N/A</v>
      </c>
      <c r="AI15" s="87" t="e">
        <f>VLOOKUP(B15,' Adatbázis új anyagok helye'!$A$1:$AZ$732,18,0)</f>
        <v>#N/A</v>
      </c>
      <c r="AJ15" s="40" t="e">
        <f>IF(AI15=0,"NEM",IF(C15&gt;=VLOOKUP(B15,' Adatbázis új anyagok helye'!$A$1:$AZ$732,28,0),"Muta.","NEM"))</f>
        <v>#N/A</v>
      </c>
      <c r="AK15" s="88" t="e">
        <f t="shared" si="6"/>
        <v>#N/A</v>
      </c>
      <c r="AL15" s="87" t="e">
        <f>VLOOKUP(B15,' Adatbázis új anyagok helye'!$A$1:$AZ$732,19,0)</f>
        <v>#N/A</v>
      </c>
      <c r="AM15" s="40" t="e">
        <f>IF(AL15=0,"NEM",IF(C15&gt;=VLOOKUP(B15,' Adatbázis új anyagok helye'!$A$1:$AZ$732,29,0),"Repr.","NEM"))</f>
        <v>#N/A</v>
      </c>
      <c r="AN15" s="88" t="e">
        <f t="shared" si="7"/>
        <v>#N/A</v>
      </c>
      <c r="AO15" s="79" t="e">
        <f>VLOOKUP(B15,' Adatbázis új anyagok helye'!$A$1:$AZ$732,15,0)</f>
        <v>#N/A</v>
      </c>
      <c r="AP15" s="89" t="e">
        <f>IF(AO15=0,"NEM",IF(AND(AO15=1,C15&gt;=VLOOKUP(B15,' Adatbázis új anyagok helye'!$A$1:$AZ$732,22,0)),"STOT SE 1",IF(OR(AND(AO15=1,C15&gt;=VLOOKUP(B15,' Adatbázis új anyagok helye'!$A$1:$AZ$732,23,0)),(AND(AO15=2,C15&gt;=VLOOKUP(B15,' Adatbázis új anyagok helye'!$A$1:$AZ$732,23,0)))),"STOT SE 2",IF(AO15=3,C15/VLOOKUP(B15,' Adatbázis új anyagok helye'!$A$1:$AZ$732,24,0),"NEM"))))</f>
        <v>#N/A</v>
      </c>
      <c r="AQ15" s="78" t="e">
        <f>VLOOKUP(B15,' Adatbázis új anyagok helye'!$A$1:$AZ$732,16,0)</f>
        <v>#N/A</v>
      </c>
      <c r="AR15" t="e">
        <f>IF(AQ15=0,"NEM",IF(AND(AQ15=1,C15&gt;=VLOOKUP(B15,' Adatbázis új anyagok helye'!$A$1:$AZ$732,25,0)),"STOT RE 1",IF(OR(AND(AQ15=1,C15&gt;=VLOOKUP(B15,' Adatbázis új anyagok helye'!$A$1:$AZ$732,26,0)),(AND(AQ15=2,C15&gt;=VLOOKUP(B15,' Adatbázis új anyagok helye'!$A$1:$AZ$732,26,0)))),"STOT RE 2","NEM")))</f>
        <v>#N/A</v>
      </c>
      <c r="AS15" s="79" t="e">
        <f>VLOOKUP(B15,' Adatbázis új anyagok helye'!$A$1:$AZ$732,37,0)</f>
        <v>#N/A</v>
      </c>
      <c r="AT15" s="90" t="e">
        <f>IF(AS15=0,0,IF(VLOOKUP(B15,' Adatbázis új anyagok helye'!$A$1:$AZ$732,40,0)&gt;0,C15*VLOOKUP(B15,' Adatbázis új anyagok helye'!$A$1:$AZ$732,40,0),C15))</f>
        <v>#N/A</v>
      </c>
      <c r="AU15" s="253" t="e">
        <f>VLOOKUP(B15,' Adatbázis új anyagok helye'!$A$1:$AZ$732,38,0)</f>
        <v>#N/A</v>
      </c>
      <c r="AV15" s="78" t="e">
        <f>IF(AU15=0,0,IF(AU15=1,IF(VLOOKUP(B15,' Adatbázis új anyagok helye'!$A$1:$AZ$732,41,0)&gt;0,C15*VLOOKUP(B15,' Adatbázis új anyagok helye'!$A$1:$AZ$732,41,0),C15),0))</f>
        <v>#N/A</v>
      </c>
      <c r="AW15" s="78">
        <f>IF($AV$24&gt;=25,0,IF(AU15=0,0,IF(AU15=1,IF(VLOOKUP(B15,' Adatbázis új anyagok helye'!$A$1:$AZ$732,41,0)&gt;0,10*C15*VLOOKUP(B15,' Adatbázis új anyagok helye'!$A$1:$AZ$732,41,0),10*C15),IF(AU15=2,C15,0))))</f>
        <v>0</v>
      </c>
      <c r="AX15" s="78">
        <f>IF(OR($AV$24&gt;=25,$AW$24&gt;=25),0,IF(AU15=0,0,IF(AU15=1,IF(VLOOKUP(B15,' Adatbázis új anyagok helye'!$A$1:$AZ$732,41,0)&gt;0,100*C15*VLOOKUP(B15,' Adatbázis új anyagok helye'!$A$1:$AZ$732,41,0),100*C15),IF(AU15=2,10*C15,IF(AU15=3,C15,0)))))</f>
        <v>0</v>
      </c>
      <c r="AY15" s="90">
        <f t="shared" si="8"/>
        <v>0</v>
      </c>
      <c r="AZ15" s="91" t="e">
        <f>VLOOKUP(B15,'25-2000 anyagai'!$A$1:$J$439,5,0)</f>
        <v>#N/A</v>
      </c>
      <c r="BA15" t="e">
        <f>IF((VLOOKUP(B15,'PIC lista'!$A$2:$C$1008,1,0)=B15),"IGEN","NEM")</f>
        <v>#N/A</v>
      </c>
      <c r="BB15" t="e">
        <f>IF((VLOOKUP(B15,jelöltlista!$A$1:$D$1000,1,0)=B15),"IGEN","NEM")</f>
        <v>#N/A</v>
      </c>
      <c r="BC15" s="137" t="e">
        <f>VLOOKUP(B15,'harmonizált osztályozások'!$A$1:$AZ$6553,5,0)</f>
        <v>#N/A</v>
      </c>
    </row>
    <row r="16" spans="1:55">
      <c r="A16" s="69">
        <f>'Adatbeírás helye'!$Q$2</f>
        <v>0</v>
      </c>
      <c r="B16" s="70">
        <f>'Adatbeírás helye'!$Q$3</f>
        <v>0</v>
      </c>
      <c r="C16" s="71">
        <f>'Adatbeírás helye'!Q23</f>
        <v>0</v>
      </c>
      <c r="D16" s="72" t="e">
        <f>VLOOKUP(B16,' Adatbázis új anyagok helye'!$A$1:$AZ$732,5,0)</f>
        <v>#N/A</v>
      </c>
      <c r="E16" s="73" t="e">
        <f>VLOOKUP(B16,' Adatbázis új anyagok helye'!$A$1:$AZ$732,6,0)</f>
        <v>#N/A</v>
      </c>
      <c r="F16" s="40" t="e">
        <f>VLOOKUP(B16,' Adatbázis új anyagok helye'!$A$1:$AZ$732,7,0)</f>
        <v>#N/A</v>
      </c>
      <c r="G16" s="74" t="e">
        <f>VLOOKUP(B16,' Adatbázis új anyagok helye'!$A$1:$AZ$732,8,0)</f>
        <v>#N/A</v>
      </c>
      <c r="H16" s="75" t="e">
        <f>VLOOKUP(E16,segédtáblázatok!$A$3:$D$6,2,0)</f>
        <v>#N/A</v>
      </c>
      <c r="I16" s="75" t="e">
        <f>VLOOKUP(F16,segédtáblázatok!$A$3:$D$6,2,0)</f>
        <v>#N/A</v>
      </c>
      <c r="J16" s="75" t="e">
        <f>VLOOKUP(G16,segédtáblázatok!$A$3:$D$6,2,0)</f>
        <v>#N/A</v>
      </c>
      <c r="K16" s="76" t="e">
        <f t="shared" si="0"/>
        <v>#N/A</v>
      </c>
      <c r="L16" s="76" t="e">
        <f t="shared" si="1"/>
        <v>#N/A</v>
      </c>
      <c r="M16" s="77" t="e">
        <f t="shared" si="2"/>
        <v>#N/A</v>
      </c>
      <c r="N16" s="78" t="e">
        <f>VLOOKUP(B16,' Adatbázis új anyagok helye'!$A$1:$AZ$732,14,0)</f>
        <v>#N/A</v>
      </c>
      <c r="O16" s="259" t="e">
        <f t="shared" si="9"/>
        <v>#N/A</v>
      </c>
      <c r="P16" s="79" t="e">
        <f>VLOOKUP(B16,' Adatbázis új anyagok helye'!$A$1:$AZ$732,10,0)</f>
        <v>#N/A</v>
      </c>
      <c r="Q16" s="80" t="e">
        <f>VLOOKUP(B16,' Adatbázis új anyagok helye'!$A$1:$AZ$732,11,0)</f>
        <v>#N/A</v>
      </c>
      <c r="R16" s="81" t="e">
        <f>VLOOKUP(B16,' Adatbázis új anyagok helye'!$A$1:$AZ$732,33,0)</f>
        <v>#N/A</v>
      </c>
      <c r="S16" s="75" t="e">
        <f>VLOOKUP(B16,' Adatbázis új anyagok helye'!$A$1:$AZ$732,35,0)</f>
        <v>#N/A</v>
      </c>
      <c r="T16" s="82" t="e">
        <f t="shared" si="10"/>
        <v>#N/A</v>
      </c>
      <c r="U16" s="83" t="e">
        <f t="shared" si="11"/>
        <v>#N/A</v>
      </c>
      <c r="V16" s="82" t="e">
        <f>IF(OR(AND(Q16=0,P16=0),C16&lt;VLOOKUP(B16,' Adatbázis új anyagok helye'!$A$1:$AZ$732,32,0)),0,IF(OR(EXACT(P16,"1A"),EXACT(P16,"1B"),EXACT(P16,"1C"),Q16=1),C16*10/VLOOKUP(B16,' Adatbázis új anyagok helye'!$A$1:$AZ$732,32,0),IF(Q16=2,C16/VLOOKUP(B16,' Adatbázis új anyagok helye'!$A$1:$AZ$732,32,0),0)))</f>
        <v>#N/A</v>
      </c>
      <c r="W16" s="77" t="e">
        <f>IF(OR(AND(Q16=0,P16=0),C16&lt;VLOOKUP(B16,' Adatbázis új anyagok helye'!$A$1:$AZ$732,32,0)),0,IF(OR(EXACT(P16,"1A"),EXACT(P16,"1B"),EXACT(P16,"1C"),Q16=1),C16/VLOOKUP(B16,' Adatbázis új anyagok helye'!$A$1:$AZ$732,34,0),0))</f>
        <v>#N/A</v>
      </c>
      <c r="X16" s="79" t="e">
        <f>VLOOKUP(B16,' Adatbázis új anyagok helye'!$A$1:$AZ$732,12,0)</f>
        <v>#N/A</v>
      </c>
      <c r="Y16" s="80" t="e">
        <f>VLOOKUP(B16,' Adatbázis új anyagok helye'!$A$1:$AZ$732,13,0)</f>
        <v>#N/A</v>
      </c>
      <c r="Z16" s="84" t="e">
        <f>IF(VLOOKUP(B16,' Adatbázis új anyagok helye'!$A$1:$AZ$732,30,0)&gt;0,VLOOKUP(B16,' Adatbázis új anyagok helye'!$A$1:$AZ$732,30,0),IF(OR(X16=1,EXACT(X16,"1B")),1,IF(EXACT(X16,"1A"),0.1,100)))</f>
        <v>#N/A</v>
      </c>
      <c r="AA16" s="84" t="e">
        <f>IF(VLOOKUP(B16,' Adatbázis új anyagok helye'!$A$1:$AZ$732,31,0)&gt;0,VLOOKUP(B16,' Adatbázis új anyagok helye'!$A$1:$AZ$732,31,0),IF(OR(Y16=1,EXACT(Y16,"1B")),1,IF(EXACT(Y16,"1A"),0.1,100)))</f>
        <v>#N/A</v>
      </c>
      <c r="AB16" t="e">
        <f t="shared" si="3"/>
        <v>#N/A</v>
      </c>
      <c r="AC16" t="e">
        <f t="shared" si="4"/>
        <v>#N/A</v>
      </c>
      <c r="AD16" s="85" t="e">
        <f t="shared" si="13"/>
        <v>#N/A</v>
      </c>
      <c r="AE16" s="92" t="e">
        <f t="shared" si="5"/>
        <v>#N/A</v>
      </c>
      <c r="AF16" s="87" t="e">
        <f>VLOOKUP(B16,' Adatbázis új anyagok helye'!$A$1:$AZ$732,17,0)</f>
        <v>#N/A</v>
      </c>
      <c r="AG16" s="40" t="e">
        <f>IF(AF16=0,"NEM",IF(C16&gt;=VLOOKUP(B16,' Adatbázis új anyagok helye'!$A$1:$AZ$732,27,0),"Carc.","NEM"))</f>
        <v>#N/A</v>
      </c>
      <c r="AH16" s="88" t="e">
        <f t="shared" si="12"/>
        <v>#N/A</v>
      </c>
      <c r="AI16" s="87" t="e">
        <f>VLOOKUP(B16,' Adatbázis új anyagok helye'!$A$1:$AZ$732,18,0)</f>
        <v>#N/A</v>
      </c>
      <c r="AJ16" s="40" t="e">
        <f>IF(AI16=0,"NEM",IF(C16&gt;=VLOOKUP(B16,' Adatbázis új anyagok helye'!$A$1:$AZ$732,28,0),"Muta.","NEM"))</f>
        <v>#N/A</v>
      </c>
      <c r="AK16" s="88" t="e">
        <f t="shared" si="6"/>
        <v>#N/A</v>
      </c>
      <c r="AL16" s="87" t="e">
        <f>VLOOKUP(B16,' Adatbázis új anyagok helye'!$A$1:$AZ$732,19,0)</f>
        <v>#N/A</v>
      </c>
      <c r="AM16" s="40" t="e">
        <f>IF(AL16=0,"NEM",IF(C16&gt;=VLOOKUP(B16,' Adatbázis új anyagok helye'!$A$1:$AZ$732,29,0),"Repr.","NEM"))</f>
        <v>#N/A</v>
      </c>
      <c r="AN16" s="88" t="e">
        <f t="shared" si="7"/>
        <v>#N/A</v>
      </c>
      <c r="AO16" s="79" t="e">
        <f>VLOOKUP(B16,' Adatbázis új anyagok helye'!$A$1:$AZ$732,15,0)</f>
        <v>#N/A</v>
      </c>
      <c r="AP16" s="89" t="e">
        <f>IF(AO16=0,"NEM",IF(AND(AO16=1,C16&gt;=VLOOKUP(B16,' Adatbázis új anyagok helye'!$A$1:$AZ$732,22,0)),"STOT SE 1",IF(OR(AND(AO16=1,C16&gt;=VLOOKUP(B16,' Adatbázis új anyagok helye'!$A$1:$AZ$732,23,0)),(AND(AO16=2,C16&gt;=VLOOKUP(B16,' Adatbázis új anyagok helye'!$A$1:$AZ$732,23,0)))),"STOT SE 2",IF(AO16=3,C16/VLOOKUP(B16,' Adatbázis új anyagok helye'!$A$1:$AZ$732,24,0),"NEM"))))</f>
        <v>#N/A</v>
      </c>
      <c r="AQ16" s="78" t="e">
        <f>VLOOKUP(B16,' Adatbázis új anyagok helye'!$A$1:$AZ$732,16,0)</f>
        <v>#N/A</v>
      </c>
      <c r="AR16" t="e">
        <f>IF(AQ16=0,"NEM",IF(AND(AQ16=1,C16&gt;=VLOOKUP(B16,' Adatbázis új anyagok helye'!$A$1:$AZ$732,25,0)),"STOT RE 1",IF(OR(AND(AQ16=1,C16&gt;=VLOOKUP(B16,' Adatbázis új anyagok helye'!$A$1:$AZ$732,26,0)),(AND(AQ16=2,C16&gt;=VLOOKUP(B16,' Adatbázis új anyagok helye'!$A$1:$AZ$732,26,0)))),"STOT RE 2","NEM")))</f>
        <v>#N/A</v>
      </c>
      <c r="AS16" s="79" t="e">
        <f>VLOOKUP(B16,' Adatbázis új anyagok helye'!$A$1:$AZ$732,37,0)</f>
        <v>#N/A</v>
      </c>
      <c r="AT16" s="90" t="e">
        <f>IF(AS16=0,0,IF(VLOOKUP(B16,' Adatbázis új anyagok helye'!$A$1:$AZ$732,40,0)&gt;0,C16*VLOOKUP(B16,' Adatbázis új anyagok helye'!$A$1:$AZ$732,40,0),C16))</f>
        <v>#N/A</v>
      </c>
      <c r="AU16" s="253" t="e">
        <f>VLOOKUP(B16,' Adatbázis új anyagok helye'!$A$1:$AZ$732,38,0)</f>
        <v>#N/A</v>
      </c>
      <c r="AV16" s="78" t="e">
        <f>IF(AU16=0,0,IF(AU16=1,IF(VLOOKUP(B16,' Adatbázis új anyagok helye'!$A$1:$AZ$732,41,0)&gt;0,C16*VLOOKUP(B16,' Adatbázis új anyagok helye'!$A$1:$AZ$732,41,0),C16),0))</f>
        <v>#N/A</v>
      </c>
      <c r="AW16" s="78">
        <f>IF($AV$24&gt;=25,0,IF(AU16=0,0,IF(AU16=1,IF(VLOOKUP(B16,' Adatbázis új anyagok helye'!$A$1:$AZ$732,41,0)&gt;0,10*C16*VLOOKUP(B16,' Adatbázis új anyagok helye'!$A$1:$AZ$732,41,0),10*C16),IF(AU16=2,C16,0))))</f>
        <v>0</v>
      </c>
      <c r="AX16" s="78">
        <f>IF(OR($AV$24&gt;=25,$AW$24&gt;=25),0,IF(AU16=0,0,IF(AU16=1,IF(VLOOKUP(B16,' Adatbázis új anyagok helye'!$A$1:$AZ$732,41,0)&gt;0,100*C16*VLOOKUP(B16,' Adatbázis új anyagok helye'!$A$1:$AZ$732,41,0),100*C16),IF(AU16=2,10*C16,IF(AU16=3,C16,0)))))</f>
        <v>0</v>
      </c>
      <c r="AY16" s="90">
        <f t="shared" si="8"/>
        <v>0</v>
      </c>
      <c r="AZ16" s="91" t="e">
        <f>VLOOKUP(B16,'25-2000 anyagai'!$A$1:$J$439,5,0)</f>
        <v>#N/A</v>
      </c>
      <c r="BA16" t="e">
        <f>IF((VLOOKUP(B16,'PIC lista'!$A$2:$C$1008,1,0)=B16),"IGEN","NEM")</f>
        <v>#N/A</v>
      </c>
      <c r="BB16" t="e">
        <f>IF((VLOOKUP(B16,jelöltlista!$A$1:$D$1000,1,0)=B16),"IGEN","NEM")</f>
        <v>#N/A</v>
      </c>
      <c r="BC16" s="137" t="e">
        <f>VLOOKUP(B16,'harmonizált osztályozások'!$A$1:$AZ$6553,5,0)</f>
        <v>#N/A</v>
      </c>
    </row>
    <row r="17" spans="1:55">
      <c r="A17" s="69">
        <f>'Adatbeírás helye'!$R$2</f>
        <v>0</v>
      </c>
      <c r="B17" s="70">
        <f>'Adatbeírás helye'!$R$3</f>
        <v>0</v>
      </c>
      <c r="C17" s="71">
        <f>'Adatbeírás helye'!R23</f>
        <v>0</v>
      </c>
      <c r="D17" s="72" t="e">
        <f>VLOOKUP(B17,' Adatbázis új anyagok helye'!$A$1:$AZ$732,5,0)</f>
        <v>#N/A</v>
      </c>
      <c r="E17" s="73" t="e">
        <f>VLOOKUP(B17,' Adatbázis új anyagok helye'!$A$1:$AZ$732,6,0)</f>
        <v>#N/A</v>
      </c>
      <c r="F17" s="40" t="e">
        <f>VLOOKUP(B17,' Adatbázis új anyagok helye'!$A$1:$AZ$732,7,0)</f>
        <v>#N/A</v>
      </c>
      <c r="G17" s="74" t="e">
        <f>VLOOKUP(B17,' Adatbázis új anyagok helye'!$A$1:$AZ$732,8,0)</f>
        <v>#N/A</v>
      </c>
      <c r="H17" s="75" t="e">
        <f>VLOOKUP(E17,segédtáblázatok!$A$3:$D$6,2,0)</f>
        <v>#N/A</v>
      </c>
      <c r="I17" s="75" t="e">
        <f>VLOOKUP(F17,segédtáblázatok!$A$3:$D$6,2,0)</f>
        <v>#N/A</v>
      </c>
      <c r="J17" s="75" t="e">
        <f>VLOOKUP(G17,segédtáblázatok!$A$3:$D$6,2,0)</f>
        <v>#N/A</v>
      </c>
      <c r="K17" s="76" t="e">
        <f t="shared" si="0"/>
        <v>#N/A</v>
      </c>
      <c r="L17" s="76" t="e">
        <f t="shared" si="1"/>
        <v>#N/A</v>
      </c>
      <c r="M17" s="77" t="e">
        <f t="shared" si="2"/>
        <v>#N/A</v>
      </c>
      <c r="N17" s="78" t="e">
        <f>VLOOKUP(B17,' Adatbázis új anyagok helye'!$A$1:$AZ$732,14,0)</f>
        <v>#N/A</v>
      </c>
      <c r="O17" s="259" t="e">
        <f t="shared" si="9"/>
        <v>#N/A</v>
      </c>
      <c r="P17" s="79" t="e">
        <f>VLOOKUP(B17,' Adatbázis új anyagok helye'!$A$1:$AZ$732,10,0)</f>
        <v>#N/A</v>
      </c>
      <c r="Q17" s="80" t="e">
        <f>VLOOKUP(B17,' Adatbázis új anyagok helye'!$A$1:$AZ$732,11,0)</f>
        <v>#N/A</v>
      </c>
      <c r="R17" s="81" t="e">
        <f>VLOOKUP(B17,' Adatbázis új anyagok helye'!$A$1:$AZ$732,33,0)</f>
        <v>#N/A</v>
      </c>
      <c r="S17" s="75" t="e">
        <f>VLOOKUP(B17,' Adatbázis új anyagok helye'!$A$1:$AZ$732,35,0)</f>
        <v>#N/A</v>
      </c>
      <c r="T17" s="82" t="e">
        <f t="shared" si="10"/>
        <v>#N/A</v>
      </c>
      <c r="U17" s="83" t="e">
        <f t="shared" si="11"/>
        <v>#N/A</v>
      </c>
      <c r="V17" s="82" t="e">
        <f>IF(OR(AND(Q17=0,P17=0),C17&lt;VLOOKUP(B17,' Adatbázis új anyagok helye'!$A$1:$AZ$732,32,0)),0,IF(OR(EXACT(P17,"1A"),EXACT(P17,"1B"),EXACT(P17,"1C"),Q17=1),C17*10/VLOOKUP(B17,' Adatbázis új anyagok helye'!$A$1:$AZ$732,32,0),IF(Q17=2,C17/VLOOKUP(B17,' Adatbázis új anyagok helye'!$A$1:$AZ$732,32,0),0)))</f>
        <v>#N/A</v>
      </c>
      <c r="W17" s="77" t="e">
        <f>IF(OR(AND(Q17=0,P17=0),C17&lt;VLOOKUP(B17,' Adatbázis új anyagok helye'!$A$1:$AZ$732,32,0)),0,IF(OR(EXACT(P17,"1A"),EXACT(P17,"1B"),EXACT(P17,"1C"),Q17=1),C17/VLOOKUP(B17,' Adatbázis új anyagok helye'!$A$1:$AZ$732,34,0),0))</f>
        <v>#N/A</v>
      </c>
      <c r="X17" s="79" t="e">
        <f>VLOOKUP(B17,' Adatbázis új anyagok helye'!$A$1:$AZ$732,12,0)</f>
        <v>#N/A</v>
      </c>
      <c r="Y17" s="80" t="e">
        <f>VLOOKUP(B17,' Adatbázis új anyagok helye'!$A$1:$AZ$732,13,0)</f>
        <v>#N/A</v>
      </c>
      <c r="Z17" s="84" t="e">
        <f>IF(VLOOKUP(B17,' Adatbázis új anyagok helye'!$A$1:$AZ$732,30,0)&gt;0,VLOOKUP(B17,' Adatbázis új anyagok helye'!$A$1:$AZ$732,30,0),IF(OR(X17=1,EXACT(X17,"1B")),1,IF(EXACT(X17,"1A"),0.1,100)))</f>
        <v>#N/A</v>
      </c>
      <c r="AA17" s="84" t="e">
        <f>IF(VLOOKUP(B17,' Adatbázis új anyagok helye'!$A$1:$AZ$732,31,0)&gt;0,VLOOKUP(B17,' Adatbázis új anyagok helye'!$A$1:$AZ$732,31,0),IF(OR(Y17=1,EXACT(Y17,"1B")),1,IF(EXACT(Y17,"1A"),0.1,100)))</f>
        <v>#N/A</v>
      </c>
      <c r="AB17" t="e">
        <f t="shared" si="3"/>
        <v>#N/A</v>
      </c>
      <c r="AC17" t="e">
        <f t="shared" si="4"/>
        <v>#N/A</v>
      </c>
      <c r="AD17" s="85" t="e">
        <f t="shared" si="13"/>
        <v>#N/A</v>
      </c>
      <c r="AE17" s="92" t="e">
        <f t="shared" si="5"/>
        <v>#N/A</v>
      </c>
      <c r="AF17" s="87" t="e">
        <f>VLOOKUP(B17,' Adatbázis új anyagok helye'!$A$1:$AZ$732,17,0)</f>
        <v>#N/A</v>
      </c>
      <c r="AG17" s="40" t="e">
        <f>IF(AF17=0,"NEM",IF(C17&gt;=VLOOKUP(B17,' Adatbázis új anyagok helye'!$A$1:$AZ$732,27,0),"Carc.","NEM"))</f>
        <v>#N/A</v>
      </c>
      <c r="AH17" s="88" t="e">
        <f t="shared" si="12"/>
        <v>#N/A</v>
      </c>
      <c r="AI17" s="87" t="e">
        <f>VLOOKUP(B17,' Adatbázis új anyagok helye'!$A$1:$AZ$732,18,0)</f>
        <v>#N/A</v>
      </c>
      <c r="AJ17" s="40" t="e">
        <f>IF(AI17=0,"NEM",IF(C17&gt;=VLOOKUP(B17,' Adatbázis új anyagok helye'!$A$1:$AZ$732,28,0),"Muta.","NEM"))</f>
        <v>#N/A</v>
      </c>
      <c r="AK17" s="88" t="e">
        <f t="shared" si="6"/>
        <v>#N/A</v>
      </c>
      <c r="AL17" s="87" t="e">
        <f>VLOOKUP(B17,' Adatbázis új anyagok helye'!$A$1:$AZ$732,19,0)</f>
        <v>#N/A</v>
      </c>
      <c r="AM17" s="40" t="e">
        <f>IF(AL17=0,"NEM",IF(C17&gt;=VLOOKUP(B17,' Adatbázis új anyagok helye'!$A$1:$AZ$732,29,0),"Repr.","NEM"))</f>
        <v>#N/A</v>
      </c>
      <c r="AN17" s="88" t="e">
        <f t="shared" si="7"/>
        <v>#N/A</v>
      </c>
      <c r="AO17" s="79" t="e">
        <f>VLOOKUP(B17,' Adatbázis új anyagok helye'!$A$1:$AZ$732,15,0)</f>
        <v>#N/A</v>
      </c>
      <c r="AP17" s="89" t="e">
        <f>IF(AO17=0,"NEM",IF(AND(AO17=1,C17&gt;=VLOOKUP(B17,' Adatbázis új anyagok helye'!$A$1:$AZ$732,22,0)),"STOT SE 1",IF(OR(AND(AO17=1,C17&gt;=VLOOKUP(B17,' Adatbázis új anyagok helye'!$A$1:$AZ$732,23,0)),(AND(AO17=2,C17&gt;=VLOOKUP(B17,' Adatbázis új anyagok helye'!$A$1:$AZ$732,23,0)))),"STOT SE 2",IF(AO17=3,C17/VLOOKUP(B17,' Adatbázis új anyagok helye'!$A$1:$AZ$732,24,0),"NEM"))))</f>
        <v>#N/A</v>
      </c>
      <c r="AQ17" s="78" t="e">
        <f>VLOOKUP(B17,' Adatbázis új anyagok helye'!$A$1:$AZ$732,16,0)</f>
        <v>#N/A</v>
      </c>
      <c r="AR17" t="e">
        <f>IF(AQ17=0,"NEM",IF(AND(AQ17=1,C17&gt;=VLOOKUP(B17,' Adatbázis új anyagok helye'!$A$1:$AZ$732,25,0)),"STOT RE 1",IF(OR(AND(AQ17=1,C17&gt;=VLOOKUP(B17,' Adatbázis új anyagok helye'!$A$1:$AZ$732,26,0)),(AND(AQ17=2,C17&gt;=VLOOKUP(B17,' Adatbázis új anyagok helye'!$A$1:$AZ$732,26,0)))),"STOT RE 2","NEM")))</f>
        <v>#N/A</v>
      </c>
      <c r="AS17" s="79" t="e">
        <f>VLOOKUP(B17,' Adatbázis új anyagok helye'!$A$1:$AZ$732,37,0)</f>
        <v>#N/A</v>
      </c>
      <c r="AT17" s="90" t="e">
        <f>IF(AS17=0,0,IF(VLOOKUP(B17,' Adatbázis új anyagok helye'!$A$1:$AZ$732,40,0)&gt;0,C17*VLOOKUP(B17,' Adatbázis új anyagok helye'!$A$1:$AZ$732,40,0),C17))</f>
        <v>#N/A</v>
      </c>
      <c r="AU17" s="253" t="e">
        <f>VLOOKUP(B17,' Adatbázis új anyagok helye'!$A$1:$AZ$732,38,0)</f>
        <v>#N/A</v>
      </c>
      <c r="AV17" s="78" t="e">
        <f>IF(AU17=0,0,IF(AU17=1,IF(VLOOKUP(B17,' Adatbázis új anyagok helye'!$A$1:$AZ$732,41,0)&gt;0,C17*VLOOKUP(B17,' Adatbázis új anyagok helye'!$A$1:$AZ$732,41,0),C17),0))</f>
        <v>#N/A</v>
      </c>
      <c r="AW17" s="78">
        <f>IF($AV$24&gt;=25,0,IF(AU17=0,0,IF(AU17=1,IF(VLOOKUP(B17,' Adatbázis új anyagok helye'!$A$1:$AZ$732,41,0)&gt;0,10*C17*VLOOKUP(B17,' Adatbázis új anyagok helye'!$A$1:$AZ$732,41,0),10*C17),IF(AU17=2,C17,0))))</f>
        <v>0</v>
      </c>
      <c r="AX17" s="78">
        <f>IF(OR($AV$24&gt;=25,$AW$24&gt;=25),0,IF(AU17=0,0,IF(AU17=1,IF(VLOOKUP(B17,' Adatbázis új anyagok helye'!$A$1:$AZ$732,41,0)&gt;0,100*C17*VLOOKUP(B17,' Adatbázis új anyagok helye'!$A$1:$AZ$732,41,0),100*C17),IF(AU17=2,10*C17,IF(AU17=3,C17,0)))))</f>
        <v>0</v>
      </c>
      <c r="AY17" s="90">
        <f t="shared" si="8"/>
        <v>0</v>
      </c>
      <c r="AZ17" s="91" t="e">
        <f>VLOOKUP(B17,'25-2000 anyagai'!$A$1:$J$439,5,0)</f>
        <v>#N/A</v>
      </c>
      <c r="BA17" t="e">
        <f>IF((VLOOKUP(B17,'PIC lista'!$A$2:$C$1008,1,0)=B17),"IGEN","NEM")</f>
        <v>#N/A</v>
      </c>
      <c r="BB17" t="e">
        <f>IF((VLOOKUP(B17,jelöltlista!$A$1:$D$1000,1,0)=B17),"IGEN","NEM")</f>
        <v>#N/A</v>
      </c>
      <c r="BC17" s="137" t="e">
        <f>VLOOKUP(B17,'harmonizált osztályozások'!$A$1:$AZ$6553,5,0)</f>
        <v>#N/A</v>
      </c>
    </row>
    <row r="18" spans="1:55">
      <c r="A18" s="69">
        <f>'Adatbeírás helye'!$S$2</f>
        <v>0</v>
      </c>
      <c r="B18" s="70">
        <f>'Adatbeírás helye'!$S$3</f>
        <v>0</v>
      </c>
      <c r="C18" s="71">
        <f>'Adatbeírás helye'!S23</f>
        <v>0</v>
      </c>
      <c r="D18" s="72" t="e">
        <f>VLOOKUP(B18,' Adatbázis új anyagok helye'!$A$1:$AZ$732,5,0)</f>
        <v>#N/A</v>
      </c>
      <c r="E18" s="73" t="e">
        <f>VLOOKUP(B18,' Adatbázis új anyagok helye'!$A$1:$AZ$732,6,0)</f>
        <v>#N/A</v>
      </c>
      <c r="F18" s="40" t="e">
        <f>VLOOKUP(B18,' Adatbázis új anyagok helye'!$A$1:$AZ$732,7,0)</f>
        <v>#N/A</v>
      </c>
      <c r="G18" s="74" t="e">
        <f>VLOOKUP(B18,' Adatbázis új anyagok helye'!$A$1:$AZ$732,8,0)</f>
        <v>#N/A</v>
      </c>
      <c r="H18" s="75" t="e">
        <f>VLOOKUP(E18,segédtáblázatok!$A$3:$D$6,2,0)</f>
        <v>#N/A</v>
      </c>
      <c r="I18" s="75" t="e">
        <f>VLOOKUP(F18,segédtáblázatok!$A$3:$D$6,2,0)</f>
        <v>#N/A</v>
      </c>
      <c r="J18" s="75" t="e">
        <f>VLOOKUP(G18,segédtáblázatok!$A$3:$D$6,2,0)</f>
        <v>#N/A</v>
      </c>
      <c r="K18" s="76" t="e">
        <f t="shared" si="0"/>
        <v>#N/A</v>
      </c>
      <c r="L18" s="76" t="e">
        <f t="shared" si="1"/>
        <v>#N/A</v>
      </c>
      <c r="M18" s="77" t="e">
        <f t="shared" si="2"/>
        <v>#N/A</v>
      </c>
      <c r="N18" s="78" t="e">
        <f>VLOOKUP(B18,' Adatbázis új anyagok helye'!$A$1:$AZ$732,14,0)</f>
        <v>#N/A</v>
      </c>
      <c r="O18" s="259" t="e">
        <f t="shared" si="9"/>
        <v>#N/A</v>
      </c>
      <c r="P18" s="79" t="e">
        <f>VLOOKUP(B18,' Adatbázis új anyagok helye'!$A$1:$AZ$732,10,0)</f>
        <v>#N/A</v>
      </c>
      <c r="Q18" s="80" t="e">
        <f>VLOOKUP(B18,' Adatbázis új anyagok helye'!$A$1:$AZ$732,11,0)</f>
        <v>#N/A</v>
      </c>
      <c r="R18" s="81" t="e">
        <f>VLOOKUP(B18,' Adatbázis új anyagok helye'!$A$1:$AZ$732,33,0)</f>
        <v>#N/A</v>
      </c>
      <c r="S18" s="75" t="e">
        <f>VLOOKUP(B18,' Adatbázis új anyagok helye'!$A$1:$AZ$732,35,0)</f>
        <v>#N/A</v>
      </c>
      <c r="T18" s="82" t="e">
        <f t="shared" si="10"/>
        <v>#N/A</v>
      </c>
      <c r="U18" s="83" t="e">
        <f t="shared" si="11"/>
        <v>#N/A</v>
      </c>
      <c r="V18" s="82" t="e">
        <f>IF(OR(AND(Q18=0,P18=0),C18&lt;VLOOKUP(B18,' Adatbázis új anyagok helye'!$A$1:$AZ$732,32,0)),0,IF(OR(EXACT(P18,"1A"),EXACT(P18,"1B"),EXACT(P18,"1C"),Q18=1),C18*10/VLOOKUP(B18,' Adatbázis új anyagok helye'!$A$1:$AZ$732,32,0),IF(Q18=2,C18/VLOOKUP(B18,' Adatbázis új anyagok helye'!$A$1:$AZ$732,32,0),0)))</f>
        <v>#N/A</v>
      </c>
      <c r="W18" s="77" t="e">
        <f>IF(OR(AND(Q18=0,P18=0),C18&lt;VLOOKUP(B18,' Adatbázis új anyagok helye'!$A$1:$AZ$732,32,0)),0,IF(OR(EXACT(P18,"1A"),EXACT(P18,"1B"),EXACT(P18,"1C"),Q18=1),C18/VLOOKUP(B18,' Adatbázis új anyagok helye'!$A$1:$AZ$732,34,0),0))</f>
        <v>#N/A</v>
      </c>
      <c r="X18" s="79" t="e">
        <f>VLOOKUP(B18,' Adatbázis új anyagok helye'!$A$1:$AZ$732,12,0)</f>
        <v>#N/A</v>
      </c>
      <c r="Y18" s="80" t="e">
        <f>VLOOKUP(B18,' Adatbázis új anyagok helye'!$A$1:$AZ$732,13,0)</f>
        <v>#N/A</v>
      </c>
      <c r="Z18" s="84" t="e">
        <f>IF(VLOOKUP(B18,' Adatbázis új anyagok helye'!$A$1:$AZ$732,30,0)&gt;0,VLOOKUP(B18,' Adatbázis új anyagok helye'!$A$1:$AZ$732,30,0),IF(OR(X18=1,EXACT(X18,"1B")),1,IF(EXACT(X18,"1A"),0.1,100)))</f>
        <v>#N/A</v>
      </c>
      <c r="AA18" s="84" t="e">
        <f>IF(VLOOKUP(B18,' Adatbázis új anyagok helye'!$A$1:$AZ$732,31,0)&gt;0,VLOOKUP(B18,' Adatbázis új anyagok helye'!$A$1:$AZ$732,31,0),IF(OR(Y18=1,EXACT(Y18,"1B")),1,IF(EXACT(Y18,"1A"),0.1,100)))</f>
        <v>#N/A</v>
      </c>
      <c r="AB18" t="e">
        <f t="shared" si="3"/>
        <v>#N/A</v>
      </c>
      <c r="AC18" t="e">
        <f t="shared" si="4"/>
        <v>#N/A</v>
      </c>
      <c r="AD18" s="85" t="e">
        <f t="shared" si="13"/>
        <v>#N/A</v>
      </c>
      <c r="AE18" s="92" t="e">
        <f t="shared" si="5"/>
        <v>#N/A</v>
      </c>
      <c r="AF18" s="87" t="e">
        <f>VLOOKUP(B18,' Adatbázis új anyagok helye'!$A$1:$AZ$732,17,0)</f>
        <v>#N/A</v>
      </c>
      <c r="AG18" s="40" t="e">
        <f>IF(AF18=0,"NEM",IF(C18&gt;=VLOOKUP(B18,' Adatbázis új anyagok helye'!$A$1:$AZ$732,27,0),"Carc.","NEM"))</f>
        <v>#N/A</v>
      </c>
      <c r="AH18" s="88" t="e">
        <f t="shared" si="12"/>
        <v>#N/A</v>
      </c>
      <c r="AI18" s="87" t="e">
        <f>VLOOKUP(B18,' Adatbázis új anyagok helye'!$A$1:$AZ$732,18,0)</f>
        <v>#N/A</v>
      </c>
      <c r="AJ18" s="40" t="e">
        <f>IF(AI18=0,"NEM",IF(C18&gt;=VLOOKUP(B18,' Adatbázis új anyagok helye'!$A$1:$AZ$732,28,0),"Muta.","NEM"))</f>
        <v>#N/A</v>
      </c>
      <c r="AK18" s="88" t="e">
        <f t="shared" si="6"/>
        <v>#N/A</v>
      </c>
      <c r="AL18" s="87" t="e">
        <f>VLOOKUP(B18,' Adatbázis új anyagok helye'!$A$1:$AZ$732,19,0)</f>
        <v>#N/A</v>
      </c>
      <c r="AM18" s="40" t="e">
        <f>IF(AL18=0,"NEM",IF(C18&gt;=VLOOKUP(B18,' Adatbázis új anyagok helye'!$A$1:$AZ$732,29,0),"Repr.","NEM"))</f>
        <v>#N/A</v>
      </c>
      <c r="AN18" s="88" t="e">
        <f t="shared" si="7"/>
        <v>#N/A</v>
      </c>
      <c r="AO18" s="79" t="e">
        <f>VLOOKUP(B18,' Adatbázis új anyagok helye'!$A$1:$AZ$732,15,0)</f>
        <v>#N/A</v>
      </c>
      <c r="AP18" s="89" t="e">
        <f>IF(AO18=0,"NEM",IF(AND(AO18=1,C18&gt;=VLOOKUP(B18,' Adatbázis új anyagok helye'!$A$1:$AZ$732,22,0)),"STOT SE 1",IF(OR(AND(AO18=1,C18&gt;=VLOOKUP(B18,' Adatbázis új anyagok helye'!$A$1:$AZ$732,23,0)),(AND(AO18=2,C18&gt;=VLOOKUP(B18,' Adatbázis új anyagok helye'!$A$1:$AZ$732,23,0)))),"STOT SE 2",IF(AO18=3,C18/VLOOKUP(B18,' Adatbázis új anyagok helye'!$A$1:$AZ$732,24,0),"NEM"))))</f>
        <v>#N/A</v>
      </c>
      <c r="AQ18" s="78" t="e">
        <f>VLOOKUP(B18,' Adatbázis új anyagok helye'!$A$1:$AZ$732,16,0)</f>
        <v>#N/A</v>
      </c>
      <c r="AR18" t="e">
        <f>IF(AQ18=0,"NEM",IF(AND(AQ18=1,C18&gt;=VLOOKUP(B18,' Adatbázis új anyagok helye'!$A$1:$AZ$732,25,0)),"STOT RE 1",IF(OR(AND(AQ18=1,C18&gt;=VLOOKUP(B18,' Adatbázis új anyagok helye'!$A$1:$AZ$732,26,0)),(AND(AQ18=2,C18&gt;=VLOOKUP(B18,' Adatbázis új anyagok helye'!$A$1:$AZ$732,26,0)))),"STOT RE 2","NEM")))</f>
        <v>#N/A</v>
      </c>
      <c r="AS18" s="79" t="e">
        <f>VLOOKUP(B18,' Adatbázis új anyagok helye'!$A$1:$AZ$732,37,0)</f>
        <v>#N/A</v>
      </c>
      <c r="AT18" s="90" t="e">
        <f>IF(AS18=0,0,IF(VLOOKUP(B18,' Adatbázis új anyagok helye'!$A$1:$AZ$732,40,0)&gt;0,C18*VLOOKUP(B18,' Adatbázis új anyagok helye'!$A$1:$AZ$732,40,0),C18))</f>
        <v>#N/A</v>
      </c>
      <c r="AU18" s="253" t="e">
        <f>VLOOKUP(B18,' Adatbázis új anyagok helye'!$A$1:$AZ$732,38,0)</f>
        <v>#N/A</v>
      </c>
      <c r="AV18" s="78" t="e">
        <f>IF(AU18=0,0,IF(AU18=1,IF(VLOOKUP(B18,' Adatbázis új anyagok helye'!$A$1:$AZ$732,41,0)&gt;0,C18*VLOOKUP(B18,' Adatbázis új anyagok helye'!$A$1:$AZ$732,41,0),C18),0))</f>
        <v>#N/A</v>
      </c>
      <c r="AW18" s="78">
        <f>IF($AV$24&gt;=25,0,IF(AU18=0,0,IF(AU18=1,IF(VLOOKUP(B18,' Adatbázis új anyagok helye'!$A$1:$AZ$732,41,0)&gt;0,10*C18*VLOOKUP(B18,' Adatbázis új anyagok helye'!$A$1:$AZ$732,41,0),10*C18),IF(AU18=2,C18,0))))</f>
        <v>0</v>
      </c>
      <c r="AX18" s="78">
        <f>IF(OR($AV$24&gt;=25,$AW$24&gt;=25),0,IF(AU18=0,0,IF(AU18=1,IF(VLOOKUP(B18,' Adatbázis új anyagok helye'!$A$1:$AZ$732,41,0)&gt;0,100*C18*VLOOKUP(B18,' Adatbázis új anyagok helye'!$A$1:$AZ$732,41,0),100*C18),IF(AU18=2,10*C18,IF(AU18=3,C18,0)))))</f>
        <v>0</v>
      </c>
      <c r="AY18" s="90">
        <f t="shared" si="8"/>
        <v>0</v>
      </c>
      <c r="AZ18" s="91" t="e">
        <f>VLOOKUP(B18,'25-2000 anyagai'!$A$1:$J$439,5,0)</f>
        <v>#N/A</v>
      </c>
      <c r="BA18" t="e">
        <f>IF((VLOOKUP(B18,'PIC lista'!$A$2:$C$1008,1,0)=B18),"IGEN","NEM")</f>
        <v>#N/A</v>
      </c>
      <c r="BB18" t="e">
        <f>IF((VLOOKUP(B18,jelöltlista!$A$1:$D$1000,1,0)=B18),"IGEN","NEM")</f>
        <v>#N/A</v>
      </c>
      <c r="BC18" s="137" t="e">
        <f>VLOOKUP(B18,'harmonizált osztályozások'!$A$1:$AZ$6553,5,0)</f>
        <v>#N/A</v>
      </c>
    </row>
    <row r="19" spans="1:55">
      <c r="A19" s="69">
        <f>'Adatbeírás helye'!$T$2</f>
        <v>0</v>
      </c>
      <c r="B19" s="70">
        <f>'Adatbeírás helye'!$T$3</f>
        <v>0</v>
      </c>
      <c r="C19" s="71">
        <f>'Adatbeírás helye'!T23</f>
        <v>0</v>
      </c>
      <c r="D19" s="72" t="e">
        <f>VLOOKUP(B19,' Adatbázis új anyagok helye'!$A$1:$AZ$732,5,0)</f>
        <v>#N/A</v>
      </c>
      <c r="E19" s="73" t="e">
        <f>VLOOKUP(B19,' Adatbázis új anyagok helye'!$A$1:$AZ$732,6,0)</f>
        <v>#N/A</v>
      </c>
      <c r="F19" s="40" t="e">
        <f>VLOOKUP(B19,' Adatbázis új anyagok helye'!$A$1:$AZ$732,7,0)</f>
        <v>#N/A</v>
      </c>
      <c r="G19" s="74" t="e">
        <f>VLOOKUP(B19,' Adatbázis új anyagok helye'!$A$1:$AZ$732,8,0)</f>
        <v>#N/A</v>
      </c>
      <c r="H19" s="75" t="e">
        <f>VLOOKUP(E19,segédtáblázatok!$A$3:$D$6,2,0)</f>
        <v>#N/A</v>
      </c>
      <c r="I19" s="75" t="e">
        <f>VLOOKUP(F19,segédtáblázatok!$A$3:$D$6,2,0)</f>
        <v>#N/A</v>
      </c>
      <c r="J19" s="75" t="e">
        <f>VLOOKUP(G19,segédtáblázatok!$A$3:$D$6,2,0)</f>
        <v>#N/A</v>
      </c>
      <c r="K19" s="76" t="e">
        <f t="shared" si="0"/>
        <v>#N/A</v>
      </c>
      <c r="L19" s="76" t="e">
        <f t="shared" si="1"/>
        <v>#N/A</v>
      </c>
      <c r="M19" s="77" t="e">
        <f t="shared" si="2"/>
        <v>#N/A</v>
      </c>
      <c r="N19" s="78" t="e">
        <f>VLOOKUP(B19,' Adatbázis új anyagok helye'!$A$1:$AZ$732,14,0)</f>
        <v>#N/A</v>
      </c>
      <c r="O19" s="259" t="e">
        <f t="shared" si="9"/>
        <v>#N/A</v>
      </c>
      <c r="P19" s="79" t="e">
        <f>VLOOKUP(B19,' Adatbázis új anyagok helye'!$A$1:$AZ$732,10,0)</f>
        <v>#N/A</v>
      </c>
      <c r="Q19" s="80" t="e">
        <f>VLOOKUP(B19,' Adatbázis új anyagok helye'!$A$1:$AZ$732,11,0)</f>
        <v>#N/A</v>
      </c>
      <c r="R19" s="81" t="e">
        <f>VLOOKUP(B19,' Adatbázis új anyagok helye'!$A$1:$AZ$732,33,0)</f>
        <v>#N/A</v>
      </c>
      <c r="S19" s="75" t="e">
        <f>VLOOKUP(B19,' Adatbázis új anyagok helye'!$A$1:$AZ$732,35,0)</f>
        <v>#N/A</v>
      </c>
      <c r="T19" s="82" t="e">
        <f t="shared" si="10"/>
        <v>#N/A</v>
      </c>
      <c r="U19" s="83" t="e">
        <f t="shared" si="11"/>
        <v>#N/A</v>
      </c>
      <c r="V19" s="82" t="e">
        <f>IF(OR(AND(Q19=0,P19=0),C19&lt;VLOOKUP(B19,' Adatbázis új anyagok helye'!$A$1:$AZ$732,32,0)),0,IF(OR(EXACT(P19,"1A"),EXACT(P19,"1B"),EXACT(P19,"1C"),Q19=1),C19*10/VLOOKUP(B19,' Adatbázis új anyagok helye'!$A$1:$AZ$732,32,0),IF(Q19=2,C19/VLOOKUP(B19,' Adatbázis új anyagok helye'!$A$1:$AZ$732,32,0),0)))</f>
        <v>#N/A</v>
      </c>
      <c r="W19" s="77" t="e">
        <f>IF(OR(AND(Q19=0,P19=0),C19&lt;VLOOKUP(B19,' Adatbázis új anyagok helye'!$A$1:$AZ$732,32,0)),0,IF(OR(EXACT(P19,"1A"),EXACT(P19,"1B"),EXACT(P19,"1C"),Q19=1),C19/VLOOKUP(B19,' Adatbázis új anyagok helye'!$A$1:$AZ$732,34,0),0))</f>
        <v>#N/A</v>
      </c>
      <c r="X19" s="79" t="e">
        <f>VLOOKUP(B19,' Adatbázis új anyagok helye'!$A$1:$AZ$732,12,0)</f>
        <v>#N/A</v>
      </c>
      <c r="Y19" s="80" t="e">
        <f>VLOOKUP(B19,' Adatbázis új anyagok helye'!$A$1:$AZ$732,13,0)</f>
        <v>#N/A</v>
      </c>
      <c r="Z19" s="84" t="e">
        <f>IF(VLOOKUP(B19,' Adatbázis új anyagok helye'!$A$1:$AZ$732,30,0)&gt;0,VLOOKUP(B19,' Adatbázis új anyagok helye'!$A$1:$AZ$732,30,0),IF(OR(X19=1,EXACT(X19,"1B")),1,IF(EXACT(X19,"1A"),0.1,100)))</f>
        <v>#N/A</v>
      </c>
      <c r="AA19" s="84" t="e">
        <f>IF(VLOOKUP(B19,' Adatbázis új anyagok helye'!$A$1:$AZ$732,31,0)&gt;0,VLOOKUP(B19,' Adatbázis új anyagok helye'!$A$1:$AZ$732,31,0),IF(OR(Y19=1,EXACT(Y19,"1B")),1,IF(EXACT(Y19,"1A"),0.1,100)))</f>
        <v>#N/A</v>
      </c>
      <c r="AB19" t="e">
        <f t="shared" si="3"/>
        <v>#N/A</v>
      </c>
      <c r="AC19" t="e">
        <f t="shared" si="4"/>
        <v>#N/A</v>
      </c>
      <c r="AD19" s="85" t="e">
        <f t="shared" si="13"/>
        <v>#N/A</v>
      </c>
      <c r="AE19" s="92" t="e">
        <f t="shared" si="5"/>
        <v>#N/A</v>
      </c>
      <c r="AF19" s="87" t="e">
        <f>VLOOKUP(B19,' Adatbázis új anyagok helye'!$A$1:$AZ$732,17,0)</f>
        <v>#N/A</v>
      </c>
      <c r="AG19" s="40" t="e">
        <f>IF(AF19=0,"NEM",IF(C19&gt;=VLOOKUP(B19,' Adatbázis új anyagok helye'!$A$1:$AZ$732,27,0),"Carc.","NEM"))</f>
        <v>#N/A</v>
      </c>
      <c r="AH19" s="88" t="e">
        <f t="shared" si="12"/>
        <v>#N/A</v>
      </c>
      <c r="AI19" s="87" t="e">
        <f>VLOOKUP(B19,' Adatbázis új anyagok helye'!$A$1:$AZ$732,18,0)</f>
        <v>#N/A</v>
      </c>
      <c r="AJ19" s="40" t="e">
        <f>IF(AI19=0,"NEM",IF(C19&gt;=VLOOKUP(B19,' Adatbázis új anyagok helye'!$A$1:$AZ$732,28,0),"Muta.","NEM"))</f>
        <v>#N/A</v>
      </c>
      <c r="AK19" s="88" t="e">
        <f t="shared" si="6"/>
        <v>#N/A</v>
      </c>
      <c r="AL19" s="87" t="e">
        <f>VLOOKUP(B19,' Adatbázis új anyagok helye'!$A$1:$AZ$732,19,0)</f>
        <v>#N/A</v>
      </c>
      <c r="AM19" s="40" t="e">
        <f>IF(AL19=0,"NEM",IF(C19&gt;=VLOOKUP(B19,' Adatbázis új anyagok helye'!$A$1:$AZ$732,29,0),"Repr.","NEM"))</f>
        <v>#N/A</v>
      </c>
      <c r="AN19" s="88" t="e">
        <f t="shared" si="7"/>
        <v>#N/A</v>
      </c>
      <c r="AO19" s="79" t="e">
        <f>VLOOKUP(B19,' Adatbázis új anyagok helye'!$A$1:$AZ$732,15,0)</f>
        <v>#N/A</v>
      </c>
      <c r="AP19" s="89" t="e">
        <f>IF(AO19=0,"NEM",IF(AND(AO19=1,C19&gt;=VLOOKUP(B19,' Adatbázis új anyagok helye'!$A$1:$AZ$732,22,0)),"STOT SE 1",IF(OR(AND(AO19=1,C19&gt;=VLOOKUP(B19,' Adatbázis új anyagok helye'!$A$1:$AZ$732,23,0)),(AND(AO19=2,C19&gt;=VLOOKUP(B19,' Adatbázis új anyagok helye'!$A$1:$AZ$732,23,0)))),"STOT SE 2",IF(AO19=3,C19/VLOOKUP(B19,' Adatbázis új anyagok helye'!$A$1:$AZ$732,24,0),"NEM"))))</f>
        <v>#N/A</v>
      </c>
      <c r="AQ19" s="78" t="e">
        <f>VLOOKUP(B19,' Adatbázis új anyagok helye'!$A$1:$AZ$732,16,0)</f>
        <v>#N/A</v>
      </c>
      <c r="AR19" t="e">
        <f>IF(AQ19=0,"NEM",IF(AND(AQ19=1,C19&gt;=VLOOKUP(B19,' Adatbázis új anyagok helye'!$A$1:$AZ$732,25,0)),"STOT RE 1",IF(OR(AND(AQ19=1,C19&gt;=VLOOKUP(B19,' Adatbázis új anyagok helye'!$A$1:$AZ$732,26,0)),(AND(AQ19=2,C19&gt;=VLOOKUP(B19,' Adatbázis új anyagok helye'!$A$1:$AZ$732,26,0)))),"STOT RE 2","NEM")))</f>
        <v>#N/A</v>
      </c>
      <c r="AS19" s="79" t="e">
        <f>VLOOKUP(B19,' Adatbázis új anyagok helye'!$A$1:$AZ$732,37,0)</f>
        <v>#N/A</v>
      </c>
      <c r="AT19" s="90" t="e">
        <f>IF(AS19=0,0,IF(VLOOKUP(B19,' Adatbázis új anyagok helye'!$A$1:$AZ$732,40,0)&gt;0,C19*VLOOKUP(B19,' Adatbázis új anyagok helye'!$A$1:$AZ$732,40,0),C19))</f>
        <v>#N/A</v>
      </c>
      <c r="AU19" s="253" t="e">
        <f>VLOOKUP(B19,' Adatbázis új anyagok helye'!$A$1:$AZ$732,38,0)</f>
        <v>#N/A</v>
      </c>
      <c r="AV19" s="78" t="e">
        <f>IF(AU19=0,0,IF(AU19=1,IF(VLOOKUP(B19,' Adatbázis új anyagok helye'!$A$1:$AZ$732,41,0)&gt;0,C19*VLOOKUP(B19,' Adatbázis új anyagok helye'!$A$1:$AZ$732,41,0),C19),0))</f>
        <v>#N/A</v>
      </c>
      <c r="AW19" s="78">
        <f>IF($AV$24&gt;=25,0,IF(AU19=0,0,IF(AU19=1,IF(VLOOKUP(B19,' Adatbázis új anyagok helye'!$A$1:$AZ$732,41,0)&gt;0,10*C19*VLOOKUP(B19,' Adatbázis új anyagok helye'!$A$1:$AZ$732,41,0),10*C19),IF(AU19=2,C19,0))))</f>
        <v>0</v>
      </c>
      <c r="AX19" s="78">
        <f>IF(OR($AV$24&gt;=25,$AW$24&gt;=25),0,IF(AU19=0,0,IF(AU19=1,IF(VLOOKUP(B19,' Adatbázis új anyagok helye'!$A$1:$AZ$732,41,0)&gt;0,100*C19*VLOOKUP(B19,' Adatbázis új anyagok helye'!$A$1:$AZ$732,41,0),100*C19),IF(AU19=2,10*C19,IF(AU19=3,C19,0)))))</f>
        <v>0</v>
      </c>
      <c r="AY19" s="90">
        <f t="shared" si="8"/>
        <v>0</v>
      </c>
      <c r="AZ19" s="91" t="e">
        <f>VLOOKUP(B19,'25-2000 anyagai'!$A$1:$J$439,5,0)</f>
        <v>#N/A</v>
      </c>
      <c r="BA19" t="e">
        <f>IF((VLOOKUP(B19,'PIC lista'!$A$2:$C$1008,1,0)=B19),"IGEN","NEM")</f>
        <v>#N/A</v>
      </c>
      <c r="BB19" t="e">
        <f>IF((VLOOKUP(B19,jelöltlista!$A$1:$D$1000,1,0)=B19),"IGEN","NEM")</f>
        <v>#N/A</v>
      </c>
      <c r="BC19" s="137" t="e">
        <f>VLOOKUP(B19,'harmonizált osztályozások'!$A$1:$AZ$6553,5,0)</f>
        <v>#N/A</v>
      </c>
    </row>
    <row r="20" spans="1:55">
      <c r="A20" s="69">
        <f>'Adatbeírás helye'!$U$2</f>
        <v>0</v>
      </c>
      <c r="B20" s="70">
        <f>'Adatbeírás helye'!$U$3</f>
        <v>0</v>
      </c>
      <c r="C20" s="71">
        <f>'Adatbeírás helye'!U23</f>
        <v>0</v>
      </c>
      <c r="D20" s="72" t="e">
        <f>VLOOKUP(B20,' Adatbázis új anyagok helye'!$A$1:$AZ$732,5,0)</f>
        <v>#N/A</v>
      </c>
      <c r="E20" s="73" t="e">
        <f>VLOOKUP(B20,' Adatbázis új anyagok helye'!$A$1:$AZ$732,6,0)</f>
        <v>#N/A</v>
      </c>
      <c r="F20" s="40" t="e">
        <f>VLOOKUP(B20,' Adatbázis új anyagok helye'!$A$1:$AZ$732,7,0)</f>
        <v>#N/A</v>
      </c>
      <c r="G20" s="74" t="e">
        <f>VLOOKUP(B20,' Adatbázis új anyagok helye'!$A$1:$AZ$732,8,0)</f>
        <v>#N/A</v>
      </c>
      <c r="H20" s="75" t="e">
        <f>VLOOKUP(E20,segédtáblázatok!$A$3:$D$6,2,0)</f>
        <v>#N/A</v>
      </c>
      <c r="I20" s="75" t="e">
        <f>VLOOKUP(F20,segédtáblázatok!$A$3:$D$6,2,0)</f>
        <v>#N/A</v>
      </c>
      <c r="J20" s="75" t="e">
        <f>VLOOKUP(G20,segédtáblázatok!$A$3:$D$6,2,0)</f>
        <v>#N/A</v>
      </c>
      <c r="K20" s="76" t="e">
        <f t="shared" si="0"/>
        <v>#N/A</v>
      </c>
      <c r="L20" s="76" t="e">
        <f t="shared" si="1"/>
        <v>#N/A</v>
      </c>
      <c r="M20" s="77" t="e">
        <f t="shared" si="2"/>
        <v>#N/A</v>
      </c>
      <c r="N20" s="78" t="e">
        <f>VLOOKUP(B20,' Adatbázis új anyagok helye'!$A$1:$AZ$732,14,0)</f>
        <v>#N/A</v>
      </c>
      <c r="O20" s="259" t="e">
        <f t="shared" si="9"/>
        <v>#N/A</v>
      </c>
      <c r="P20" s="79" t="e">
        <f>VLOOKUP(B20,' Adatbázis új anyagok helye'!$A$1:$AZ$732,10,0)</f>
        <v>#N/A</v>
      </c>
      <c r="Q20" s="80" t="e">
        <f>VLOOKUP(B20,' Adatbázis új anyagok helye'!$A$1:$AZ$732,11,0)</f>
        <v>#N/A</v>
      </c>
      <c r="R20" s="81" t="e">
        <f>VLOOKUP(B20,' Adatbázis új anyagok helye'!$A$1:$AZ$732,33,0)</f>
        <v>#N/A</v>
      </c>
      <c r="S20" s="75" t="e">
        <f>VLOOKUP(B20,' Adatbázis új anyagok helye'!$A$1:$AZ$732,35,0)</f>
        <v>#N/A</v>
      </c>
      <c r="T20" s="82" t="e">
        <f t="shared" si="10"/>
        <v>#N/A</v>
      </c>
      <c r="U20" s="83" t="e">
        <f t="shared" si="11"/>
        <v>#N/A</v>
      </c>
      <c r="V20" s="82" t="e">
        <f>IF(OR(AND(Q20=0,P20=0),C20&lt;VLOOKUP(B20,' Adatbázis új anyagok helye'!$A$1:$AZ$732,32,0)),0,IF(OR(EXACT(P20,"1A"),EXACT(P20,"1B"),EXACT(P20,"1C"),Q20=1),C20*10/VLOOKUP(B20,' Adatbázis új anyagok helye'!$A$1:$AZ$732,32,0),IF(Q20=2,C20/VLOOKUP(B20,' Adatbázis új anyagok helye'!$A$1:$AZ$732,32,0),0)))</f>
        <v>#N/A</v>
      </c>
      <c r="W20" s="77" t="e">
        <f>IF(OR(AND(Q20=0,P20=0),C20&lt;VLOOKUP(B20,' Adatbázis új anyagok helye'!$A$1:$AZ$732,32,0)),0,IF(OR(EXACT(P20,"1A"),EXACT(P20,"1B"),EXACT(P20,"1C"),Q20=1),C20/VLOOKUP(B20,' Adatbázis új anyagok helye'!$A$1:$AZ$732,34,0),0))</f>
        <v>#N/A</v>
      </c>
      <c r="X20" s="79" t="e">
        <f>VLOOKUP(B20,' Adatbázis új anyagok helye'!$A$1:$AZ$732,12,0)</f>
        <v>#N/A</v>
      </c>
      <c r="Y20" s="80" t="e">
        <f>VLOOKUP(B20,' Adatbázis új anyagok helye'!$A$1:$AZ$732,13,0)</f>
        <v>#N/A</v>
      </c>
      <c r="Z20" s="84" t="e">
        <f>IF(VLOOKUP(B20,' Adatbázis új anyagok helye'!$A$1:$AZ$732,30,0)&gt;0,VLOOKUP(B20,' Adatbázis új anyagok helye'!$A$1:$AZ$732,30,0),IF(OR(X20=1,EXACT(X20,"1B")),1,IF(EXACT(X20,"1A"),0.1,100)))</f>
        <v>#N/A</v>
      </c>
      <c r="AA20" s="84" t="e">
        <f>IF(VLOOKUP(B20,' Adatbázis új anyagok helye'!$A$1:$AZ$732,31,0)&gt;0,VLOOKUP(B20,' Adatbázis új anyagok helye'!$A$1:$AZ$732,31,0),IF(OR(Y20=1,EXACT(Y20,"1B")),1,IF(EXACT(Y20,"1A"),0.1,100)))</f>
        <v>#N/A</v>
      </c>
      <c r="AB20" t="e">
        <f t="shared" si="3"/>
        <v>#N/A</v>
      </c>
      <c r="AC20" t="e">
        <f t="shared" si="4"/>
        <v>#N/A</v>
      </c>
      <c r="AD20" s="85" t="e">
        <f t="shared" si="13"/>
        <v>#N/A</v>
      </c>
      <c r="AE20" s="92" t="e">
        <f t="shared" si="5"/>
        <v>#N/A</v>
      </c>
      <c r="AF20" s="87" t="e">
        <f>VLOOKUP(B20,' Adatbázis új anyagok helye'!$A$1:$AZ$732,17,0)</f>
        <v>#N/A</v>
      </c>
      <c r="AG20" s="40" t="e">
        <f>IF(AF20=0,"NEM",IF(C20&gt;=VLOOKUP(B20,' Adatbázis új anyagok helye'!$A$1:$AZ$732,27,0),"Carc.","NEM"))</f>
        <v>#N/A</v>
      </c>
      <c r="AH20" s="88" t="e">
        <f t="shared" si="12"/>
        <v>#N/A</v>
      </c>
      <c r="AI20" s="87" t="e">
        <f>VLOOKUP(B20,' Adatbázis új anyagok helye'!$A$1:$AZ$732,18,0)</f>
        <v>#N/A</v>
      </c>
      <c r="AJ20" s="40" t="e">
        <f>IF(AI20=0,"NEM",IF(C20&gt;=VLOOKUP(B20,' Adatbázis új anyagok helye'!$A$1:$AZ$732,28,0),"Muta.","NEM"))</f>
        <v>#N/A</v>
      </c>
      <c r="AK20" s="88" t="e">
        <f t="shared" si="6"/>
        <v>#N/A</v>
      </c>
      <c r="AL20" s="87" t="e">
        <f>VLOOKUP(B20,' Adatbázis új anyagok helye'!$A$1:$AZ$732,19,0)</f>
        <v>#N/A</v>
      </c>
      <c r="AM20" s="40" t="e">
        <f>IF(AL20=0,"NEM",IF(C20&gt;=VLOOKUP(B20,' Adatbázis új anyagok helye'!$A$1:$AZ$732,29,0),"Repr.","NEM"))</f>
        <v>#N/A</v>
      </c>
      <c r="AN20" s="88" t="e">
        <f t="shared" si="7"/>
        <v>#N/A</v>
      </c>
      <c r="AO20" s="79" t="e">
        <f>VLOOKUP(B20,' Adatbázis új anyagok helye'!$A$1:$AZ$732,15,0)</f>
        <v>#N/A</v>
      </c>
      <c r="AP20" s="89" t="e">
        <f>IF(AO20=0,"NEM",IF(AND(AO20=1,C20&gt;=VLOOKUP(B20,' Adatbázis új anyagok helye'!$A$1:$AZ$732,22,0)),"STOT SE 1",IF(OR(AND(AO20=1,C20&gt;=VLOOKUP(B20,' Adatbázis új anyagok helye'!$A$1:$AZ$732,23,0)),(AND(AO20=2,C20&gt;=VLOOKUP(B20,' Adatbázis új anyagok helye'!$A$1:$AZ$732,23,0)))),"STOT SE 2",IF(AO20=3,C20/VLOOKUP(B20,' Adatbázis új anyagok helye'!$A$1:$AZ$732,24,0),"NEM"))))</f>
        <v>#N/A</v>
      </c>
      <c r="AQ20" s="78" t="e">
        <f>VLOOKUP(B20,' Adatbázis új anyagok helye'!$A$1:$AZ$732,16,0)</f>
        <v>#N/A</v>
      </c>
      <c r="AR20" t="e">
        <f>IF(AQ20=0,"NEM",IF(AND(AQ20=1,C20&gt;=VLOOKUP(B20,' Adatbázis új anyagok helye'!$A$1:$AZ$732,25,0)),"STOT RE 1",IF(OR(AND(AQ20=1,C20&gt;=VLOOKUP(B20,' Adatbázis új anyagok helye'!$A$1:$AZ$732,26,0)),(AND(AQ20=2,C20&gt;=VLOOKUP(B20,' Adatbázis új anyagok helye'!$A$1:$AZ$732,26,0)))),"STOT RE 2","NEM")))</f>
        <v>#N/A</v>
      </c>
      <c r="AS20" s="79" t="e">
        <f>VLOOKUP(B20,' Adatbázis új anyagok helye'!$A$1:$AZ$732,37,0)</f>
        <v>#N/A</v>
      </c>
      <c r="AT20" s="90" t="e">
        <f>IF(AS20=0,0,IF(VLOOKUP(B20,' Adatbázis új anyagok helye'!$A$1:$AZ$732,40,0)&gt;0,C20*VLOOKUP(B20,' Adatbázis új anyagok helye'!$A$1:$AZ$732,40,0),C20))</f>
        <v>#N/A</v>
      </c>
      <c r="AU20" s="253" t="e">
        <f>VLOOKUP(B20,' Adatbázis új anyagok helye'!$A$1:$AZ$732,38,0)</f>
        <v>#N/A</v>
      </c>
      <c r="AV20" s="78" t="e">
        <f>IF(AU20=0,0,IF(AU20=1,IF(VLOOKUP(B20,' Adatbázis új anyagok helye'!$A$1:$AZ$732,41,0)&gt;0,C20*VLOOKUP(B20,' Adatbázis új anyagok helye'!$A$1:$AZ$732,41,0),C20),0))</f>
        <v>#N/A</v>
      </c>
      <c r="AW20" s="78">
        <f>IF($AV$24&gt;=25,0,IF(AU20=0,0,IF(AU20=1,IF(VLOOKUP(B20,' Adatbázis új anyagok helye'!$A$1:$AZ$732,41,0)&gt;0,10*C20*VLOOKUP(B20,' Adatbázis új anyagok helye'!$A$1:$AZ$732,41,0),10*C20),IF(AU20=2,C20,0))))</f>
        <v>0</v>
      </c>
      <c r="AX20" s="78">
        <f>IF(OR($AV$24&gt;=25,$AW$24&gt;=25),0,IF(AU20=0,0,IF(AU20=1,IF(VLOOKUP(B20,' Adatbázis új anyagok helye'!$A$1:$AZ$732,41,0)&gt;0,100*C20*VLOOKUP(B20,' Adatbázis új anyagok helye'!$A$1:$AZ$732,41,0),100*C20),IF(AU20=2,10*C20,IF(AU20=3,C20,0)))))</f>
        <v>0</v>
      </c>
      <c r="AY20" s="90">
        <f t="shared" si="8"/>
        <v>0</v>
      </c>
      <c r="AZ20" s="91" t="e">
        <f>VLOOKUP(B20,'25-2000 anyagai'!$A$1:$J$439,5,0)</f>
        <v>#N/A</v>
      </c>
      <c r="BA20" t="e">
        <f>IF((VLOOKUP(B20,'PIC lista'!$A$2:$C$1008,1,0)=B20),"IGEN","NEM")</f>
        <v>#N/A</v>
      </c>
      <c r="BB20" t="e">
        <f>IF((VLOOKUP(B20,jelöltlista!$A$1:$D$1000,1,0)=B20),"IGEN","NEM")</f>
        <v>#N/A</v>
      </c>
      <c r="BC20" s="137" t="e">
        <f>VLOOKUP(B20,'harmonizált osztályozások'!$A$1:$AZ$6553,5,0)</f>
        <v>#N/A</v>
      </c>
    </row>
    <row r="21" spans="1:55">
      <c r="A21" s="69">
        <f>'Adatbeírás helye'!$V$2</f>
        <v>0</v>
      </c>
      <c r="B21" s="70">
        <f>'Adatbeírás helye'!$V$3</f>
        <v>0</v>
      </c>
      <c r="C21" s="71">
        <f>'Adatbeírás helye'!V23</f>
        <v>0</v>
      </c>
      <c r="D21" s="72" t="e">
        <f>VLOOKUP(B21,' Adatbázis új anyagok helye'!$A$1:$AZ$732,5,0)</f>
        <v>#N/A</v>
      </c>
      <c r="E21" s="73" t="e">
        <f>VLOOKUP(B21,' Adatbázis új anyagok helye'!$A$1:$AZ$732,6,0)</f>
        <v>#N/A</v>
      </c>
      <c r="F21" s="40" t="e">
        <f>VLOOKUP(B21,' Adatbázis új anyagok helye'!$A$1:$AZ$732,7,0)</f>
        <v>#N/A</v>
      </c>
      <c r="G21" s="74" t="e">
        <f>VLOOKUP(B21,' Adatbázis új anyagok helye'!$A$1:$AZ$732,8,0)</f>
        <v>#N/A</v>
      </c>
      <c r="H21" s="75" t="e">
        <f>VLOOKUP(E21,segédtáblázatok!$A$3:$D$6,2,0)</f>
        <v>#N/A</v>
      </c>
      <c r="I21" s="75" t="e">
        <f>VLOOKUP(F21,segédtáblázatok!$A$3:$D$6,2,0)</f>
        <v>#N/A</v>
      </c>
      <c r="J21" s="75" t="e">
        <f>VLOOKUP(G21,segédtáblázatok!$A$3:$D$6,2,0)</f>
        <v>#N/A</v>
      </c>
      <c r="K21" s="76" t="e">
        <f t="shared" si="0"/>
        <v>#N/A</v>
      </c>
      <c r="L21" s="76" t="e">
        <f t="shared" si="1"/>
        <v>#N/A</v>
      </c>
      <c r="M21" s="77" t="e">
        <f t="shared" si="2"/>
        <v>#N/A</v>
      </c>
      <c r="N21" s="78" t="e">
        <f>VLOOKUP(B21,' Adatbázis új anyagok helye'!$A$1:$AZ$732,14,0)</f>
        <v>#N/A</v>
      </c>
      <c r="O21" s="259" t="e">
        <f t="shared" si="9"/>
        <v>#N/A</v>
      </c>
      <c r="P21" s="79" t="e">
        <f>VLOOKUP(B21,' Adatbázis új anyagok helye'!$A$1:$AZ$732,10,0)</f>
        <v>#N/A</v>
      </c>
      <c r="Q21" s="80" t="e">
        <f>VLOOKUP(B21,' Adatbázis új anyagok helye'!$A$1:$AZ$732,11,0)</f>
        <v>#N/A</v>
      </c>
      <c r="R21" s="81" t="e">
        <f>VLOOKUP(B21,' Adatbázis új anyagok helye'!$A$1:$AZ$732,33,0)</f>
        <v>#N/A</v>
      </c>
      <c r="S21" s="75" t="e">
        <f>VLOOKUP(B21,' Adatbázis új anyagok helye'!$A$1:$AZ$732,35,0)</f>
        <v>#N/A</v>
      </c>
      <c r="T21" s="82" t="e">
        <f t="shared" si="10"/>
        <v>#N/A</v>
      </c>
      <c r="U21" s="83" t="e">
        <f t="shared" si="11"/>
        <v>#N/A</v>
      </c>
      <c r="V21" s="82" t="e">
        <f>IF(OR(AND(Q21=0,P21=0),C21&lt;VLOOKUP(B21,' Adatbázis új anyagok helye'!$A$1:$AZ$732,32,0)),0,IF(OR(EXACT(P21,"1A"),EXACT(P21,"1B"),EXACT(P21,"1C"),Q21=1),C21*10/VLOOKUP(B21,' Adatbázis új anyagok helye'!$A$1:$AZ$732,32,0),IF(Q21=2,C21/VLOOKUP(B21,' Adatbázis új anyagok helye'!$A$1:$AZ$732,32,0),0)))</f>
        <v>#N/A</v>
      </c>
      <c r="W21" s="77" t="e">
        <f>IF(OR(AND(Q21=0,P21=0),C21&lt;VLOOKUP(B21,' Adatbázis új anyagok helye'!$A$1:$AZ$732,32,0)),0,IF(OR(EXACT(P21,"1A"),EXACT(P21,"1B"),EXACT(P21,"1C"),Q21=1),C21/VLOOKUP(B21,' Adatbázis új anyagok helye'!$A$1:$AZ$732,34,0),0))</f>
        <v>#N/A</v>
      </c>
      <c r="X21" s="79" t="e">
        <f>VLOOKUP(B21,' Adatbázis új anyagok helye'!$A$1:$AZ$732,12,0)</f>
        <v>#N/A</v>
      </c>
      <c r="Y21" s="80" t="e">
        <f>VLOOKUP(B21,' Adatbázis új anyagok helye'!$A$1:$AZ$732,13,0)</f>
        <v>#N/A</v>
      </c>
      <c r="Z21" s="84" t="e">
        <f>IF(VLOOKUP(B21,' Adatbázis új anyagok helye'!$A$1:$AZ$732,30,0)&gt;0,VLOOKUP(B21,' Adatbázis új anyagok helye'!$A$1:$AZ$732,30,0),IF(OR(X21=1,EXACT(X21,"1B")),1,IF(EXACT(X21,"1A"),0.1,100)))</f>
        <v>#N/A</v>
      </c>
      <c r="AA21" s="84" t="e">
        <f>IF(VLOOKUP(B21,' Adatbázis új anyagok helye'!$A$1:$AZ$732,31,0)&gt;0,VLOOKUP(B21,' Adatbázis új anyagok helye'!$A$1:$AZ$732,31,0),IF(OR(Y21=1,EXACT(Y21,"1B")),1,IF(EXACT(Y21,"1A"),0.1,100)))</f>
        <v>#N/A</v>
      </c>
      <c r="AB21" t="e">
        <f t="shared" si="3"/>
        <v>#N/A</v>
      </c>
      <c r="AC21" t="e">
        <f t="shared" si="4"/>
        <v>#N/A</v>
      </c>
      <c r="AD21" s="85" t="e">
        <f t="shared" si="13"/>
        <v>#N/A</v>
      </c>
      <c r="AE21" s="92" t="e">
        <f t="shared" si="5"/>
        <v>#N/A</v>
      </c>
      <c r="AF21" s="87" t="e">
        <f>VLOOKUP(B21,' Adatbázis új anyagok helye'!$A$1:$AZ$732,17,0)</f>
        <v>#N/A</v>
      </c>
      <c r="AG21" s="40" t="e">
        <f>IF(AF21=0,"NEM",IF(C21&gt;=VLOOKUP(B21,' Adatbázis új anyagok helye'!$A$1:$AZ$732,27,0),"Carc.","NEM"))</f>
        <v>#N/A</v>
      </c>
      <c r="AH21" s="88" t="e">
        <f t="shared" si="12"/>
        <v>#N/A</v>
      </c>
      <c r="AI21" s="87" t="e">
        <f>VLOOKUP(B21,' Adatbázis új anyagok helye'!$A$1:$AZ$732,18,0)</f>
        <v>#N/A</v>
      </c>
      <c r="AJ21" s="40" t="e">
        <f>IF(AI21=0,"NEM",IF(C21&gt;=VLOOKUP(B21,' Adatbázis új anyagok helye'!$A$1:$AZ$732,28,0),"Muta.","NEM"))</f>
        <v>#N/A</v>
      </c>
      <c r="AK21" s="88" t="e">
        <f t="shared" si="6"/>
        <v>#N/A</v>
      </c>
      <c r="AL21" s="87" t="e">
        <f>VLOOKUP(B21,' Adatbázis új anyagok helye'!$A$1:$AZ$732,19,0)</f>
        <v>#N/A</v>
      </c>
      <c r="AM21" s="40" t="e">
        <f>IF(AL21=0,"NEM",IF(C21&gt;=VLOOKUP(B21,' Adatbázis új anyagok helye'!$A$1:$AZ$732,29,0),"Repr.","NEM"))</f>
        <v>#N/A</v>
      </c>
      <c r="AN21" s="88" t="e">
        <f t="shared" si="7"/>
        <v>#N/A</v>
      </c>
      <c r="AO21" s="79" t="e">
        <f>VLOOKUP(B21,' Adatbázis új anyagok helye'!$A$1:$AZ$732,15,0)</f>
        <v>#N/A</v>
      </c>
      <c r="AP21" s="89" t="e">
        <f>IF(AO21=0,"NEM",IF(AND(AO21=1,C21&gt;=VLOOKUP(B21,' Adatbázis új anyagok helye'!$A$1:$AZ$732,22,0)),"STOT SE 1",IF(OR(AND(AO21=1,C21&gt;=VLOOKUP(B21,' Adatbázis új anyagok helye'!$A$1:$AZ$732,23,0)),(AND(AO21=2,C21&gt;=VLOOKUP(B21,' Adatbázis új anyagok helye'!$A$1:$AZ$732,23,0)))),"STOT SE 2",IF(AO21=3,C21/VLOOKUP(B21,' Adatbázis új anyagok helye'!$A$1:$AZ$732,24,0),"NEM"))))</f>
        <v>#N/A</v>
      </c>
      <c r="AQ21" s="78" t="e">
        <f>VLOOKUP(B21,' Adatbázis új anyagok helye'!$A$1:$AZ$732,16,0)</f>
        <v>#N/A</v>
      </c>
      <c r="AR21" t="e">
        <f>IF(AQ21=0,"NEM",IF(AND(AQ21=1,C21&gt;=VLOOKUP(B21,' Adatbázis új anyagok helye'!$A$1:$AZ$732,25,0)),"STOT RE 1",IF(OR(AND(AQ21=1,C21&gt;=VLOOKUP(B21,' Adatbázis új anyagok helye'!$A$1:$AZ$732,26,0)),(AND(AQ21=2,C21&gt;=VLOOKUP(B21,' Adatbázis új anyagok helye'!$A$1:$AZ$732,26,0)))),"STOT RE 2","NEM")))</f>
        <v>#N/A</v>
      </c>
      <c r="AS21" s="79" t="e">
        <f>VLOOKUP(B21,' Adatbázis új anyagok helye'!$A$1:$AZ$732,37,0)</f>
        <v>#N/A</v>
      </c>
      <c r="AT21" s="90" t="e">
        <f>IF(AS21=0,0,IF(VLOOKUP(B21,' Adatbázis új anyagok helye'!$A$1:$AZ$732,40,0)&gt;0,C21*VLOOKUP(B21,' Adatbázis új anyagok helye'!$A$1:$AZ$732,40,0),C21))</f>
        <v>#N/A</v>
      </c>
      <c r="AU21" s="253" t="e">
        <f>VLOOKUP(B21,' Adatbázis új anyagok helye'!$A$1:$AZ$732,38,0)</f>
        <v>#N/A</v>
      </c>
      <c r="AV21" s="78" t="e">
        <f>IF(AU21=0,0,IF(AU21=1,IF(VLOOKUP(B21,' Adatbázis új anyagok helye'!$A$1:$AZ$732,41,0)&gt;0,C21*VLOOKUP(B21,' Adatbázis új anyagok helye'!$A$1:$AZ$732,41,0),C21),0))</f>
        <v>#N/A</v>
      </c>
      <c r="AW21" s="78">
        <f>IF($AV$24&gt;=25,0,IF(AU21=0,0,IF(AU21=1,IF(VLOOKUP(B21,' Adatbázis új anyagok helye'!$A$1:$AZ$732,41,0)&gt;0,10*C21*VLOOKUP(B21,' Adatbázis új anyagok helye'!$A$1:$AZ$732,41,0),10*C21),IF(AU21=2,C21,0))))</f>
        <v>0</v>
      </c>
      <c r="AX21" s="78">
        <f>IF(OR($AV$24&gt;=25,$AW$24&gt;=25),0,IF(AU21=0,0,IF(AU21=1,IF(VLOOKUP(B21,' Adatbázis új anyagok helye'!$A$1:$AZ$732,41,0)&gt;0,100*C21*VLOOKUP(B21,' Adatbázis új anyagok helye'!$A$1:$AZ$732,41,0),100*C21),IF(AU21=2,10*C21,IF(AU21=3,C21,0)))))</f>
        <v>0</v>
      </c>
      <c r="AY21" s="90">
        <f t="shared" si="8"/>
        <v>0</v>
      </c>
      <c r="AZ21" s="91" t="e">
        <f>VLOOKUP(B21,'25-2000 anyagai'!$A$1:$J$439,5,0)</f>
        <v>#N/A</v>
      </c>
      <c r="BA21" t="e">
        <f>IF((VLOOKUP(B21,'PIC lista'!$A$2:$C$1008,1,0)=B21),"IGEN","NEM")</f>
        <v>#N/A</v>
      </c>
      <c r="BB21" t="e">
        <f>IF((VLOOKUP(B21,jelöltlista!$A$1:$D$1000,1,0)=B21),"IGEN","NEM")</f>
        <v>#N/A</v>
      </c>
      <c r="BC21" s="137" t="e">
        <f>VLOOKUP(B21,'harmonizált osztályozások'!$A$1:$AZ$6553,5,0)</f>
        <v>#N/A</v>
      </c>
    </row>
    <row r="22" spans="1:55">
      <c r="A22" s="69">
        <f>'Adatbeírás helye'!$W$2</f>
        <v>0</v>
      </c>
      <c r="B22" s="70">
        <f>'Adatbeírás helye'!$W$3</f>
        <v>0</v>
      </c>
      <c r="C22" s="71">
        <f>'Adatbeírás helye'!W23</f>
        <v>0</v>
      </c>
      <c r="D22" s="72" t="e">
        <f>VLOOKUP(B22,' Adatbázis új anyagok helye'!$A$1:$AZ$732,5,0)</f>
        <v>#N/A</v>
      </c>
      <c r="E22" s="73" t="e">
        <f>VLOOKUP(B22,' Adatbázis új anyagok helye'!$A$1:$AZ$732,6,0)</f>
        <v>#N/A</v>
      </c>
      <c r="F22" s="40" t="e">
        <f>VLOOKUP(B22,' Adatbázis új anyagok helye'!$A$1:$AZ$732,7,0)</f>
        <v>#N/A</v>
      </c>
      <c r="G22" s="74" t="e">
        <f>VLOOKUP(B22,' Adatbázis új anyagok helye'!$A$1:$AZ$732,8,0)</f>
        <v>#N/A</v>
      </c>
      <c r="H22" s="75" t="e">
        <f>VLOOKUP(E22,segédtáblázatok!$A$3:$D$6,2,0)</f>
        <v>#N/A</v>
      </c>
      <c r="I22" s="75" t="e">
        <f>VLOOKUP(F22,segédtáblázatok!$A$3:$D$6,2,0)</f>
        <v>#N/A</v>
      </c>
      <c r="J22" s="75" t="e">
        <f>VLOOKUP(G22,segédtáblázatok!$A$3:$D$6,2,0)</f>
        <v>#N/A</v>
      </c>
      <c r="K22" s="76" t="e">
        <f t="shared" si="0"/>
        <v>#N/A</v>
      </c>
      <c r="L22" s="76" t="e">
        <f t="shared" si="1"/>
        <v>#N/A</v>
      </c>
      <c r="M22" s="77" t="e">
        <f t="shared" si="2"/>
        <v>#N/A</v>
      </c>
      <c r="N22" s="78" t="e">
        <f>VLOOKUP(B22,' Adatbázis új anyagok helye'!$A$1:$AZ$732,14,0)</f>
        <v>#N/A</v>
      </c>
      <c r="O22" s="259" t="e">
        <f t="shared" si="9"/>
        <v>#N/A</v>
      </c>
      <c r="P22" s="79" t="e">
        <f>VLOOKUP(B22,' Adatbázis új anyagok helye'!$A$1:$AZ$732,10,0)</f>
        <v>#N/A</v>
      </c>
      <c r="Q22" s="80" t="e">
        <f>VLOOKUP(B22,' Adatbázis új anyagok helye'!$A$1:$AZ$732,11,0)</f>
        <v>#N/A</v>
      </c>
      <c r="R22" s="81" t="e">
        <f>VLOOKUP(B22,' Adatbázis új anyagok helye'!$A$1:$AZ$732,33,0)</f>
        <v>#N/A</v>
      </c>
      <c r="S22" s="75" t="e">
        <f>VLOOKUP(B22,' Adatbázis új anyagok helye'!$A$1:$AZ$732,35,0)</f>
        <v>#N/A</v>
      </c>
      <c r="T22" s="82" t="e">
        <f t="shared" si="10"/>
        <v>#N/A</v>
      </c>
      <c r="U22" s="83" t="e">
        <f t="shared" si="11"/>
        <v>#N/A</v>
      </c>
      <c r="V22" s="82" t="e">
        <f>IF(OR(AND(Q22=0,P22=0),C22&lt;VLOOKUP(B22,' Adatbázis új anyagok helye'!$A$1:$AZ$732,32,0)),0,IF(OR(EXACT(P22,"1A"),EXACT(P22,"1B"),EXACT(P22,"1C"),Q22=1),C22*10/VLOOKUP(B22,' Adatbázis új anyagok helye'!$A$1:$AZ$732,32,0),IF(Q22=2,C22/VLOOKUP(B22,' Adatbázis új anyagok helye'!$A$1:$AZ$732,32,0),0)))</f>
        <v>#N/A</v>
      </c>
      <c r="W22" s="77" t="e">
        <f>IF(OR(AND(Q22=0,P22=0),C22&lt;VLOOKUP(B22,' Adatbázis új anyagok helye'!$A$1:$AZ$732,32,0)),0,IF(OR(EXACT(P22,"1A"),EXACT(P22,"1B"),EXACT(P22,"1C"),Q22=1),C22/VLOOKUP(B22,' Adatbázis új anyagok helye'!$A$1:$AZ$732,34,0),0))</f>
        <v>#N/A</v>
      </c>
      <c r="X22" s="79" t="e">
        <f>VLOOKUP(B22,' Adatbázis új anyagok helye'!$A$1:$AZ$732,12,0)</f>
        <v>#N/A</v>
      </c>
      <c r="Y22" s="80" t="e">
        <f>VLOOKUP(B22,' Adatbázis új anyagok helye'!$A$1:$AZ$732,13,0)</f>
        <v>#N/A</v>
      </c>
      <c r="Z22" s="84" t="e">
        <f>IF(VLOOKUP(B22,' Adatbázis új anyagok helye'!$A$1:$AZ$732,30,0)&gt;0,VLOOKUP(B22,' Adatbázis új anyagok helye'!$A$1:$AZ$732,30,0),IF(OR(X22=1,EXACT(X22,"1B")),1,IF(EXACT(X22,"1A"),0.1,100)))</f>
        <v>#N/A</v>
      </c>
      <c r="AA22" s="84" t="e">
        <f>IF(VLOOKUP(B22,' Adatbázis új anyagok helye'!$A$1:$AZ$732,31,0)&gt;0,VLOOKUP(B22,' Adatbázis új anyagok helye'!$A$1:$AZ$732,31,0),IF(OR(Y22=1,EXACT(Y22,"1B")),1,IF(EXACT(Y22,"1A"),0.1,100)))</f>
        <v>#N/A</v>
      </c>
      <c r="AB22" t="e">
        <f t="shared" si="3"/>
        <v>#N/A</v>
      </c>
      <c r="AC22" t="e">
        <f t="shared" si="4"/>
        <v>#N/A</v>
      </c>
      <c r="AD22" s="85" t="e">
        <f t="shared" si="13"/>
        <v>#N/A</v>
      </c>
      <c r="AE22" s="92" t="e">
        <f t="shared" si="5"/>
        <v>#N/A</v>
      </c>
      <c r="AF22" s="87" t="e">
        <f>VLOOKUP(B22,' Adatbázis új anyagok helye'!$A$1:$AZ$732,17,0)</f>
        <v>#N/A</v>
      </c>
      <c r="AG22" s="40" t="e">
        <f>IF(AF22=0,"NEM",IF(C22&gt;=VLOOKUP(B22,' Adatbázis új anyagok helye'!$A$1:$AZ$732,27,0),"Carc.","NEM"))</f>
        <v>#N/A</v>
      </c>
      <c r="AH22" s="88" t="e">
        <f t="shared" si="12"/>
        <v>#N/A</v>
      </c>
      <c r="AI22" s="87" t="e">
        <f>VLOOKUP(B22,' Adatbázis új anyagok helye'!$A$1:$AZ$732,18,0)</f>
        <v>#N/A</v>
      </c>
      <c r="AJ22" s="40" t="e">
        <f>IF(AI22=0,"NEM",IF(C22&gt;=VLOOKUP(B22,' Adatbázis új anyagok helye'!$A$1:$AZ$732,28,0),"Muta.","NEM"))</f>
        <v>#N/A</v>
      </c>
      <c r="AK22" s="88" t="e">
        <f t="shared" si="6"/>
        <v>#N/A</v>
      </c>
      <c r="AL22" s="87" t="e">
        <f>VLOOKUP(B22,' Adatbázis új anyagok helye'!$A$1:$AZ$732,19,0)</f>
        <v>#N/A</v>
      </c>
      <c r="AM22" s="40" t="e">
        <f>IF(AL22=0,"NEM",IF(C22&gt;=VLOOKUP(B22,' Adatbázis új anyagok helye'!$A$1:$AZ$732,29,0),"Repr.","NEM"))</f>
        <v>#N/A</v>
      </c>
      <c r="AN22" s="88" t="e">
        <f t="shared" si="7"/>
        <v>#N/A</v>
      </c>
      <c r="AO22" s="79" t="e">
        <f>VLOOKUP(B22,' Adatbázis új anyagok helye'!$A$1:$AZ$732,15,0)</f>
        <v>#N/A</v>
      </c>
      <c r="AP22" s="89" t="e">
        <f>IF(AO22=0,"NEM",IF(AND(AO22=1,C22&gt;=VLOOKUP(B22,' Adatbázis új anyagok helye'!$A$1:$AZ$732,22,0)),"STOT SE 1",IF(OR(AND(AO22=1,C22&gt;=VLOOKUP(B22,' Adatbázis új anyagok helye'!$A$1:$AZ$732,23,0)),(AND(AO22=2,C22&gt;=VLOOKUP(B22,' Adatbázis új anyagok helye'!$A$1:$AZ$732,23,0)))),"STOT SE 2",IF(AO22=3,C22/VLOOKUP(B22,' Adatbázis új anyagok helye'!$A$1:$AZ$732,24,0),"NEM"))))</f>
        <v>#N/A</v>
      </c>
      <c r="AQ22" s="78" t="e">
        <f>VLOOKUP(B22,' Adatbázis új anyagok helye'!$A$1:$AZ$732,16,0)</f>
        <v>#N/A</v>
      </c>
      <c r="AR22" t="e">
        <f>IF(AQ22=0,"NEM",IF(AND(AQ22=1,C22&gt;=VLOOKUP(B22,' Adatbázis új anyagok helye'!$A$1:$AZ$732,25,0)),"STOT RE 1",IF(OR(AND(AQ22=1,C22&gt;=VLOOKUP(B22,' Adatbázis új anyagok helye'!$A$1:$AZ$732,26,0)),(AND(AQ22=2,C22&gt;=VLOOKUP(B22,' Adatbázis új anyagok helye'!$A$1:$AZ$732,26,0)))),"STOT RE 2","NEM")))</f>
        <v>#N/A</v>
      </c>
      <c r="AS22" s="79" t="e">
        <f>VLOOKUP(B22,' Adatbázis új anyagok helye'!$A$1:$AZ$732,37,0)</f>
        <v>#N/A</v>
      </c>
      <c r="AT22" s="90" t="e">
        <f>IF(AS22=0,0,IF(VLOOKUP(B22,' Adatbázis új anyagok helye'!$A$1:$AZ$732,40,0)&gt;0,C22*VLOOKUP(B22,' Adatbázis új anyagok helye'!$A$1:$AZ$732,40,0),C22))</f>
        <v>#N/A</v>
      </c>
      <c r="AU22" s="253" t="e">
        <f>VLOOKUP(B22,' Adatbázis új anyagok helye'!$A$1:$AZ$732,38,0)</f>
        <v>#N/A</v>
      </c>
      <c r="AV22" s="78" t="e">
        <f>IF(AU22=0,0,IF(AU22=1,IF(VLOOKUP(B22,' Adatbázis új anyagok helye'!$A$1:$AZ$732,41,0)&gt;0,C22*VLOOKUP(B22,' Adatbázis új anyagok helye'!$A$1:$AZ$732,41,0),C22),0))</f>
        <v>#N/A</v>
      </c>
      <c r="AW22" s="78">
        <f>IF($AV$24&gt;=25,0,IF(AU22=0,0,IF(AU22=1,IF(VLOOKUP(B22,' Adatbázis új anyagok helye'!$A$1:$AZ$732,41,0)&gt;0,10*C22*VLOOKUP(B22,' Adatbázis új anyagok helye'!$A$1:$AZ$732,41,0),10*C22),IF(AU22=2,C22,0))))</f>
        <v>0</v>
      </c>
      <c r="AX22" s="78">
        <f>IF(OR($AV$24&gt;=25,$AW$24&gt;=25),0,IF(AU22=0,0,IF(AU22=1,IF(VLOOKUP(B22,' Adatbázis új anyagok helye'!$A$1:$AZ$732,41,0)&gt;0,100*C22*VLOOKUP(B22,' Adatbázis új anyagok helye'!$A$1:$AZ$732,41,0),100*C22),IF(AU22=2,10*C22,IF(AU22=3,C22,0)))))</f>
        <v>0</v>
      </c>
      <c r="AY22" s="90">
        <f t="shared" si="8"/>
        <v>0</v>
      </c>
      <c r="AZ22" s="91" t="e">
        <f>VLOOKUP(B22,'25-2000 anyagai'!$A$1:$J$439,5,0)</f>
        <v>#N/A</v>
      </c>
      <c r="BA22" t="e">
        <f>IF((VLOOKUP(B22,'PIC lista'!$A$2:$C$1008,1,0)=B22),"IGEN","NEM")</f>
        <v>#N/A</v>
      </c>
      <c r="BB22" t="e">
        <f>IF((VLOOKUP(B22,jelöltlista!$A$1:$D$1000,1,0)=B22),"IGEN","NEM")</f>
        <v>#N/A</v>
      </c>
      <c r="BC22" s="137" t="e">
        <f>VLOOKUP(B22,'harmonizált osztályozások'!$A$1:$AZ$6553,5,0)</f>
        <v>#N/A</v>
      </c>
    </row>
    <row r="23" spans="1:55">
      <c r="A23" s="69">
        <f>'Adatbeírás helye'!$X$2</f>
        <v>0</v>
      </c>
      <c r="B23" s="70">
        <f>'Adatbeírás helye'!$X$3</f>
        <v>0</v>
      </c>
      <c r="C23" s="71">
        <f>'Adatbeírás helye'!X23</f>
        <v>0</v>
      </c>
      <c r="D23" s="72" t="e">
        <f>VLOOKUP(B23,' Adatbázis új anyagok helye'!$A$1:$AZ$732,5,0)</f>
        <v>#N/A</v>
      </c>
      <c r="E23" s="73" t="e">
        <f>VLOOKUP(B23,' Adatbázis új anyagok helye'!$A$1:$AZ$732,6,0)</f>
        <v>#N/A</v>
      </c>
      <c r="F23" s="40" t="e">
        <f>VLOOKUP(B23,' Adatbázis új anyagok helye'!$A$1:$AZ$732,7,0)</f>
        <v>#N/A</v>
      </c>
      <c r="G23" s="74" t="e">
        <f>VLOOKUP(B23,' Adatbázis új anyagok helye'!$A$1:$AZ$732,8,0)</f>
        <v>#N/A</v>
      </c>
      <c r="H23" s="75" t="e">
        <f>VLOOKUP(E23,segédtáblázatok!$A$3:$D$6,2,0)</f>
        <v>#N/A</v>
      </c>
      <c r="I23" s="75" t="e">
        <f>VLOOKUP(F23,segédtáblázatok!$A$3:$D$6,2,0)</f>
        <v>#N/A</v>
      </c>
      <c r="J23" s="75" t="e">
        <f>VLOOKUP(G23,segédtáblázatok!$A$3:$D$6,2,0)</f>
        <v>#N/A</v>
      </c>
      <c r="K23" s="76" t="e">
        <f t="shared" si="0"/>
        <v>#N/A</v>
      </c>
      <c r="L23" s="76" t="e">
        <f t="shared" si="1"/>
        <v>#N/A</v>
      </c>
      <c r="M23" s="77" t="e">
        <f t="shared" si="2"/>
        <v>#N/A</v>
      </c>
      <c r="N23" s="78" t="e">
        <f>VLOOKUP(B23,' Adatbázis új anyagok helye'!$A$1:$AZ$732,14,0)</f>
        <v>#N/A</v>
      </c>
      <c r="O23" s="259" t="e">
        <f t="shared" si="9"/>
        <v>#N/A</v>
      </c>
      <c r="P23" s="79" t="e">
        <f>VLOOKUP(B23,' Adatbázis új anyagok helye'!$A$1:$AZ$732,10,0)</f>
        <v>#N/A</v>
      </c>
      <c r="Q23" s="80" t="e">
        <f>VLOOKUP(B23,' Adatbázis új anyagok helye'!$A$1:$AZ$732,11,0)</f>
        <v>#N/A</v>
      </c>
      <c r="R23" s="81" t="e">
        <f>VLOOKUP(B23,' Adatbázis új anyagok helye'!$A$1:$AZ$732,33,0)</f>
        <v>#N/A</v>
      </c>
      <c r="S23" s="75" t="e">
        <f>VLOOKUP(B23,' Adatbázis új anyagok helye'!$A$1:$AZ$732,35,0)</f>
        <v>#N/A</v>
      </c>
      <c r="T23" s="82" t="e">
        <f t="shared" si="10"/>
        <v>#N/A</v>
      </c>
      <c r="U23" s="83" t="e">
        <f t="shared" si="11"/>
        <v>#N/A</v>
      </c>
      <c r="V23" s="82" t="e">
        <f>IF(OR(AND(Q23=0,P23=0),C23&lt;VLOOKUP(B23,' Adatbázis új anyagok helye'!$A$1:$AZ$732,32,0)),0,IF(OR(EXACT(P23,"1A"),EXACT(P23,"1B"),EXACT(P23,"1C"),Q23=1),C23*10/VLOOKUP(B23,' Adatbázis új anyagok helye'!$A$1:$AZ$732,32,0),IF(Q23=2,C23/VLOOKUP(B23,' Adatbázis új anyagok helye'!$A$1:$AZ$732,32,0),0)))</f>
        <v>#N/A</v>
      </c>
      <c r="W23" s="77" t="e">
        <f>IF(OR(AND(Q23=0,P23=0),C23&lt;VLOOKUP(B23,' Adatbázis új anyagok helye'!$A$1:$AZ$732,32,0)),0,IF(OR(EXACT(P23,"1A"),EXACT(P23,"1B"),EXACT(P23,"1C"),Q23=1),C23/VLOOKUP(B23,' Adatbázis új anyagok helye'!$A$1:$AZ$732,34,0),0))</f>
        <v>#N/A</v>
      </c>
      <c r="X23" s="79" t="e">
        <f>VLOOKUP(B23,' Adatbázis új anyagok helye'!$A$1:$AZ$732,12,0)</f>
        <v>#N/A</v>
      </c>
      <c r="Y23" s="80" t="e">
        <f>VLOOKUP(B23,' Adatbázis új anyagok helye'!$A$1:$AZ$732,13,0)</f>
        <v>#N/A</v>
      </c>
      <c r="Z23" s="84" t="e">
        <f>IF(VLOOKUP(B23,' Adatbázis új anyagok helye'!$A$1:$AZ$732,30,0)&gt;0,VLOOKUP(B23,' Adatbázis új anyagok helye'!$A$1:$AZ$732,30,0),IF(OR(X23=1,EXACT(X23,"1B")),1,IF(EXACT(X23,"1A"),0.1,100)))</f>
        <v>#N/A</v>
      </c>
      <c r="AA23" s="84" t="e">
        <f>IF(VLOOKUP(B23,' Adatbázis új anyagok helye'!$A$1:$AZ$732,31,0)&gt;0,VLOOKUP(B23,' Adatbázis új anyagok helye'!$A$1:$AZ$732,31,0),IF(OR(Y23=1,EXACT(Y23,"1B")),1,IF(EXACT(Y23,"1A"),0.1,100)))</f>
        <v>#N/A</v>
      </c>
      <c r="AB23" t="e">
        <f>IF(AND(OR(X23=1,X23="1B",X23="1A"),C23&gt;=Z23),"Skin Sens. 1","NEM Érz.")</f>
        <v>#N/A</v>
      </c>
      <c r="AC23" t="e">
        <f>IF(AND(OR(Y23=1,Y23="1B",Y23="1A"),C23&gt;=AA23),"Inhal. Sens. 1","NEM Érz.")</f>
        <v>#N/A</v>
      </c>
      <c r="AD23" s="85" t="e">
        <f>IF(AND(OR(X23=1,X23="1A",X23="1B"),C23&gt;=Z23/10),"CíMKÉRE","NEM")</f>
        <v>#N/A</v>
      </c>
      <c r="AE23" s="92" t="e">
        <f>IF(AND(OR(Y23=1,Y23="1A",Y23="1B"),C23&gt;=AA23/10),"CíMKÉRE","NEM")</f>
        <v>#N/A</v>
      </c>
      <c r="AF23" s="87" t="e">
        <f>VLOOKUP(B23,' Adatbázis új anyagok helye'!$A$1:$AZ$732,17,0)</f>
        <v>#N/A</v>
      </c>
      <c r="AG23" s="40" t="e">
        <f>IF(AF23=0,"NEM",IF(C23&gt;=VLOOKUP(B23,' Adatbázis új anyagok helye'!$A$1:$AZ$732,27,0),"Carc.","NEM"))</f>
        <v>#N/A</v>
      </c>
      <c r="AH23" s="88" t="e">
        <f t="shared" si="12"/>
        <v>#N/A</v>
      </c>
      <c r="AI23" s="87" t="e">
        <f>VLOOKUP(B23,' Adatbázis új anyagok helye'!$A$1:$AZ$732,18,0)</f>
        <v>#N/A</v>
      </c>
      <c r="AJ23" s="40" t="e">
        <f>IF(AI23=0,"NEM",IF(C23&gt;=VLOOKUP(B23,' Adatbázis új anyagok helye'!$A$1:$AZ$732,28,0),"Muta.","NEM"))</f>
        <v>#N/A</v>
      </c>
      <c r="AK23" s="88" t="e">
        <f t="shared" si="6"/>
        <v>#N/A</v>
      </c>
      <c r="AL23" s="87" t="e">
        <f>VLOOKUP(B23,' Adatbázis új anyagok helye'!$A$1:$AZ$732,19,0)</f>
        <v>#N/A</v>
      </c>
      <c r="AM23" s="40" t="e">
        <f>IF(AL23=0,"NEM",IF(C23&gt;=VLOOKUP(B23,' Adatbázis új anyagok helye'!$A$1:$AZ$732,30,0),"Repr.","NEM"))</f>
        <v>#N/A</v>
      </c>
      <c r="AN23" s="88" t="e">
        <f t="shared" si="7"/>
        <v>#N/A</v>
      </c>
      <c r="AO23" s="79" t="e">
        <f>VLOOKUP(B23,' Adatbázis új anyagok helye'!$A$1:$AZ$732,15,0)</f>
        <v>#N/A</v>
      </c>
      <c r="AP23" s="89" t="e">
        <f>IF(AO23=0,"NEM",IF(AND(AO23=1,C23&gt;=VLOOKUP(B23,' Adatbázis új anyagok helye'!$A$1:$AZ$732,22,0)),"STOT SE 1",IF(OR(AND(AO23=1,C23&gt;=VLOOKUP(B23,' Adatbázis új anyagok helye'!$A$1:$AZ$732,23,0)),(AND(AO23=2,C23&gt;=VLOOKUP(B23,' Adatbázis új anyagok helye'!$A$1:$AZ$732,23,0)))),"STOT SE 2",IF(AO23=3,C23/VLOOKUP(B23,' Adatbázis új anyagok helye'!$A$1:$AZ$732,24,0),"NEM"))))</f>
        <v>#N/A</v>
      </c>
      <c r="AQ23" s="78" t="e">
        <f>VLOOKUP(B23,' Adatbázis új anyagok helye'!$A$1:$AZ$732,16,0)</f>
        <v>#N/A</v>
      </c>
      <c r="AR23" t="e">
        <f>IF(AQ23=0,"NEM",IF(AND(AQ23=1,C23&gt;=VLOOKUP(B23,' Adatbázis új anyagok helye'!$A$1:$AZ$732,25,0)),"STOT RE 1",IF(OR(AND(AQ23=1,C23&gt;=VLOOKUP(B23,' Adatbázis új anyagok helye'!$A$1:$AZ$732,26,0)),(AND(AQ23=2,C23&gt;=VLOOKUP(B23,' Adatbázis új anyagok helye'!$A$1:$AZ$732,26,0)))),"STOT RE 2","NEM")))</f>
        <v>#N/A</v>
      </c>
      <c r="AS23" s="79" t="e">
        <f>VLOOKUP(B23,' Adatbázis új anyagok helye'!$A$1:$AZ$732,37,0)</f>
        <v>#N/A</v>
      </c>
      <c r="AT23" s="90" t="e">
        <f>IF(AS23=0,0,IF(VLOOKUP(B23,' Adatbázis új anyagok helye'!$A$1:$AZ$732,40,0)&gt;0,C23*VLOOKUP(B23,' Adatbázis új anyagok helye'!$A$1:$AZ$732,40,0),C23))</f>
        <v>#N/A</v>
      </c>
      <c r="AU23" s="253" t="e">
        <f>VLOOKUP(B23,' Adatbázis új anyagok helye'!$A$1:$AZ$732,38,0)</f>
        <v>#N/A</v>
      </c>
      <c r="AV23" s="78" t="e">
        <f>IF(AU23=0,0,IF(AU23=1,IF(VLOOKUP(B23,' Adatbázis új anyagok helye'!$A$1:$AZ$732,42,0)&gt;0,C23*VLOOKUP(B23,' Adatbázis új anyagok helye'!$A$1:$AZ$732,42,0),C23),0))</f>
        <v>#N/A</v>
      </c>
      <c r="AW23" s="78">
        <f>IF($AV$24&gt;=25,0,IF(AU23=0,0,IF(AU23=1,IF(VLOOKUP(B23,' Adatbázis új anyagok helye'!$A$1:$AZ$732,41,0)&gt;0,10*C23*VLOOKUP(B23,' Adatbázis új anyagok helye'!$A$1:$AZ$732,41,0),10*C23),IF(AU23=2,C23,0))))</f>
        <v>0</v>
      </c>
      <c r="AX23" s="78">
        <f>IF(OR($AV$24&gt;=25,$AW$24&gt;=25),0,IF(AU23=0,0,IF(AU23=1,IF(VLOOKUP(B23,' Adatbázis új anyagok helye'!$A$1:$AZ$732,41,0)&gt;0,100*C23*VLOOKUP(B23,' Adatbázis új anyagok helye'!$A$1:$AZ$732,41,0),100*C23),IF(AU23=2,10*C23,IF(AU23=3,C23,0)))))</f>
        <v>0</v>
      </c>
      <c r="AY23" s="90">
        <f t="shared" si="8"/>
        <v>0</v>
      </c>
      <c r="AZ23" s="91" t="e">
        <f>VLOOKUP(B23,'25-2000 anyagai'!$A$1:$J$439,5,0)</f>
        <v>#N/A</v>
      </c>
      <c r="BA23" t="e">
        <f>IF((VLOOKUP(B23,'PIC lista'!$A$2:$C$1008,1,0)=B23),"IGEN","NEM")</f>
        <v>#N/A</v>
      </c>
      <c r="BB23" t="e">
        <f>IF((VLOOKUP(B23,jelöltlista!$A$1:$D$1000,1,0)=B23),"IGEN","NEM")</f>
        <v>#N/A</v>
      </c>
      <c r="BC23" s="137" t="e">
        <f>VLOOKUP(B23,'harmonizált osztályozások'!$A$1:$AZ$6553,5,0)</f>
        <v>#N/A</v>
      </c>
    </row>
    <row r="24" spans="1:55" ht="18.75">
      <c r="A24" s="96"/>
      <c r="B24" s="97"/>
      <c r="C24" s="98"/>
      <c r="D24" s="99"/>
      <c r="E24" s="100"/>
      <c r="F24" s="100"/>
      <c r="G24" s="100"/>
      <c r="H24" s="101"/>
      <c r="I24" s="101"/>
      <c r="J24" s="101"/>
      <c r="K24" s="102">
        <f>IF(_xlfn.AGGREGATE(9,3,K3:K23)=0,"NEM",100/_xlfn.AGGREGATE(9,3,K3:K23))</f>
        <v>705.7163020465772</v>
      </c>
      <c r="L24" s="102">
        <f>IF(_xlfn.AGGREGATE(9,3,L3:L23)=0,"NEM",100/_xlfn.AGGREGATE(9,3,L3:L23))</f>
        <v>835.42188805346689</v>
      </c>
      <c r="M24" s="260">
        <f>IF(_xlfn.AGGREGATE(9,3,M3:M23)=0,"NEM",100/_xlfn.AGGREGATE(9,3,M3:M23))</f>
        <v>835.42188805346689</v>
      </c>
      <c r="N24" s="103"/>
      <c r="O24" s="110">
        <f>_xlfn.AGGREGATE(9,3,O3:O23)</f>
        <v>0.25145000000000001</v>
      </c>
      <c r="P24" s="104"/>
      <c r="Q24" s="105"/>
      <c r="R24" s="106"/>
      <c r="S24" s="101"/>
      <c r="T24" s="107">
        <f>_xlfn.AGGREGATE(9,3,T3:T23)</f>
        <v>50</v>
      </c>
      <c r="U24" s="108">
        <f>_xlfn.AGGREGATE(9,3,U3:U23)</f>
        <v>1.4</v>
      </c>
      <c r="V24" s="109">
        <f>_xlfn.AGGREGATE(9,3,V3:V23)</f>
        <v>54.8245</v>
      </c>
      <c r="W24" s="110">
        <f>_xlfn.AGGREGATE(9,3,W3:W23)</f>
        <v>1.6666666666666665</v>
      </c>
      <c r="X24" s="111"/>
      <c r="Y24" s="112"/>
      <c r="Z24" s="113"/>
      <c r="AA24" s="113"/>
      <c r="AB24" s="114"/>
      <c r="AC24" s="114"/>
      <c r="AD24" s="115"/>
      <c r="AE24" s="116"/>
      <c r="AF24" s="117"/>
      <c r="AG24" s="117"/>
      <c r="AH24" s="118">
        <f>_xlfn.AGGREGATE(5,3,AH3:AH23)</f>
        <v>1</v>
      </c>
      <c r="AI24" s="100"/>
      <c r="AJ24" s="100"/>
      <c r="AK24" s="118">
        <f>_xlfn.AGGREGATE(5,3,AK3:AK23)</f>
        <v>2</v>
      </c>
      <c r="AL24" s="100"/>
      <c r="AM24" s="100"/>
      <c r="AN24" s="118">
        <f>_xlfn.AGGREGATE(5,3,AN3:AN23)</f>
        <v>4</v>
      </c>
      <c r="AO24" s="103"/>
      <c r="AP24" s="119">
        <f>_xlfn.AGGREGATE(9,3,AP3:AP23)</f>
        <v>3.3867499999999997</v>
      </c>
      <c r="AQ24" s="120"/>
      <c r="AR24" s="120"/>
      <c r="AS24" s="104"/>
      <c r="AT24" s="121">
        <f>_xlfn.AGGREGATE(9,3,AT3:AT23)</f>
        <v>32</v>
      </c>
      <c r="AU24" s="122"/>
      <c r="AV24" s="261">
        <f>_xlfn.AGGREGATE(9,3,AV3:AV23)</f>
        <v>30</v>
      </c>
      <c r="AW24" s="261">
        <f>_xlfn.AGGREGATE(9,3,AW3:AW23)</f>
        <v>0</v>
      </c>
      <c r="AX24" s="261">
        <f>_xlfn.AGGREGATE(9,3,AX3:AX23)</f>
        <v>0</v>
      </c>
      <c r="AY24" s="262">
        <f>_xlfn.AGGREGATE(9,3,AY3:AY23)</f>
        <v>0</v>
      </c>
    </row>
    <row r="25" spans="1:55" ht="45" customHeight="1">
      <c r="A25" s="69"/>
      <c r="B25" s="70"/>
      <c r="C25" s="123"/>
      <c r="D25" s="124" t="s">
        <v>117</v>
      </c>
      <c r="E25" s="431" t="str">
        <f>IF(K24&lt;=5,"Acute Tox. 1 SZÁJON",IF(K24&lt;=50,"Acute Tox. 2 SZÁJON",IF(K24&lt;=300,"Acute Tox. 3 SZÁJON",IF(K24&lt;=2000,"Acute Tox. 4 SZÁJON","NINCS orális Toxicitás."))))</f>
        <v>Acute Tox. 4 SZÁJON</v>
      </c>
      <c r="F25" s="431"/>
      <c r="G25" s="431"/>
      <c r="H25" s="431"/>
      <c r="I25" s="432" t="str">
        <f>IF(L24&lt;=5,"Acute Tox. 1 BŐR",IF(L24&lt;=50,"Acute Tox. 2 BŐR",IF(L24&lt;=300,"Acute Tox. 3 BŐR",IF(L24&lt;=2000,"Acute Tox. 4 BŐR","NINCS bőr toxicitás."))))</f>
        <v>Acute Tox. 4 BŐR</v>
      </c>
      <c r="J25" s="432"/>
      <c r="K25" s="432"/>
      <c r="L25" s="433" t="str">
        <f>IF(M24&lt;=5,"Acute Tox. 1 Belégz",IF(M24&lt;=50,"Acute Tox. 2 Belégz",IF(M24&lt;=300,"Acute Tox. 3 Belégz",IF(M24&lt;=2000,"Acute Tox. 4 Belégz.","NINCS belégzéses Toxicitás"))))</f>
        <v>Acute Tox. 4 Belégz.</v>
      </c>
      <c r="M25" s="433"/>
      <c r="N25" s="315" t="str">
        <f>IF(O24&gt;=1,"Asp. Tox. 1","")</f>
        <v/>
      </c>
      <c r="O25" s="125"/>
      <c r="P25" s="79"/>
      <c r="Q25" s="78"/>
      <c r="R25" s="434" t="str">
        <f>IF(U24&gt;=1,"Skin Corr. 1",IF(T24&gt;=1,"Skin Irrit. 2","Nem osztályozott bőrre"))</f>
        <v>Skin Corr. 1</v>
      </c>
      <c r="S25" s="434"/>
      <c r="T25" s="434"/>
      <c r="U25" s="126" t="str">
        <f>IF(segédtáblázatok!H19&gt;=1,"A",IF(segédtáblázatok!I20&gt;=1,"B",IF(segédtáblázatok!J20&gt;=1,"C","")))</f>
        <v>C</v>
      </c>
      <c r="V25" s="435" t="str">
        <f>IF(W24&gt;=1,"Eye Dam. 1",IF(V24&gt;=1,"Eye Irrit. 2","Nem osztályozott szemre"))</f>
        <v>Eye Dam. 1</v>
      </c>
      <c r="W25" s="435"/>
      <c r="X25" s="127"/>
      <c r="Y25" s="127"/>
      <c r="AB25" s="128" t="str">
        <f>IF(ISERROR(VLOOKUP("Skin Sens. 1",AB3:AB23,1,0)),"Nem érzékenyítő bőrre","Skin Sens. 1")</f>
        <v>Nem érzékenyítő bőrre</v>
      </c>
      <c r="AC25" s="128" t="str">
        <f>IF(ISERROR(VLOOKUP("Inhal. Sens. 1",AC3:AC23,1,0)),"Nem érzékenyítő belégz.","Inhal. Sens. 1")</f>
        <v>Nem érzékenyítő belégz.</v>
      </c>
      <c r="AD25" s="129" t="s">
        <v>118</v>
      </c>
      <c r="AE25" s="129" t="s">
        <v>118</v>
      </c>
      <c r="AG25" s="125" t="str">
        <f>IF(ISERROR(VLOOKUP("Carc.",AG3:AG23,1,0)),"NEM","Carc.")</f>
        <v>Carc.</v>
      </c>
      <c r="AH25" s="130" t="str">
        <f>IF(AH24=1,"1A",IF(AH24=2,"1B",IF(AH24=3,2,"")))</f>
        <v>1A</v>
      </c>
      <c r="AI25" s="40"/>
      <c r="AJ25" s="125" t="str">
        <f>IF(ISERROR(VLOOKUP("Muta.",AJ3:AJ23,1,0)),"NEM","Muta.")</f>
        <v>Muta.</v>
      </c>
      <c r="AK25" s="130" t="str">
        <f>IF(AK24=1,"1A",IF(AK24=2,"1B",IF(AK24=3,2,"")))</f>
        <v>1B</v>
      </c>
      <c r="AM25" s="125" t="str">
        <f>IF(ISERROR(VLOOKUP("Repr.",AM3:AM23,1,0)),"NEM","Repr.")</f>
        <v>NEM</v>
      </c>
      <c r="AN25" s="130" t="str">
        <f>IF(AN24=1,"1A",IF(AN24=2,"1B",IF(AN24=3,2,"")))</f>
        <v/>
      </c>
      <c r="AO25" s="125" t="str">
        <f>IF(ISERROR(VLOOKUP("STOT SE 1",AP3:AP23,1,0)),"","STOT SE 1")</f>
        <v>STOT SE 1</v>
      </c>
      <c r="AP25" s="125" t="str">
        <f>IF(ISERROR(VLOOKUP("STOT SE 2",AP3:AP23,1,0)),"","STOT SE 2")</f>
        <v/>
      </c>
      <c r="AQ25" s="131" t="str">
        <f>IF(ISERROR(VLOOKUP("STOT RE 1",AR3:AR23,1,0)),"","STOT RE 1")</f>
        <v/>
      </c>
      <c r="AR25" s="125" t="str">
        <f>IF(ISERROR(VLOOKUP("STOT RE 2",AR3:AR23,1,0)),"","STOT RE 2")</f>
        <v>STOT RE 2</v>
      </c>
      <c r="AS25" s="79"/>
      <c r="AT25" s="130" t="str">
        <f>IF(AT24&gt;=25,"Aquatic Acute 1","NEM")</f>
        <v>Aquatic Acute 1</v>
      </c>
      <c r="AV25" s="128" t="str">
        <f>IF(AV24&gt;=25,"Aquatic Chronic 1","NEM")</f>
        <v>Aquatic Chronic 1</v>
      </c>
      <c r="AW25" s="132" t="str">
        <f>IF(AW24&gt;=25,"Aquatic Chronic 2","NEM")</f>
        <v>NEM</v>
      </c>
      <c r="AX25" s="132" t="str">
        <f>IF(AX24&gt;=25,"Aquatic Chronic 3","NEM")</f>
        <v>NEM</v>
      </c>
      <c r="AY25" s="133" t="str">
        <f>IF(AY24&gt;=25,"Aquatic Chronic 4","NEM")</f>
        <v>NEM</v>
      </c>
    </row>
    <row r="26" spans="1:55" ht="57.75" customHeight="1">
      <c r="C26" s="134"/>
      <c r="D26" s="135"/>
      <c r="N26" s="425" t="s">
        <v>119</v>
      </c>
      <c r="O26" s="425"/>
      <c r="R26" s="136"/>
      <c r="S26" s="137"/>
      <c r="T26" s="137"/>
      <c r="U26" s="138"/>
      <c r="AO26" s="125"/>
      <c r="AP26" s="139" t="str">
        <f>IF(AP24&gt;=1,"STOT SE 3","")</f>
        <v>STOT SE 3</v>
      </c>
      <c r="AR26" s="140"/>
    </row>
    <row r="27" spans="1:55" ht="60">
      <c r="R27" s="137"/>
      <c r="S27" s="137"/>
      <c r="T27" s="137"/>
      <c r="U27" s="138"/>
      <c r="AP27" s="320" t="s">
        <v>120</v>
      </c>
      <c r="BC27" s="321"/>
    </row>
    <row r="29" spans="1:55" ht="15" customHeight="1"/>
  </sheetData>
  <sheetProtection sheet="1" objects="1" scenarios="1"/>
  <mergeCells count="20">
    <mergeCell ref="AJ1:AK1"/>
    <mergeCell ref="AM1:AN1"/>
    <mergeCell ref="T1:U1"/>
    <mergeCell ref="V1:W1"/>
    <mergeCell ref="X1:Y1"/>
    <mergeCell ref="Z1:AA1"/>
    <mergeCell ref="AB1:AE1"/>
    <mergeCell ref="R25:T25"/>
    <mergeCell ref="V25:W25"/>
    <mergeCell ref="P1:Q1"/>
    <mergeCell ref="R1:S1"/>
    <mergeCell ref="AG1:AH1"/>
    <mergeCell ref="N26:O26"/>
    <mergeCell ref="N1:O1"/>
    <mergeCell ref="E1:G1"/>
    <mergeCell ref="H1:J1"/>
    <mergeCell ref="K1:M1"/>
    <mergeCell ref="E25:H25"/>
    <mergeCell ref="I25:K25"/>
    <mergeCell ref="L25:M25"/>
  </mergeCells>
  <pageMargins left="0.7" right="0.7" top="0.75" bottom="0.75" header="0.51180555555555496" footer="0.51180555555555496"/>
  <pageSetup paperSize="9" firstPageNumber="0"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J745"/>
  <sheetViews>
    <sheetView zoomScale="130" zoomScaleNormal="130" workbookViewId="0">
      <pane xSplit="3" ySplit="2" topLeftCell="D585" activePane="bottomRight" state="frozen"/>
      <selection pane="topRight" activeCell="D1" sqref="D1"/>
      <selection pane="bottomLeft" activeCell="A293" sqref="A293"/>
      <selection pane="bottomRight" activeCell="C128" sqref="C128"/>
    </sheetView>
  </sheetViews>
  <sheetFormatPr defaultRowHeight="15"/>
  <cols>
    <col min="1" max="1" width="9.140625" style="278"/>
    <col min="2" max="2" width="6.42578125" style="156" customWidth="1"/>
    <col min="3" max="3" width="22.7109375" style="299" customWidth="1"/>
    <col min="4" max="4" width="15" style="278" bestFit="1" customWidth="1"/>
    <col min="5" max="5" width="9.140625" style="155"/>
    <col min="6" max="22" width="9.140625" style="154"/>
    <col min="23" max="23" width="10.28515625" style="154" customWidth="1"/>
    <col min="24" max="42" width="9.140625" style="154"/>
    <col min="43" max="43" width="10.28515625" style="263" customWidth="1"/>
    <col min="44" max="45" width="9.140625" style="154"/>
    <col min="46" max="46" width="11.140625" style="154" customWidth="1"/>
    <col min="47" max="1024" width="9.140625" style="154"/>
  </cols>
  <sheetData>
    <row r="1" spans="1:1023" ht="78.75" customHeight="1">
      <c r="A1" s="275" t="s">
        <v>25643</v>
      </c>
      <c r="B1" s="156">
        <v>1</v>
      </c>
      <c r="C1" s="299" t="s">
        <v>25644</v>
      </c>
      <c r="D1" s="289" t="s">
        <v>25645</v>
      </c>
      <c r="E1" s="157" t="s">
        <v>722</v>
      </c>
      <c r="F1" s="157" t="s">
        <v>25646</v>
      </c>
      <c r="G1" s="157" t="s">
        <v>25647</v>
      </c>
      <c r="H1" s="157" t="s">
        <v>25648</v>
      </c>
      <c r="I1" s="158" t="s">
        <v>723</v>
      </c>
      <c r="J1" s="324" t="s">
        <v>724</v>
      </c>
      <c r="K1" s="159" t="s">
        <v>725</v>
      </c>
      <c r="L1" s="159" t="s">
        <v>726</v>
      </c>
      <c r="M1" s="160" t="s">
        <v>727</v>
      </c>
      <c r="N1" s="160" t="s">
        <v>728</v>
      </c>
      <c r="O1" s="159" t="s">
        <v>729</v>
      </c>
      <c r="P1" s="160" t="s">
        <v>730</v>
      </c>
      <c r="Q1" s="160" t="s">
        <v>731</v>
      </c>
      <c r="R1" s="160" t="s">
        <v>732</v>
      </c>
      <c r="S1" s="160" t="s">
        <v>733</v>
      </c>
      <c r="T1" s="160" t="s">
        <v>734</v>
      </c>
      <c r="U1" s="161" t="s">
        <v>735</v>
      </c>
      <c r="V1" s="162" t="s">
        <v>736</v>
      </c>
      <c r="W1" s="162" t="s">
        <v>737</v>
      </c>
      <c r="X1" s="162" t="s">
        <v>738</v>
      </c>
      <c r="Y1" s="162" t="s">
        <v>739</v>
      </c>
      <c r="Z1" s="162" t="s">
        <v>740</v>
      </c>
      <c r="AA1" s="162" t="s">
        <v>741</v>
      </c>
      <c r="AB1" s="162" t="s">
        <v>742</v>
      </c>
      <c r="AC1" s="162" t="s">
        <v>743</v>
      </c>
      <c r="AD1" s="157" t="s">
        <v>744</v>
      </c>
      <c r="AE1" s="157" t="s">
        <v>745</v>
      </c>
      <c r="AF1" s="162" t="s">
        <v>746</v>
      </c>
      <c r="AG1" s="334" t="s">
        <v>747</v>
      </c>
      <c r="AH1" s="162" t="s">
        <v>748</v>
      </c>
      <c r="AI1" s="334" t="s">
        <v>749</v>
      </c>
      <c r="AJ1" s="163" t="s">
        <v>750</v>
      </c>
      <c r="AK1" s="159" t="s">
        <v>751</v>
      </c>
      <c r="AL1" s="160" t="s">
        <v>752</v>
      </c>
      <c r="AM1" s="164" t="s">
        <v>753</v>
      </c>
      <c r="AN1" s="155" t="s">
        <v>25649</v>
      </c>
      <c r="AO1" s="155" t="s">
        <v>25650</v>
      </c>
      <c r="AP1" s="155" t="s">
        <v>25651</v>
      </c>
      <c r="AQ1" s="347" t="s">
        <v>25652</v>
      </c>
      <c r="AR1" s="347" t="s">
        <v>25653</v>
      </c>
      <c r="AS1" s="246" t="s">
        <v>25654</v>
      </c>
      <c r="AT1" s="246" t="s">
        <v>25655</v>
      </c>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row>
    <row r="2" spans="1:1023" ht="26.25" customHeight="1">
      <c r="A2" s="275">
        <v>1</v>
      </c>
      <c r="B2" s="156">
        <v>2</v>
      </c>
      <c r="C2" s="156">
        <v>3</v>
      </c>
      <c r="D2" s="275">
        <v>4</v>
      </c>
      <c r="E2" s="155">
        <v>5</v>
      </c>
      <c r="F2" s="154">
        <v>6</v>
      </c>
      <c r="G2" s="156">
        <v>7</v>
      </c>
      <c r="H2" s="154">
        <v>8</v>
      </c>
      <c r="I2" s="165">
        <v>9</v>
      </c>
      <c r="J2" s="156">
        <v>10</v>
      </c>
      <c r="K2" s="154">
        <v>11</v>
      </c>
      <c r="L2" s="154">
        <v>12</v>
      </c>
      <c r="M2" s="156">
        <v>13</v>
      </c>
      <c r="N2" s="154">
        <v>14</v>
      </c>
      <c r="O2" s="156">
        <v>15</v>
      </c>
      <c r="P2" s="154">
        <v>16</v>
      </c>
      <c r="Q2" s="156">
        <v>17</v>
      </c>
      <c r="R2" s="154">
        <v>18</v>
      </c>
      <c r="S2" s="156">
        <v>19</v>
      </c>
      <c r="T2" s="154">
        <v>20</v>
      </c>
      <c r="U2" s="154">
        <v>21</v>
      </c>
      <c r="V2" s="30">
        <v>22</v>
      </c>
      <c r="W2" s="166">
        <v>23</v>
      </c>
      <c r="X2" s="30">
        <v>24</v>
      </c>
      <c r="Y2" s="166">
        <v>25</v>
      </c>
      <c r="Z2" s="30">
        <v>26</v>
      </c>
      <c r="AA2" s="166">
        <v>27</v>
      </c>
      <c r="AB2" s="30">
        <v>28</v>
      </c>
      <c r="AC2" s="166">
        <v>29</v>
      </c>
      <c r="AD2" s="156">
        <v>30</v>
      </c>
      <c r="AE2" s="154">
        <v>31</v>
      </c>
      <c r="AF2" s="30">
        <v>32</v>
      </c>
      <c r="AG2" s="166">
        <v>33</v>
      </c>
      <c r="AH2" s="335">
        <v>34</v>
      </c>
      <c r="AI2" s="166">
        <v>35</v>
      </c>
      <c r="AJ2" s="163" t="s">
        <v>26264</v>
      </c>
      <c r="AK2" s="156">
        <v>37</v>
      </c>
      <c r="AL2" s="156">
        <v>38</v>
      </c>
      <c r="AM2" s="167">
        <v>39</v>
      </c>
      <c r="AN2" s="156">
        <v>40</v>
      </c>
      <c r="AO2" s="154">
        <v>41</v>
      </c>
      <c r="AP2" s="154">
        <v>42</v>
      </c>
      <c r="AQ2" s="268">
        <v>43</v>
      </c>
      <c r="AS2" s="156" t="s">
        <v>6562</v>
      </c>
      <c r="AT2" t="s">
        <v>6561</v>
      </c>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row>
    <row r="3" spans="1:1023" ht="26.25" customHeight="1">
      <c r="A3" s="275" t="s">
        <v>25589</v>
      </c>
      <c r="B3" s="156">
        <v>3</v>
      </c>
      <c r="C3" s="299" t="s">
        <v>25656</v>
      </c>
      <c r="D3" s="275" t="s">
        <v>25590</v>
      </c>
      <c r="G3" s="156"/>
      <c r="I3" s="165"/>
      <c r="J3" s="156"/>
      <c r="M3" s="156"/>
      <c r="O3" s="156"/>
      <c r="Q3" s="156"/>
      <c r="S3" s="156"/>
      <c r="V3" s="166">
        <f t="shared" ref="V3:V20" si="0">IF(O3=1,10,100)</f>
        <v>100</v>
      </c>
      <c r="W3" s="166">
        <f t="shared" ref="W3:W20" si="1">IF(O3=1,1,IF(O3=2,10,100))</f>
        <v>100</v>
      </c>
      <c r="X3" s="166">
        <f t="shared" ref="X3:X33" si="2">IF(O3=3,20,100)</f>
        <v>100</v>
      </c>
      <c r="Y3" s="166">
        <f t="shared" ref="Y3:Y40" si="3">IF(P3=1,10,100)</f>
        <v>100</v>
      </c>
      <c r="Z3" s="166">
        <f t="shared" ref="Z3:Z40" si="4">IF(P3=1,1,IF(P3=2,10,100))</f>
        <v>100</v>
      </c>
      <c r="AA3" s="174">
        <f t="shared" ref="AA3:AA35" si="5">IF(OR(EXACT(Q3,"1A"),EXACT(Q3,"1B")),0.1,IF(Q3=2,1,100))</f>
        <v>100</v>
      </c>
      <c r="AB3" s="174">
        <f t="shared" ref="AB3:AB35" si="6">IF(OR(EXACT(R3,"1A"),EXACT(R3,"1B")),0.1,IF(R3=2,1,100))</f>
        <v>100</v>
      </c>
      <c r="AC3" s="174">
        <f t="shared" ref="AC3:AC35" si="7">IF(OR(EXACT(S3,"1A"),EXACT(S3,"1B")),0.3,IF(S3=2,3,100))</f>
        <v>100</v>
      </c>
      <c r="AD3" s="156"/>
      <c r="AF3" s="162">
        <f t="shared" ref="AF3:AF21" si="8">IF(OR(OR(EXACT(J3,"1A"),EXACT(J3,"1B"),EXACT(J3,"1C")),K3=1),1,IF(K3=2,10,100))</f>
        <v>100</v>
      </c>
      <c r="AG3" s="162">
        <f t="shared" ref="AG3:AG21" si="9">IF(OR(EXACT(J3,"1A"),EXACT(J3,"1B"),EXACT(J3,"1C")),1,IF(J3=2,10,100))</f>
        <v>100</v>
      </c>
      <c r="AH3" s="162">
        <f t="shared" ref="AH3:AH21" si="10">IF(OR(EXACT(J3,"1A"),EXACT(J3,"1B"),EXACT(J3,"1C"),K3=1),3,100)</f>
        <v>100</v>
      </c>
      <c r="AI3" s="162">
        <f t="shared" ref="AI3:AI21" si="11">IF(OR(EXACT(J3,"1A"),EXACT(J3,"1B"),EXACT(J3,"1C")),5,100)</f>
        <v>100</v>
      </c>
      <c r="AJ3" s="163" t="s">
        <v>25594</v>
      </c>
      <c r="AK3" s="156"/>
      <c r="AL3" s="156"/>
      <c r="AM3" s="167"/>
      <c r="AN3" s="156"/>
      <c r="AQ3" s="273" t="s">
        <v>25591</v>
      </c>
      <c r="AS3" s="156"/>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row>
    <row r="4" spans="1:1023" ht="26.25" customHeight="1">
      <c r="A4" s="275" t="s">
        <v>2351</v>
      </c>
      <c r="B4" s="156">
        <v>4</v>
      </c>
      <c r="C4" s="299" t="s">
        <v>25657</v>
      </c>
      <c r="D4" s="275" t="s">
        <v>9977</v>
      </c>
      <c r="G4" s="156"/>
      <c r="I4" s="165">
        <v>0.05</v>
      </c>
      <c r="J4" s="156"/>
      <c r="L4" s="154">
        <v>1</v>
      </c>
      <c r="M4" s="156"/>
      <c r="O4" s="156"/>
      <c r="P4" s="154">
        <v>1</v>
      </c>
      <c r="Q4" s="156">
        <v>2</v>
      </c>
      <c r="S4" s="156"/>
      <c r="V4" s="166">
        <f t="shared" si="0"/>
        <v>100</v>
      </c>
      <c r="W4" s="166">
        <f t="shared" si="1"/>
        <v>100</v>
      </c>
      <c r="X4" s="166">
        <f t="shared" si="2"/>
        <v>100</v>
      </c>
      <c r="Y4" s="166">
        <f t="shared" si="3"/>
        <v>10</v>
      </c>
      <c r="Z4" s="166">
        <f t="shared" si="4"/>
        <v>1</v>
      </c>
      <c r="AA4" s="174">
        <f t="shared" si="5"/>
        <v>1</v>
      </c>
      <c r="AB4" s="174">
        <f t="shared" si="6"/>
        <v>100</v>
      </c>
      <c r="AC4" s="174">
        <f t="shared" si="7"/>
        <v>100</v>
      </c>
      <c r="AD4" s="156"/>
      <c r="AF4" s="162">
        <f t="shared" si="8"/>
        <v>100</v>
      </c>
      <c r="AG4" s="162">
        <f t="shared" si="9"/>
        <v>100</v>
      </c>
      <c r="AH4" s="162">
        <f t="shared" si="10"/>
        <v>100</v>
      </c>
      <c r="AI4" s="162">
        <f t="shared" si="11"/>
        <v>100</v>
      </c>
      <c r="AJ4" s="163" t="s">
        <v>758</v>
      </c>
      <c r="AK4" s="156"/>
      <c r="AL4" s="156"/>
      <c r="AM4" s="167"/>
      <c r="AN4" s="156"/>
      <c r="AQ4" s="273" t="s">
        <v>25593</v>
      </c>
      <c r="AR4" s="154">
        <v>27</v>
      </c>
      <c r="AS4" s="156"/>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row>
    <row r="5" spans="1:1023" ht="26.25" customHeight="1">
      <c r="A5" s="275" t="s">
        <v>2385</v>
      </c>
      <c r="B5" s="156">
        <v>5</v>
      </c>
      <c r="C5" s="299" t="s">
        <v>26319</v>
      </c>
      <c r="D5" s="275" t="s">
        <v>9933</v>
      </c>
      <c r="G5" s="156"/>
      <c r="I5" s="165">
        <v>0.04</v>
      </c>
      <c r="J5" s="156"/>
      <c r="L5" s="154">
        <v>1</v>
      </c>
      <c r="M5" s="156">
        <v>1</v>
      </c>
      <c r="O5" s="156"/>
      <c r="Q5" s="156" t="s">
        <v>772</v>
      </c>
      <c r="R5" s="154">
        <v>2</v>
      </c>
      <c r="S5" s="156" t="s">
        <v>772</v>
      </c>
      <c r="V5" s="166">
        <f t="shared" ref="V5" si="12">IF(O5=1,10,100)</f>
        <v>100</v>
      </c>
      <c r="W5" s="166">
        <f t="shared" ref="W5" si="13">IF(O5=1,1,IF(O5=2,10,100))</f>
        <v>100</v>
      </c>
      <c r="X5" s="166">
        <f t="shared" ref="X5" si="14">IF(O5=3,20,100)</f>
        <v>100</v>
      </c>
      <c r="Y5" s="166">
        <f t="shared" ref="Y5" si="15">IF(P5=1,10,100)</f>
        <v>100</v>
      </c>
      <c r="Z5" s="166">
        <f t="shared" ref="Z5" si="16">IF(P5=1,1,IF(P5=2,10,100))</f>
        <v>100</v>
      </c>
      <c r="AA5" s="265">
        <v>0.01</v>
      </c>
      <c r="AB5" s="174">
        <f t="shared" ref="AB5" si="17">IF(OR(EXACT(R5,"1A"),EXACT(R5,"1B")),0.1,IF(R5=2,1,100))</f>
        <v>1</v>
      </c>
      <c r="AC5" s="174">
        <f t="shared" ref="AC5" si="18">IF(OR(EXACT(S5,"1A"),EXACT(S5,"1B")),0.3,IF(S5=2,3,100))</f>
        <v>0.3</v>
      </c>
      <c r="AD5" s="156"/>
      <c r="AF5" s="162">
        <f t="shared" ref="AF5" si="19">IF(OR(OR(EXACT(J5,"1A"),EXACT(J5,"1B"),EXACT(J5,"1C")),K5=1),1,IF(K5=2,10,100))</f>
        <v>100</v>
      </c>
      <c r="AG5" s="162">
        <f t="shared" ref="AG5" si="20">IF(OR(EXACT(J5,"1A"),EXACT(J5,"1B"),EXACT(J5,"1C")),1,IF(J5=2,10,100))</f>
        <v>100</v>
      </c>
      <c r="AH5" s="162">
        <f t="shared" ref="AH5" si="21">IF(OR(EXACT(J5,"1A"),EXACT(J5,"1B"),EXACT(J5,"1C"),K5=1),3,100)</f>
        <v>100</v>
      </c>
      <c r="AI5" s="162">
        <f t="shared" ref="AI5" si="22">IF(OR(EXACT(J5,"1A"),EXACT(J5,"1B"),EXACT(J5,"1C")),5,100)</f>
        <v>100</v>
      </c>
      <c r="AJ5" s="163" t="s">
        <v>25636</v>
      </c>
      <c r="AK5" s="156">
        <v>1</v>
      </c>
      <c r="AL5" s="156">
        <v>1</v>
      </c>
      <c r="AM5" s="167"/>
      <c r="AN5" s="156"/>
      <c r="AQ5" s="273" t="s">
        <v>26320</v>
      </c>
      <c r="AS5" s="156"/>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row>
    <row r="6" spans="1:1023" ht="26.25" customHeight="1">
      <c r="A6" s="275" t="s">
        <v>2380</v>
      </c>
      <c r="B6" s="156">
        <v>6</v>
      </c>
      <c r="C6" s="299" t="s">
        <v>25658</v>
      </c>
      <c r="D6" s="275" t="s">
        <v>25592</v>
      </c>
      <c r="G6" s="156"/>
      <c r="I6" s="165">
        <v>0.5</v>
      </c>
      <c r="J6" s="156"/>
      <c r="M6" s="156"/>
      <c r="O6" s="156"/>
      <c r="Q6" s="156"/>
      <c r="S6" s="156"/>
      <c r="V6" s="166">
        <f t="shared" si="0"/>
        <v>100</v>
      </c>
      <c r="W6" s="166">
        <f t="shared" si="1"/>
        <v>100</v>
      </c>
      <c r="X6" s="166">
        <f t="shared" si="2"/>
        <v>100</v>
      </c>
      <c r="Y6" s="166">
        <f t="shared" si="3"/>
        <v>100</v>
      </c>
      <c r="Z6" s="166">
        <f t="shared" si="4"/>
        <v>100</v>
      </c>
      <c r="AA6" s="174">
        <f t="shared" si="5"/>
        <v>100</v>
      </c>
      <c r="AB6" s="174">
        <f t="shared" si="6"/>
        <v>100</v>
      </c>
      <c r="AC6" s="174">
        <f t="shared" si="7"/>
        <v>100</v>
      </c>
      <c r="AD6" s="156"/>
      <c r="AF6" s="162">
        <f t="shared" si="8"/>
        <v>100</v>
      </c>
      <c r="AG6" s="162">
        <f t="shared" si="9"/>
        <v>100</v>
      </c>
      <c r="AH6" s="162">
        <f t="shared" si="10"/>
        <v>100</v>
      </c>
      <c r="AI6" s="162">
        <f t="shared" si="11"/>
        <v>100</v>
      </c>
      <c r="AJ6" s="163" t="s">
        <v>25595</v>
      </c>
      <c r="AK6" s="156"/>
      <c r="AL6" s="156"/>
      <c r="AM6" s="167"/>
      <c r="AN6" s="156"/>
      <c r="AQ6" s="273" t="s">
        <v>6737</v>
      </c>
      <c r="AS6" s="15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row>
    <row r="7" spans="1:1023" ht="25.5" customHeight="1">
      <c r="A7" s="276" t="s">
        <v>1342</v>
      </c>
      <c r="B7" s="156">
        <v>7</v>
      </c>
      <c r="C7" s="299" t="s">
        <v>25659</v>
      </c>
      <c r="D7" s="276" t="s">
        <v>1343</v>
      </c>
      <c r="E7" s="155" t="s">
        <v>222</v>
      </c>
      <c r="F7"/>
      <c r="G7"/>
      <c r="H7" s="154">
        <v>2</v>
      </c>
      <c r="I7" s="343">
        <v>0.02</v>
      </c>
      <c r="J7" s="328"/>
      <c r="K7" s="341"/>
      <c r="L7"/>
      <c r="M7"/>
      <c r="N7"/>
      <c r="O7"/>
      <c r="P7" s="154">
        <v>1</v>
      </c>
      <c r="Q7"/>
      <c r="R7"/>
      <c r="S7" s="154" t="s">
        <v>772</v>
      </c>
      <c r="V7" s="166">
        <f t="shared" si="0"/>
        <v>100</v>
      </c>
      <c r="W7" s="166">
        <f t="shared" si="1"/>
        <v>100</v>
      </c>
      <c r="X7" s="166">
        <f t="shared" si="2"/>
        <v>100</v>
      </c>
      <c r="Y7" s="166">
        <f t="shared" si="3"/>
        <v>10</v>
      </c>
      <c r="Z7" s="166">
        <f t="shared" si="4"/>
        <v>1</v>
      </c>
      <c r="AA7" s="174">
        <f t="shared" si="5"/>
        <v>100</v>
      </c>
      <c r="AB7" s="174">
        <f t="shared" si="6"/>
        <v>100</v>
      </c>
      <c r="AC7" s="174">
        <f t="shared" si="7"/>
        <v>0.3</v>
      </c>
      <c r="AD7"/>
      <c r="AF7" s="162">
        <f t="shared" si="8"/>
        <v>100</v>
      </c>
      <c r="AG7" s="162">
        <f t="shared" si="9"/>
        <v>100</v>
      </c>
      <c r="AH7" s="162">
        <f t="shared" si="10"/>
        <v>100</v>
      </c>
      <c r="AI7" s="162">
        <f t="shared" si="11"/>
        <v>100</v>
      </c>
      <c r="AJ7" s="163" t="s">
        <v>1344</v>
      </c>
      <c r="AK7" s="156">
        <v>1</v>
      </c>
      <c r="AL7" s="154">
        <v>1</v>
      </c>
      <c r="AM7" s="163"/>
      <c r="AN7"/>
      <c r="AO7" s="154">
        <v>100</v>
      </c>
      <c r="AP7"/>
      <c r="AQ7" s="243" t="s">
        <v>25597</v>
      </c>
      <c r="AR7" t="s">
        <v>25596</v>
      </c>
    </row>
    <row r="8" spans="1:1023">
      <c r="A8" s="277" t="s">
        <v>5947</v>
      </c>
      <c r="B8" s="156">
        <v>8</v>
      </c>
      <c r="C8" s="300" t="s">
        <v>5948</v>
      </c>
      <c r="D8" s="288" t="s">
        <v>5949</v>
      </c>
      <c r="E8" s="246"/>
      <c r="F8" s="245"/>
      <c r="G8" s="245"/>
      <c r="H8" s="245"/>
      <c r="I8" s="343">
        <v>2</v>
      </c>
      <c r="J8" s="245"/>
      <c r="K8" s="245"/>
      <c r="L8" s="245"/>
      <c r="M8" s="245"/>
      <c r="N8" s="245"/>
      <c r="O8" s="244"/>
      <c r="P8" s="245"/>
      <c r="Q8" s="245"/>
      <c r="R8" s="245"/>
      <c r="S8" s="245"/>
      <c r="T8" s="245"/>
      <c r="U8" s="247"/>
      <c r="V8" s="248">
        <f t="shared" si="0"/>
        <v>100</v>
      </c>
      <c r="W8" s="248">
        <f t="shared" si="1"/>
        <v>100</v>
      </c>
      <c r="X8" s="248">
        <f t="shared" si="2"/>
        <v>100</v>
      </c>
      <c r="Y8" s="248">
        <f t="shared" si="3"/>
        <v>100</v>
      </c>
      <c r="Z8" s="248">
        <f t="shared" si="4"/>
        <v>100</v>
      </c>
      <c r="AA8" s="249">
        <f t="shared" si="5"/>
        <v>100</v>
      </c>
      <c r="AB8" s="249">
        <f t="shared" si="6"/>
        <v>100</v>
      </c>
      <c r="AC8" s="249">
        <f t="shared" si="7"/>
        <v>100</v>
      </c>
      <c r="AF8" s="250">
        <f t="shared" si="8"/>
        <v>100</v>
      </c>
      <c r="AG8" s="250">
        <f t="shared" si="9"/>
        <v>100</v>
      </c>
      <c r="AH8" s="250">
        <f t="shared" si="10"/>
        <v>100</v>
      </c>
      <c r="AI8" s="250">
        <f t="shared" si="11"/>
        <v>100</v>
      </c>
      <c r="AJ8" s="251" t="s">
        <v>9723</v>
      </c>
      <c r="AK8" s="244"/>
      <c r="AL8" s="245"/>
      <c r="AM8" s="163"/>
      <c r="AN8" s="245"/>
      <c r="AO8" s="245"/>
      <c r="AQ8" s="243" t="s">
        <v>25598</v>
      </c>
      <c r="AR8" s="155"/>
    </row>
    <row r="9" spans="1:1023" ht="28.5">
      <c r="A9" s="277" t="s">
        <v>2561</v>
      </c>
      <c r="B9" s="156">
        <v>9</v>
      </c>
      <c r="C9" s="300" t="s">
        <v>5895</v>
      </c>
      <c r="D9" s="288" t="s">
        <v>5896</v>
      </c>
      <c r="E9" s="246" t="s">
        <v>222</v>
      </c>
      <c r="F9" s="245"/>
      <c r="G9" s="245"/>
      <c r="H9" s="323">
        <v>1</v>
      </c>
      <c r="I9" s="343">
        <v>0.7</v>
      </c>
      <c r="J9" s="245" t="s">
        <v>773</v>
      </c>
      <c r="K9" s="245">
        <v>1</v>
      </c>
      <c r="L9" s="245"/>
      <c r="M9" s="245"/>
      <c r="N9" s="245"/>
      <c r="O9" s="244"/>
      <c r="P9" s="245"/>
      <c r="Q9" s="245"/>
      <c r="R9" s="245"/>
      <c r="S9" s="245"/>
      <c r="T9" s="245"/>
      <c r="U9" s="247"/>
      <c r="V9" s="248">
        <f t="shared" si="0"/>
        <v>100</v>
      </c>
      <c r="W9" s="248">
        <f t="shared" si="1"/>
        <v>100</v>
      </c>
      <c r="X9" s="248">
        <f t="shared" si="2"/>
        <v>100</v>
      </c>
      <c r="Y9" s="248">
        <f t="shared" si="3"/>
        <v>100</v>
      </c>
      <c r="Z9" s="248">
        <f t="shared" si="4"/>
        <v>100</v>
      </c>
      <c r="AA9" s="249">
        <f t="shared" si="5"/>
        <v>100</v>
      </c>
      <c r="AB9" s="249">
        <f t="shared" si="6"/>
        <v>100</v>
      </c>
      <c r="AC9" s="249">
        <f t="shared" si="7"/>
        <v>100</v>
      </c>
      <c r="AF9" s="250">
        <f t="shared" si="8"/>
        <v>1</v>
      </c>
      <c r="AG9" s="250">
        <f t="shared" si="9"/>
        <v>1</v>
      </c>
      <c r="AH9" s="250">
        <f t="shared" si="10"/>
        <v>3</v>
      </c>
      <c r="AI9" s="250">
        <f t="shared" si="11"/>
        <v>5</v>
      </c>
      <c r="AJ9" s="251" t="s">
        <v>25600</v>
      </c>
      <c r="AK9" s="244">
        <v>1</v>
      </c>
      <c r="AL9" s="245"/>
      <c r="AM9" s="163"/>
      <c r="AN9" s="245">
        <v>100</v>
      </c>
      <c r="AO9" s="245"/>
      <c r="AQ9" s="243" t="s">
        <v>25599</v>
      </c>
      <c r="AR9" s="155"/>
    </row>
    <row r="10" spans="1:1023">
      <c r="A10" s="275" t="s">
        <v>1238</v>
      </c>
      <c r="B10" s="156">
        <v>10</v>
      </c>
      <c r="C10" s="299" t="s">
        <v>25660</v>
      </c>
      <c r="D10" s="278" t="s">
        <v>1239</v>
      </c>
      <c r="E10"/>
      <c r="F10"/>
      <c r="G10"/>
      <c r="H10"/>
      <c r="I10" s="343">
        <v>1000</v>
      </c>
      <c r="J10" s="154">
        <v>2</v>
      </c>
      <c r="K10" s="341"/>
      <c r="L10"/>
      <c r="M10"/>
      <c r="N10"/>
      <c r="O10"/>
      <c r="P10"/>
      <c r="Q10"/>
      <c r="R10"/>
      <c r="S10"/>
      <c r="T10"/>
      <c r="U10"/>
      <c r="V10" s="166">
        <f t="shared" si="0"/>
        <v>100</v>
      </c>
      <c r="W10" s="166">
        <f t="shared" si="1"/>
        <v>100</v>
      </c>
      <c r="X10" s="166">
        <f t="shared" si="2"/>
        <v>100</v>
      </c>
      <c r="Y10" s="166">
        <f t="shared" si="3"/>
        <v>100</v>
      </c>
      <c r="Z10" s="166">
        <f t="shared" si="4"/>
        <v>100</v>
      </c>
      <c r="AA10" s="174">
        <f t="shared" si="5"/>
        <v>100</v>
      </c>
      <c r="AB10" s="174">
        <f t="shared" si="6"/>
        <v>100</v>
      </c>
      <c r="AC10" s="174">
        <f t="shared" si="7"/>
        <v>100</v>
      </c>
      <c r="AD10"/>
      <c r="AE10"/>
      <c r="AF10" s="162">
        <f t="shared" si="8"/>
        <v>100</v>
      </c>
      <c r="AG10" s="162">
        <f t="shared" si="9"/>
        <v>10</v>
      </c>
      <c r="AH10" s="162">
        <f t="shared" si="10"/>
        <v>100</v>
      </c>
      <c r="AI10" s="162">
        <f t="shared" si="11"/>
        <v>100</v>
      </c>
      <c r="AJ10" s="163" t="s">
        <v>25594</v>
      </c>
      <c r="AK10"/>
      <c r="AL10"/>
      <c r="AM10" s="163"/>
      <c r="AN10"/>
      <c r="AO10"/>
      <c r="AP10"/>
      <c r="AQ10" s="243" t="s">
        <v>25601</v>
      </c>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row>
    <row r="11" spans="1:1023">
      <c r="A11" s="275" t="s">
        <v>2577</v>
      </c>
      <c r="B11" s="156">
        <v>11</v>
      </c>
      <c r="C11" s="299" t="s">
        <v>25661</v>
      </c>
      <c r="D11" s="278" t="s">
        <v>9605</v>
      </c>
      <c r="E11" t="s">
        <v>25602</v>
      </c>
      <c r="F11"/>
      <c r="G11"/>
      <c r="H11">
        <v>2</v>
      </c>
      <c r="I11" s="343">
        <v>0.75</v>
      </c>
      <c r="J11" s="154">
        <v>2</v>
      </c>
      <c r="K11" s="341">
        <v>2</v>
      </c>
      <c r="L11"/>
      <c r="M11"/>
      <c r="N11"/>
      <c r="O11">
        <v>3</v>
      </c>
      <c r="P11"/>
      <c r="Q11"/>
      <c r="R11"/>
      <c r="S11"/>
      <c r="T11"/>
      <c r="U11"/>
      <c r="V11" s="166">
        <f t="shared" si="0"/>
        <v>100</v>
      </c>
      <c r="W11" s="166">
        <f t="shared" si="1"/>
        <v>100</v>
      </c>
      <c r="X11" s="166">
        <f t="shared" si="2"/>
        <v>20</v>
      </c>
      <c r="Y11" s="166">
        <f t="shared" si="3"/>
        <v>100</v>
      </c>
      <c r="Z11" s="166">
        <f t="shared" si="4"/>
        <v>100</v>
      </c>
      <c r="AA11" s="174">
        <f t="shared" si="5"/>
        <v>100</v>
      </c>
      <c r="AB11" s="174">
        <f t="shared" si="6"/>
        <v>100</v>
      </c>
      <c r="AC11" s="174">
        <f t="shared" si="7"/>
        <v>100</v>
      </c>
      <c r="AD11"/>
      <c r="AE11"/>
      <c r="AF11" s="162">
        <f t="shared" si="8"/>
        <v>10</v>
      </c>
      <c r="AG11" s="162">
        <f t="shared" si="9"/>
        <v>10</v>
      </c>
      <c r="AH11" s="162">
        <f t="shared" si="10"/>
        <v>100</v>
      </c>
      <c r="AI11" s="162">
        <f t="shared" si="11"/>
        <v>100</v>
      </c>
      <c r="AJ11" s="163" t="s">
        <v>25604</v>
      </c>
      <c r="AK11"/>
      <c r="AL11"/>
      <c r="AM11" s="163"/>
      <c r="AN11"/>
      <c r="AO11"/>
      <c r="AP11"/>
      <c r="AQ11" s="274" t="s">
        <v>25603</v>
      </c>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row>
    <row r="12" spans="1:1023">
      <c r="A12" s="277" t="s">
        <v>1894</v>
      </c>
      <c r="B12" s="156">
        <v>12</v>
      </c>
      <c r="C12" s="300" t="s">
        <v>5935</v>
      </c>
      <c r="D12" s="288" t="s">
        <v>5936</v>
      </c>
      <c r="E12" s="246"/>
      <c r="F12" s="245"/>
      <c r="G12" s="245"/>
      <c r="H12" s="245"/>
      <c r="I12" s="343">
        <v>1</v>
      </c>
      <c r="J12" s="245">
        <v>2</v>
      </c>
      <c r="K12" s="245">
        <v>1</v>
      </c>
      <c r="L12" s="245"/>
      <c r="M12" s="245"/>
      <c r="N12" s="245"/>
      <c r="O12" s="244">
        <v>3</v>
      </c>
      <c r="P12" s="245"/>
      <c r="Q12" s="245"/>
      <c r="R12" s="245"/>
      <c r="S12" s="245"/>
      <c r="T12" s="245"/>
      <c r="U12" s="247"/>
      <c r="V12" s="248">
        <f t="shared" si="0"/>
        <v>100</v>
      </c>
      <c r="W12" s="248">
        <f t="shared" si="1"/>
        <v>100</v>
      </c>
      <c r="X12" s="248">
        <f t="shared" si="2"/>
        <v>20</v>
      </c>
      <c r="Y12" s="248">
        <f t="shared" si="3"/>
        <v>100</v>
      </c>
      <c r="Z12" s="248">
        <f t="shared" si="4"/>
        <v>100</v>
      </c>
      <c r="AA12" s="249">
        <f t="shared" si="5"/>
        <v>100</v>
      </c>
      <c r="AB12" s="249">
        <f t="shared" si="6"/>
        <v>100</v>
      </c>
      <c r="AC12" s="249">
        <f t="shared" si="7"/>
        <v>100</v>
      </c>
      <c r="AF12" s="250">
        <f t="shared" si="8"/>
        <v>1</v>
      </c>
      <c r="AG12" s="250">
        <f t="shared" si="9"/>
        <v>10</v>
      </c>
      <c r="AH12" s="250">
        <f t="shared" si="10"/>
        <v>3</v>
      </c>
      <c r="AI12" s="250">
        <f t="shared" si="11"/>
        <v>100</v>
      </c>
      <c r="AJ12" s="251" t="s">
        <v>1209</v>
      </c>
      <c r="AK12" s="244">
        <v>1</v>
      </c>
      <c r="AL12" s="245">
        <v>1</v>
      </c>
      <c r="AM12" s="163"/>
      <c r="AN12" s="245">
        <v>10</v>
      </c>
      <c r="AO12" s="245">
        <v>1</v>
      </c>
      <c r="AQ12" s="273" t="s">
        <v>781</v>
      </c>
      <c r="AR12" s="155"/>
    </row>
    <row r="13" spans="1:1023">
      <c r="A13" s="275" t="s">
        <v>1244</v>
      </c>
      <c r="B13" s="156">
        <v>13</v>
      </c>
      <c r="C13" s="299" t="s">
        <v>25662</v>
      </c>
      <c r="D13" s="278" t="s">
        <v>1245</v>
      </c>
      <c r="E13"/>
      <c r="F13"/>
      <c r="G13"/>
      <c r="H13"/>
      <c r="I13" s="343"/>
      <c r="J13" s="328"/>
      <c r="K13" s="341"/>
      <c r="L13"/>
      <c r="M13"/>
      <c r="N13"/>
      <c r="O13"/>
      <c r="P13"/>
      <c r="Q13"/>
      <c r="R13"/>
      <c r="S13"/>
      <c r="T13"/>
      <c r="U13"/>
      <c r="V13" s="166">
        <f t="shared" si="0"/>
        <v>100</v>
      </c>
      <c r="W13" s="166">
        <f t="shared" si="1"/>
        <v>100</v>
      </c>
      <c r="X13" s="166">
        <f t="shared" si="2"/>
        <v>100</v>
      </c>
      <c r="Y13" s="166">
        <f t="shared" si="3"/>
        <v>100</v>
      </c>
      <c r="Z13" s="166">
        <f t="shared" si="4"/>
        <v>100</v>
      </c>
      <c r="AA13" s="174">
        <f t="shared" si="5"/>
        <v>100</v>
      </c>
      <c r="AB13" s="174">
        <f t="shared" si="6"/>
        <v>100</v>
      </c>
      <c r="AC13" s="174">
        <f t="shared" si="7"/>
        <v>100</v>
      </c>
      <c r="AD13"/>
      <c r="AE13"/>
      <c r="AF13" s="162">
        <f t="shared" si="8"/>
        <v>100</v>
      </c>
      <c r="AG13" s="162">
        <f t="shared" si="9"/>
        <v>100</v>
      </c>
      <c r="AH13" s="162">
        <f t="shared" si="10"/>
        <v>100</v>
      </c>
      <c r="AI13" s="162">
        <f t="shared" si="11"/>
        <v>100</v>
      </c>
      <c r="AJ13" s="163"/>
      <c r="AK13"/>
      <c r="AL13"/>
      <c r="AM13" s="163"/>
      <c r="AN13"/>
      <c r="AO13"/>
      <c r="AP13"/>
      <c r="AQ13" s="243" t="s">
        <v>25605</v>
      </c>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row>
    <row r="14" spans="1:1023">
      <c r="A14" s="275" t="s">
        <v>1235</v>
      </c>
      <c r="B14" s="156">
        <v>14</v>
      </c>
      <c r="C14" s="299" t="s">
        <v>25663</v>
      </c>
      <c r="D14" s="278" t="s">
        <v>1236</v>
      </c>
      <c r="E14"/>
      <c r="F14"/>
      <c r="G14"/>
      <c r="H14"/>
      <c r="I14" s="343">
        <v>5</v>
      </c>
      <c r="J14" s="328"/>
      <c r="K14" s="341"/>
      <c r="L14"/>
      <c r="M14"/>
      <c r="N14"/>
      <c r="O14"/>
      <c r="P14"/>
      <c r="Q14"/>
      <c r="R14"/>
      <c r="S14"/>
      <c r="T14"/>
      <c r="U14"/>
      <c r="V14" s="166">
        <f t="shared" si="0"/>
        <v>100</v>
      </c>
      <c r="W14" s="166">
        <f t="shared" si="1"/>
        <v>100</v>
      </c>
      <c r="X14" s="166">
        <f t="shared" si="2"/>
        <v>100</v>
      </c>
      <c r="Y14" s="166">
        <f t="shared" si="3"/>
        <v>100</v>
      </c>
      <c r="Z14" s="166">
        <f t="shared" si="4"/>
        <v>100</v>
      </c>
      <c r="AA14" s="174">
        <f t="shared" si="5"/>
        <v>100</v>
      </c>
      <c r="AB14" s="174">
        <f t="shared" si="6"/>
        <v>100</v>
      </c>
      <c r="AC14" s="174">
        <f t="shared" si="7"/>
        <v>100</v>
      </c>
      <c r="AD14"/>
      <c r="AE14"/>
      <c r="AF14" s="162">
        <f t="shared" si="8"/>
        <v>100</v>
      </c>
      <c r="AG14" s="162">
        <f t="shared" si="9"/>
        <v>100</v>
      </c>
      <c r="AH14" s="162">
        <f t="shared" si="10"/>
        <v>100</v>
      </c>
      <c r="AI14" s="162">
        <f t="shared" si="11"/>
        <v>100</v>
      </c>
      <c r="AJ14" s="163" t="s">
        <v>1237</v>
      </c>
      <c r="AK14" s="156">
        <v>1</v>
      </c>
      <c r="AL14" s="154">
        <v>1</v>
      </c>
      <c r="AM14" s="163"/>
      <c r="AN14">
        <v>1</v>
      </c>
      <c r="AO14">
        <v>1</v>
      </c>
      <c r="AP14"/>
      <c r="AQ14" s="243" t="s">
        <v>25606</v>
      </c>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row>
    <row r="15" spans="1:1023">
      <c r="A15" s="278" t="s">
        <v>6735</v>
      </c>
      <c r="B15" s="156">
        <v>15</v>
      </c>
      <c r="C15" s="299" t="s">
        <v>25664</v>
      </c>
      <c r="D15" s="278" t="s">
        <v>6736</v>
      </c>
      <c r="I15" s="343">
        <v>2</v>
      </c>
      <c r="V15" s="166">
        <f t="shared" si="0"/>
        <v>100</v>
      </c>
      <c r="W15" s="166">
        <f t="shared" si="1"/>
        <v>100</v>
      </c>
      <c r="X15" s="166">
        <f t="shared" si="2"/>
        <v>100</v>
      </c>
      <c r="Y15" s="166">
        <f t="shared" si="3"/>
        <v>100</v>
      </c>
      <c r="Z15" s="166">
        <f t="shared" si="4"/>
        <v>100</v>
      </c>
      <c r="AA15" s="174">
        <f t="shared" si="5"/>
        <v>100</v>
      </c>
      <c r="AB15" s="174">
        <f t="shared" si="6"/>
        <v>100</v>
      </c>
      <c r="AC15" s="174">
        <f t="shared" si="7"/>
        <v>100</v>
      </c>
      <c r="AF15" s="162">
        <f t="shared" si="8"/>
        <v>100</v>
      </c>
      <c r="AG15" s="162">
        <f t="shared" si="9"/>
        <v>100</v>
      </c>
      <c r="AH15" s="162">
        <f t="shared" si="10"/>
        <v>100</v>
      </c>
      <c r="AI15" s="162">
        <f t="shared" si="11"/>
        <v>100</v>
      </c>
      <c r="AJ15" s="163" t="s">
        <v>25607</v>
      </c>
      <c r="AM15" s="163"/>
      <c r="AQ15" s="273" t="s">
        <v>6737</v>
      </c>
    </row>
    <row r="16" spans="1:1023">
      <c r="A16" s="278" t="s">
        <v>6738</v>
      </c>
      <c r="B16" s="156">
        <v>16</v>
      </c>
      <c r="C16" s="299" t="s">
        <v>25665</v>
      </c>
      <c r="D16" s="278" t="s">
        <v>6739</v>
      </c>
      <c r="F16" s="154" t="s">
        <v>6468</v>
      </c>
      <c r="I16" s="343"/>
      <c r="V16" s="166">
        <f t="shared" si="0"/>
        <v>100</v>
      </c>
      <c r="W16" s="166">
        <f t="shared" si="1"/>
        <v>100</v>
      </c>
      <c r="X16" s="166">
        <f t="shared" si="2"/>
        <v>100</v>
      </c>
      <c r="Y16" s="166">
        <f t="shared" si="3"/>
        <v>100</v>
      </c>
      <c r="Z16" s="166">
        <f t="shared" si="4"/>
        <v>100</v>
      </c>
      <c r="AA16" s="174">
        <f t="shared" si="5"/>
        <v>100</v>
      </c>
      <c r="AB16" s="174">
        <f t="shared" si="6"/>
        <v>100</v>
      </c>
      <c r="AC16" s="174">
        <f t="shared" si="7"/>
        <v>100</v>
      </c>
      <c r="AF16" s="162">
        <f t="shared" si="8"/>
        <v>100</v>
      </c>
      <c r="AG16" s="162">
        <f t="shared" si="9"/>
        <v>100</v>
      </c>
      <c r="AH16" s="162">
        <f t="shared" si="10"/>
        <v>100</v>
      </c>
      <c r="AI16" s="162">
        <f t="shared" si="11"/>
        <v>100</v>
      </c>
      <c r="AJ16" s="163" t="s">
        <v>25594</v>
      </c>
      <c r="AM16" s="163"/>
      <c r="AQ16" s="273" t="s">
        <v>6737</v>
      </c>
    </row>
    <row r="17" spans="1:1023">
      <c r="A17" s="278" t="s">
        <v>6740</v>
      </c>
      <c r="B17" s="156">
        <v>17</v>
      </c>
      <c r="C17" s="299" t="s">
        <v>6742</v>
      </c>
      <c r="D17" s="278" t="s">
        <v>6741</v>
      </c>
      <c r="I17" s="343">
        <v>7.3</v>
      </c>
      <c r="V17" s="166">
        <f t="shared" si="0"/>
        <v>100</v>
      </c>
      <c r="W17" s="166">
        <f t="shared" si="1"/>
        <v>100</v>
      </c>
      <c r="X17" s="166">
        <f t="shared" si="2"/>
        <v>100</v>
      </c>
      <c r="Y17" s="166">
        <f t="shared" si="3"/>
        <v>100</v>
      </c>
      <c r="Z17" s="166">
        <f t="shared" si="4"/>
        <v>100</v>
      </c>
      <c r="AA17" s="174">
        <f t="shared" si="5"/>
        <v>100</v>
      </c>
      <c r="AB17" s="174">
        <f t="shared" si="6"/>
        <v>100</v>
      </c>
      <c r="AC17" s="174">
        <f t="shared" si="7"/>
        <v>100</v>
      </c>
      <c r="AF17" s="162">
        <f t="shared" si="8"/>
        <v>100</v>
      </c>
      <c r="AG17" s="162">
        <f t="shared" si="9"/>
        <v>100</v>
      </c>
      <c r="AH17" s="162">
        <f t="shared" si="10"/>
        <v>100</v>
      </c>
      <c r="AI17" s="162">
        <f t="shared" si="11"/>
        <v>100</v>
      </c>
      <c r="AJ17" s="163" t="s">
        <v>25608</v>
      </c>
      <c r="AM17" s="163"/>
      <c r="AQ17" s="273" t="s">
        <v>6737</v>
      </c>
    </row>
    <row r="18" spans="1:1023">
      <c r="A18" s="278" t="s">
        <v>2018</v>
      </c>
      <c r="B18" s="156">
        <v>18</v>
      </c>
      <c r="C18" s="299" t="s">
        <v>26291</v>
      </c>
      <c r="D18" s="278" t="s">
        <v>26292</v>
      </c>
      <c r="I18" s="343"/>
      <c r="P18" s="154">
        <v>1</v>
      </c>
      <c r="V18" s="166">
        <f t="shared" si="0"/>
        <v>100</v>
      </c>
      <c r="W18" s="166">
        <f t="shared" si="1"/>
        <v>100</v>
      </c>
      <c r="X18" s="166">
        <f t="shared" si="2"/>
        <v>100</v>
      </c>
      <c r="Y18" s="166">
        <f t="shared" si="3"/>
        <v>10</v>
      </c>
      <c r="Z18" s="166">
        <f t="shared" si="4"/>
        <v>1</v>
      </c>
      <c r="AA18" s="174">
        <f t="shared" si="5"/>
        <v>100</v>
      </c>
      <c r="AB18" s="174">
        <f t="shared" si="6"/>
        <v>100</v>
      </c>
      <c r="AC18" s="174">
        <f t="shared" si="7"/>
        <v>100</v>
      </c>
      <c r="AF18" s="162">
        <f t="shared" si="8"/>
        <v>100</v>
      </c>
      <c r="AG18" s="162">
        <f t="shared" si="9"/>
        <v>100</v>
      </c>
      <c r="AH18" s="162">
        <f t="shared" si="10"/>
        <v>100</v>
      </c>
      <c r="AI18" s="162">
        <f t="shared" si="11"/>
        <v>100</v>
      </c>
      <c r="AJ18" s="163"/>
      <c r="AM18" s="163"/>
      <c r="AQ18" s="273" t="s">
        <v>26293</v>
      </c>
    </row>
    <row r="19" spans="1:1023">
      <c r="A19" s="278" t="s">
        <v>857</v>
      </c>
      <c r="B19" s="156">
        <v>19</v>
      </c>
      <c r="C19" s="299" t="s">
        <v>25666</v>
      </c>
      <c r="D19" s="278" t="s">
        <v>858</v>
      </c>
      <c r="I19" s="343"/>
      <c r="V19" s="166">
        <f t="shared" si="0"/>
        <v>100</v>
      </c>
      <c r="W19" s="166">
        <f t="shared" si="1"/>
        <v>100</v>
      </c>
      <c r="X19" s="166">
        <f t="shared" si="2"/>
        <v>100</v>
      </c>
      <c r="Y19" s="166">
        <f t="shared" si="3"/>
        <v>100</v>
      </c>
      <c r="Z19" s="166">
        <f t="shared" si="4"/>
        <v>100</v>
      </c>
      <c r="AA19" s="174">
        <f t="shared" si="5"/>
        <v>100</v>
      </c>
      <c r="AB19" s="174">
        <f t="shared" si="6"/>
        <v>100</v>
      </c>
      <c r="AC19" s="174">
        <f t="shared" si="7"/>
        <v>100</v>
      </c>
      <c r="AF19" s="162">
        <f t="shared" si="8"/>
        <v>100</v>
      </c>
      <c r="AG19" s="162">
        <f t="shared" si="9"/>
        <v>100</v>
      </c>
      <c r="AH19" s="162">
        <f t="shared" si="10"/>
        <v>100</v>
      </c>
      <c r="AI19" s="162">
        <f t="shared" si="11"/>
        <v>100</v>
      </c>
      <c r="AJ19" s="163" t="s">
        <v>25594</v>
      </c>
      <c r="AM19" s="163"/>
      <c r="AQ19" s="273" t="s">
        <v>6745</v>
      </c>
    </row>
    <row r="20" spans="1:1023" ht="30">
      <c r="A20" s="279" t="s">
        <v>875</v>
      </c>
      <c r="B20" s="156">
        <v>20</v>
      </c>
      <c r="C20" s="301" t="s">
        <v>876</v>
      </c>
      <c r="D20" s="276" t="s">
        <v>6823</v>
      </c>
      <c r="E20" s="168"/>
      <c r="F20" s="168"/>
      <c r="G20" s="168"/>
      <c r="H20" s="168"/>
      <c r="I20" s="170" t="s">
        <v>830</v>
      </c>
      <c r="J20" s="325"/>
      <c r="K20" s="171"/>
      <c r="L20" s="171"/>
      <c r="M20" s="172"/>
      <c r="N20" s="172"/>
      <c r="O20" s="171"/>
      <c r="P20" s="172"/>
      <c r="Q20" s="172"/>
      <c r="R20" s="172"/>
      <c r="S20" s="172"/>
      <c r="T20" s="172"/>
      <c r="U20" s="173"/>
      <c r="V20" s="166">
        <f t="shared" si="0"/>
        <v>100</v>
      </c>
      <c r="W20" s="166">
        <f t="shared" si="1"/>
        <v>100</v>
      </c>
      <c r="X20" s="166">
        <f t="shared" si="2"/>
        <v>100</v>
      </c>
      <c r="Y20" s="166">
        <f t="shared" si="3"/>
        <v>100</v>
      </c>
      <c r="Z20" s="166">
        <f t="shared" si="4"/>
        <v>100</v>
      </c>
      <c r="AA20" s="174">
        <f t="shared" si="5"/>
        <v>100</v>
      </c>
      <c r="AB20" s="174">
        <f t="shared" si="6"/>
        <v>100</v>
      </c>
      <c r="AC20" s="174">
        <f t="shared" si="7"/>
        <v>100</v>
      </c>
      <c r="AD20" s="168"/>
      <c r="AE20" s="168"/>
      <c r="AF20" s="162">
        <f t="shared" si="8"/>
        <v>100</v>
      </c>
      <c r="AG20" s="162">
        <f t="shared" si="9"/>
        <v>100</v>
      </c>
      <c r="AH20" s="162">
        <f t="shared" si="10"/>
        <v>100</v>
      </c>
      <c r="AI20" s="162">
        <f t="shared" si="11"/>
        <v>100</v>
      </c>
      <c r="AJ20" s="344" t="s">
        <v>25594</v>
      </c>
      <c r="AK20" s="175"/>
      <c r="AL20" s="176"/>
      <c r="AM20" s="163"/>
      <c r="AN20"/>
      <c r="AO20"/>
      <c r="AP20"/>
      <c r="AQ20" s="243" t="s">
        <v>26275</v>
      </c>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row>
    <row r="21" spans="1:1023" ht="30">
      <c r="A21" s="279" t="s">
        <v>1912</v>
      </c>
      <c r="B21" s="156">
        <v>21</v>
      </c>
      <c r="C21" s="301" t="s">
        <v>25610</v>
      </c>
      <c r="D21" s="276" t="s">
        <v>10687</v>
      </c>
      <c r="E21" s="168"/>
      <c r="F21" s="168"/>
      <c r="G21" s="168"/>
      <c r="H21" s="168"/>
      <c r="I21" s="170"/>
      <c r="J21" s="325"/>
      <c r="K21" s="171"/>
      <c r="L21" s="171"/>
      <c r="M21" s="172"/>
      <c r="N21" s="172"/>
      <c r="O21" s="171"/>
      <c r="P21" s="172"/>
      <c r="Q21" s="172" t="s">
        <v>25611</v>
      </c>
      <c r="R21" s="172"/>
      <c r="S21" s="172"/>
      <c r="T21" s="172"/>
      <c r="U21" s="173"/>
      <c r="V21" s="166"/>
      <c r="W21" s="166"/>
      <c r="X21" s="166">
        <f t="shared" si="2"/>
        <v>100</v>
      </c>
      <c r="Y21" s="166">
        <f t="shared" si="3"/>
        <v>100</v>
      </c>
      <c r="Z21" s="166">
        <f t="shared" si="4"/>
        <v>100</v>
      </c>
      <c r="AA21" s="174">
        <f t="shared" si="5"/>
        <v>100</v>
      </c>
      <c r="AB21" s="174">
        <f t="shared" si="6"/>
        <v>100</v>
      </c>
      <c r="AC21" s="174">
        <f t="shared" si="7"/>
        <v>100</v>
      </c>
      <c r="AD21" s="168"/>
      <c r="AE21" s="168"/>
      <c r="AF21" s="162">
        <f t="shared" si="8"/>
        <v>100</v>
      </c>
      <c r="AG21" s="162">
        <f t="shared" si="9"/>
        <v>100</v>
      </c>
      <c r="AH21" s="162">
        <f t="shared" si="10"/>
        <v>100</v>
      </c>
      <c r="AI21" s="162">
        <f t="shared" si="11"/>
        <v>100</v>
      </c>
      <c r="AJ21" s="344"/>
      <c r="AK21" s="175"/>
      <c r="AL21" s="176"/>
      <c r="AM21" s="163"/>
      <c r="AN21"/>
      <c r="AO21"/>
      <c r="AP21"/>
      <c r="AQ21" s="243" t="s">
        <v>25612</v>
      </c>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row>
    <row r="22" spans="1:1023" ht="16.5" customHeight="1">
      <c r="A22" s="279" t="s">
        <v>864</v>
      </c>
      <c r="B22" s="156">
        <v>22</v>
      </c>
      <c r="C22" s="301" t="s">
        <v>25667</v>
      </c>
      <c r="D22" s="312" t="s">
        <v>7909</v>
      </c>
      <c r="E22" s="218" t="s">
        <v>222</v>
      </c>
      <c r="F22" s="191"/>
      <c r="G22" s="191"/>
      <c r="H22" s="191"/>
      <c r="I22" s="170" t="s">
        <v>758</v>
      </c>
      <c r="J22" s="325" t="s">
        <v>773</v>
      </c>
      <c r="K22" s="171">
        <v>1</v>
      </c>
      <c r="L22" s="171"/>
      <c r="M22" s="172"/>
      <c r="N22" s="172"/>
      <c r="O22" s="171"/>
      <c r="P22" s="172"/>
      <c r="Q22" s="172"/>
      <c r="R22" s="172"/>
      <c r="S22" s="172"/>
      <c r="T22" s="172"/>
      <c r="U22" s="183"/>
      <c r="V22" s="166">
        <f t="shared" ref="V22:V53" si="23">IF(O22=1,10,100)</f>
        <v>100</v>
      </c>
      <c r="W22" s="166">
        <f t="shared" ref="W22:W53" si="24">IF(O22=1,1,IF(O22=2,10,100))</f>
        <v>100</v>
      </c>
      <c r="X22" s="166">
        <f t="shared" si="2"/>
        <v>100</v>
      </c>
      <c r="Y22" s="166">
        <f t="shared" si="3"/>
        <v>100</v>
      </c>
      <c r="Z22" s="166">
        <f t="shared" si="4"/>
        <v>100</v>
      </c>
      <c r="AA22" s="174">
        <f t="shared" si="5"/>
        <v>100</v>
      </c>
      <c r="AB22" s="174">
        <f t="shared" si="6"/>
        <v>100</v>
      </c>
      <c r="AC22" s="174">
        <f t="shared" si="7"/>
        <v>100</v>
      </c>
      <c r="AD22" s="168"/>
      <c r="AE22" s="168"/>
      <c r="AF22" s="221">
        <v>0.5</v>
      </c>
      <c r="AG22" s="211">
        <v>0.5</v>
      </c>
      <c r="AH22" s="211">
        <v>2</v>
      </c>
      <c r="AI22" s="211">
        <v>2</v>
      </c>
      <c r="AJ22" s="163" t="s">
        <v>758</v>
      </c>
      <c r="AK22" s="184"/>
      <c r="AL22" s="185"/>
      <c r="AM22" s="177" t="s">
        <v>839</v>
      </c>
      <c r="AN22"/>
      <c r="AO22"/>
      <c r="AP22"/>
      <c r="AQ22" s="274" t="s">
        <v>865</v>
      </c>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row>
    <row r="23" spans="1:1023">
      <c r="A23" s="276" t="s">
        <v>1413</v>
      </c>
      <c r="B23" s="156">
        <v>23</v>
      </c>
      <c r="C23" s="299" t="s">
        <v>25668</v>
      </c>
      <c r="D23" s="278" t="s">
        <v>1414</v>
      </c>
      <c r="E23"/>
      <c r="F23"/>
      <c r="G23"/>
      <c r="H23"/>
      <c r="I23" s="343">
        <v>1</v>
      </c>
      <c r="J23" s="154">
        <v>2</v>
      </c>
      <c r="K23" s="154">
        <v>1</v>
      </c>
      <c r="L23"/>
      <c r="M23"/>
      <c r="N23"/>
      <c r="O23" s="156">
        <v>3</v>
      </c>
      <c r="P23"/>
      <c r="Q23"/>
      <c r="R23"/>
      <c r="S23"/>
      <c r="V23" s="166">
        <f t="shared" si="23"/>
        <v>100</v>
      </c>
      <c r="W23" s="166">
        <f t="shared" si="24"/>
        <v>100</v>
      </c>
      <c r="X23" s="166">
        <f t="shared" si="2"/>
        <v>20</v>
      </c>
      <c r="Y23" s="166">
        <f t="shared" si="3"/>
        <v>100</v>
      </c>
      <c r="Z23" s="166">
        <f t="shared" si="4"/>
        <v>100</v>
      </c>
      <c r="AA23" s="174">
        <f t="shared" si="5"/>
        <v>100</v>
      </c>
      <c r="AB23" s="174">
        <f t="shared" si="6"/>
        <v>100</v>
      </c>
      <c r="AC23" s="174">
        <f t="shared" si="7"/>
        <v>100</v>
      </c>
      <c r="AD23"/>
      <c r="AF23" s="162">
        <f>IF(OR(OR(EXACT(J23,"1A"),EXACT(J23,"1B"),EXACT(J23,"1C")),K23=1),1,IF(K23=2,10,100))</f>
        <v>1</v>
      </c>
      <c r="AG23" s="162">
        <f>IF(OR(EXACT(J23,"1A"),EXACT(J23,"1B"),EXACT(J23,"1C")),1,IF(J23=2,10,100))</f>
        <v>10</v>
      </c>
      <c r="AH23" s="162">
        <f>IF(OR(EXACT(J23,"1A"),EXACT(J23,"1B"),EXACT(J23,"1C"),K23=1),3,100)</f>
        <v>3</v>
      </c>
      <c r="AI23" s="162">
        <f>IF(OR(EXACT(J23,"1A"),EXACT(J23,"1B"),EXACT(J23,"1C")),5,100)</f>
        <v>100</v>
      </c>
      <c r="AJ23" s="163" t="s">
        <v>25609</v>
      </c>
      <c r="AK23"/>
      <c r="AL23"/>
      <c r="AM23" s="163"/>
      <c r="AN23"/>
      <c r="AO23"/>
      <c r="AQ23" s="274" t="s">
        <v>781</v>
      </c>
    </row>
    <row r="24" spans="1:1023" ht="28.5">
      <c r="A24" s="277" t="s">
        <v>1916</v>
      </c>
      <c r="B24" s="156">
        <v>24</v>
      </c>
      <c r="C24" s="300" t="s">
        <v>25669</v>
      </c>
      <c r="D24" s="288" t="s">
        <v>5934</v>
      </c>
      <c r="E24" s="246" t="s">
        <v>222</v>
      </c>
      <c r="F24" s="245">
        <v>4</v>
      </c>
      <c r="G24" s="245"/>
      <c r="H24" s="245"/>
      <c r="I24" s="343">
        <v>1</v>
      </c>
      <c r="J24" s="246" t="s">
        <v>773</v>
      </c>
      <c r="K24" s="245">
        <v>1</v>
      </c>
      <c r="L24" s="245"/>
      <c r="M24" s="245"/>
      <c r="N24" s="245"/>
      <c r="O24" s="244"/>
      <c r="P24" s="245"/>
      <c r="Q24" s="245"/>
      <c r="R24" s="245"/>
      <c r="S24" s="245"/>
      <c r="T24" s="245"/>
      <c r="U24" s="247"/>
      <c r="V24" s="248">
        <f t="shared" si="23"/>
        <v>100</v>
      </c>
      <c r="W24" s="248">
        <f t="shared" si="24"/>
        <v>100</v>
      </c>
      <c r="X24" s="248">
        <f t="shared" si="2"/>
        <v>100</v>
      </c>
      <c r="Y24" s="248">
        <f t="shared" si="3"/>
        <v>100</v>
      </c>
      <c r="Z24" s="248">
        <f t="shared" si="4"/>
        <v>100</v>
      </c>
      <c r="AA24" s="249">
        <f t="shared" si="5"/>
        <v>100</v>
      </c>
      <c r="AB24" s="249">
        <f t="shared" si="6"/>
        <v>100</v>
      </c>
      <c r="AC24" s="249">
        <f t="shared" si="7"/>
        <v>100</v>
      </c>
      <c r="AF24" s="333">
        <v>0.5</v>
      </c>
      <c r="AG24" s="333">
        <v>0.5</v>
      </c>
      <c r="AH24" s="332">
        <v>2</v>
      </c>
      <c r="AI24" s="333">
        <v>2</v>
      </c>
      <c r="AJ24" s="251" t="s">
        <v>758</v>
      </c>
      <c r="AK24" s="244"/>
      <c r="AL24" s="245"/>
      <c r="AM24" s="163"/>
      <c r="AN24" s="245"/>
      <c r="AO24" s="245"/>
      <c r="AQ24" s="274" t="s">
        <v>781</v>
      </c>
      <c r="AR24" s="155"/>
    </row>
    <row r="25" spans="1:1023" ht="21" customHeight="1">
      <c r="A25" s="277" t="s">
        <v>5963</v>
      </c>
      <c r="B25" s="156">
        <v>25</v>
      </c>
      <c r="C25" s="300" t="s">
        <v>25511</v>
      </c>
      <c r="D25" s="288" t="s">
        <v>5964</v>
      </c>
      <c r="E25" s="246"/>
      <c r="F25" s="245"/>
      <c r="G25" s="245"/>
      <c r="H25" s="245"/>
      <c r="I25" s="343"/>
      <c r="J25" s="245"/>
      <c r="K25" s="245"/>
      <c r="L25" s="245"/>
      <c r="M25" s="245"/>
      <c r="N25" s="245"/>
      <c r="O25" s="244"/>
      <c r="P25" s="245"/>
      <c r="Q25" s="245"/>
      <c r="R25" s="245"/>
      <c r="S25" s="245"/>
      <c r="T25" s="245"/>
      <c r="U25" s="247"/>
      <c r="V25" s="248">
        <f t="shared" si="23"/>
        <v>100</v>
      </c>
      <c r="W25" s="248">
        <f t="shared" si="24"/>
        <v>100</v>
      </c>
      <c r="X25" s="248">
        <f t="shared" si="2"/>
        <v>100</v>
      </c>
      <c r="Y25" s="248">
        <f t="shared" si="3"/>
        <v>100</v>
      </c>
      <c r="Z25" s="248">
        <f t="shared" si="4"/>
        <v>100</v>
      </c>
      <c r="AA25" s="249">
        <f t="shared" si="5"/>
        <v>100</v>
      </c>
      <c r="AB25" s="249">
        <f t="shared" si="6"/>
        <v>100</v>
      </c>
      <c r="AC25" s="249">
        <f t="shared" si="7"/>
        <v>100</v>
      </c>
      <c r="AF25" s="250">
        <f t="shared" ref="AF25:AF33" si="25">IF(OR(OR(EXACT(J25,"1A"),EXACT(J25,"1B"),EXACT(J25,"1C")),K25=1),1,IF(K25=2,10,100))</f>
        <v>100</v>
      </c>
      <c r="AG25" s="250">
        <f t="shared" ref="AG25:AG33" si="26">IF(OR(EXACT(J25,"1A"),EXACT(J25,"1B"),EXACT(J25,"1C")),1,IF(J25=2,10,100))</f>
        <v>100</v>
      </c>
      <c r="AH25" s="250">
        <f>IF(OR(EXACT(J25,"1A"),EXACT(J25,"1B"),EXACT(J25,"1C"),K25=1),3,100)</f>
        <v>100</v>
      </c>
      <c r="AI25" s="250">
        <f>IF(OR(EXACT(J25,"1A"),EXACT(J25,"1B"),EXACT(J25,"1C")),5,100)</f>
        <v>100</v>
      </c>
      <c r="AJ25" s="251" t="s">
        <v>25594</v>
      </c>
      <c r="AK25" s="244"/>
      <c r="AL25" s="245"/>
      <c r="AM25" s="163"/>
      <c r="AN25" s="245"/>
      <c r="AO25" s="245"/>
      <c r="AQ25" s="274" t="s">
        <v>781</v>
      </c>
      <c r="AR25" s="155"/>
    </row>
    <row r="26" spans="1:1023" ht="21" customHeight="1">
      <c r="A26" s="279" t="s">
        <v>860</v>
      </c>
      <c r="B26" s="156">
        <v>26</v>
      </c>
      <c r="C26" s="301" t="s">
        <v>25670</v>
      </c>
      <c r="D26" s="276" t="s">
        <v>861</v>
      </c>
      <c r="E26" s="191"/>
      <c r="F26" s="191"/>
      <c r="G26" s="191"/>
      <c r="H26" s="191"/>
      <c r="I26" s="170" t="s">
        <v>830</v>
      </c>
      <c r="J26" s="325"/>
      <c r="K26" s="171">
        <v>2</v>
      </c>
      <c r="L26" s="171"/>
      <c r="M26" s="172"/>
      <c r="N26" s="172"/>
      <c r="O26" s="171"/>
      <c r="P26" s="172"/>
      <c r="Q26" s="172"/>
      <c r="R26" s="172"/>
      <c r="S26" s="172"/>
      <c r="T26" s="172"/>
      <c r="U26" s="183"/>
      <c r="V26" s="166">
        <f t="shared" si="23"/>
        <v>100</v>
      </c>
      <c r="W26" s="166">
        <f t="shared" si="24"/>
        <v>100</v>
      </c>
      <c r="X26" s="166">
        <f t="shared" si="2"/>
        <v>100</v>
      </c>
      <c r="Y26" s="166">
        <f t="shared" si="3"/>
        <v>100</v>
      </c>
      <c r="Z26" s="166">
        <f t="shared" si="4"/>
        <v>100</v>
      </c>
      <c r="AA26" s="174">
        <f t="shared" si="5"/>
        <v>100</v>
      </c>
      <c r="AB26" s="174">
        <f t="shared" si="6"/>
        <v>100</v>
      </c>
      <c r="AC26" s="174">
        <f t="shared" si="7"/>
        <v>100</v>
      </c>
      <c r="AD26" s="168"/>
      <c r="AE26" s="168"/>
      <c r="AF26" s="162">
        <f t="shared" si="25"/>
        <v>10</v>
      </c>
      <c r="AG26" s="162">
        <f t="shared" si="26"/>
        <v>100</v>
      </c>
      <c r="AH26" s="162">
        <f>IF(OR(EXACT(J26,"1A"),EXACT(J26,"1B"),EXACT(J26,"1C"),K26=1),3,100)</f>
        <v>100</v>
      </c>
      <c r="AI26" s="162">
        <f>IF(OR(EXACT(J26,"1A"),EXACT(J26,"1B"),EXACT(J26,"1C")),5,100)</f>
        <v>100</v>
      </c>
      <c r="AJ26" s="163" t="s">
        <v>25594</v>
      </c>
      <c r="AK26" s="184"/>
      <c r="AL26" s="185"/>
      <c r="AM26" s="177" t="s">
        <v>839</v>
      </c>
      <c r="AN26"/>
      <c r="AO26"/>
      <c r="AP26"/>
      <c r="AQ26" s="273" t="s">
        <v>781</v>
      </c>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row>
    <row r="27" spans="1:1023" ht="21" customHeight="1">
      <c r="A27" s="279" t="s">
        <v>25512</v>
      </c>
      <c r="B27" s="156">
        <v>27</v>
      </c>
      <c r="C27" s="301" t="s">
        <v>25671</v>
      </c>
      <c r="D27" s="312" t="s">
        <v>25513</v>
      </c>
      <c r="E27" s="191" t="s">
        <v>222</v>
      </c>
      <c r="F27" s="191"/>
      <c r="G27" s="191"/>
      <c r="H27" s="191"/>
      <c r="I27" s="170">
        <v>5.61</v>
      </c>
      <c r="J27" s="325" t="s">
        <v>772</v>
      </c>
      <c r="K27" s="171">
        <v>1</v>
      </c>
      <c r="L27" s="171"/>
      <c r="M27" s="172"/>
      <c r="N27" s="172"/>
      <c r="O27" s="171">
        <v>3</v>
      </c>
      <c r="P27" s="172"/>
      <c r="Q27" s="172"/>
      <c r="R27" s="172"/>
      <c r="S27" s="172"/>
      <c r="T27" s="172"/>
      <c r="U27" s="183"/>
      <c r="V27" s="166">
        <f t="shared" si="23"/>
        <v>100</v>
      </c>
      <c r="W27" s="166">
        <f t="shared" si="24"/>
        <v>100</v>
      </c>
      <c r="X27" s="166">
        <f t="shared" si="2"/>
        <v>20</v>
      </c>
      <c r="Y27" s="166">
        <f t="shared" si="3"/>
        <v>100</v>
      </c>
      <c r="Z27" s="166">
        <f t="shared" si="4"/>
        <v>100</v>
      </c>
      <c r="AA27" s="174">
        <f t="shared" si="5"/>
        <v>100</v>
      </c>
      <c r="AB27" s="174">
        <f t="shared" si="6"/>
        <v>100</v>
      </c>
      <c r="AC27" s="174">
        <f t="shared" si="7"/>
        <v>100</v>
      </c>
      <c r="AD27" s="168"/>
      <c r="AE27" s="168"/>
      <c r="AF27" s="162">
        <f t="shared" si="25"/>
        <v>1</v>
      </c>
      <c r="AG27" s="162">
        <f t="shared" si="26"/>
        <v>1</v>
      </c>
      <c r="AH27" s="220">
        <v>28</v>
      </c>
      <c r="AI27" s="220">
        <v>39</v>
      </c>
      <c r="AJ27" s="163" t="s">
        <v>25613</v>
      </c>
      <c r="AK27" s="184"/>
      <c r="AL27" s="185"/>
      <c r="AM27" s="177"/>
      <c r="AN27"/>
      <c r="AO27"/>
      <c r="AP27"/>
      <c r="AQ27" s="243" t="s">
        <v>25514</v>
      </c>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row>
    <row r="28" spans="1:1023" ht="24.75" customHeight="1">
      <c r="A28" s="279" t="s">
        <v>863</v>
      </c>
      <c r="B28" s="156">
        <v>28</v>
      </c>
      <c r="C28" s="301" t="s">
        <v>25672</v>
      </c>
      <c r="D28" s="312" t="s">
        <v>25614</v>
      </c>
      <c r="E28" s="191"/>
      <c r="F28" s="191"/>
      <c r="G28" s="191"/>
      <c r="H28" s="191"/>
      <c r="I28" s="201">
        <v>2069</v>
      </c>
      <c r="J28" s="325"/>
      <c r="K28" s="171"/>
      <c r="L28" s="171"/>
      <c r="M28" s="172"/>
      <c r="N28" s="172"/>
      <c r="O28" s="171"/>
      <c r="P28" s="172"/>
      <c r="Q28" s="172"/>
      <c r="R28" s="172"/>
      <c r="S28" s="172"/>
      <c r="T28" s="172"/>
      <c r="U28" s="183"/>
      <c r="V28" s="166">
        <f t="shared" si="23"/>
        <v>100</v>
      </c>
      <c r="W28" s="166">
        <f t="shared" si="24"/>
        <v>100</v>
      </c>
      <c r="X28" s="166">
        <f t="shared" si="2"/>
        <v>100</v>
      </c>
      <c r="Y28" s="166">
        <f t="shared" si="3"/>
        <v>100</v>
      </c>
      <c r="Z28" s="166">
        <f t="shared" si="4"/>
        <v>100</v>
      </c>
      <c r="AA28" s="174">
        <f t="shared" si="5"/>
        <v>100</v>
      </c>
      <c r="AB28" s="174">
        <f t="shared" si="6"/>
        <v>100</v>
      </c>
      <c r="AC28" s="174">
        <f t="shared" si="7"/>
        <v>100</v>
      </c>
      <c r="AD28" s="168"/>
      <c r="AE28" s="168"/>
      <c r="AF28" s="162">
        <f t="shared" si="25"/>
        <v>100</v>
      </c>
      <c r="AG28" s="162">
        <f t="shared" si="26"/>
        <v>100</v>
      </c>
      <c r="AH28" s="162">
        <f t="shared" ref="AH28:AH34" si="27">IF(OR(EXACT(J28,"1A"),EXACT(J28,"1B"),EXACT(J28,"1C"),K28=1),3,100)</f>
        <v>100</v>
      </c>
      <c r="AI28" s="162">
        <f t="shared" ref="AI28:AI33" si="28">IF(OR(EXACT(J28,"1A"),EXACT(J28,"1B"),EXACT(J28,"1C")),5,100)</f>
        <v>100</v>
      </c>
      <c r="AJ28" s="163" t="s">
        <v>9723</v>
      </c>
      <c r="AK28" s="184"/>
      <c r="AL28" s="185"/>
      <c r="AM28" s="177" t="s">
        <v>839</v>
      </c>
      <c r="AN28"/>
      <c r="AO28"/>
      <c r="AP28"/>
      <c r="AQ28" s="243" t="s">
        <v>25615</v>
      </c>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row>
    <row r="29" spans="1:1023" ht="24.75" customHeight="1">
      <c r="A29" s="280" t="s">
        <v>1107</v>
      </c>
      <c r="B29" s="156">
        <v>29</v>
      </c>
      <c r="C29" s="302" t="s">
        <v>25673</v>
      </c>
      <c r="D29" s="278" t="s">
        <v>1108</v>
      </c>
      <c r="E29" s="155" t="s">
        <v>210</v>
      </c>
      <c r="F29" s="154">
        <v>3</v>
      </c>
      <c r="G29"/>
      <c r="H29"/>
      <c r="I29" s="343"/>
      <c r="J29" s="328"/>
      <c r="K29" s="341"/>
      <c r="L29"/>
      <c r="M29"/>
      <c r="N29"/>
      <c r="O29"/>
      <c r="P29"/>
      <c r="Q29"/>
      <c r="R29"/>
      <c r="S29"/>
      <c r="T29"/>
      <c r="U29"/>
      <c r="V29" s="166">
        <f t="shared" si="23"/>
        <v>100</v>
      </c>
      <c r="W29" s="166">
        <f t="shared" si="24"/>
        <v>100</v>
      </c>
      <c r="X29" s="166">
        <f t="shared" si="2"/>
        <v>100</v>
      </c>
      <c r="Y29" s="166">
        <f t="shared" si="3"/>
        <v>100</v>
      </c>
      <c r="Z29" s="166">
        <f t="shared" si="4"/>
        <v>100</v>
      </c>
      <c r="AA29" s="174">
        <f t="shared" si="5"/>
        <v>100</v>
      </c>
      <c r="AB29" s="174">
        <f t="shared" si="6"/>
        <v>100</v>
      </c>
      <c r="AC29" s="174">
        <f t="shared" si="7"/>
        <v>100</v>
      </c>
      <c r="AD29"/>
      <c r="AE29"/>
      <c r="AF29" s="162">
        <f t="shared" si="25"/>
        <v>100</v>
      </c>
      <c r="AG29" s="162">
        <f t="shared" si="26"/>
        <v>100</v>
      </c>
      <c r="AH29" s="162">
        <f t="shared" si="27"/>
        <v>100</v>
      </c>
      <c r="AI29" s="162">
        <f t="shared" si="28"/>
        <v>100</v>
      </c>
      <c r="AJ29" s="163"/>
      <c r="AK29" s="156">
        <v>1</v>
      </c>
      <c r="AL29"/>
      <c r="AM29" s="163"/>
      <c r="AN29"/>
      <c r="AO29"/>
      <c r="AP29"/>
      <c r="AQ29" s="243" t="s">
        <v>6789</v>
      </c>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row>
    <row r="30" spans="1:1023" ht="28.5">
      <c r="A30" s="281" t="s">
        <v>1109</v>
      </c>
      <c r="B30" s="156">
        <v>30</v>
      </c>
      <c r="C30" s="302" t="s">
        <v>25674</v>
      </c>
      <c r="D30" s="281" t="s">
        <v>1110</v>
      </c>
      <c r="E30" s="155" t="s">
        <v>210</v>
      </c>
      <c r="F30" s="154">
        <v>3</v>
      </c>
      <c r="G30"/>
      <c r="H30"/>
      <c r="I30" s="343">
        <v>2</v>
      </c>
      <c r="J30" s="328"/>
      <c r="K30" s="154">
        <v>2</v>
      </c>
      <c r="L30"/>
      <c r="M30"/>
      <c r="N30"/>
      <c r="O30"/>
      <c r="P30"/>
      <c r="Q30"/>
      <c r="R30"/>
      <c r="S30"/>
      <c r="T30"/>
      <c r="U30"/>
      <c r="V30" s="166">
        <f t="shared" si="23"/>
        <v>100</v>
      </c>
      <c r="W30" s="166">
        <f t="shared" si="24"/>
        <v>100</v>
      </c>
      <c r="X30" s="166">
        <f t="shared" si="2"/>
        <v>100</v>
      </c>
      <c r="Y30" s="166">
        <f t="shared" si="3"/>
        <v>100</v>
      </c>
      <c r="Z30" s="166">
        <f t="shared" si="4"/>
        <v>100</v>
      </c>
      <c r="AA30" s="174">
        <f t="shared" si="5"/>
        <v>100</v>
      </c>
      <c r="AB30" s="174">
        <f t="shared" si="6"/>
        <v>100</v>
      </c>
      <c r="AC30" s="174">
        <f t="shared" si="7"/>
        <v>100</v>
      </c>
      <c r="AD30"/>
      <c r="AE30"/>
      <c r="AF30" s="162">
        <f t="shared" si="25"/>
        <v>10</v>
      </c>
      <c r="AG30" s="162">
        <f t="shared" si="26"/>
        <v>100</v>
      </c>
      <c r="AH30" s="162">
        <f t="shared" si="27"/>
        <v>100</v>
      </c>
      <c r="AI30" s="162">
        <f t="shared" si="28"/>
        <v>100</v>
      </c>
      <c r="AJ30" s="163" t="s">
        <v>25616</v>
      </c>
      <c r="AK30" s="156">
        <v>1</v>
      </c>
      <c r="AL30"/>
      <c r="AM30" s="163"/>
      <c r="AN30"/>
      <c r="AO30"/>
      <c r="AP30"/>
      <c r="AQ30" s="243" t="s">
        <v>25617</v>
      </c>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row>
    <row r="31" spans="1:1023" ht="42.75">
      <c r="A31" s="276" t="s">
        <v>1274</v>
      </c>
      <c r="B31" s="156">
        <v>31</v>
      </c>
      <c r="C31" s="299" t="s">
        <v>25675</v>
      </c>
      <c r="D31" s="276" t="s">
        <v>1275</v>
      </c>
      <c r="E31" s="155" t="s">
        <v>1276</v>
      </c>
      <c r="F31"/>
      <c r="G31"/>
      <c r="H31"/>
      <c r="I31" s="343">
        <v>1.6E-2</v>
      </c>
      <c r="J31" s="154" t="s">
        <v>772</v>
      </c>
      <c r="K31" s="245">
        <v>1</v>
      </c>
      <c r="L31"/>
      <c r="M31"/>
      <c r="N31"/>
      <c r="O31"/>
      <c r="P31"/>
      <c r="Q31"/>
      <c r="R31"/>
      <c r="S31"/>
      <c r="T31"/>
      <c r="U31"/>
      <c r="V31" s="166">
        <f t="shared" si="23"/>
        <v>100</v>
      </c>
      <c r="W31" s="166">
        <f t="shared" si="24"/>
        <v>100</v>
      </c>
      <c r="X31" s="166">
        <f t="shared" si="2"/>
        <v>100</v>
      </c>
      <c r="Y31" s="166">
        <f t="shared" si="3"/>
        <v>100</v>
      </c>
      <c r="Z31" s="166">
        <f t="shared" si="4"/>
        <v>100</v>
      </c>
      <c r="AA31" s="174">
        <f t="shared" si="5"/>
        <v>100</v>
      </c>
      <c r="AB31" s="174">
        <f t="shared" si="6"/>
        <v>100</v>
      </c>
      <c r="AC31" s="174">
        <f t="shared" si="7"/>
        <v>100</v>
      </c>
      <c r="AD31"/>
      <c r="AE31"/>
      <c r="AF31" s="162">
        <f t="shared" si="25"/>
        <v>1</v>
      </c>
      <c r="AG31" s="162">
        <f t="shared" si="26"/>
        <v>1</v>
      </c>
      <c r="AH31" s="162">
        <f t="shared" si="27"/>
        <v>3</v>
      </c>
      <c r="AI31" s="162">
        <f t="shared" si="28"/>
        <v>5</v>
      </c>
      <c r="AJ31" s="182">
        <v>4.0000000000000003E-5</v>
      </c>
      <c r="AK31" s="156">
        <v>1</v>
      </c>
      <c r="AL31" s="154">
        <v>1</v>
      </c>
      <c r="AM31" s="163"/>
      <c r="AN31" s="154">
        <v>1000</v>
      </c>
      <c r="AO31" s="154">
        <v>100</v>
      </c>
      <c r="AP31"/>
      <c r="AQ31" s="274" t="s">
        <v>1277</v>
      </c>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row>
    <row r="32" spans="1:1023" ht="28.5">
      <c r="A32" s="276" t="s">
        <v>1278</v>
      </c>
      <c r="B32" s="156">
        <v>32</v>
      </c>
      <c r="C32" s="299" t="s">
        <v>25676</v>
      </c>
      <c r="D32" s="276" t="s">
        <v>1279</v>
      </c>
      <c r="E32" s="155" t="s">
        <v>222</v>
      </c>
      <c r="F32"/>
      <c r="G32"/>
      <c r="H32"/>
      <c r="I32" s="343">
        <v>0.13</v>
      </c>
      <c r="J32" s="328"/>
      <c r="K32" s="341"/>
      <c r="L32"/>
      <c r="M32"/>
      <c r="N32"/>
      <c r="O32"/>
      <c r="P32"/>
      <c r="Q32"/>
      <c r="R32"/>
      <c r="S32"/>
      <c r="T32"/>
      <c r="U32"/>
      <c r="V32" s="166">
        <f t="shared" si="23"/>
        <v>100</v>
      </c>
      <c r="W32" s="166">
        <f t="shared" si="24"/>
        <v>100</v>
      </c>
      <c r="X32" s="166">
        <f t="shared" si="2"/>
        <v>100</v>
      </c>
      <c r="Y32" s="166">
        <f t="shared" si="3"/>
        <v>100</v>
      </c>
      <c r="Z32" s="166">
        <f t="shared" si="4"/>
        <v>100</v>
      </c>
      <c r="AA32" s="174">
        <f t="shared" si="5"/>
        <v>100</v>
      </c>
      <c r="AB32" s="174">
        <f t="shared" si="6"/>
        <v>100</v>
      </c>
      <c r="AC32" s="174">
        <f t="shared" si="7"/>
        <v>100</v>
      </c>
      <c r="AD32"/>
      <c r="AE32"/>
      <c r="AF32" s="162">
        <f t="shared" si="25"/>
        <v>100</v>
      </c>
      <c r="AG32" s="162">
        <f t="shared" si="26"/>
        <v>100</v>
      </c>
      <c r="AH32" s="162">
        <f t="shared" si="27"/>
        <v>100</v>
      </c>
      <c r="AI32" s="162">
        <f t="shared" si="28"/>
        <v>100</v>
      </c>
      <c r="AJ32" s="182">
        <v>4.0000000000000003E-5</v>
      </c>
      <c r="AK32" s="156">
        <v>1</v>
      </c>
      <c r="AL32" s="154">
        <v>1</v>
      </c>
      <c r="AM32" s="163"/>
      <c r="AN32" s="154">
        <v>1000</v>
      </c>
      <c r="AO32" s="154">
        <v>100</v>
      </c>
      <c r="AP32"/>
      <c r="AQ32" s="274" t="s">
        <v>781</v>
      </c>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row>
    <row r="33" spans="1:1023" ht="30">
      <c r="A33" s="279" t="s">
        <v>866</v>
      </c>
      <c r="B33" s="156">
        <v>33</v>
      </c>
      <c r="C33" s="301" t="s">
        <v>25677</v>
      </c>
      <c r="D33" s="276" t="s">
        <v>867</v>
      </c>
      <c r="E33" s="218" t="s">
        <v>222</v>
      </c>
      <c r="F33" s="191"/>
      <c r="G33" s="191"/>
      <c r="H33" s="191"/>
      <c r="I33" s="170" t="s">
        <v>868</v>
      </c>
      <c r="J33" s="325" t="s">
        <v>772</v>
      </c>
      <c r="K33" s="171">
        <v>1</v>
      </c>
      <c r="L33" s="171"/>
      <c r="M33" s="172"/>
      <c r="N33" s="172"/>
      <c r="O33" s="191">
        <v>3</v>
      </c>
      <c r="P33" s="172"/>
      <c r="Q33" s="172"/>
      <c r="R33" s="172"/>
      <c r="S33" s="172"/>
      <c r="T33" s="172"/>
      <c r="U33" s="183"/>
      <c r="V33" s="166">
        <f t="shared" si="23"/>
        <v>100</v>
      </c>
      <c r="W33" s="166">
        <f t="shared" si="24"/>
        <v>100</v>
      </c>
      <c r="X33" s="166">
        <f t="shared" si="2"/>
        <v>20</v>
      </c>
      <c r="Y33" s="166">
        <f t="shared" si="3"/>
        <v>100</v>
      </c>
      <c r="Z33" s="166">
        <f t="shared" si="4"/>
        <v>100</v>
      </c>
      <c r="AA33" s="174">
        <f t="shared" si="5"/>
        <v>100</v>
      </c>
      <c r="AB33" s="174">
        <f t="shared" si="6"/>
        <v>100</v>
      </c>
      <c r="AC33" s="174">
        <f t="shared" si="7"/>
        <v>100</v>
      </c>
      <c r="AD33" s="168"/>
      <c r="AE33" s="168"/>
      <c r="AF33" s="162">
        <f t="shared" si="25"/>
        <v>1</v>
      </c>
      <c r="AG33" s="162">
        <f t="shared" si="26"/>
        <v>1</v>
      </c>
      <c r="AH33" s="162">
        <f t="shared" si="27"/>
        <v>3</v>
      </c>
      <c r="AI33" s="162">
        <f t="shared" si="28"/>
        <v>5</v>
      </c>
      <c r="AJ33" s="163">
        <v>2.1000000000000001E-4</v>
      </c>
      <c r="AK33" s="203">
        <v>1</v>
      </c>
      <c r="AL33" s="219">
        <v>1</v>
      </c>
      <c r="AM33" s="177" t="s">
        <v>839</v>
      </c>
      <c r="AN33" s="154">
        <v>10</v>
      </c>
      <c r="AO33" s="154">
        <v>1</v>
      </c>
      <c r="AP33" s="154" t="s">
        <v>869</v>
      </c>
      <c r="AQ33" s="273" t="s">
        <v>26475</v>
      </c>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row>
    <row r="34" spans="1:1023" ht="28.5">
      <c r="A34" s="275" t="s">
        <v>9661</v>
      </c>
      <c r="B34" s="156">
        <v>34</v>
      </c>
      <c r="C34" s="299" t="s">
        <v>25678</v>
      </c>
      <c r="D34" s="278" t="s">
        <v>1408</v>
      </c>
      <c r="E34" s="155" t="s">
        <v>210</v>
      </c>
      <c r="F34" s="154">
        <v>4</v>
      </c>
      <c r="G34"/>
      <c r="H34"/>
      <c r="I34" s="343"/>
      <c r="J34" s="154" t="s">
        <v>772</v>
      </c>
      <c r="K34" s="154">
        <v>1</v>
      </c>
      <c r="L34"/>
      <c r="M34"/>
      <c r="N34"/>
      <c r="O34" s="156">
        <v>3</v>
      </c>
      <c r="P34"/>
      <c r="Q34"/>
      <c r="R34"/>
      <c r="S34"/>
      <c r="V34" s="166">
        <f t="shared" si="23"/>
        <v>100</v>
      </c>
      <c r="W34" s="166">
        <f t="shared" si="24"/>
        <v>100</v>
      </c>
      <c r="X34" s="231">
        <v>3</v>
      </c>
      <c r="Y34" s="166">
        <f t="shared" si="3"/>
        <v>100</v>
      </c>
      <c r="Z34" s="166">
        <f t="shared" si="4"/>
        <v>100</v>
      </c>
      <c r="AA34" s="174">
        <f t="shared" si="5"/>
        <v>100</v>
      </c>
      <c r="AB34" s="174">
        <f t="shared" si="6"/>
        <v>100</v>
      </c>
      <c r="AC34" s="174">
        <f t="shared" si="7"/>
        <v>100</v>
      </c>
      <c r="AD34"/>
      <c r="AF34" s="211">
        <v>0.5</v>
      </c>
      <c r="AG34" s="220">
        <v>3</v>
      </c>
      <c r="AH34" s="220">
        <f t="shared" si="27"/>
        <v>3</v>
      </c>
      <c r="AI34" s="220">
        <v>5</v>
      </c>
      <c r="AJ34" s="345" t="s">
        <v>25618</v>
      </c>
      <c r="AK34" s="156">
        <v>1</v>
      </c>
      <c r="AL34"/>
      <c r="AM34" s="163"/>
      <c r="AN34" s="154">
        <v>10</v>
      </c>
      <c r="AO34"/>
      <c r="AP34" s="154" t="s">
        <v>869</v>
      </c>
      <c r="AQ34" s="274" t="s">
        <v>1409</v>
      </c>
    </row>
    <row r="35" spans="1:1023" ht="30">
      <c r="A35" s="282" t="s">
        <v>852</v>
      </c>
      <c r="B35" s="156">
        <v>35</v>
      </c>
      <c r="C35" s="303" t="s">
        <v>25679</v>
      </c>
      <c r="D35" s="276" t="s">
        <v>853</v>
      </c>
      <c r="E35" s="216" t="s">
        <v>222</v>
      </c>
      <c r="F35" s="216">
        <v>4</v>
      </c>
      <c r="G35" s="216"/>
      <c r="H35" s="216"/>
      <c r="I35" s="343" t="s">
        <v>25619</v>
      </c>
      <c r="J35" s="327" t="s">
        <v>772</v>
      </c>
      <c r="K35" s="194">
        <v>1</v>
      </c>
      <c r="L35" s="195"/>
      <c r="M35" s="195"/>
      <c r="N35" s="195"/>
      <c r="O35" s="194"/>
      <c r="P35" s="195"/>
      <c r="Q35" s="195"/>
      <c r="R35" s="195"/>
      <c r="S35" s="195"/>
      <c r="T35" s="195"/>
      <c r="U35" s="217"/>
      <c r="V35" s="166">
        <f t="shared" si="23"/>
        <v>100</v>
      </c>
      <c r="W35" s="166">
        <f t="shared" si="24"/>
        <v>100</v>
      </c>
      <c r="X35" s="166">
        <f t="shared" ref="X35:X46" si="29">IF(O35=3,20,100)</f>
        <v>100</v>
      </c>
      <c r="Y35" s="166">
        <f t="shared" si="3"/>
        <v>100</v>
      </c>
      <c r="Z35" s="166">
        <f t="shared" si="4"/>
        <v>100</v>
      </c>
      <c r="AA35" s="174">
        <f t="shared" si="5"/>
        <v>100</v>
      </c>
      <c r="AB35" s="174">
        <f t="shared" si="6"/>
        <v>100</v>
      </c>
      <c r="AC35" s="174">
        <f t="shared" si="7"/>
        <v>100</v>
      </c>
      <c r="AD35" s="195"/>
      <c r="AE35" s="195"/>
      <c r="AF35" s="200">
        <v>10</v>
      </c>
      <c r="AG35" s="200">
        <v>10</v>
      </c>
      <c r="AH35" s="200">
        <v>25</v>
      </c>
      <c r="AI35" s="200">
        <v>25</v>
      </c>
      <c r="AJ35" s="163" t="s">
        <v>25594</v>
      </c>
      <c r="AK35" s="184"/>
      <c r="AL35" s="185"/>
      <c r="AM35" s="199"/>
      <c r="AN35"/>
      <c r="AO35"/>
      <c r="AP35"/>
      <c r="AQ35" s="243" t="s">
        <v>25542</v>
      </c>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row>
    <row r="36" spans="1:1023" ht="30">
      <c r="A36" s="279" t="s">
        <v>872</v>
      </c>
      <c r="B36" s="156">
        <v>36</v>
      </c>
      <c r="C36" s="301" t="s">
        <v>25680</v>
      </c>
      <c r="D36" s="312" t="s">
        <v>6851</v>
      </c>
      <c r="E36" s="178"/>
      <c r="F36" s="178"/>
      <c r="G36" s="178"/>
      <c r="H36" s="178"/>
      <c r="I36" s="343" t="s">
        <v>873</v>
      </c>
      <c r="J36" s="325" t="s">
        <v>773</v>
      </c>
      <c r="K36" s="171">
        <v>1</v>
      </c>
      <c r="L36" s="171"/>
      <c r="M36" s="172"/>
      <c r="N36" s="172"/>
      <c r="O36" s="171"/>
      <c r="P36" s="172"/>
      <c r="Q36" s="172"/>
      <c r="R36" s="172"/>
      <c r="S36" s="172"/>
      <c r="T36" s="172"/>
      <c r="U36" s="173"/>
      <c r="V36" s="166">
        <f t="shared" si="23"/>
        <v>100</v>
      </c>
      <c r="W36" s="166">
        <f t="shared" si="24"/>
        <v>100</v>
      </c>
      <c r="X36" s="166">
        <f t="shared" si="29"/>
        <v>100</v>
      </c>
      <c r="Y36" s="166">
        <f t="shared" si="3"/>
        <v>100</v>
      </c>
      <c r="Z36" s="166">
        <f t="shared" si="4"/>
        <v>100</v>
      </c>
      <c r="AA36" s="174">
        <f t="shared" ref="AA36:AA67" si="30">IF(OR(EXACT(Q36,"1A"),EXACT(Q36,"1B")),0.1,IF(Q36=2,1,100))</f>
        <v>100</v>
      </c>
      <c r="AB36" s="174">
        <f t="shared" ref="AB36:AB67" si="31">IF(OR(EXACT(R36,"1A"),EXACT(R36,"1B")),0.1,IF(R36=2,1,100))</f>
        <v>100</v>
      </c>
      <c r="AC36" s="174">
        <f t="shared" ref="AC36:AC56" si="32">IF(OR(EXACT(S36,"1A"),EXACT(S36,"1B")),0.3,IF(S36=2,3,100))</f>
        <v>100</v>
      </c>
      <c r="AD36" s="168"/>
      <c r="AE36" s="168"/>
      <c r="AF36" s="221">
        <v>5</v>
      </c>
      <c r="AG36" s="221">
        <v>5</v>
      </c>
      <c r="AH36" s="221">
        <v>15</v>
      </c>
      <c r="AI36" s="221">
        <v>15</v>
      </c>
      <c r="AJ36" s="163" t="s">
        <v>25620</v>
      </c>
      <c r="AK36" s="184"/>
      <c r="AL36" s="185"/>
      <c r="AM36" s="177"/>
      <c r="AN36"/>
      <c r="AO36"/>
      <c r="AP36"/>
      <c r="AQ36" s="273" t="s">
        <v>874</v>
      </c>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row>
    <row r="37" spans="1:1023" ht="30">
      <c r="A37" s="279" t="s">
        <v>871</v>
      </c>
      <c r="B37" s="156">
        <v>37</v>
      </c>
      <c r="C37" s="301" t="s">
        <v>25681</v>
      </c>
      <c r="D37" s="312" t="s">
        <v>6852</v>
      </c>
      <c r="E37" s="178"/>
      <c r="F37" s="178"/>
      <c r="G37" s="178"/>
      <c r="H37" s="178"/>
      <c r="I37" s="343">
        <v>20</v>
      </c>
      <c r="J37" s="326"/>
      <c r="K37" s="180"/>
      <c r="L37" s="180">
        <v>1</v>
      </c>
      <c r="M37" s="181"/>
      <c r="N37" s="181"/>
      <c r="O37" s="180"/>
      <c r="P37" s="181"/>
      <c r="Q37" s="181"/>
      <c r="R37" s="181"/>
      <c r="S37" s="181"/>
      <c r="T37" s="181"/>
      <c r="U37" s="173"/>
      <c r="V37" s="166">
        <f t="shared" si="23"/>
        <v>100</v>
      </c>
      <c r="W37" s="166">
        <f t="shared" si="24"/>
        <v>100</v>
      </c>
      <c r="X37" s="166">
        <f t="shared" si="29"/>
        <v>100</v>
      </c>
      <c r="Y37" s="166">
        <f t="shared" si="3"/>
        <v>100</v>
      </c>
      <c r="Z37" s="166">
        <f t="shared" si="4"/>
        <v>100</v>
      </c>
      <c r="AA37" s="174">
        <f t="shared" si="30"/>
        <v>100</v>
      </c>
      <c r="AB37" s="174">
        <f t="shared" si="31"/>
        <v>100</v>
      </c>
      <c r="AC37" s="174">
        <f t="shared" si="32"/>
        <v>100</v>
      </c>
      <c r="AD37" s="168">
        <v>1</v>
      </c>
      <c r="AE37" s="168"/>
      <c r="AF37" s="162">
        <f t="shared" ref="AF37:AF48" si="33">IF(OR(OR(EXACT(J37,"1A"),EXACT(J37,"1B"),EXACT(J37,"1C")),K37=1),1,IF(K37=2,10,100))</f>
        <v>100</v>
      </c>
      <c r="AG37" s="162">
        <f>IF(OR(EXACT(J37,"1A"),EXACT(J37,"1B"),EXACT(J37,"1C")),1,IF(J37=2,10,100))</f>
        <v>100</v>
      </c>
      <c r="AH37" s="162">
        <f t="shared" ref="AH37:AH48" si="34">IF(OR(EXACT(J37,"1A"),EXACT(J37,"1B"),EXACT(J37,"1C"),K37=1),3,100)</f>
        <v>100</v>
      </c>
      <c r="AI37" s="162">
        <f t="shared" ref="AI37:AI48" si="35">IF(OR(EXACT(J37,"1A"),EXACT(J37,"1B"),EXACT(J37,"1C")),5,100)</f>
        <v>100</v>
      </c>
      <c r="AJ37" s="163">
        <v>11.09</v>
      </c>
      <c r="AK37" s="184"/>
      <c r="AL37" s="185"/>
      <c r="AM37" s="163"/>
      <c r="AN37"/>
      <c r="AO37"/>
      <c r="AP37"/>
      <c r="AQ37" s="243" t="s">
        <v>6468</v>
      </c>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row>
    <row r="38" spans="1:1023" ht="28.5">
      <c r="A38" s="275" t="s">
        <v>1368</v>
      </c>
      <c r="B38" s="156">
        <v>38</v>
      </c>
      <c r="C38" s="299" t="s">
        <v>25682</v>
      </c>
      <c r="D38" s="278" t="s">
        <v>1369</v>
      </c>
      <c r="E38" s="155" t="s">
        <v>222</v>
      </c>
      <c r="F38" s="154">
        <v>4</v>
      </c>
      <c r="G38"/>
      <c r="H38"/>
      <c r="I38" s="343" t="s">
        <v>774</v>
      </c>
      <c r="J38" s="328"/>
      <c r="K38" s="154">
        <v>1</v>
      </c>
      <c r="L38"/>
      <c r="M38"/>
      <c r="N38"/>
      <c r="O38"/>
      <c r="P38"/>
      <c r="Q38"/>
      <c r="R38"/>
      <c r="S38"/>
      <c r="V38" s="166">
        <f t="shared" si="23"/>
        <v>100</v>
      </c>
      <c r="W38" s="166">
        <f t="shared" si="24"/>
        <v>100</v>
      </c>
      <c r="X38" s="166">
        <f t="shared" si="29"/>
        <v>100</v>
      </c>
      <c r="Y38" s="166">
        <f t="shared" si="3"/>
        <v>100</v>
      </c>
      <c r="Z38" s="166">
        <f t="shared" si="4"/>
        <v>100</v>
      </c>
      <c r="AA38" s="174">
        <f t="shared" si="30"/>
        <v>100</v>
      </c>
      <c r="AB38" s="174">
        <f t="shared" si="31"/>
        <v>100</v>
      </c>
      <c r="AC38" s="174">
        <f t="shared" si="32"/>
        <v>100</v>
      </c>
      <c r="AD38"/>
      <c r="AF38" s="162">
        <f t="shared" si="33"/>
        <v>1</v>
      </c>
      <c r="AG38" s="162">
        <f>IF(OR(EXACT(J38,"1A"),EXACT(J38,"1B"),EXACT(J38,"1C")),1,IF(J38=2,10,100))</f>
        <v>100</v>
      </c>
      <c r="AH38" s="162">
        <f t="shared" si="34"/>
        <v>3</v>
      </c>
      <c r="AI38" s="162">
        <f t="shared" si="35"/>
        <v>100</v>
      </c>
      <c r="AJ38" s="163" t="s">
        <v>25622</v>
      </c>
      <c r="AK38" s="156">
        <v>1</v>
      </c>
      <c r="AL38" s="154">
        <v>1</v>
      </c>
      <c r="AM38" s="163"/>
      <c r="AN38" s="154">
        <v>10</v>
      </c>
      <c r="AO38" s="341">
        <v>1</v>
      </c>
      <c r="AP38"/>
      <c r="AQ38" s="274" t="s">
        <v>25621</v>
      </c>
      <c r="AR38"/>
    </row>
    <row r="39" spans="1:1023" ht="28.5">
      <c r="A39" s="275" t="s">
        <v>10258</v>
      </c>
      <c r="B39" s="156">
        <v>39</v>
      </c>
      <c r="C39" s="299" t="s">
        <v>25683</v>
      </c>
      <c r="D39" s="278" t="s">
        <v>1369</v>
      </c>
      <c r="E39" s="155" t="s">
        <v>25623</v>
      </c>
      <c r="F39" s="154">
        <v>4</v>
      </c>
      <c r="G39"/>
      <c r="H39"/>
      <c r="I39" s="343" t="s">
        <v>774</v>
      </c>
      <c r="J39" s="328"/>
      <c r="K39" s="154">
        <v>2</v>
      </c>
      <c r="L39"/>
      <c r="M39"/>
      <c r="N39"/>
      <c r="O39"/>
      <c r="P39"/>
      <c r="Q39"/>
      <c r="R39"/>
      <c r="S39"/>
      <c r="V39" s="166">
        <f t="shared" si="23"/>
        <v>100</v>
      </c>
      <c r="W39" s="166">
        <f t="shared" si="24"/>
        <v>100</v>
      </c>
      <c r="X39" s="166">
        <f t="shared" si="29"/>
        <v>100</v>
      </c>
      <c r="Y39" s="166">
        <f t="shared" si="3"/>
        <v>100</v>
      </c>
      <c r="Z39" s="166">
        <f t="shared" si="4"/>
        <v>100</v>
      </c>
      <c r="AA39" s="174">
        <f t="shared" si="30"/>
        <v>100</v>
      </c>
      <c r="AB39" s="174">
        <f t="shared" si="31"/>
        <v>100</v>
      </c>
      <c r="AC39" s="174">
        <f t="shared" si="32"/>
        <v>100</v>
      </c>
      <c r="AD39"/>
      <c r="AF39" s="162">
        <f t="shared" si="33"/>
        <v>10</v>
      </c>
      <c r="AG39" s="162">
        <f>IF(OR(EXACT(J39,"1A"),EXACT(J39,"1B"),EXACT(J39,"1C")),1,IF(J39=2,10,100))</f>
        <v>100</v>
      </c>
      <c r="AH39" s="162">
        <f t="shared" si="34"/>
        <v>100</v>
      </c>
      <c r="AI39" s="162">
        <f t="shared" si="35"/>
        <v>100</v>
      </c>
      <c r="AJ39" s="163" t="s">
        <v>25624</v>
      </c>
      <c r="AK39" s="156">
        <v>1</v>
      </c>
      <c r="AL39" s="154">
        <v>1</v>
      </c>
      <c r="AM39" s="163"/>
      <c r="AN39" s="154">
        <v>10</v>
      </c>
      <c r="AO39" s="341">
        <v>1</v>
      </c>
      <c r="AP39"/>
      <c r="AQ39" s="274" t="s">
        <v>25621</v>
      </c>
      <c r="AR39"/>
    </row>
    <row r="40" spans="1:1023">
      <c r="A40" s="276" t="s">
        <v>1415</v>
      </c>
      <c r="B40" s="156">
        <v>40</v>
      </c>
      <c r="C40" t="s">
        <v>25684</v>
      </c>
      <c r="D40" s="276" t="s">
        <v>1416</v>
      </c>
      <c r="E40"/>
      <c r="F40"/>
      <c r="G40"/>
      <c r="H40" s="154">
        <v>4</v>
      </c>
      <c r="I40" s="343"/>
      <c r="J40" s="328"/>
      <c r="K40" s="154">
        <v>1</v>
      </c>
      <c r="L40"/>
      <c r="M40"/>
      <c r="N40"/>
      <c r="O40"/>
      <c r="P40"/>
      <c r="Q40"/>
      <c r="R40"/>
      <c r="S40"/>
      <c r="V40" s="166">
        <f t="shared" si="23"/>
        <v>100</v>
      </c>
      <c r="W40" s="166">
        <f t="shared" si="24"/>
        <v>100</v>
      </c>
      <c r="X40" s="166">
        <f t="shared" si="29"/>
        <v>100</v>
      </c>
      <c r="Y40" s="166">
        <f t="shared" si="3"/>
        <v>100</v>
      </c>
      <c r="Z40" s="166">
        <f t="shared" si="4"/>
        <v>100</v>
      </c>
      <c r="AA40" s="174">
        <f t="shared" si="30"/>
        <v>100</v>
      </c>
      <c r="AB40" s="174">
        <f t="shared" si="31"/>
        <v>100</v>
      </c>
      <c r="AC40" s="174">
        <f t="shared" si="32"/>
        <v>100</v>
      </c>
      <c r="AD40"/>
      <c r="AF40" s="162">
        <f t="shared" si="33"/>
        <v>1</v>
      </c>
      <c r="AG40" s="162">
        <f>IF(OR(EXACT(J40,"1A"),EXACT(J40,"1B"),EXACT(J40,"1C")),1,IF(J40=2,10,100))</f>
        <v>100</v>
      </c>
      <c r="AH40" s="162">
        <f t="shared" si="34"/>
        <v>3</v>
      </c>
      <c r="AI40" s="162">
        <f t="shared" si="35"/>
        <v>100</v>
      </c>
      <c r="AJ40" s="163"/>
      <c r="AK40" s="156">
        <v>1</v>
      </c>
      <c r="AL40" s="154">
        <v>1</v>
      </c>
      <c r="AM40" s="163"/>
      <c r="AN40" s="154">
        <v>10</v>
      </c>
      <c r="AO40" s="154">
        <v>10</v>
      </c>
      <c r="AQ40" s="274" t="s">
        <v>1417</v>
      </c>
    </row>
    <row r="41" spans="1:1023">
      <c r="A41" s="275" t="s">
        <v>1384</v>
      </c>
      <c r="B41" s="156">
        <v>41</v>
      </c>
      <c r="C41" s="299" t="s">
        <v>25685</v>
      </c>
      <c r="D41" s="278" t="s">
        <v>1385</v>
      </c>
      <c r="E41"/>
      <c r="F41" s="154">
        <v>4</v>
      </c>
      <c r="G41"/>
      <c r="H41" s="154">
        <v>4</v>
      </c>
      <c r="I41" s="346">
        <v>0.05</v>
      </c>
      <c r="J41" s="154">
        <v>2</v>
      </c>
      <c r="K41" s="341"/>
      <c r="L41" s="154">
        <v>1</v>
      </c>
      <c r="M41" s="154">
        <v>1</v>
      </c>
      <c r="N41"/>
      <c r="O41"/>
      <c r="P41" s="154">
        <v>1</v>
      </c>
      <c r="Q41" s="154" t="s">
        <v>773</v>
      </c>
      <c r="R41" s="154">
        <v>2</v>
      </c>
      <c r="S41" s="154" t="s">
        <v>772</v>
      </c>
      <c r="V41" s="166">
        <f t="shared" si="23"/>
        <v>100</v>
      </c>
      <c r="W41" s="166">
        <f t="shared" si="24"/>
        <v>100</v>
      </c>
      <c r="X41" s="166">
        <f t="shared" si="29"/>
        <v>100</v>
      </c>
      <c r="Y41" s="231">
        <v>1</v>
      </c>
      <c r="Z41" s="231">
        <v>0.1</v>
      </c>
      <c r="AA41" s="174">
        <f t="shared" si="30"/>
        <v>0.1</v>
      </c>
      <c r="AB41" s="174">
        <f t="shared" si="31"/>
        <v>1</v>
      </c>
      <c r="AC41" s="174">
        <f t="shared" si="32"/>
        <v>0.3</v>
      </c>
      <c r="AD41" s="233">
        <v>0.01</v>
      </c>
      <c r="AF41" s="162">
        <f t="shared" si="33"/>
        <v>100</v>
      </c>
      <c r="AG41" s="220">
        <v>20</v>
      </c>
      <c r="AH41" s="162">
        <f t="shared" si="34"/>
        <v>100</v>
      </c>
      <c r="AI41" s="162">
        <f t="shared" si="35"/>
        <v>100</v>
      </c>
      <c r="AJ41" s="163"/>
      <c r="AK41" s="156">
        <v>1</v>
      </c>
      <c r="AL41" s="154">
        <v>1</v>
      </c>
      <c r="AM41" s="163"/>
      <c r="AN41" s="154">
        <v>1</v>
      </c>
      <c r="AO41" s="154">
        <v>1</v>
      </c>
      <c r="AP41"/>
      <c r="AQ41" s="274" t="s">
        <v>25625</v>
      </c>
      <c r="AR41"/>
    </row>
    <row r="42" spans="1:1023" ht="28.5">
      <c r="A42" s="276" t="s">
        <v>1372</v>
      </c>
      <c r="B42" s="156">
        <v>42</v>
      </c>
      <c r="C42" s="299" t="s">
        <v>25686</v>
      </c>
      <c r="D42" s="283" t="s">
        <v>1373</v>
      </c>
      <c r="E42" s="155" t="s">
        <v>222</v>
      </c>
      <c r="F42" s="154">
        <v>4</v>
      </c>
      <c r="G42"/>
      <c r="H42"/>
      <c r="I42" s="343" t="s">
        <v>774</v>
      </c>
      <c r="J42" s="154">
        <v>2</v>
      </c>
      <c r="K42" s="154">
        <v>2</v>
      </c>
      <c r="L42"/>
      <c r="M42"/>
      <c r="N42"/>
      <c r="O42"/>
      <c r="P42"/>
      <c r="Q42"/>
      <c r="R42"/>
      <c r="S42"/>
      <c r="V42" s="166">
        <f t="shared" si="23"/>
        <v>100</v>
      </c>
      <c r="W42" s="166">
        <f t="shared" si="24"/>
        <v>100</v>
      </c>
      <c r="X42" s="166">
        <f t="shared" si="29"/>
        <v>100</v>
      </c>
      <c r="Y42" s="166">
        <f t="shared" ref="Y42:Y81" si="36">IF(P42=1,10,100)</f>
        <v>100</v>
      </c>
      <c r="Z42" s="166">
        <f t="shared" ref="Z42:Z81" si="37">IF(P42=1,1,IF(P42=2,10,100))</f>
        <v>100</v>
      </c>
      <c r="AA42" s="174">
        <f t="shared" si="30"/>
        <v>100</v>
      </c>
      <c r="AB42" s="174">
        <f t="shared" si="31"/>
        <v>100</v>
      </c>
      <c r="AC42" s="174">
        <f t="shared" si="32"/>
        <v>100</v>
      </c>
      <c r="AD42"/>
      <c r="AF42" s="162">
        <f t="shared" si="33"/>
        <v>10</v>
      </c>
      <c r="AG42" s="162">
        <f t="shared" ref="AG42:AG48" si="38">IF(OR(EXACT(J42,"1A"),EXACT(J42,"1B"),EXACT(J42,"1C")),1,IF(J42=2,10,100))</f>
        <v>10</v>
      </c>
      <c r="AH42" s="162">
        <f t="shared" si="34"/>
        <v>100</v>
      </c>
      <c r="AI42" s="162">
        <f t="shared" si="35"/>
        <v>100</v>
      </c>
      <c r="AJ42" s="163" t="s">
        <v>25594</v>
      </c>
      <c r="AK42"/>
      <c r="AL42"/>
      <c r="AM42" s="163"/>
      <c r="AN42"/>
      <c r="AO42"/>
      <c r="AP42"/>
      <c r="AQ42" s="274" t="s">
        <v>25626</v>
      </c>
      <c r="AR42"/>
    </row>
    <row r="43" spans="1:1023" ht="28.5">
      <c r="A43" s="283" t="s">
        <v>1374</v>
      </c>
      <c r="B43" s="156">
        <v>43</v>
      </c>
      <c r="C43" s="299" t="s">
        <v>25687</v>
      </c>
      <c r="D43" s="283" t="s">
        <v>1375</v>
      </c>
      <c r="E43" s="155" t="s">
        <v>222</v>
      </c>
      <c r="F43" s="154">
        <v>4</v>
      </c>
      <c r="G43"/>
      <c r="H43"/>
      <c r="I43" s="343" t="s">
        <v>774</v>
      </c>
      <c r="J43" s="328"/>
      <c r="K43" s="154">
        <v>1</v>
      </c>
      <c r="L43"/>
      <c r="M43"/>
      <c r="N43"/>
      <c r="O43"/>
      <c r="P43"/>
      <c r="Q43"/>
      <c r="R43"/>
      <c r="S43"/>
      <c r="V43" s="166">
        <f t="shared" si="23"/>
        <v>100</v>
      </c>
      <c r="W43" s="166">
        <f t="shared" si="24"/>
        <v>100</v>
      </c>
      <c r="X43" s="166">
        <f t="shared" si="29"/>
        <v>100</v>
      </c>
      <c r="Y43" s="166">
        <f t="shared" si="36"/>
        <v>100</v>
      </c>
      <c r="Z43" s="166">
        <f t="shared" si="37"/>
        <v>100</v>
      </c>
      <c r="AA43" s="174">
        <f t="shared" si="30"/>
        <v>100</v>
      </c>
      <c r="AB43" s="174">
        <f t="shared" si="31"/>
        <v>100</v>
      </c>
      <c r="AC43" s="174">
        <f t="shared" si="32"/>
        <v>100</v>
      </c>
      <c r="AD43"/>
      <c r="AF43" s="162">
        <f t="shared" si="33"/>
        <v>1</v>
      </c>
      <c r="AG43" s="162">
        <f t="shared" si="38"/>
        <v>100</v>
      </c>
      <c r="AH43" s="162">
        <f t="shared" si="34"/>
        <v>3</v>
      </c>
      <c r="AI43" s="162">
        <f t="shared" si="35"/>
        <v>100</v>
      </c>
      <c r="AJ43" s="163" t="s">
        <v>25594</v>
      </c>
      <c r="AK43"/>
      <c r="AL43"/>
      <c r="AM43" s="163"/>
      <c r="AN43"/>
      <c r="AO43"/>
      <c r="AP43"/>
      <c r="AQ43" s="274" t="s">
        <v>25626</v>
      </c>
      <c r="AR43"/>
    </row>
    <row r="44" spans="1:1023" ht="28.5">
      <c r="A44" s="276" t="s">
        <v>1370</v>
      </c>
      <c r="B44" s="156">
        <v>44</v>
      </c>
      <c r="C44" s="299" t="s">
        <v>25688</v>
      </c>
      <c r="D44" s="283" t="s">
        <v>1371</v>
      </c>
      <c r="E44" s="155" t="s">
        <v>222</v>
      </c>
      <c r="F44" s="154">
        <v>4</v>
      </c>
      <c r="G44"/>
      <c r="H44"/>
      <c r="I44" s="343" t="s">
        <v>774</v>
      </c>
      <c r="J44" s="154">
        <v>2</v>
      </c>
      <c r="K44" s="154">
        <v>1</v>
      </c>
      <c r="L44"/>
      <c r="M44"/>
      <c r="N44"/>
      <c r="O44"/>
      <c r="P44"/>
      <c r="Q44"/>
      <c r="R44"/>
      <c r="S44"/>
      <c r="V44" s="166">
        <f t="shared" si="23"/>
        <v>100</v>
      </c>
      <c r="W44" s="166">
        <f t="shared" si="24"/>
        <v>100</v>
      </c>
      <c r="X44" s="166">
        <f t="shared" si="29"/>
        <v>100</v>
      </c>
      <c r="Y44" s="166">
        <f t="shared" si="36"/>
        <v>100</v>
      </c>
      <c r="Z44" s="166">
        <f t="shared" si="37"/>
        <v>100</v>
      </c>
      <c r="AA44" s="174">
        <f t="shared" si="30"/>
        <v>100</v>
      </c>
      <c r="AB44" s="174">
        <f t="shared" si="31"/>
        <v>100</v>
      </c>
      <c r="AC44" s="174">
        <f t="shared" si="32"/>
        <v>100</v>
      </c>
      <c r="AD44"/>
      <c r="AF44" s="162">
        <f t="shared" si="33"/>
        <v>1</v>
      </c>
      <c r="AG44" s="162">
        <f t="shared" si="38"/>
        <v>10</v>
      </c>
      <c r="AH44" s="162">
        <f t="shared" si="34"/>
        <v>3</v>
      </c>
      <c r="AI44" s="162">
        <f t="shared" si="35"/>
        <v>100</v>
      </c>
      <c r="AJ44" s="163"/>
      <c r="AK44"/>
      <c r="AL44"/>
      <c r="AM44" s="163"/>
      <c r="AN44"/>
      <c r="AO44"/>
      <c r="AP44"/>
      <c r="AQ44" s="271" t="s">
        <v>781</v>
      </c>
      <c r="AR44"/>
    </row>
    <row r="45" spans="1:1023">
      <c r="A45" s="276" t="s">
        <v>25627</v>
      </c>
      <c r="B45" s="156">
        <v>45</v>
      </c>
      <c r="C45" s="299" t="s">
        <v>25689</v>
      </c>
      <c r="D45" s="283" t="s">
        <v>25629</v>
      </c>
      <c r="E45"/>
      <c r="F45" s="154">
        <v>4</v>
      </c>
      <c r="G45"/>
      <c r="H45"/>
      <c r="I45" s="343">
        <v>1</v>
      </c>
      <c r="J45" s="328"/>
      <c r="K45" s="154">
        <v>1</v>
      </c>
      <c r="L45"/>
      <c r="M45"/>
      <c r="N45"/>
      <c r="O45"/>
      <c r="P45"/>
      <c r="Q45"/>
      <c r="R45"/>
      <c r="S45"/>
      <c r="V45" s="166">
        <f t="shared" si="23"/>
        <v>100</v>
      </c>
      <c r="W45" s="166">
        <f t="shared" si="24"/>
        <v>100</v>
      </c>
      <c r="X45" s="166">
        <f t="shared" si="29"/>
        <v>100</v>
      </c>
      <c r="Y45" s="166">
        <f t="shared" si="36"/>
        <v>100</v>
      </c>
      <c r="Z45" s="166">
        <f t="shared" si="37"/>
        <v>100</v>
      </c>
      <c r="AA45" s="174">
        <f t="shared" si="30"/>
        <v>100</v>
      </c>
      <c r="AB45" s="174">
        <f t="shared" si="31"/>
        <v>100</v>
      </c>
      <c r="AC45" s="174">
        <f t="shared" si="32"/>
        <v>100</v>
      </c>
      <c r="AD45"/>
      <c r="AF45" s="162">
        <f t="shared" si="33"/>
        <v>1</v>
      </c>
      <c r="AG45" s="162">
        <f t="shared" si="38"/>
        <v>100</v>
      </c>
      <c r="AH45" s="162">
        <f t="shared" si="34"/>
        <v>3</v>
      </c>
      <c r="AI45" s="162">
        <f t="shared" si="35"/>
        <v>100</v>
      </c>
      <c r="AJ45" s="163" t="s">
        <v>25630</v>
      </c>
      <c r="AK45" s="156">
        <v>1</v>
      </c>
      <c r="AL45" s="154">
        <v>1</v>
      </c>
      <c r="AM45" s="163"/>
      <c r="AN45" s="154">
        <v>1</v>
      </c>
      <c r="AO45" s="154">
        <v>1</v>
      </c>
      <c r="AP45"/>
      <c r="AQ45" s="271" t="s">
        <v>1378</v>
      </c>
      <c r="AR45"/>
    </row>
    <row r="46" spans="1:1023">
      <c r="A46" s="283" t="s">
        <v>1376</v>
      </c>
      <c r="B46" s="156">
        <v>46</v>
      </c>
      <c r="C46" s="299" t="s">
        <v>25690</v>
      </c>
      <c r="D46" s="283" t="s">
        <v>1377</v>
      </c>
      <c r="E46"/>
      <c r="F46" s="154">
        <v>4</v>
      </c>
      <c r="G46"/>
      <c r="H46"/>
      <c r="I46" s="343">
        <v>1</v>
      </c>
      <c r="J46" s="328"/>
      <c r="K46" s="154">
        <v>1</v>
      </c>
      <c r="L46"/>
      <c r="M46"/>
      <c r="N46"/>
      <c r="O46"/>
      <c r="P46"/>
      <c r="Q46"/>
      <c r="R46"/>
      <c r="S46"/>
      <c r="V46" s="166">
        <f t="shared" si="23"/>
        <v>100</v>
      </c>
      <c r="W46" s="166">
        <f t="shared" si="24"/>
        <v>100</v>
      </c>
      <c r="X46" s="166">
        <f t="shared" si="29"/>
        <v>100</v>
      </c>
      <c r="Y46" s="166">
        <f t="shared" si="36"/>
        <v>100</v>
      </c>
      <c r="Z46" s="166">
        <f t="shared" si="37"/>
        <v>100</v>
      </c>
      <c r="AA46" s="174">
        <f t="shared" si="30"/>
        <v>100</v>
      </c>
      <c r="AB46" s="174">
        <f t="shared" si="31"/>
        <v>100</v>
      </c>
      <c r="AC46" s="174">
        <f t="shared" si="32"/>
        <v>100</v>
      </c>
      <c r="AD46"/>
      <c r="AF46" s="162">
        <f t="shared" si="33"/>
        <v>1</v>
      </c>
      <c r="AG46" s="162">
        <f t="shared" si="38"/>
        <v>100</v>
      </c>
      <c r="AH46" s="162">
        <f t="shared" si="34"/>
        <v>3</v>
      </c>
      <c r="AI46" s="162">
        <f t="shared" si="35"/>
        <v>100</v>
      </c>
      <c r="AJ46" s="163" t="s">
        <v>25628</v>
      </c>
      <c r="AK46" s="156">
        <v>1</v>
      </c>
      <c r="AL46" s="154">
        <v>1</v>
      </c>
      <c r="AM46" s="163"/>
      <c r="AN46" s="154">
        <v>1</v>
      </c>
      <c r="AO46" s="154">
        <v>1</v>
      </c>
      <c r="AP46"/>
      <c r="AQ46" s="271" t="s">
        <v>1378</v>
      </c>
      <c r="AR46"/>
    </row>
    <row r="47" spans="1:1023">
      <c r="A47" s="276" t="s">
        <v>1449</v>
      </c>
      <c r="B47" s="156">
        <v>47</v>
      </c>
      <c r="C47" s="299" t="s">
        <v>25691</v>
      </c>
      <c r="D47" s="275" t="s">
        <v>1450</v>
      </c>
      <c r="E47"/>
      <c r="F47" s="154">
        <v>4</v>
      </c>
      <c r="G47"/>
      <c r="H47"/>
      <c r="I47" s="343">
        <v>1</v>
      </c>
      <c r="J47" s="328" t="s">
        <v>772</v>
      </c>
      <c r="K47" s="341">
        <v>1</v>
      </c>
      <c r="L47"/>
      <c r="M47"/>
      <c r="O47" s="156">
        <v>3</v>
      </c>
      <c r="P47"/>
      <c r="V47" s="166">
        <f t="shared" si="23"/>
        <v>100</v>
      </c>
      <c r="W47" s="166">
        <f t="shared" si="24"/>
        <v>100</v>
      </c>
      <c r="X47" s="231">
        <v>5</v>
      </c>
      <c r="Y47" s="166">
        <f t="shared" si="36"/>
        <v>100</v>
      </c>
      <c r="Z47" s="166">
        <f t="shared" si="37"/>
        <v>100</v>
      </c>
      <c r="AA47" s="174">
        <f t="shared" si="30"/>
        <v>100</v>
      </c>
      <c r="AB47" s="174">
        <f t="shared" si="31"/>
        <v>100</v>
      </c>
      <c r="AC47" s="174">
        <f t="shared" si="32"/>
        <v>100</v>
      </c>
      <c r="AF47" s="162">
        <f t="shared" si="33"/>
        <v>1</v>
      </c>
      <c r="AG47" s="162">
        <f t="shared" si="38"/>
        <v>1</v>
      </c>
      <c r="AH47" s="162">
        <f t="shared" si="34"/>
        <v>3</v>
      </c>
      <c r="AI47" s="162">
        <f t="shared" si="35"/>
        <v>5</v>
      </c>
      <c r="AJ47" s="163" t="s">
        <v>25628</v>
      </c>
      <c r="AK47" s="156">
        <v>1</v>
      </c>
      <c r="AL47" s="154">
        <v>1</v>
      </c>
      <c r="AM47" s="163"/>
      <c r="AN47" s="154">
        <v>1</v>
      </c>
      <c r="AO47" s="154">
        <v>1</v>
      </c>
      <c r="AQ47" s="274" t="s">
        <v>25631</v>
      </c>
    </row>
    <row r="48" spans="1:1023">
      <c r="A48" s="283" t="s">
        <v>1379</v>
      </c>
      <c r="B48" s="156">
        <v>48</v>
      </c>
      <c r="C48" s="299" t="s">
        <v>25692</v>
      </c>
      <c r="D48" s="283" t="s">
        <v>1380</v>
      </c>
      <c r="E48"/>
      <c r="F48"/>
      <c r="G48"/>
      <c r="H48"/>
      <c r="I48" s="343"/>
      <c r="J48" s="328"/>
      <c r="K48" s="154">
        <v>1</v>
      </c>
      <c r="L48"/>
      <c r="M48"/>
      <c r="N48"/>
      <c r="O48"/>
      <c r="P48" s="154">
        <v>2</v>
      </c>
      <c r="Q48"/>
      <c r="R48"/>
      <c r="S48"/>
      <c r="V48" s="166">
        <f t="shared" si="23"/>
        <v>100</v>
      </c>
      <c r="W48" s="166">
        <f t="shared" si="24"/>
        <v>100</v>
      </c>
      <c r="X48" s="166">
        <f>IF(O48=3,20,100)</f>
        <v>100</v>
      </c>
      <c r="Y48" s="166">
        <f t="shared" si="36"/>
        <v>100</v>
      </c>
      <c r="Z48" s="166">
        <f t="shared" si="37"/>
        <v>10</v>
      </c>
      <c r="AA48" s="174">
        <f t="shared" si="30"/>
        <v>100</v>
      </c>
      <c r="AB48" s="174">
        <f t="shared" si="31"/>
        <v>100</v>
      </c>
      <c r="AC48" s="174">
        <f t="shared" si="32"/>
        <v>100</v>
      </c>
      <c r="AD48"/>
      <c r="AF48" s="162">
        <f t="shared" si="33"/>
        <v>1</v>
      </c>
      <c r="AG48" s="162">
        <f t="shared" si="38"/>
        <v>100</v>
      </c>
      <c r="AH48" s="162">
        <f t="shared" si="34"/>
        <v>3</v>
      </c>
      <c r="AI48" s="162">
        <f t="shared" si="35"/>
        <v>100</v>
      </c>
      <c r="AJ48" s="163"/>
      <c r="AK48"/>
      <c r="AL48" s="154">
        <v>2</v>
      </c>
      <c r="AM48" s="163"/>
      <c r="AN48"/>
      <c r="AO48"/>
      <c r="AP48"/>
      <c r="AQ48" s="274" t="s">
        <v>781</v>
      </c>
      <c r="AR48"/>
    </row>
    <row r="49" spans="1:1023" ht="28.5">
      <c r="A49" s="275" t="s">
        <v>1381</v>
      </c>
      <c r="B49" s="156">
        <v>49</v>
      </c>
      <c r="C49" s="299" t="s">
        <v>25693</v>
      </c>
      <c r="D49" s="278" t="s">
        <v>1382</v>
      </c>
      <c r="E49" s="155" t="s">
        <v>222</v>
      </c>
      <c r="F49"/>
      <c r="G49"/>
      <c r="H49"/>
      <c r="I49" s="343">
        <v>8</v>
      </c>
      <c r="J49" s="154" t="s">
        <v>772</v>
      </c>
      <c r="K49" s="245">
        <v>1</v>
      </c>
      <c r="L49"/>
      <c r="M49"/>
      <c r="N49"/>
      <c r="O49" s="156">
        <v>3</v>
      </c>
      <c r="P49"/>
      <c r="Q49"/>
      <c r="R49"/>
      <c r="S49"/>
      <c r="V49" s="166">
        <f t="shared" si="23"/>
        <v>100</v>
      </c>
      <c r="W49" s="166">
        <f t="shared" si="24"/>
        <v>100</v>
      </c>
      <c r="X49" s="231">
        <v>10</v>
      </c>
      <c r="Y49" s="166">
        <f t="shared" si="36"/>
        <v>100</v>
      </c>
      <c r="Z49" s="166">
        <f t="shared" si="37"/>
        <v>100</v>
      </c>
      <c r="AA49" s="174">
        <f t="shared" si="30"/>
        <v>100</v>
      </c>
      <c r="AB49" s="174">
        <f t="shared" si="31"/>
        <v>100</v>
      </c>
      <c r="AC49" s="174">
        <f t="shared" si="32"/>
        <v>100</v>
      </c>
      <c r="AD49"/>
      <c r="AF49" s="220">
        <v>10</v>
      </c>
      <c r="AG49" s="220">
        <v>10</v>
      </c>
      <c r="AH49" s="211">
        <v>25</v>
      </c>
      <c r="AI49" s="211">
        <v>25</v>
      </c>
      <c r="AJ49" s="163" t="s">
        <v>25632</v>
      </c>
      <c r="AK49"/>
      <c r="AL49"/>
      <c r="AM49" s="163"/>
      <c r="AN49"/>
      <c r="AO49"/>
      <c r="AP49"/>
      <c r="AQ49" s="274" t="s">
        <v>1383</v>
      </c>
      <c r="AR49"/>
    </row>
    <row r="50" spans="1:1023" ht="28.5">
      <c r="A50" s="283" t="s">
        <v>10548</v>
      </c>
      <c r="B50" s="156">
        <v>50</v>
      </c>
      <c r="C50" s="299" t="s">
        <v>25694</v>
      </c>
      <c r="D50" s="283" t="s">
        <v>1407</v>
      </c>
      <c r="E50" s="155" t="s">
        <v>222</v>
      </c>
      <c r="F50"/>
      <c r="G50"/>
      <c r="H50"/>
      <c r="I50" s="343"/>
      <c r="J50" s="154" t="s">
        <v>772</v>
      </c>
      <c r="K50" s="154">
        <v>1</v>
      </c>
      <c r="L50"/>
      <c r="M50"/>
      <c r="N50"/>
      <c r="O50" s="156">
        <v>3</v>
      </c>
      <c r="P50"/>
      <c r="Q50"/>
      <c r="R50"/>
      <c r="S50"/>
      <c r="V50" s="166">
        <f t="shared" si="23"/>
        <v>100</v>
      </c>
      <c r="W50" s="166">
        <f t="shared" si="24"/>
        <v>100</v>
      </c>
      <c r="X50" s="231">
        <v>5</v>
      </c>
      <c r="Y50" s="166">
        <f t="shared" si="36"/>
        <v>100</v>
      </c>
      <c r="Z50" s="166">
        <f t="shared" si="37"/>
        <v>100</v>
      </c>
      <c r="AA50" s="174">
        <f t="shared" si="30"/>
        <v>100</v>
      </c>
      <c r="AB50" s="174">
        <f t="shared" si="31"/>
        <v>100</v>
      </c>
      <c r="AC50" s="174">
        <f t="shared" si="32"/>
        <v>100</v>
      </c>
      <c r="AD50" s="233"/>
      <c r="AF50" s="162">
        <f>IF(OR(OR(EXACT(J50,"1A"),EXACT(J50,"1B"),EXACT(J50,"1C")),K50=1),1,IF(K50=2,10,100))</f>
        <v>1</v>
      </c>
      <c r="AG50" s="162">
        <f>IF(OR(EXACT(J50,"1A"),EXACT(J50,"1B"),EXACT(J50,"1C")),1,IF(J50=2,10,100))</f>
        <v>1</v>
      </c>
      <c r="AH50" s="162">
        <f>IF(OR(EXACT(J50,"1A"),EXACT(J50,"1B"),EXACT(J50,"1C"),K50=1),3,100)</f>
        <v>3</v>
      </c>
      <c r="AI50" s="162">
        <f>IF(OR(EXACT(J50,"1A"),EXACT(J50,"1B"),EXACT(J50,"1C")),5,100)</f>
        <v>5</v>
      </c>
      <c r="AJ50" s="163"/>
      <c r="AK50"/>
      <c r="AL50" s="154">
        <v>3</v>
      </c>
      <c r="AM50" s="163"/>
      <c r="AN50"/>
      <c r="AO50"/>
      <c r="AP50"/>
      <c r="AQ50" s="274" t="s">
        <v>781</v>
      </c>
    </row>
    <row r="51" spans="1:1023">
      <c r="A51" s="275" t="s">
        <v>1451</v>
      </c>
      <c r="B51" s="156">
        <v>51</v>
      </c>
      <c r="C51" s="299" t="s">
        <v>25695</v>
      </c>
      <c r="D51" s="283" t="s">
        <v>1452</v>
      </c>
      <c r="E51"/>
      <c r="F51" s="154">
        <v>2</v>
      </c>
      <c r="G51" s="154">
        <v>1</v>
      </c>
      <c r="H51" s="154">
        <v>2</v>
      </c>
      <c r="I51" s="343">
        <v>1.5</v>
      </c>
      <c r="J51" s="154" t="s">
        <v>773</v>
      </c>
      <c r="K51" s="245">
        <v>1</v>
      </c>
      <c r="L51"/>
      <c r="M51"/>
      <c r="O51"/>
      <c r="P51"/>
      <c r="V51" s="166">
        <f t="shared" si="23"/>
        <v>100</v>
      </c>
      <c r="W51" s="166">
        <f t="shared" si="24"/>
        <v>100</v>
      </c>
      <c r="X51" s="166">
        <f>IF(O51=3,20,100)</f>
        <v>100</v>
      </c>
      <c r="Y51" s="166">
        <f t="shared" si="36"/>
        <v>100</v>
      </c>
      <c r="Z51" s="166">
        <f t="shared" si="37"/>
        <v>100</v>
      </c>
      <c r="AA51" s="174">
        <f t="shared" si="30"/>
        <v>100</v>
      </c>
      <c r="AB51" s="174">
        <f t="shared" si="31"/>
        <v>100</v>
      </c>
      <c r="AC51" s="174">
        <f t="shared" si="32"/>
        <v>100</v>
      </c>
      <c r="AF51" s="211">
        <v>0.1</v>
      </c>
      <c r="AG51" s="162">
        <f>IF(OR(EXACT(J51,"1A"),EXACT(J51,"1B"),EXACT(J51,"1C")),1,IF(J51=2,10,100))</f>
        <v>1</v>
      </c>
      <c r="AH51" s="220">
        <v>1</v>
      </c>
      <c r="AI51" s="211">
        <v>1</v>
      </c>
      <c r="AJ51" s="163" t="s">
        <v>25634</v>
      </c>
      <c r="AL51"/>
      <c r="AM51" s="163"/>
      <c r="AQ51" s="271" t="s">
        <v>1453</v>
      </c>
      <c r="AR51" s="273" t="s">
        <v>25633</v>
      </c>
    </row>
    <row r="52" spans="1:1023" ht="28.5">
      <c r="A52" s="276" t="s">
        <v>1458</v>
      </c>
      <c r="B52" s="156">
        <v>52</v>
      </c>
      <c r="C52" s="299" t="s">
        <v>25696</v>
      </c>
      <c r="D52" s="278" t="s">
        <v>1459</v>
      </c>
      <c r="E52" s="155" t="s">
        <v>222</v>
      </c>
      <c r="F52"/>
      <c r="G52"/>
      <c r="H52"/>
      <c r="I52" s="343">
        <v>6.7</v>
      </c>
      <c r="J52" s="154" t="s">
        <v>773</v>
      </c>
      <c r="K52" s="245">
        <v>1</v>
      </c>
      <c r="L52"/>
      <c r="M52"/>
      <c r="O52" s="156">
        <v>3</v>
      </c>
      <c r="V52" s="166">
        <f t="shared" si="23"/>
        <v>100</v>
      </c>
      <c r="W52" s="166">
        <f t="shared" si="24"/>
        <v>100</v>
      </c>
      <c r="X52" s="231">
        <v>10</v>
      </c>
      <c r="Y52" s="166">
        <f t="shared" si="36"/>
        <v>100</v>
      </c>
      <c r="Z52" s="166">
        <f t="shared" si="37"/>
        <v>100</v>
      </c>
      <c r="AA52" s="174">
        <f t="shared" si="30"/>
        <v>100</v>
      </c>
      <c r="AB52" s="174">
        <f t="shared" si="31"/>
        <v>100</v>
      </c>
      <c r="AC52" s="174">
        <f t="shared" si="32"/>
        <v>100</v>
      </c>
      <c r="AF52" s="162">
        <v>10</v>
      </c>
      <c r="AG52" s="162">
        <v>10</v>
      </c>
      <c r="AH52" s="193">
        <v>40</v>
      </c>
      <c r="AI52" s="211">
        <v>40</v>
      </c>
      <c r="AJ52" s="163" t="s">
        <v>25635</v>
      </c>
      <c r="AL52"/>
      <c r="AM52" s="163"/>
      <c r="AQ52" s="274" t="s">
        <v>1460</v>
      </c>
    </row>
    <row r="53" spans="1:1023" ht="42.75">
      <c r="A53" s="275" t="s">
        <v>1442</v>
      </c>
      <c r="B53" s="156">
        <v>53</v>
      </c>
      <c r="C53" s="299" t="s">
        <v>25697</v>
      </c>
      <c r="D53" s="278" t="s">
        <v>1443</v>
      </c>
      <c r="E53" s="155" t="s">
        <v>1444</v>
      </c>
      <c r="F53"/>
      <c r="G53"/>
      <c r="H53">
        <v>3</v>
      </c>
      <c r="I53" s="343">
        <v>1.3</v>
      </c>
      <c r="J53" s="154" t="s">
        <v>773</v>
      </c>
      <c r="K53" s="245">
        <v>1</v>
      </c>
      <c r="L53"/>
      <c r="M53"/>
      <c r="O53"/>
      <c r="P53"/>
      <c r="Q53"/>
      <c r="V53" s="166">
        <f t="shared" si="23"/>
        <v>100</v>
      </c>
      <c r="W53" s="166">
        <f t="shared" si="24"/>
        <v>100</v>
      </c>
      <c r="X53" s="166">
        <f t="shared" ref="X53:X62" si="39">IF(O53=3,20,100)</f>
        <v>100</v>
      </c>
      <c r="Y53" s="166">
        <f t="shared" si="36"/>
        <v>100</v>
      </c>
      <c r="Z53" s="166">
        <f t="shared" si="37"/>
        <v>100</v>
      </c>
      <c r="AA53" s="174">
        <f t="shared" si="30"/>
        <v>100</v>
      </c>
      <c r="AB53" s="174">
        <f t="shared" si="31"/>
        <v>100</v>
      </c>
      <c r="AC53" s="174">
        <f t="shared" si="32"/>
        <v>100</v>
      </c>
      <c r="AF53" s="162">
        <f>IF(OR(OR(EXACT(J53,"1A"),EXACT(J53,"1B"),EXACT(J53,"1C")),K53=1),1,IF(K53=2,10,100))</f>
        <v>1</v>
      </c>
      <c r="AG53" s="162">
        <f>IF(OR(EXACT(J53,"1A"),EXACT(J53,"1B"),EXACT(J53,"1C")),1,IF(J53=2,10,100))</f>
        <v>1</v>
      </c>
      <c r="AH53" s="162">
        <f>IF(OR(EXACT(J53,"1A"),EXACT(J53,"1B"),EXACT(J53,"1C"),K53=1),3,100)</f>
        <v>3</v>
      </c>
      <c r="AI53" s="162">
        <f>IF(OR(EXACT(J53,"1A"),EXACT(J53,"1B"),EXACT(J53,"1C")),5,100)</f>
        <v>5</v>
      </c>
      <c r="AJ53" s="163"/>
      <c r="AK53"/>
      <c r="AL53"/>
      <c r="AM53" s="163"/>
      <c r="AN53"/>
      <c r="AO53"/>
      <c r="AQ53" s="274" t="s">
        <v>1445</v>
      </c>
    </row>
    <row r="54" spans="1:1023" ht="28.5">
      <c r="A54" s="276" t="s">
        <v>1446</v>
      </c>
      <c r="B54" s="156">
        <v>54</v>
      </c>
      <c r="C54" s="299" t="s">
        <v>6171</v>
      </c>
      <c r="D54" s="278" t="s">
        <v>1447</v>
      </c>
      <c r="E54" s="155" t="s">
        <v>791</v>
      </c>
      <c r="F54" s="154">
        <v>3</v>
      </c>
      <c r="G54" s="154">
        <v>3</v>
      </c>
      <c r="H54" s="154">
        <v>2</v>
      </c>
      <c r="I54" s="343">
        <v>1.2999999999999999E-2</v>
      </c>
      <c r="J54" s="154" t="s">
        <v>772</v>
      </c>
      <c r="K54" s="330">
        <v>1</v>
      </c>
      <c r="L54" s="154" t="s">
        <v>773</v>
      </c>
      <c r="M54"/>
      <c r="O54"/>
      <c r="P54"/>
      <c r="Q54" s="154" t="s">
        <v>772</v>
      </c>
      <c r="V54" s="166">
        <f t="shared" ref="V54:V81" si="40">IF(O54=1,10,100)</f>
        <v>100</v>
      </c>
      <c r="W54" s="166">
        <f t="shared" ref="W54:W81" si="41">IF(O54=1,1,IF(O54=2,10,100))</f>
        <v>100</v>
      </c>
      <c r="X54" s="166">
        <f t="shared" si="39"/>
        <v>100</v>
      </c>
      <c r="Y54" s="166">
        <f t="shared" si="36"/>
        <v>100</v>
      </c>
      <c r="Z54" s="166">
        <f t="shared" si="37"/>
        <v>100</v>
      </c>
      <c r="AA54" s="174">
        <f t="shared" si="30"/>
        <v>0.1</v>
      </c>
      <c r="AB54" s="174">
        <f t="shared" si="31"/>
        <v>100</v>
      </c>
      <c r="AC54" s="174">
        <f t="shared" si="32"/>
        <v>100</v>
      </c>
      <c r="AF54" s="220">
        <v>3</v>
      </c>
      <c r="AG54" s="220">
        <v>3</v>
      </c>
      <c r="AH54" s="162">
        <v>10</v>
      </c>
      <c r="AI54" s="220">
        <v>10</v>
      </c>
      <c r="AJ54" s="163" t="s">
        <v>25636</v>
      </c>
      <c r="AK54" s="156">
        <v>1</v>
      </c>
      <c r="AL54" s="154">
        <v>1</v>
      </c>
      <c r="AM54" s="163"/>
      <c r="AN54" s="154">
        <v>10</v>
      </c>
      <c r="AO54" s="154">
        <v>10</v>
      </c>
      <c r="AQ54" s="274" t="s">
        <v>1448</v>
      </c>
    </row>
    <row r="55" spans="1:1023" ht="28.5">
      <c r="A55" s="236" t="s">
        <v>6095</v>
      </c>
      <c r="B55" s="156">
        <v>55</v>
      </c>
      <c r="C55" s="299" t="s">
        <v>25698</v>
      </c>
      <c r="D55" s="278" t="s">
        <v>25637</v>
      </c>
      <c r="E55" s="155" t="s">
        <v>6471</v>
      </c>
      <c r="F55" s="154">
        <v>3</v>
      </c>
      <c r="G55" s="154">
        <v>3</v>
      </c>
      <c r="H55" s="154">
        <v>2</v>
      </c>
      <c r="I55" s="343">
        <v>1.2999999999999999E-2</v>
      </c>
      <c r="J55" s="154" t="s">
        <v>772</v>
      </c>
      <c r="K55" s="330">
        <v>2</v>
      </c>
      <c r="L55" s="154" t="s">
        <v>773</v>
      </c>
      <c r="M55"/>
      <c r="O55"/>
      <c r="P55"/>
      <c r="Q55" s="154" t="s">
        <v>772</v>
      </c>
      <c r="V55" s="166">
        <f t="shared" si="40"/>
        <v>100</v>
      </c>
      <c r="W55" s="166">
        <f t="shared" si="41"/>
        <v>100</v>
      </c>
      <c r="X55" s="166">
        <f t="shared" si="39"/>
        <v>100</v>
      </c>
      <c r="Y55" s="166">
        <f t="shared" si="36"/>
        <v>100</v>
      </c>
      <c r="Z55" s="166">
        <f t="shared" si="37"/>
        <v>100</v>
      </c>
      <c r="AA55" s="174">
        <f t="shared" si="30"/>
        <v>0.1</v>
      </c>
      <c r="AB55" s="174">
        <f t="shared" si="31"/>
        <v>100</v>
      </c>
      <c r="AC55" s="174">
        <f t="shared" si="32"/>
        <v>100</v>
      </c>
      <c r="AF55" s="220">
        <v>3</v>
      </c>
      <c r="AG55" s="220">
        <v>3</v>
      </c>
      <c r="AH55" s="162">
        <v>10</v>
      </c>
      <c r="AI55" s="220">
        <v>10</v>
      </c>
      <c r="AJ55" s="163" t="s">
        <v>25638</v>
      </c>
      <c r="AK55" s="156">
        <v>1</v>
      </c>
      <c r="AL55" s="154">
        <v>1</v>
      </c>
      <c r="AM55" s="163"/>
      <c r="AN55" s="154">
        <v>10</v>
      </c>
      <c r="AO55" s="154">
        <v>10</v>
      </c>
      <c r="AQ55" s="274" t="s">
        <v>1448</v>
      </c>
    </row>
    <row r="56" spans="1:1023" ht="42.75">
      <c r="A56" s="275" t="s">
        <v>1454</v>
      </c>
      <c r="B56" s="156">
        <v>56</v>
      </c>
      <c r="C56" s="299" t="s">
        <v>25699</v>
      </c>
      <c r="D56" s="278" t="s">
        <v>1455</v>
      </c>
      <c r="E56" s="155" t="s">
        <v>1456</v>
      </c>
      <c r="F56" s="154">
        <v>4</v>
      </c>
      <c r="G56"/>
      <c r="H56"/>
      <c r="I56" s="343"/>
      <c r="J56" s="154" t="s">
        <v>773</v>
      </c>
      <c r="K56" s="245">
        <v>1</v>
      </c>
      <c r="L56"/>
      <c r="M56"/>
      <c r="O56"/>
      <c r="P56" s="154">
        <v>2</v>
      </c>
      <c r="V56" s="166">
        <f t="shared" si="40"/>
        <v>100</v>
      </c>
      <c r="W56" s="166">
        <f t="shared" si="41"/>
        <v>100</v>
      </c>
      <c r="X56" s="166">
        <f t="shared" si="39"/>
        <v>100</v>
      </c>
      <c r="Y56" s="166">
        <f t="shared" si="36"/>
        <v>100</v>
      </c>
      <c r="Z56" s="166">
        <f t="shared" si="37"/>
        <v>10</v>
      </c>
      <c r="AA56" s="174">
        <f t="shared" si="30"/>
        <v>100</v>
      </c>
      <c r="AB56" s="174">
        <f t="shared" si="31"/>
        <v>100</v>
      </c>
      <c r="AC56" s="174">
        <f t="shared" si="32"/>
        <v>100</v>
      </c>
      <c r="AF56" s="162">
        <f>IF(OR(OR(EXACT(J56,"1A"),EXACT(J56,"1B"),EXACT(J56,"1C")),K56=1),1,IF(K56=2,10,100))</f>
        <v>1</v>
      </c>
      <c r="AG56" s="162">
        <f t="shared" ref="AG56:AG62" si="42">IF(OR(EXACT(J56,"1A"),EXACT(J56,"1B"),EXACT(J56,"1C")),1,IF(J56=2,10,100))</f>
        <v>1</v>
      </c>
      <c r="AH56" s="220">
        <v>10</v>
      </c>
      <c r="AI56" s="220">
        <v>10</v>
      </c>
      <c r="AJ56" s="163" t="s">
        <v>25639</v>
      </c>
      <c r="AL56"/>
      <c r="AM56" s="163"/>
      <c r="AQ56" s="274" t="s">
        <v>1457</v>
      </c>
    </row>
    <row r="57" spans="1:1023">
      <c r="A57" s="276" t="s">
        <v>1295</v>
      </c>
      <c r="B57" s="156">
        <v>57</v>
      </c>
      <c r="C57" s="299" t="s">
        <v>6112</v>
      </c>
      <c r="D57" s="276" t="s">
        <v>1296</v>
      </c>
      <c r="E57"/>
      <c r="F57"/>
      <c r="G57"/>
      <c r="H57"/>
      <c r="I57" s="343"/>
      <c r="J57" s="328"/>
      <c r="K57" s="341"/>
      <c r="L57"/>
      <c r="M57"/>
      <c r="N57"/>
      <c r="O57"/>
      <c r="P57"/>
      <c r="Q57"/>
      <c r="R57"/>
      <c r="S57" s="154" t="s">
        <v>772</v>
      </c>
      <c r="T57"/>
      <c r="U57"/>
      <c r="V57" s="166">
        <f t="shared" si="40"/>
        <v>100</v>
      </c>
      <c r="W57" s="166">
        <f t="shared" si="41"/>
        <v>100</v>
      </c>
      <c r="X57" s="166">
        <f t="shared" si="39"/>
        <v>100</v>
      </c>
      <c r="Y57" s="166">
        <f t="shared" si="36"/>
        <v>100</v>
      </c>
      <c r="Z57" s="166">
        <f t="shared" si="37"/>
        <v>100</v>
      </c>
      <c r="AA57" s="174">
        <f t="shared" si="30"/>
        <v>100</v>
      </c>
      <c r="AB57" s="174">
        <f t="shared" si="31"/>
        <v>100</v>
      </c>
      <c r="AC57" s="265">
        <v>5.5</v>
      </c>
      <c r="AD57"/>
      <c r="AE57"/>
      <c r="AF57" s="162">
        <f>IF(OR(OR(EXACT(J57,"1A"),EXACT(J57,"1B"),EXACT(J57,"1C")),K57=1),1,IF(K57=2,10,100))</f>
        <v>100</v>
      </c>
      <c r="AG57" s="162">
        <f t="shared" si="42"/>
        <v>100</v>
      </c>
      <c r="AH57" s="162">
        <f>IF(OR(EXACT(J57,"1A"),EXACT(J57,"1B"),EXACT(J57,"1C"),K57=1),3,100)</f>
        <v>100</v>
      </c>
      <c r="AI57" s="162">
        <f t="shared" ref="AI57:AI62" si="43">IF(OR(EXACT(J57,"1A"),EXACT(J57,"1B"),EXACT(J57,"1C")),5,100)</f>
        <v>100</v>
      </c>
      <c r="AJ57" s="163"/>
      <c r="AK57"/>
      <c r="AL57"/>
      <c r="AM57" s="163"/>
      <c r="AN57"/>
      <c r="AO57"/>
      <c r="AP57"/>
      <c r="AQ57" s="269" t="s">
        <v>6723</v>
      </c>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row>
    <row r="58" spans="1:1023" ht="30">
      <c r="A58" s="279" t="s">
        <v>61</v>
      </c>
      <c r="B58" s="156">
        <v>58</v>
      </c>
      <c r="C58" s="301" t="s">
        <v>25700</v>
      </c>
      <c r="D58" s="276" t="s">
        <v>854</v>
      </c>
      <c r="E58" s="191" t="s">
        <v>25583</v>
      </c>
      <c r="F58" s="191">
        <v>4</v>
      </c>
      <c r="G58" s="191"/>
      <c r="H58" s="191"/>
      <c r="I58" s="170" t="s">
        <v>855</v>
      </c>
      <c r="J58" s="325" t="s">
        <v>856</v>
      </c>
      <c r="K58" s="171">
        <v>1</v>
      </c>
      <c r="L58" s="171"/>
      <c r="M58" s="172"/>
      <c r="N58" s="172"/>
      <c r="O58" s="171"/>
      <c r="P58" s="339">
        <v>2</v>
      </c>
      <c r="Q58" s="172"/>
      <c r="R58" s="172"/>
      <c r="S58" s="172" t="s">
        <v>25611</v>
      </c>
      <c r="T58" s="172"/>
      <c r="U58" s="183"/>
      <c r="V58" s="166">
        <f t="shared" si="40"/>
        <v>100</v>
      </c>
      <c r="W58" s="166">
        <f t="shared" si="41"/>
        <v>100</v>
      </c>
      <c r="X58" s="166">
        <f t="shared" si="39"/>
        <v>100</v>
      </c>
      <c r="Y58" s="166">
        <f t="shared" si="36"/>
        <v>100</v>
      </c>
      <c r="Z58" s="166">
        <f t="shared" si="37"/>
        <v>10</v>
      </c>
      <c r="AA58" s="174">
        <f t="shared" si="30"/>
        <v>100</v>
      </c>
      <c r="AB58" s="174">
        <f t="shared" si="31"/>
        <v>100</v>
      </c>
      <c r="AC58" s="174">
        <f t="shared" ref="AC58:AC81" si="44">IF(OR(EXACT(S58,"1A"),EXACT(S58,"1B")),0.3,IF(S58=2,3,100))</f>
        <v>100</v>
      </c>
      <c r="AD58" s="168"/>
      <c r="AE58" s="168"/>
      <c r="AF58" s="162">
        <f>IF(OR(OR(EXACT(J58,"1A"),EXACT(J58,"1B"),EXACT(J58,"1C")),K58=1),1,IF(K58=2,10,100))</f>
        <v>1</v>
      </c>
      <c r="AG58" s="162">
        <f t="shared" si="42"/>
        <v>1</v>
      </c>
      <c r="AH58" s="162">
        <f>IF(OR(EXACT(J58,"1A"),EXACT(J58,"1B"),EXACT(J58,"1C"),K58=1),3,100)</f>
        <v>3</v>
      </c>
      <c r="AI58" s="162">
        <f t="shared" si="43"/>
        <v>5</v>
      </c>
      <c r="AJ58" s="163">
        <v>6.0000000000000002E-5</v>
      </c>
      <c r="AK58" s="203">
        <v>1</v>
      </c>
      <c r="AL58" s="198">
        <v>1</v>
      </c>
      <c r="AM58" s="177" t="s">
        <v>839</v>
      </c>
      <c r="AN58" s="154">
        <v>10</v>
      </c>
      <c r="AO58" s="154">
        <v>10</v>
      </c>
      <c r="AP58"/>
      <c r="AQ58" s="273" t="s">
        <v>26321</v>
      </c>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row>
    <row r="59" spans="1:1023">
      <c r="A59" s="278" t="s">
        <v>6666</v>
      </c>
      <c r="B59" s="156">
        <v>59</v>
      </c>
      <c r="C59" s="299" t="s">
        <v>6665</v>
      </c>
      <c r="D59" s="278" t="s">
        <v>25526</v>
      </c>
      <c r="I59" s="343"/>
      <c r="V59" s="166">
        <f t="shared" si="40"/>
        <v>100</v>
      </c>
      <c r="W59" s="166">
        <f t="shared" si="41"/>
        <v>100</v>
      </c>
      <c r="X59" s="166">
        <f t="shared" si="39"/>
        <v>100</v>
      </c>
      <c r="Y59" s="166">
        <f t="shared" si="36"/>
        <v>100</v>
      </c>
      <c r="Z59" s="166">
        <f t="shared" si="37"/>
        <v>100</v>
      </c>
      <c r="AA59" s="174">
        <f t="shared" si="30"/>
        <v>100</v>
      </c>
      <c r="AB59" s="174">
        <f t="shared" si="31"/>
        <v>100</v>
      </c>
      <c r="AC59" s="174">
        <f t="shared" si="44"/>
        <v>100</v>
      </c>
      <c r="AF59" s="162">
        <f>IF(OR(OR(EXACT(J59,"1A"),EXACT(J59,"1B"),EXACT(J59,"1C")),K59=1),1,IF(K59=2,10,100))</f>
        <v>100</v>
      </c>
      <c r="AG59" s="162">
        <f t="shared" si="42"/>
        <v>100</v>
      </c>
      <c r="AH59" s="162">
        <f>IF(OR(EXACT(J59,"1A"),EXACT(J59,"1B"),EXACT(J59,"1C"),K59=1),3,100)</f>
        <v>100</v>
      </c>
      <c r="AI59" s="162">
        <f t="shared" si="43"/>
        <v>100</v>
      </c>
      <c r="AJ59" s="163"/>
      <c r="AM59" s="163"/>
      <c r="AQ59" s="263" t="s">
        <v>25640</v>
      </c>
    </row>
    <row r="60" spans="1:1023" ht="30">
      <c r="A60" s="279" t="s">
        <v>832</v>
      </c>
      <c r="B60" s="156">
        <v>60</v>
      </c>
      <c r="C60" s="301" t="s">
        <v>25701</v>
      </c>
      <c r="D60" s="312" t="s">
        <v>6853</v>
      </c>
      <c r="E60" s="169" t="s">
        <v>209</v>
      </c>
      <c r="F60" s="169">
        <v>4</v>
      </c>
      <c r="G60" s="169"/>
      <c r="H60" s="169"/>
      <c r="I60" s="201">
        <v>2.06</v>
      </c>
      <c r="J60" s="154">
        <v>2</v>
      </c>
      <c r="K60" s="180">
        <v>2</v>
      </c>
      <c r="L60" s="180">
        <v>1</v>
      </c>
      <c r="M60" s="181">
        <v>1</v>
      </c>
      <c r="N60" s="202"/>
      <c r="O60" s="180">
        <v>3</v>
      </c>
      <c r="P60" s="202"/>
      <c r="Q60" s="202"/>
      <c r="R60" s="202"/>
      <c r="S60" s="202"/>
      <c r="T60" s="202"/>
      <c r="U60" s="173"/>
      <c r="V60" s="166">
        <f t="shared" si="40"/>
        <v>100</v>
      </c>
      <c r="W60" s="166">
        <f t="shared" si="41"/>
        <v>100</v>
      </c>
      <c r="X60" s="166">
        <f t="shared" si="39"/>
        <v>20</v>
      </c>
      <c r="Y60" s="166">
        <f t="shared" si="36"/>
        <v>100</v>
      </c>
      <c r="Z60" s="166">
        <f t="shared" si="37"/>
        <v>100</v>
      </c>
      <c r="AA60" s="174">
        <f t="shared" si="30"/>
        <v>100</v>
      </c>
      <c r="AB60" s="174">
        <f t="shared" si="31"/>
        <v>100</v>
      </c>
      <c r="AC60" s="174">
        <f t="shared" si="44"/>
        <v>100</v>
      </c>
      <c r="AD60" s="168">
        <v>1</v>
      </c>
      <c r="AE60" s="168"/>
      <c r="AF60" s="162">
        <f>IF(OR(OR(EXACT(J60,"1A"),EXACT(J60,"1B"),EXACT(J60,"1C")),K60=1),1,IF(K60=2,10,100))</f>
        <v>10</v>
      </c>
      <c r="AG60" s="162">
        <f t="shared" si="42"/>
        <v>10</v>
      </c>
      <c r="AH60" s="162">
        <f>IF(OR(EXACT(J60,"1A"),EXACT(J60,"1B"),EXACT(J60,"1C"),K60=1),3,100)</f>
        <v>100</v>
      </c>
      <c r="AI60" s="162">
        <f t="shared" si="43"/>
        <v>100</v>
      </c>
      <c r="AJ60" s="163">
        <v>7.6300000000000007E-2</v>
      </c>
      <c r="AK60" s="203">
        <v>1</v>
      </c>
      <c r="AL60" s="176"/>
      <c r="AM60" s="163"/>
      <c r="AN60"/>
      <c r="AO60"/>
      <c r="AP60"/>
      <c r="AQ60" s="273" t="s">
        <v>781</v>
      </c>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row>
    <row r="61" spans="1:1023" ht="30">
      <c r="A61" s="279" t="s">
        <v>870</v>
      </c>
      <c r="B61" s="156">
        <v>61</v>
      </c>
      <c r="C61" s="301" t="s">
        <v>25702</v>
      </c>
      <c r="D61" s="312" t="s">
        <v>25517</v>
      </c>
      <c r="E61" s="169" t="s">
        <v>210</v>
      </c>
      <c r="F61" s="169">
        <v>4</v>
      </c>
      <c r="G61" s="169"/>
      <c r="H61" s="169"/>
      <c r="I61" s="201"/>
      <c r="J61" s="326"/>
      <c r="K61" s="180">
        <v>1</v>
      </c>
      <c r="L61" s="180"/>
      <c r="M61" s="181"/>
      <c r="N61" s="202"/>
      <c r="O61" s="180"/>
      <c r="P61" s="202"/>
      <c r="Q61" s="202"/>
      <c r="R61" s="202"/>
      <c r="S61" s="202"/>
      <c r="T61" s="202"/>
      <c r="U61" s="173"/>
      <c r="V61" s="166">
        <f t="shared" si="40"/>
        <v>100</v>
      </c>
      <c r="W61" s="166">
        <f t="shared" si="41"/>
        <v>100</v>
      </c>
      <c r="X61" s="166">
        <f t="shared" si="39"/>
        <v>100</v>
      </c>
      <c r="Y61" s="166">
        <f t="shared" si="36"/>
        <v>100</v>
      </c>
      <c r="Z61" s="166">
        <f t="shared" si="37"/>
        <v>100</v>
      </c>
      <c r="AA61" s="174">
        <f t="shared" si="30"/>
        <v>100</v>
      </c>
      <c r="AB61" s="174">
        <f t="shared" si="31"/>
        <v>100</v>
      </c>
      <c r="AC61" s="174">
        <f t="shared" si="44"/>
        <v>100</v>
      </c>
      <c r="AD61" s="168"/>
      <c r="AE61" s="168"/>
      <c r="AF61" s="220">
        <v>7.5</v>
      </c>
      <c r="AG61" s="162">
        <f t="shared" si="42"/>
        <v>100</v>
      </c>
      <c r="AH61" s="211">
        <v>25</v>
      </c>
      <c r="AI61" s="162">
        <f t="shared" si="43"/>
        <v>100</v>
      </c>
      <c r="AJ61" s="163" t="s">
        <v>25543</v>
      </c>
      <c r="AK61" s="203"/>
      <c r="AL61" s="176"/>
      <c r="AM61" s="163"/>
      <c r="AN61"/>
      <c r="AO61"/>
      <c r="AP61"/>
      <c r="AQ61" s="243" t="s">
        <v>25518</v>
      </c>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row>
    <row r="62" spans="1:1023" ht="30">
      <c r="A62" s="284" t="s">
        <v>806</v>
      </c>
      <c r="B62" s="156">
        <v>62</v>
      </c>
      <c r="C62" s="301" t="s">
        <v>25522</v>
      </c>
      <c r="D62" s="312" t="s">
        <v>6854</v>
      </c>
      <c r="E62" s="169" t="s">
        <v>222</v>
      </c>
      <c r="F62" s="169">
        <v>4</v>
      </c>
      <c r="G62" s="169">
        <v>4</v>
      </c>
      <c r="H62" s="169"/>
      <c r="I62" s="170" t="s">
        <v>807</v>
      </c>
      <c r="J62" s="325">
        <v>2</v>
      </c>
      <c r="K62" s="171">
        <v>2</v>
      </c>
      <c r="L62" s="171">
        <v>1</v>
      </c>
      <c r="M62" s="172"/>
      <c r="N62" s="172"/>
      <c r="O62" s="171"/>
      <c r="P62" s="191">
        <v>2</v>
      </c>
      <c r="Q62" s="191">
        <v>2</v>
      </c>
      <c r="R62" s="172"/>
      <c r="S62" s="172"/>
      <c r="T62" s="172"/>
      <c r="U62" s="173"/>
      <c r="V62" s="166">
        <f t="shared" si="40"/>
        <v>100</v>
      </c>
      <c r="W62" s="166">
        <f t="shared" si="41"/>
        <v>100</v>
      </c>
      <c r="X62" s="166">
        <f t="shared" si="39"/>
        <v>100</v>
      </c>
      <c r="Y62" s="166">
        <f t="shared" si="36"/>
        <v>100</v>
      </c>
      <c r="Z62" s="166">
        <f t="shared" si="37"/>
        <v>10</v>
      </c>
      <c r="AA62" s="174">
        <f t="shared" si="30"/>
        <v>1</v>
      </c>
      <c r="AB62" s="174">
        <f t="shared" si="31"/>
        <v>100</v>
      </c>
      <c r="AC62" s="174">
        <f t="shared" si="44"/>
        <v>100</v>
      </c>
      <c r="AD62" s="168">
        <v>1</v>
      </c>
      <c r="AE62" s="168"/>
      <c r="AF62" s="162">
        <f>IF(OR(OR(EXACT(J62,"1A"),EXACT(J62,"1B"),EXACT(J62,"1C")),K62=1),1,IF(K62=2,10,100))</f>
        <v>10</v>
      </c>
      <c r="AG62" s="162">
        <f t="shared" si="42"/>
        <v>10</v>
      </c>
      <c r="AH62" s="162">
        <f>IF(OR(EXACT(J62,"1A"),EXACT(J62,"1B"),EXACT(J62,"1C"),K62=1),3,100)</f>
        <v>100</v>
      </c>
      <c r="AI62" s="162">
        <f t="shared" si="43"/>
        <v>100</v>
      </c>
      <c r="AJ62" s="163">
        <v>3.1E-2</v>
      </c>
      <c r="AK62" s="168">
        <v>1</v>
      </c>
      <c r="AL62" s="168">
        <v>3</v>
      </c>
      <c r="AM62" s="177"/>
      <c r="AN62"/>
      <c r="AO62"/>
      <c r="AP62" t="s">
        <v>25641</v>
      </c>
      <c r="AQ62" s="274" t="s">
        <v>808</v>
      </c>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row>
    <row r="63" spans="1:1023" ht="27.75" customHeight="1">
      <c r="A63" s="284" t="s">
        <v>1099</v>
      </c>
      <c r="B63" s="156">
        <v>63</v>
      </c>
      <c r="C63" s="302" t="s">
        <v>25703</v>
      </c>
      <c r="D63" s="312" t="s">
        <v>6855</v>
      </c>
      <c r="E63"/>
      <c r="F63" s="78"/>
      <c r="G63"/>
      <c r="H63"/>
      <c r="I63" s="343">
        <v>47.6</v>
      </c>
      <c r="J63" s="212" t="s">
        <v>772</v>
      </c>
      <c r="K63" s="78">
        <v>1</v>
      </c>
      <c r="L63" s="78"/>
      <c r="M63"/>
      <c r="N63"/>
      <c r="O63" s="156">
        <v>3</v>
      </c>
      <c r="P63"/>
      <c r="Q63"/>
      <c r="R63"/>
      <c r="S63"/>
      <c r="T63"/>
      <c r="U63"/>
      <c r="V63" s="166">
        <f t="shared" si="40"/>
        <v>100</v>
      </c>
      <c r="W63" s="166">
        <f t="shared" si="41"/>
        <v>100</v>
      </c>
      <c r="X63" s="231">
        <v>5</v>
      </c>
      <c r="Y63" s="166">
        <f t="shared" si="36"/>
        <v>100</v>
      </c>
      <c r="Z63" s="166">
        <f t="shared" si="37"/>
        <v>100</v>
      </c>
      <c r="AA63" s="174">
        <f t="shared" si="30"/>
        <v>100</v>
      </c>
      <c r="AB63" s="174">
        <f t="shared" si="31"/>
        <v>100</v>
      </c>
      <c r="AC63" s="174">
        <f t="shared" si="44"/>
        <v>100</v>
      </c>
      <c r="AD63"/>
      <c r="AE63"/>
      <c r="AF63" s="228">
        <v>1</v>
      </c>
      <c r="AG63" s="220">
        <v>1</v>
      </c>
      <c r="AH63" s="220">
        <v>3</v>
      </c>
      <c r="AI63" s="211">
        <v>2.5</v>
      </c>
      <c r="AJ63" s="163" t="s">
        <v>25600</v>
      </c>
      <c r="AK63" s="156">
        <v>1</v>
      </c>
      <c r="AL63" s="154">
        <v>2</v>
      </c>
      <c r="AM63" s="163"/>
      <c r="AN63"/>
      <c r="AO63"/>
      <c r="AP63" t="s">
        <v>935</v>
      </c>
      <c r="AQ63" s="243" t="s">
        <v>781</v>
      </c>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row>
    <row r="64" spans="1:1023" ht="16.5" customHeight="1">
      <c r="A64" s="282" t="s">
        <v>59</v>
      </c>
      <c r="B64" s="156">
        <v>64</v>
      </c>
      <c r="C64" s="302" t="s">
        <v>25704</v>
      </c>
      <c r="D64" s="276" t="s">
        <v>7618</v>
      </c>
      <c r="E64" t="s">
        <v>25642</v>
      </c>
      <c r="F64" s="78">
        <v>3</v>
      </c>
      <c r="G64"/>
      <c r="H64"/>
      <c r="I64" s="343">
        <v>47.6</v>
      </c>
      <c r="J64" s="212" t="s">
        <v>772</v>
      </c>
      <c r="K64" s="78">
        <v>1</v>
      </c>
      <c r="L64" s="78"/>
      <c r="M64"/>
      <c r="N64"/>
      <c r="O64" s="156">
        <v>3</v>
      </c>
      <c r="P64"/>
      <c r="Q64"/>
      <c r="R64"/>
      <c r="S64"/>
      <c r="T64"/>
      <c r="U64"/>
      <c r="V64" s="166">
        <f t="shared" si="40"/>
        <v>100</v>
      </c>
      <c r="W64" s="166">
        <f t="shared" si="41"/>
        <v>100</v>
      </c>
      <c r="X64" s="231">
        <v>5</v>
      </c>
      <c r="Y64" s="166">
        <f t="shared" si="36"/>
        <v>100</v>
      </c>
      <c r="Z64" s="166">
        <f t="shared" si="37"/>
        <v>100</v>
      </c>
      <c r="AA64" s="174">
        <f t="shared" si="30"/>
        <v>100</v>
      </c>
      <c r="AB64" s="174">
        <f t="shared" si="31"/>
        <v>100</v>
      </c>
      <c r="AC64" s="174">
        <f t="shared" si="44"/>
        <v>100</v>
      </c>
      <c r="AD64"/>
      <c r="AE64"/>
      <c r="AF64" s="228">
        <v>1</v>
      </c>
      <c r="AG64" s="220">
        <v>1</v>
      </c>
      <c r="AH64" s="220">
        <v>3</v>
      </c>
      <c r="AI64" s="211">
        <v>2.5</v>
      </c>
      <c r="AJ64" s="163" t="s">
        <v>25600</v>
      </c>
      <c r="AK64" s="156">
        <v>1</v>
      </c>
      <c r="AL64" s="154">
        <v>2</v>
      </c>
      <c r="AM64" s="163"/>
      <c r="AN64"/>
      <c r="AO64"/>
      <c r="AP64" t="s">
        <v>935</v>
      </c>
      <c r="AQ64" s="243" t="s">
        <v>781</v>
      </c>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row>
    <row r="65" spans="1:1023" ht="16.5" customHeight="1">
      <c r="A65" s="279" t="s">
        <v>837</v>
      </c>
      <c r="B65" s="156">
        <v>65</v>
      </c>
      <c r="C65" s="301" t="s">
        <v>25705</v>
      </c>
      <c r="D65" s="312"/>
      <c r="E65" s="187" t="s">
        <v>202</v>
      </c>
      <c r="F65" s="191">
        <v>4</v>
      </c>
      <c r="G65" s="191"/>
      <c r="H65" s="191">
        <v>4</v>
      </c>
      <c r="I65" s="170" t="s">
        <v>838</v>
      </c>
      <c r="J65" s="325" t="s">
        <v>773</v>
      </c>
      <c r="K65" s="171">
        <v>1</v>
      </c>
      <c r="L65" s="171"/>
      <c r="M65" s="172"/>
      <c r="N65" s="172"/>
      <c r="O65" s="171">
        <v>3</v>
      </c>
      <c r="P65" s="172"/>
      <c r="Q65" s="172"/>
      <c r="R65" s="172"/>
      <c r="S65" s="172"/>
      <c r="T65" s="172"/>
      <c r="U65" s="183"/>
      <c r="V65" s="166">
        <f t="shared" si="40"/>
        <v>100</v>
      </c>
      <c r="W65" s="166">
        <f t="shared" si="41"/>
        <v>100</v>
      </c>
      <c r="X65" s="166">
        <v>70</v>
      </c>
      <c r="Y65" s="166">
        <f t="shared" si="36"/>
        <v>100</v>
      </c>
      <c r="Z65" s="166">
        <f t="shared" si="37"/>
        <v>100</v>
      </c>
      <c r="AA65" s="174">
        <f t="shared" si="30"/>
        <v>100</v>
      </c>
      <c r="AB65" s="174">
        <f t="shared" si="31"/>
        <v>100</v>
      </c>
      <c r="AC65" s="174">
        <f t="shared" si="44"/>
        <v>100</v>
      </c>
      <c r="AD65" s="168"/>
      <c r="AE65" s="168"/>
      <c r="AF65" s="192">
        <v>5</v>
      </c>
      <c r="AG65" s="193">
        <v>35</v>
      </c>
      <c r="AH65" s="211">
        <v>8</v>
      </c>
      <c r="AI65" s="193">
        <v>50</v>
      </c>
      <c r="AJ65" s="163">
        <v>1.26E-2</v>
      </c>
      <c r="AK65" s="184"/>
      <c r="AL65" s="168">
        <v>3</v>
      </c>
      <c r="AM65" s="177" t="s">
        <v>839</v>
      </c>
      <c r="AN65"/>
      <c r="AO65"/>
      <c r="AP65"/>
      <c r="AQ65" s="273" t="s">
        <v>25541</v>
      </c>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row>
    <row r="66" spans="1:1023" ht="18" customHeight="1">
      <c r="A66" s="296" t="s">
        <v>1345</v>
      </c>
      <c r="B66" s="156">
        <v>66</v>
      </c>
      <c r="C66" s="299" t="s">
        <v>10948</v>
      </c>
      <c r="D66" s="276" t="s">
        <v>1346</v>
      </c>
      <c r="E66" s="155" t="s">
        <v>1347</v>
      </c>
      <c r="F66"/>
      <c r="G66"/>
      <c r="H66"/>
      <c r="I66" s="343"/>
      <c r="J66" s="328"/>
      <c r="K66" s="341"/>
      <c r="L66"/>
      <c r="M66"/>
      <c r="N66"/>
      <c r="O66"/>
      <c r="P66"/>
      <c r="Q66"/>
      <c r="R66"/>
      <c r="S66"/>
      <c r="V66" s="166">
        <f t="shared" si="40"/>
        <v>100</v>
      </c>
      <c r="W66" s="166">
        <f t="shared" si="41"/>
        <v>100</v>
      </c>
      <c r="X66" s="166">
        <f t="shared" ref="X66:X81" si="45">IF(O66=3,20,100)</f>
        <v>100</v>
      </c>
      <c r="Y66" s="166">
        <f t="shared" si="36"/>
        <v>100</v>
      </c>
      <c r="Z66" s="166">
        <f t="shared" si="37"/>
        <v>100</v>
      </c>
      <c r="AA66" s="174">
        <f t="shared" si="30"/>
        <v>100</v>
      </c>
      <c r="AB66" s="174">
        <f t="shared" si="31"/>
        <v>100</v>
      </c>
      <c r="AC66" s="174">
        <f t="shared" si="44"/>
        <v>100</v>
      </c>
      <c r="AD66"/>
      <c r="AF66" s="162">
        <f t="shared" ref="AF66:AF81" si="46">IF(OR(OR(EXACT(J66,"1A"),EXACT(J66,"1B"),EXACT(J66,"1C")),K66=1),1,IF(K66=2,10,100))</f>
        <v>100</v>
      </c>
      <c r="AG66" s="162">
        <f t="shared" ref="AG66:AG81" si="47">IF(OR(EXACT(J66,"1A"),EXACT(J66,"1B"),EXACT(J66,"1C")),1,IF(J66=2,10,100))</f>
        <v>100</v>
      </c>
      <c r="AH66" s="162">
        <f t="shared" ref="AH66:AH81" si="48">IF(OR(EXACT(J66,"1A"),EXACT(J66,"1B"),EXACT(J66,"1C"),K66=1),3,100)</f>
        <v>100</v>
      </c>
      <c r="AI66" s="162">
        <f t="shared" ref="AI66:AI81" si="49">IF(OR(EXACT(J66,"1A"),EXACT(J66,"1B"),EXACT(J66,"1C")),5,100)</f>
        <v>100</v>
      </c>
      <c r="AJ66" s="163"/>
      <c r="AK66"/>
      <c r="AL66"/>
      <c r="AM66" s="163"/>
      <c r="AN66"/>
      <c r="AO66"/>
      <c r="AP66"/>
      <c r="AQ66" s="243" t="s">
        <v>1348</v>
      </c>
      <c r="AR66"/>
    </row>
    <row r="67" spans="1:1023" ht="24.75" customHeight="1">
      <c r="A67" s="276" t="s">
        <v>1349</v>
      </c>
      <c r="B67" s="156">
        <v>67</v>
      </c>
      <c r="C67" s="299" t="s">
        <v>10950</v>
      </c>
      <c r="D67" s="276" t="s">
        <v>1350</v>
      </c>
      <c r="E67" s="155" t="s">
        <v>1347</v>
      </c>
      <c r="F67"/>
      <c r="G67"/>
      <c r="H67"/>
      <c r="I67" s="343"/>
      <c r="J67" s="328"/>
      <c r="K67" s="341"/>
      <c r="L67"/>
      <c r="M67"/>
      <c r="N67"/>
      <c r="O67"/>
      <c r="P67"/>
      <c r="Q67"/>
      <c r="R67"/>
      <c r="S67"/>
      <c r="V67" s="166">
        <f t="shared" si="40"/>
        <v>100</v>
      </c>
      <c r="W67" s="166">
        <f t="shared" si="41"/>
        <v>100</v>
      </c>
      <c r="X67" s="166">
        <f t="shared" si="45"/>
        <v>100</v>
      </c>
      <c r="Y67" s="166">
        <f t="shared" si="36"/>
        <v>100</v>
      </c>
      <c r="Z67" s="166">
        <f t="shared" si="37"/>
        <v>100</v>
      </c>
      <c r="AA67" s="174">
        <f t="shared" si="30"/>
        <v>100</v>
      </c>
      <c r="AB67" s="174">
        <f t="shared" si="31"/>
        <v>100</v>
      </c>
      <c r="AC67" s="174">
        <f t="shared" si="44"/>
        <v>100</v>
      </c>
      <c r="AD67"/>
      <c r="AF67" s="162">
        <f t="shared" si="46"/>
        <v>100</v>
      </c>
      <c r="AG67" s="162">
        <f t="shared" si="47"/>
        <v>100</v>
      </c>
      <c r="AH67" s="162">
        <f t="shared" si="48"/>
        <v>100</v>
      </c>
      <c r="AI67" s="162">
        <f t="shared" si="49"/>
        <v>100</v>
      </c>
      <c r="AJ67" s="163"/>
      <c r="AK67"/>
      <c r="AL67"/>
      <c r="AM67" s="163"/>
      <c r="AN67"/>
      <c r="AO67"/>
      <c r="AP67"/>
      <c r="AQ67" s="243" t="s">
        <v>1191</v>
      </c>
      <c r="AR67"/>
    </row>
    <row r="68" spans="1:1023" ht="57">
      <c r="A68" s="276" t="s">
        <v>1351</v>
      </c>
      <c r="B68" s="156">
        <v>68</v>
      </c>
      <c r="C68" s="299" t="s">
        <v>10952</v>
      </c>
      <c r="D68" s="276" t="s">
        <v>1352</v>
      </c>
      <c r="E68" s="155" t="s">
        <v>1347</v>
      </c>
      <c r="F68"/>
      <c r="G68"/>
      <c r="H68"/>
      <c r="I68" s="343"/>
      <c r="J68" s="328"/>
      <c r="K68" s="341"/>
      <c r="L68"/>
      <c r="M68"/>
      <c r="N68"/>
      <c r="O68"/>
      <c r="P68"/>
      <c r="Q68"/>
      <c r="R68"/>
      <c r="S68"/>
      <c r="V68" s="166">
        <f t="shared" si="40"/>
        <v>100</v>
      </c>
      <c r="W68" s="166">
        <f t="shared" si="41"/>
        <v>100</v>
      </c>
      <c r="X68" s="166">
        <f t="shared" si="45"/>
        <v>100</v>
      </c>
      <c r="Y68" s="166">
        <f t="shared" si="36"/>
        <v>100</v>
      </c>
      <c r="Z68" s="166">
        <f t="shared" si="37"/>
        <v>100</v>
      </c>
      <c r="AA68" s="174">
        <f t="shared" ref="AA68:AA81" si="50">IF(OR(EXACT(Q68,"1A"),EXACT(Q68,"1B")),0.1,IF(Q68=2,1,100))</f>
        <v>100</v>
      </c>
      <c r="AB68" s="174">
        <f t="shared" ref="AB68:AB81" si="51">IF(OR(EXACT(R68,"1A"),EXACT(R68,"1B")),0.1,IF(R68=2,1,100))</f>
        <v>100</v>
      </c>
      <c r="AC68" s="174">
        <f t="shared" si="44"/>
        <v>100</v>
      </c>
      <c r="AD68"/>
      <c r="AF68" s="162">
        <f t="shared" si="46"/>
        <v>100</v>
      </c>
      <c r="AG68" s="162">
        <f t="shared" si="47"/>
        <v>100</v>
      </c>
      <c r="AH68" s="162">
        <f t="shared" si="48"/>
        <v>100</v>
      </c>
      <c r="AI68" s="162">
        <f t="shared" si="49"/>
        <v>100</v>
      </c>
      <c r="AJ68" s="163"/>
      <c r="AK68"/>
      <c r="AL68"/>
      <c r="AM68" s="163"/>
      <c r="AN68"/>
      <c r="AO68"/>
      <c r="AP68"/>
      <c r="AQ68" s="243" t="s">
        <v>1191</v>
      </c>
      <c r="AR68"/>
    </row>
    <row r="69" spans="1:1023" ht="57">
      <c r="A69" s="275" t="s">
        <v>1353</v>
      </c>
      <c r="B69" s="156">
        <v>69</v>
      </c>
      <c r="C69" s="299" t="s">
        <v>25706</v>
      </c>
      <c r="D69" s="278" t="s">
        <v>1354</v>
      </c>
      <c r="E69" s="155" t="s">
        <v>1347</v>
      </c>
      <c r="F69"/>
      <c r="G69"/>
      <c r="H69"/>
      <c r="I69" s="343"/>
      <c r="J69" s="328"/>
      <c r="K69" s="341"/>
      <c r="L69"/>
      <c r="M69"/>
      <c r="N69"/>
      <c r="O69"/>
      <c r="P69"/>
      <c r="Q69"/>
      <c r="R69"/>
      <c r="S69"/>
      <c r="V69" s="166">
        <f t="shared" si="40"/>
        <v>100</v>
      </c>
      <c r="W69" s="166">
        <f t="shared" si="41"/>
        <v>100</v>
      </c>
      <c r="X69" s="166">
        <f t="shared" si="45"/>
        <v>100</v>
      </c>
      <c r="Y69" s="166">
        <f t="shared" si="36"/>
        <v>100</v>
      </c>
      <c r="Z69" s="166">
        <f t="shared" si="37"/>
        <v>100</v>
      </c>
      <c r="AA69" s="174">
        <f t="shared" si="50"/>
        <v>100</v>
      </c>
      <c r="AB69" s="174">
        <f t="shared" si="51"/>
        <v>100</v>
      </c>
      <c r="AC69" s="174">
        <f t="shared" si="44"/>
        <v>100</v>
      </c>
      <c r="AD69"/>
      <c r="AF69" s="162">
        <f t="shared" si="46"/>
        <v>100</v>
      </c>
      <c r="AG69" s="162">
        <f t="shared" si="47"/>
        <v>100</v>
      </c>
      <c r="AH69" s="162">
        <f t="shared" si="48"/>
        <v>100</v>
      </c>
      <c r="AI69" s="162">
        <f t="shared" si="49"/>
        <v>100</v>
      </c>
      <c r="AJ69" s="163"/>
      <c r="AK69"/>
      <c r="AL69"/>
      <c r="AM69" s="163"/>
      <c r="AN69"/>
      <c r="AO69"/>
      <c r="AP69"/>
      <c r="AQ69" s="269" t="s">
        <v>1355</v>
      </c>
      <c r="AR69"/>
    </row>
    <row r="70" spans="1:1023" ht="57">
      <c r="A70" s="276" t="s">
        <v>1356</v>
      </c>
      <c r="B70" s="156">
        <v>70</v>
      </c>
      <c r="C70" s="299" t="s">
        <v>25707</v>
      </c>
      <c r="D70" s="276" t="s">
        <v>1357</v>
      </c>
      <c r="E70" s="155" t="s">
        <v>1347</v>
      </c>
      <c r="F70"/>
      <c r="G70"/>
      <c r="H70"/>
      <c r="I70" s="343"/>
      <c r="J70" s="328"/>
      <c r="K70" s="341"/>
      <c r="L70"/>
      <c r="M70"/>
      <c r="N70"/>
      <c r="O70"/>
      <c r="P70"/>
      <c r="Q70" s="348" t="s">
        <v>773</v>
      </c>
      <c r="R70" s="348" t="s">
        <v>772</v>
      </c>
      <c r="S70"/>
      <c r="V70" s="166">
        <f t="shared" si="40"/>
        <v>100</v>
      </c>
      <c r="W70" s="166">
        <f t="shared" si="41"/>
        <v>100</v>
      </c>
      <c r="X70" s="166">
        <f t="shared" si="45"/>
        <v>100</v>
      </c>
      <c r="Y70" s="166">
        <f t="shared" si="36"/>
        <v>100</v>
      </c>
      <c r="Z70" s="166">
        <f t="shared" si="37"/>
        <v>100</v>
      </c>
      <c r="AA70" s="174">
        <f t="shared" si="50"/>
        <v>0.1</v>
      </c>
      <c r="AB70" s="174">
        <f t="shared" si="51"/>
        <v>0.1</v>
      </c>
      <c r="AC70" s="174">
        <f t="shared" si="44"/>
        <v>100</v>
      </c>
      <c r="AD70"/>
      <c r="AF70" s="162">
        <f t="shared" si="46"/>
        <v>100</v>
      </c>
      <c r="AG70" s="162">
        <f t="shared" si="47"/>
        <v>100</v>
      </c>
      <c r="AH70" s="162">
        <f t="shared" si="48"/>
        <v>100</v>
      </c>
      <c r="AI70" s="162">
        <f t="shared" si="49"/>
        <v>100</v>
      </c>
      <c r="AJ70" s="163"/>
      <c r="AK70"/>
      <c r="AL70"/>
      <c r="AM70" s="163"/>
      <c r="AN70"/>
      <c r="AO70"/>
      <c r="AP70"/>
      <c r="AQ70" s="243" t="s">
        <v>1358</v>
      </c>
      <c r="AR70" s="154" t="s">
        <v>1359</v>
      </c>
    </row>
    <row r="71" spans="1:1023" ht="28.5">
      <c r="A71" s="281" t="s">
        <v>1113</v>
      </c>
      <c r="B71" s="156">
        <v>71</v>
      </c>
      <c r="C71" s="299" t="s">
        <v>11129</v>
      </c>
      <c r="D71" s="281" t="s">
        <v>1114</v>
      </c>
      <c r="E71" s="155" t="s">
        <v>849</v>
      </c>
      <c r="F71"/>
      <c r="G71"/>
      <c r="H71"/>
      <c r="I71" s="349">
        <v>75</v>
      </c>
      <c r="J71" s="154">
        <v>2</v>
      </c>
      <c r="K71" s="341"/>
      <c r="L71"/>
      <c r="M71"/>
      <c r="N71" s="154">
        <v>1</v>
      </c>
      <c r="O71" s="156">
        <v>3</v>
      </c>
      <c r="P71" s="154">
        <v>2</v>
      </c>
      <c r="Q71"/>
      <c r="R71"/>
      <c r="S71" s="154">
        <v>2</v>
      </c>
      <c r="T71"/>
      <c r="U71"/>
      <c r="V71" s="166">
        <f t="shared" si="40"/>
        <v>100</v>
      </c>
      <c r="W71" s="166">
        <f t="shared" si="41"/>
        <v>100</v>
      </c>
      <c r="X71" s="166">
        <f t="shared" si="45"/>
        <v>20</v>
      </c>
      <c r="Y71" s="166">
        <f t="shared" si="36"/>
        <v>100</v>
      </c>
      <c r="Z71" s="166">
        <f t="shared" si="37"/>
        <v>10</v>
      </c>
      <c r="AA71" s="174">
        <f t="shared" si="50"/>
        <v>100</v>
      </c>
      <c r="AB71" s="174">
        <f t="shared" si="51"/>
        <v>100</v>
      </c>
      <c r="AC71" s="174">
        <f t="shared" si="44"/>
        <v>3</v>
      </c>
      <c r="AD71"/>
      <c r="AE71"/>
      <c r="AF71" s="162">
        <f t="shared" si="46"/>
        <v>100</v>
      </c>
      <c r="AG71" s="162">
        <f t="shared" si="47"/>
        <v>10</v>
      </c>
      <c r="AH71" s="162">
        <f t="shared" si="48"/>
        <v>100</v>
      </c>
      <c r="AI71" s="162">
        <f t="shared" si="49"/>
        <v>100</v>
      </c>
      <c r="AJ71" s="163"/>
      <c r="AK71"/>
      <c r="AL71" s="154">
        <v>2</v>
      </c>
      <c r="AM71" s="163"/>
      <c r="AN71"/>
      <c r="AO71"/>
      <c r="AP71" s="350"/>
      <c r="AQ71" s="351" t="s">
        <v>25708</v>
      </c>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row>
    <row r="72" spans="1:1023" ht="28.5">
      <c r="A72" s="275" t="s">
        <v>1255</v>
      </c>
      <c r="B72" s="156">
        <v>72</v>
      </c>
      <c r="C72" s="299" t="s">
        <v>25709</v>
      </c>
      <c r="D72" s="278" t="s">
        <v>1256</v>
      </c>
      <c r="E72" s="155" t="s">
        <v>849</v>
      </c>
      <c r="F72"/>
      <c r="G72"/>
      <c r="H72"/>
      <c r="I72" s="349">
        <v>700</v>
      </c>
      <c r="J72" s="154">
        <v>2</v>
      </c>
      <c r="K72" s="341"/>
      <c r="L72"/>
      <c r="M72"/>
      <c r="N72" s="154">
        <v>1</v>
      </c>
      <c r="O72" s="156">
        <v>3</v>
      </c>
      <c r="P72"/>
      <c r="Q72"/>
      <c r="R72"/>
      <c r="S72"/>
      <c r="T72"/>
      <c r="U72"/>
      <c r="V72" s="166">
        <f t="shared" si="40"/>
        <v>100</v>
      </c>
      <c r="W72" s="166">
        <f t="shared" si="41"/>
        <v>100</v>
      </c>
      <c r="X72" s="166">
        <f t="shared" si="45"/>
        <v>20</v>
      </c>
      <c r="Y72" s="166">
        <f t="shared" si="36"/>
        <v>100</v>
      </c>
      <c r="Z72" s="166">
        <f t="shared" si="37"/>
        <v>100</v>
      </c>
      <c r="AA72" s="174">
        <f t="shared" si="50"/>
        <v>100</v>
      </c>
      <c r="AB72" s="174">
        <f t="shared" si="51"/>
        <v>100</v>
      </c>
      <c r="AC72" s="174">
        <f t="shared" si="44"/>
        <v>100</v>
      </c>
      <c r="AD72"/>
      <c r="AE72"/>
      <c r="AF72" s="162">
        <f t="shared" si="46"/>
        <v>100</v>
      </c>
      <c r="AG72" s="162">
        <f t="shared" si="47"/>
        <v>10</v>
      </c>
      <c r="AH72" s="162">
        <f t="shared" si="48"/>
        <v>100</v>
      </c>
      <c r="AI72" s="162">
        <f t="shared" si="49"/>
        <v>100</v>
      </c>
      <c r="AJ72" s="352" t="s">
        <v>25710</v>
      </c>
      <c r="AK72" s="156">
        <v>1</v>
      </c>
      <c r="AL72" s="154">
        <v>1</v>
      </c>
      <c r="AM72" s="163"/>
      <c r="AN72"/>
      <c r="AO72"/>
      <c r="AP72"/>
      <c r="AQ72" s="270" t="s">
        <v>1257</v>
      </c>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row>
    <row r="73" spans="1:1023" ht="57">
      <c r="A73" s="275" t="s">
        <v>1401</v>
      </c>
      <c r="B73" s="156">
        <v>73</v>
      </c>
      <c r="C73" s="299" t="s">
        <v>25711</v>
      </c>
      <c r="D73" s="278" t="s">
        <v>1402</v>
      </c>
      <c r="E73" s="155" t="s">
        <v>1403</v>
      </c>
      <c r="F73"/>
      <c r="G73"/>
      <c r="H73"/>
      <c r="I73" s="349">
        <v>2.21</v>
      </c>
      <c r="J73" s="328"/>
      <c r="K73" s="341"/>
      <c r="L73"/>
      <c r="M73"/>
      <c r="N73"/>
      <c r="O73"/>
      <c r="P73"/>
      <c r="Q73" s="154" t="s">
        <v>773</v>
      </c>
      <c r="R73" s="154" t="s">
        <v>772</v>
      </c>
      <c r="S73"/>
      <c r="V73" s="166">
        <f t="shared" si="40"/>
        <v>100</v>
      </c>
      <c r="W73" s="166">
        <f t="shared" si="41"/>
        <v>100</v>
      </c>
      <c r="X73" s="166">
        <f t="shared" si="45"/>
        <v>100</v>
      </c>
      <c r="Y73" s="166">
        <f t="shared" si="36"/>
        <v>100</v>
      </c>
      <c r="Z73" s="166">
        <f t="shared" si="37"/>
        <v>100</v>
      </c>
      <c r="AA73" s="174">
        <f t="shared" si="50"/>
        <v>0.1</v>
      </c>
      <c r="AB73" s="174">
        <f t="shared" si="51"/>
        <v>0.1</v>
      </c>
      <c r="AC73" s="174">
        <f t="shared" si="44"/>
        <v>100</v>
      </c>
      <c r="AD73"/>
      <c r="AF73" s="162">
        <f t="shared" si="46"/>
        <v>100</v>
      </c>
      <c r="AG73" s="162">
        <f t="shared" si="47"/>
        <v>100</v>
      </c>
      <c r="AH73" s="162">
        <f t="shared" si="48"/>
        <v>100</v>
      </c>
      <c r="AI73" s="162">
        <f t="shared" si="49"/>
        <v>100</v>
      </c>
      <c r="AJ73" s="163"/>
      <c r="AK73"/>
      <c r="AL73"/>
      <c r="AM73" s="163"/>
      <c r="AN73"/>
      <c r="AO73"/>
      <c r="AP73" s="350"/>
      <c r="AQ73" s="353" t="s">
        <v>25712</v>
      </c>
      <c r="AR73" s="252"/>
    </row>
    <row r="74" spans="1:1023" ht="42.75">
      <c r="A74" s="277" t="s">
        <v>5874</v>
      </c>
      <c r="B74" s="156">
        <v>74</v>
      </c>
      <c r="C74" s="300" t="s">
        <v>25713</v>
      </c>
      <c r="D74" s="288" t="s">
        <v>5875</v>
      </c>
      <c r="E74" s="246" t="s">
        <v>5876</v>
      </c>
      <c r="F74" s="245"/>
      <c r="G74" s="245"/>
      <c r="H74" s="245"/>
      <c r="I74" s="349">
        <v>8.4</v>
      </c>
      <c r="J74" s="245"/>
      <c r="K74" s="245"/>
      <c r="L74" s="245"/>
      <c r="M74" s="245"/>
      <c r="N74" s="245"/>
      <c r="O74" s="244"/>
      <c r="P74" s="245"/>
      <c r="Q74" s="245" t="s">
        <v>772</v>
      </c>
      <c r="R74" s="245">
        <v>2</v>
      </c>
      <c r="S74" s="245"/>
      <c r="T74" s="245"/>
      <c r="U74" s="247"/>
      <c r="V74" s="248">
        <f t="shared" si="40"/>
        <v>100</v>
      </c>
      <c r="W74" s="248">
        <f t="shared" si="41"/>
        <v>100</v>
      </c>
      <c r="X74" s="248">
        <f t="shared" si="45"/>
        <v>100</v>
      </c>
      <c r="Y74" s="248">
        <f t="shared" si="36"/>
        <v>100</v>
      </c>
      <c r="Z74" s="248">
        <f t="shared" si="37"/>
        <v>100</v>
      </c>
      <c r="AA74" s="249">
        <f t="shared" si="50"/>
        <v>0.1</v>
      </c>
      <c r="AB74" s="249">
        <f t="shared" si="51"/>
        <v>1</v>
      </c>
      <c r="AC74" s="249">
        <f t="shared" si="44"/>
        <v>100</v>
      </c>
      <c r="AF74" s="250">
        <f t="shared" si="46"/>
        <v>100</v>
      </c>
      <c r="AG74" s="250">
        <f t="shared" si="47"/>
        <v>100</v>
      </c>
      <c r="AH74" s="250">
        <f t="shared" si="48"/>
        <v>100</v>
      </c>
      <c r="AI74" s="250">
        <f t="shared" si="49"/>
        <v>100</v>
      </c>
      <c r="AJ74" s="354" t="s">
        <v>25714</v>
      </c>
      <c r="AK74" s="244"/>
      <c r="AL74" s="245">
        <v>3</v>
      </c>
      <c r="AM74" s="163"/>
      <c r="AN74" s="245"/>
      <c r="AO74" s="245"/>
      <c r="AQ74" s="243" t="s">
        <v>5877</v>
      </c>
      <c r="AR74" s="155" t="s">
        <v>5878</v>
      </c>
    </row>
    <row r="75" spans="1:1023" ht="57">
      <c r="A75" s="277" t="s">
        <v>1870</v>
      </c>
      <c r="B75" s="156">
        <v>75</v>
      </c>
      <c r="C75" s="300" t="s">
        <v>25715</v>
      </c>
      <c r="D75" s="288" t="s">
        <v>5879</v>
      </c>
      <c r="E75" s="246" t="s">
        <v>849</v>
      </c>
      <c r="F75" s="245">
        <v>3</v>
      </c>
      <c r="G75" s="245"/>
      <c r="H75" s="245">
        <v>4</v>
      </c>
      <c r="I75" s="349">
        <v>2.4</v>
      </c>
      <c r="J75" s="245">
        <v>2</v>
      </c>
      <c r="K75" s="245">
        <v>2</v>
      </c>
      <c r="L75" s="245"/>
      <c r="M75" s="245"/>
      <c r="N75" s="245"/>
      <c r="O75" s="244">
        <v>3</v>
      </c>
      <c r="P75" s="245">
        <v>2</v>
      </c>
      <c r="Q75" s="245" t="s">
        <v>772</v>
      </c>
      <c r="R75" s="245"/>
      <c r="S75" s="245"/>
      <c r="T75" s="245"/>
      <c r="U75" s="247"/>
      <c r="V75" s="248">
        <f t="shared" si="40"/>
        <v>100</v>
      </c>
      <c r="W75" s="248">
        <f t="shared" si="41"/>
        <v>100</v>
      </c>
      <c r="X75" s="248">
        <f t="shared" si="45"/>
        <v>20</v>
      </c>
      <c r="Y75" s="248">
        <f t="shared" si="36"/>
        <v>100</v>
      </c>
      <c r="Z75" s="248">
        <f t="shared" si="37"/>
        <v>10</v>
      </c>
      <c r="AA75" s="249">
        <f t="shared" si="50"/>
        <v>0.1</v>
      </c>
      <c r="AB75" s="249">
        <f t="shared" si="51"/>
        <v>100</v>
      </c>
      <c r="AC75" s="249">
        <f t="shared" si="44"/>
        <v>100</v>
      </c>
      <c r="AF75" s="250">
        <f t="shared" si="46"/>
        <v>10</v>
      </c>
      <c r="AG75" s="250">
        <f t="shared" si="47"/>
        <v>10</v>
      </c>
      <c r="AH75" s="250">
        <f t="shared" si="48"/>
        <v>100</v>
      </c>
      <c r="AI75" s="250">
        <f t="shared" si="49"/>
        <v>100</v>
      </c>
      <c r="AJ75" s="354" t="s">
        <v>25716</v>
      </c>
      <c r="AK75" s="244"/>
      <c r="AL75" s="245">
        <v>2</v>
      </c>
      <c r="AM75" s="163"/>
      <c r="AN75" s="245"/>
      <c r="AO75" s="245"/>
      <c r="AQ75" s="243" t="s">
        <v>5880</v>
      </c>
      <c r="AR75" s="155" t="s">
        <v>5881</v>
      </c>
    </row>
    <row r="76" spans="1:1023" ht="18.75" customHeight="1">
      <c r="A76" s="285" t="s">
        <v>5985</v>
      </c>
      <c r="B76" s="156">
        <v>76</v>
      </c>
      <c r="C76" s="300" t="s">
        <v>5986</v>
      </c>
      <c r="D76" s="313" t="s">
        <v>5987</v>
      </c>
      <c r="E76" s="246" t="s">
        <v>5882</v>
      </c>
      <c r="F76" s="245"/>
      <c r="G76" s="245"/>
      <c r="H76" s="245"/>
      <c r="I76" s="349">
        <v>769</v>
      </c>
      <c r="J76" s="245"/>
      <c r="K76" s="245"/>
      <c r="L76" s="245"/>
      <c r="M76" s="245"/>
      <c r="N76" s="245"/>
      <c r="O76" s="244"/>
      <c r="P76" s="245"/>
      <c r="Q76" s="245"/>
      <c r="R76" s="245"/>
      <c r="S76" s="245"/>
      <c r="T76" s="245"/>
      <c r="U76" s="247"/>
      <c r="V76" s="248">
        <f t="shared" si="40"/>
        <v>100</v>
      </c>
      <c r="W76" s="248">
        <f t="shared" si="41"/>
        <v>100</v>
      </c>
      <c r="X76" s="248">
        <f t="shared" si="45"/>
        <v>100</v>
      </c>
      <c r="Y76" s="248">
        <f t="shared" si="36"/>
        <v>100</v>
      </c>
      <c r="Z76" s="248">
        <f t="shared" si="37"/>
        <v>100</v>
      </c>
      <c r="AA76" s="249">
        <f t="shared" si="50"/>
        <v>100</v>
      </c>
      <c r="AB76" s="249">
        <f t="shared" si="51"/>
        <v>100</v>
      </c>
      <c r="AC76" s="249">
        <f t="shared" si="44"/>
        <v>100</v>
      </c>
      <c r="AF76" s="250">
        <f t="shared" si="46"/>
        <v>100</v>
      </c>
      <c r="AG76" s="250">
        <f t="shared" si="47"/>
        <v>100</v>
      </c>
      <c r="AH76" s="250">
        <f t="shared" si="48"/>
        <v>100</v>
      </c>
      <c r="AI76" s="250">
        <f t="shared" si="49"/>
        <v>100</v>
      </c>
      <c r="AJ76" s="251"/>
      <c r="AK76" s="244"/>
      <c r="AL76" s="245"/>
      <c r="AM76" s="163"/>
      <c r="AN76" s="245"/>
      <c r="AO76" s="245"/>
      <c r="AQ76" s="243" t="s">
        <v>5883</v>
      </c>
      <c r="AR76" s="155" t="s">
        <v>5884</v>
      </c>
    </row>
    <row r="77" spans="1:1023" ht="57">
      <c r="A77" s="285" t="s">
        <v>5977</v>
      </c>
      <c r="B77" s="156">
        <v>77</v>
      </c>
      <c r="C77" s="300" t="s">
        <v>25717</v>
      </c>
      <c r="D77" s="313" t="s">
        <v>5978</v>
      </c>
      <c r="E77" s="246" t="s">
        <v>5882</v>
      </c>
      <c r="F77" s="245"/>
      <c r="G77" s="245"/>
      <c r="H77" s="245"/>
      <c r="I77" s="349">
        <v>768.7</v>
      </c>
      <c r="J77" s="245"/>
      <c r="K77" s="245"/>
      <c r="L77" s="245"/>
      <c r="M77" s="245"/>
      <c r="N77" s="245"/>
      <c r="O77" s="244"/>
      <c r="P77" s="245"/>
      <c r="Q77" s="245"/>
      <c r="R77" s="245"/>
      <c r="S77" s="245"/>
      <c r="T77" s="245"/>
      <c r="U77" s="247"/>
      <c r="V77" s="248">
        <f t="shared" si="40"/>
        <v>100</v>
      </c>
      <c r="W77" s="248">
        <f t="shared" si="41"/>
        <v>100</v>
      </c>
      <c r="X77" s="248">
        <f t="shared" si="45"/>
        <v>100</v>
      </c>
      <c r="Y77" s="248">
        <f t="shared" si="36"/>
        <v>100</v>
      </c>
      <c r="Z77" s="248">
        <f t="shared" si="37"/>
        <v>100</v>
      </c>
      <c r="AA77" s="249">
        <f t="shared" si="50"/>
        <v>100</v>
      </c>
      <c r="AB77" s="249">
        <f t="shared" si="51"/>
        <v>100</v>
      </c>
      <c r="AC77" s="249">
        <f t="shared" si="44"/>
        <v>100</v>
      </c>
      <c r="AF77" s="250">
        <f t="shared" si="46"/>
        <v>100</v>
      </c>
      <c r="AG77" s="250">
        <f t="shared" si="47"/>
        <v>100</v>
      </c>
      <c r="AH77" s="250">
        <f t="shared" si="48"/>
        <v>100</v>
      </c>
      <c r="AI77" s="250">
        <f t="shared" si="49"/>
        <v>100</v>
      </c>
      <c r="AJ77" s="251"/>
      <c r="AK77" s="244"/>
      <c r="AL77" s="245"/>
      <c r="AM77" s="163"/>
      <c r="AN77" s="245"/>
      <c r="AO77" s="245"/>
      <c r="AQ77" s="243" t="s">
        <v>5883</v>
      </c>
      <c r="AR77" s="155" t="s">
        <v>5884</v>
      </c>
    </row>
    <row r="78" spans="1:1023" ht="57">
      <c r="A78" s="285" t="s">
        <v>5979</v>
      </c>
      <c r="B78" s="156">
        <v>78</v>
      </c>
      <c r="C78" s="300" t="s">
        <v>5980</v>
      </c>
      <c r="D78" s="313" t="s">
        <v>5981</v>
      </c>
      <c r="E78" s="246" t="s">
        <v>5882</v>
      </c>
      <c r="F78" s="245"/>
      <c r="G78" s="245"/>
      <c r="H78" s="245"/>
      <c r="I78" s="349">
        <v>768.7</v>
      </c>
      <c r="J78" s="245"/>
      <c r="K78" s="245"/>
      <c r="L78" s="245"/>
      <c r="M78" s="245"/>
      <c r="N78" s="245"/>
      <c r="O78" s="244"/>
      <c r="P78" s="245"/>
      <c r="Q78" s="245"/>
      <c r="R78" s="245"/>
      <c r="S78" s="245"/>
      <c r="T78" s="245"/>
      <c r="U78" s="247"/>
      <c r="V78" s="248">
        <f t="shared" si="40"/>
        <v>100</v>
      </c>
      <c r="W78" s="248">
        <f t="shared" si="41"/>
        <v>100</v>
      </c>
      <c r="X78" s="248">
        <f t="shared" si="45"/>
        <v>100</v>
      </c>
      <c r="Y78" s="248">
        <f t="shared" si="36"/>
        <v>100</v>
      </c>
      <c r="Z78" s="248">
        <f t="shared" si="37"/>
        <v>100</v>
      </c>
      <c r="AA78" s="249">
        <f t="shared" si="50"/>
        <v>100</v>
      </c>
      <c r="AB78" s="249">
        <f t="shared" si="51"/>
        <v>100</v>
      </c>
      <c r="AC78" s="249">
        <f t="shared" si="44"/>
        <v>100</v>
      </c>
      <c r="AF78" s="250">
        <f t="shared" si="46"/>
        <v>100</v>
      </c>
      <c r="AG78" s="250">
        <f t="shared" si="47"/>
        <v>100</v>
      </c>
      <c r="AH78" s="250">
        <f t="shared" si="48"/>
        <v>100</v>
      </c>
      <c r="AI78" s="250">
        <f t="shared" si="49"/>
        <v>100</v>
      </c>
      <c r="AJ78" s="251"/>
      <c r="AK78" s="244"/>
      <c r="AL78" s="245"/>
      <c r="AM78" s="163"/>
      <c r="AN78" s="245"/>
      <c r="AO78" s="245"/>
      <c r="AQ78" s="243" t="s">
        <v>5883</v>
      </c>
      <c r="AR78" s="155" t="s">
        <v>5884</v>
      </c>
    </row>
    <row r="79" spans="1:1023" ht="57">
      <c r="A79" s="285" t="s">
        <v>5982</v>
      </c>
      <c r="B79" s="156">
        <v>79</v>
      </c>
      <c r="C79" s="300" t="s">
        <v>5983</v>
      </c>
      <c r="D79" s="313" t="s">
        <v>5984</v>
      </c>
      <c r="E79" s="246" t="s">
        <v>5882</v>
      </c>
      <c r="F79" s="245"/>
      <c r="G79" s="245"/>
      <c r="H79" s="245"/>
      <c r="I79" s="343"/>
      <c r="J79" s="245"/>
      <c r="K79" s="245"/>
      <c r="L79" s="245"/>
      <c r="M79" s="245"/>
      <c r="N79" s="245"/>
      <c r="O79" s="355">
        <v>3</v>
      </c>
      <c r="P79" s="245"/>
      <c r="Q79" s="245"/>
      <c r="R79" s="245"/>
      <c r="S79" s="245"/>
      <c r="T79" s="245"/>
      <c r="U79" s="247"/>
      <c r="V79" s="248">
        <f t="shared" si="40"/>
        <v>100</v>
      </c>
      <c r="W79" s="248">
        <f t="shared" si="41"/>
        <v>100</v>
      </c>
      <c r="X79" s="248">
        <f t="shared" si="45"/>
        <v>20</v>
      </c>
      <c r="Y79" s="248">
        <f t="shared" si="36"/>
        <v>100</v>
      </c>
      <c r="Z79" s="248">
        <f t="shared" si="37"/>
        <v>100</v>
      </c>
      <c r="AA79" s="249">
        <f t="shared" si="50"/>
        <v>100</v>
      </c>
      <c r="AB79" s="249">
        <f t="shared" si="51"/>
        <v>100</v>
      </c>
      <c r="AC79" s="249">
        <f t="shared" si="44"/>
        <v>100</v>
      </c>
      <c r="AF79" s="250">
        <f t="shared" si="46"/>
        <v>100</v>
      </c>
      <c r="AG79" s="250">
        <f t="shared" si="47"/>
        <v>100</v>
      </c>
      <c r="AH79" s="250">
        <f t="shared" si="48"/>
        <v>100</v>
      </c>
      <c r="AI79" s="250">
        <f t="shared" si="49"/>
        <v>100</v>
      </c>
      <c r="AJ79" s="251"/>
      <c r="AK79" s="244"/>
      <c r="AL79" s="245"/>
      <c r="AM79" s="163"/>
      <c r="AN79" s="245"/>
      <c r="AO79" s="245"/>
      <c r="AQ79" s="243" t="s">
        <v>5883</v>
      </c>
      <c r="AR79" s="155" t="s">
        <v>5884</v>
      </c>
    </row>
    <row r="80" spans="1:1023" ht="57">
      <c r="A80" s="277" t="s">
        <v>5885</v>
      </c>
      <c r="B80" s="156">
        <v>80</v>
      </c>
      <c r="C80" s="300" t="s">
        <v>25718</v>
      </c>
      <c r="D80" s="288" t="s">
        <v>5886</v>
      </c>
      <c r="E80" s="246" t="s">
        <v>5887</v>
      </c>
      <c r="F80" s="245"/>
      <c r="G80" s="245"/>
      <c r="H80" s="245"/>
      <c r="I80" s="343"/>
      <c r="J80" s="245"/>
      <c r="K80" s="245"/>
      <c r="L80" s="245"/>
      <c r="M80" s="245"/>
      <c r="N80" s="245"/>
      <c r="O80" s="244"/>
      <c r="P80" s="245"/>
      <c r="Q80" s="245"/>
      <c r="R80" s="245"/>
      <c r="S80" s="245"/>
      <c r="T80" s="245"/>
      <c r="U80" s="247"/>
      <c r="V80" s="248">
        <f t="shared" si="40"/>
        <v>100</v>
      </c>
      <c r="W80" s="248">
        <f t="shared" si="41"/>
        <v>100</v>
      </c>
      <c r="X80" s="248">
        <f t="shared" si="45"/>
        <v>100</v>
      </c>
      <c r="Y80" s="248">
        <f t="shared" si="36"/>
        <v>100</v>
      </c>
      <c r="Z80" s="248">
        <f t="shared" si="37"/>
        <v>100</v>
      </c>
      <c r="AA80" s="249">
        <f t="shared" si="50"/>
        <v>100</v>
      </c>
      <c r="AB80" s="249">
        <f t="shared" si="51"/>
        <v>100</v>
      </c>
      <c r="AC80" s="249">
        <f t="shared" si="44"/>
        <v>100</v>
      </c>
      <c r="AF80" s="250">
        <f t="shared" si="46"/>
        <v>100</v>
      </c>
      <c r="AG80" s="250">
        <f t="shared" si="47"/>
        <v>100</v>
      </c>
      <c r="AH80" s="250">
        <f t="shared" si="48"/>
        <v>100</v>
      </c>
      <c r="AI80" s="250">
        <f t="shared" si="49"/>
        <v>100</v>
      </c>
      <c r="AJ80" s="251"/>
      <c r="AK80" s="244"/>
      <c r="AL80" s="245"/>
      <c r="AM80" s="163"/>
      <c r="AN80" s="245"/>
      <c r="AO80" s="245"/>
      <c r="AQ80" s="243" t="s">
        <v>5888</v>
      </c>
      <c r="AR80" s="155" t="s">
        <v>5889</v>
      </c>
    </row>
    <row r="81" spans="1:1023" ht="71.25">
      <c r="A81" s="277" t="s">
        <v>5890</v>
      </c>
      <c r="B81" s="156">
        <v>81</v>
      </c>
      <c r="C81" s="300" t="s">
        <v>5891</v>
      </c>
      <c r="D81" s="288" t="s">
        <v>5892</v>
      </c>
      <c r="E81" s="246" t="s">
        <v>5893</v>
      </c>
      <c r="F81" s="245"/>
      <c r="G81" s="245"/>
      <c r="H81" s="245"/>
      <c r="I81" s="343"/>
      <c r="J81" s="245"/>
      <c r="K81" s="245"/>
      <c r="L81" s="245"/>
      <c r="M81" s="245"/>
      <c r="N81" s="245"/>
      <c r="O81" s="244">
        <v>3</v>
      </c>
      <c r="P81" s="245"/>
      <c r="Q81" s="245"/>
      <c r="R81" s="245"/>
      <c r="S81" s="245"/>
      <c r="T81" s="245"/>
      <c r="U81" s="247"/>
      <c r="V81" s="248">
        <f t="shared" si="40"/>
        <v>100</v>
      </c>
      <c r="W81" s="248">
        <f t="shared" si="41"/>
        <v>100</v>
      </c>
      <c r="X81" s="248">
        <f t="shared" si="45"/>
        <v>20</v>
      </c>
      <c r="Y81" s="248">
        <f t="shared" si="36"/>
        <v>100</v>
      </c>
      <c r="Z81" s="248">
        <f t="shared" si="37"/>
        <v>100</v>
      </c>
      <c r="AA81" s="249">
        <f t="shared" si="50"/>
        <v>100</v>
      </c>
      <c r="AB81" s="249">
        <f t="shared" si="51"/>
        <v>100</v>
      </c>
      <c r="AC81" s="249">
        <f t="shared" si="44"/>
        <v>100</v>
      </c>
      <c r="AF81" s="250">
        <f t="shared" si="46"/>
        <v>100</v>
      </c>
      <c r="AG81" s="250">
        <f t="shared" si="47"/>
        <v>100</v>
      </c>
      <c r="AH81" s="250">
        <f t="shared" si="48"/>
        <v>100</v>
      </c>
      <c r="AI81" s="250">
        <f t="shared" si="49"/>
        <v>100</v>
      </c>
      <c r="AJ81" s="251"/>
      <c r="AK81" s="244"/>
      <c r="AL81" s="245"/>
      <c r="AM81" s="163"/>
      <c r="AN81" s="245"/>
      <c r="AO81" s="245"/>
      <c r="AQ81" s="243" t="s">
        <v>5894</v>
      </c>
      <c r="AR81" s="155" t="s">
        <v>5889</v>
      </c>
    </row>
    <row r="82" spans="1:1023" ht="28.5">
      <c r="A82" s="277" t="s">
        <v>24268</v>
      </c>
      <c r="B82" s="156">
        <v>82</v>
      </c>
      <c r="C82" s="416" t="s">
        <v>26305</v>
      </c>
      <c r="D82" s="288" t="s">
        <v>24267</v>
      </c>
      <c r="E82" s="246" t="s">
        <v>849</v>
      </c>
      <c r="F82" s="245"/>
      <c r="G82" s="245"/>
      <c r="H82" s="245"/>
      <c r="I82" s="343"/>
      <c r="J82" s="245">
        <v>2</v>
      </c>
      <c r="K82" s="245"/>
      <c r="L82" s="245"/>
      <c r="M82" s="245"/>
      <c r="N82" s="245">
        <v>1</v>
      </c>
      <c r="O82" s="244">
        <v>3</v>
      </c>
      <c r="P82" s="245"/>
      <c r="Q82" s="245"/>
      <c r="R82" s="245"/>
      <c r="S82" s="245"/>
      <c r="T82" s="245"/>
      <c r="U82" s="247"/>
      <c r="V82" s="248"/>
      <c r="W82" s="248"/>
      <c r="X82" s="248"/>
      <c r="Y82" s="248"/>
      <c r="Z82" s="248"/>
      <c r="AA82" s="249"/>
      <c r="AB82" s="249"/>
      <c r="AC82" s="249"/>
      <c r="AF82" s="250"/>
      <c r="AG82" s="250"/>
      <c r="AH82" s="250"/>
      <c r="AI82" s="250"/>
      <c r="AJ82" s="251"/>
      <c r="AK82" s="244"/>
      <c r="AL82" s="245">
        <v>2</v>
      </c>
      <c r="AM82" s="163"/>
      <c r="AN82" s="245"/>
      <c r="AO82" s="245"/>
      <c r="AQ82" s="243" t="s">
        <v>26306</v>
      </c>
      <c r="AR82" s="155"/>
    </row>
    <row r="83" spans="1:1023" ht="28.5">
      <c r="A83" s="277" t="s">
        <v>24232</v>
      </c>
      <c r="B83" s="156">
        <v>83</v>
      </c>
      <c r="C83" s="243" t="s">
        <v>26307</v>
      </c>
      <c r="D83" s="288" t="s">
        <v>24231</v>
      </c>
      <c r="E83" s="246" t="s">
        <v>5876</v>
      </c>
      <c r="F83" s="245"/>
      <c r="G83" s="245"/>
      <c r="H83" s="245"/>
      <c r="I83" s="343"/>
      <c r="J83" s="245">
        <v>2</v>
      </c>
      <c r="K83" s="245"/>
      <c r="L83" s="245"/>
      <c r="M83" s="245"/>
      <c r="N83" s="245">
        <v>1</v>
      </c>
      <c r="O83" s="244">
        <v>3</v>
      </c>
      <c r="P83" s="245"/>
      <c r="Q83" s="245"/>
      <c r="R83" s="245"/>
      <c r="S83" s="245"/>
      <c r="T83" s="245"/>
      <c r="U83" s="247"/>
      <c r="V83" s="248"/>
      <c r="W83" s="248"/>
      <c r="X83" s="248"/>
      <c r="Y83" s="248"/>
      <c r="Z83" s="248"/>
      <c r="AA83" s="249"/>
      <c r="AB83" s="249"/>
      <c r="AC83" s="249"/>
      <c r="AF83" s="250"/>
      <c r="AG83" s="250"/>
      <c r="AH83" s="250"/>
      <c r="AI83" s="250"/>
      <c r="AJ83" s="251"/>
      <c r="AK83" s="244"/>
      <c r="AL83" s="245">
        <v>2</v>
      </c>
      <c r="AM83" s="163"/>
      <c r="AN83" s="245"/>
      <c r="AO83" s="245"/>
      <c r="AQ83" s="243"/>
      <c r="AR83" s="155"/>
    </row>
    <row r="84" spans="1:1023" ht="28.5">
      <c r="A84" s="277" t="s">
        <v>2033</v>
      </c>
      <c r="B84" s="156">
        <v>84</v>
      </c>
      <c r="C84" s="243" t="s">
        <v>26308</v>
      </c>
      <c r="D84" s="288" t="s">
        <v>12738</v>
      </c>
      <c r="E84" s="246" t="s">
        <v>849</v>
      </c>
      <c r="F84" s="245"/>
      <c r="G84" s="245"/>
      <c r="H84" s="245"/>
      <c r="I84" s="343">
        <v>178.5</v>
      </c>
      <c r="J84" s="245">
        <v>2</v>
      </c>
      <c r="K84" s="245"/>
      <c r="L84" s="245"/>
      <c r="M84" s="245"/>
      <c r="N84" s="245"/>
      <c r="O84" s="244"/>
      <c r="P84" s="245"/>
      <c r="Q84" s="245"/>
      <c r="R84" s="245"/>
      <c r="S84" s="245"/>
      <c r="T84" s="245"/>
      <c r="U84" s="247"/>
      <c r="V84" s="248"/>
      <c r="W84" s="248"/>
      <c r="X84" s="248"/>
      <c r="Y84" s="248"/>
      <c r="Z84" s="248"/>
      <c r="AA84" s="249"/>
      <c r="AB84" s="249"/>
      <c r="AC84" s="249"/>
      <c r="AF84" s="250"/>
      <c r="AG84" s="250"/>
      <c r="AH84" s="250"/>
      <c r="AI84" s="250"/>
      <c r="AJ84" s="251" t="s">
        <v>26310</v>
      </c>
      <c r="AK84" s="244"/>
      <c r="AL84" s="245"/>
      <c r="AM84" s="163"/>
      <c r="AN84" s="245"/>
      <c r="AO84" s="245"/>
      <c r="AQ84" s="243" t="s">
        <v>26309</v>
      </c>
      <c r="AR84" s="155"/>
    </row>
    <row r="85" spans="1:1023" ht="28.5">
      <c r="A85" s="277" t="s">
        <v>26304</v>
      </c>
      <c r="B85" s="156">
        <v>85</v>
      </c>
      <c r="C85" s="243" t="s">
        <v>26313</v>
      </c>
      <c r="D85" s="288" t="s">
        <v>26314</v>
      </c>
      <c r="E85" s="246" t="s">
        <v>849</v>
      </c>
      <c r="F85" s="245">
        <v>4</v>
      </c>
      <c r="G85" s="245"/>
      <c r="H85" s="245"/>
      <c r="I85" s="343"/>
      <c r="J85" s="245"/>
      <c r="K85" s="245"/>
      <c r="L85" s="245"/>
      <c r="M85" s="245"/>
      <c r="N85" s="245">
        <v>1</v>
      </c>
      <c r="O85" s="244"/>
      <c r="P85" s="245"/>
      <c r="Q85" s="245"/>
      <c r="R85" s="245"/>
      <c r="S85" s="245"/>
      <c r="T85" s="245"/>
      <c r="U85" s="247"/>
      <c r="V85" s="248"/>
      <c r="W85" s="248"/>
      <c r="X85" s="248"/>
      <c r="Y85" s="248"/>
      <c r="Z85" s="248"/>
      <c r="AA85" s="249"/>
      <c r="AB85" s="249"/>
      <c r="AC85" s="249"/>
      <c r="AF85" s="250"/>
      <c r="AG85" s="250"/>
      <c r="AH85" s="250"/>
      <c r="AI85" s="250"/>
      <c r="AJ85" s="251"/>
      <c r="AK85" s="244"/>
      <c r="AL85" s="245">
        <v>2</v>
      </c>
      <c r="AM85" s="163"/>
      <c r="AN85" s="245"/>
      <c r="AO85" s="245"/>
      <c r="AQ85" s="243" t="s">
        <v>781</v>
      </c>
      <c r="AR85" s="155"/>
    </row>
    <row r="86" spans="1:1023" ht="28.5">
      <c r="A86" s="277" t="s">
        <v>26303</v>
      </c>
      <c r="B86" s="156">
        <v>86</v>
      </c>
      <c r="C86" s="243" t="s">
        <v>26311</v>
      </c>
      <c r="D86" s="288" t="s">
        <v>26312</v>
      </c>
      <c r="E86" s="246" t="s">
        <v>849</v>
      </c>
      <c r="F86" s="245"/>
      <c r="G86" s="245"/>
      <c r="H86" s="245"/>
      <c r="I86" s="343"/>
      <c r="J86" s="245">
        <v>2</v>
      </c>
      <c r="K86" s="245"/>
      <c r="L86" s="245"/>
      <c r="M86" s="245"/>
      <c r="N86" s="245">
        <v>1</v>
      </c>
      <c r="O86" s="244">
        <v>3</v>
      </c>
      <c r="P86" s="245"/>
      <c r="Q86" s="245"/>
      <c r="R86" s="245"/>
      <c r="S86" s="245"/>
      <c r="T86" s="245"/>
      <c r="U86" s="247"/>
      <c r="V86" s="248"/>
      <c r="W86" s="248"/>
      <c r="X86" s="248"/>
      <c r="Y86" s="248"/>
      <c r="Z86" s="248"/>
      <c r="AA86" s="249"/>
      <c r="AB86" s="249"/>
      <c r="AC86" s="249"/>
      <c r="AF86" s="250"/>
      <c r="AG86" s="250"/>
      <c r="AH86" s="250"/>
      <c r="AI86" s="250"/>
      <c r="AJ86" s="251"/>
      <c r="AK86" s="244">
        <v>1</v>
      </c>
      <c r="AL86" s="245">
        <v>1</v>
      </c>
      <c r="AM86" s="163"/>
      <c r="AN86" s="245"/>
      <c r="AO86" s="245"/>
      <c r="AQ86" s="243" t="s">
        <v>781</v>
      </c>
      <c r="AR86" s="155"/>
    </row>
    <row r="87" spans="1:1023" ht="28.5" customHeight="1">
      <c r="A87" s="277" t="s">
        <v>6846</v>
      </c>
      <c r="B87" s="156">
        <v>87</v>
      </c>
      <c r="C87" s="300" t="s">
        <v>25719</v>
      </c>
      <c r="D87" s="288" t="s">
        <v>6846</v>
      </c>
      <c r="E87" s="246"/>
      <c r="F87" s="245"/>
      <c r="G87" s="245"/>
      <c r="H87" s="245"/>
      <c r="I87" s="349"/>
      <c r="J87" s="245"/>
      <c r="K87" s="245"/>
      <c r="L87" s="245"/>
      <c r="M87" s="245"/>
      <c r="N87" s="245">
        <v>1</v>
      </c>
      <c r="O87" s="244"/>
      <c r="P87" s="245"/>
      <c r="Q87" s="245"/>
      <c r="R87" s="245"/>
      <c r="S87" s="245"/>
      <c r="T87" s="245"/>
      <c r="U87" s="247"/>
      <c r="V87" s="248">
        <f t="shared" ref="V87:V97" si="52">IF(O87=1,10,100)</f>
        <v>100</v>
      </c>
      <c r="W87" s="248">
        <f t="shared" ref="W87:W97" si="53">IF(O87=1,1,IF(O87=2,10,100))</f>
        <v>100</v>
      </c>
      <c r="X87" s="248">
        <f t="shared" ref="X87:X97" si="54">IF(O87=3,20,100)</f>
        <v>100</v>
      </c>
      <c r="Y87" s="248">
        <f t="shared" ref="Y87:Y97" si="55">IF(P87=1,10,100)</f>
        <v>100</v>
      </c>
      <c r="Z87" s="248">
        <f t="shared" ref="Z87:Z97" si="56">IF(P87=1,1,IF(P87=2,10,100))</f>
        <v>100</v>
      </c>
      <c r="AA87" s="249">
        <f t="shared" ref="AA87:AA97" si="57">IF(OR(EXACT(Q87,"1A"),EXACT(Q87,"1B")),0.1,IF(Q87=2,1,100))</f>
        <v>100</v>
      </c>
      <c r="AB87" s="249">
        <f t="shared" ref="AB87:AB97" si="58">IF(OR(EXACT(R87,"1A"),EXACT(R87,"1B")),0.1,IF(R87=2,1,100))</f>
        <v>100</v>
      </c>
      <c r="AC87" s="249">
        <f t="shared" ref="AC87:AC97" si="59">IF(OR(EXACT(S87,"1A"),EXACT(S87,"1B")),0.3,IF(S87=2,3,100))</f>
        <v>100</v>
      </c>
      <c r="AF87" s="250">
        <f t="shared" ref="AF87:AF97" si="60">IF(OR(OR(EXACT(J87,"1A"),EXACT(J87,"1B"),EXACT(J87,"1C")),K87=1),1,IF(K87=2,10,100))</f>
        <v>100</v>
      </c>
      <c r="AG87" s="250">
        <f t="shared" ref="AG87:AG97" si="61">IF(OR(EXACT(J87,"1A"),EXACT(J87,"1B"),EXACT(J87,"1C")),1,IF(J87=2,10,100))</f>
        <v>100</v>
      </c>
      <c r="AH87" s="250">
        <f t="shared" ref="AH87:AH97" si="62">IF(OR(EXACT(J87,"1A"),EXACT(J87,"1B"),EXACT(J87,"1C"),K87=1),3,100)</f>
        <v>100</v>
      </c>
      <c r="AI87" s="250">
        <f t="shared" ref="AI87:AI97" si="63">IF(OR(EXACT(J87,"1A"),EXACT(J87,"1B"),EXACT(J87,"1C")),5,100)</f>
        <v>100</v>
      </c>
      <c r="AJ87" s="251"/>
      <c r="AK87" s="244"/>
      <c r="AL87" s="245"/>
      <c r="AM87" s="163"/>
      <c r="AN87" s="245"/>
      <c r="AO87" s="245"/>
      <c r="AP87" s="154" t="s">
        <v>1302</v>
      </c>
      <c r="AQ87" s="269" t="s">
        <v>6847</v>
      </c>
      <c r="AR87" s="155"/>
    </row>
    <row r="88" spans="1:1023" ht="28.5" customHeight="1">
      <c r="A88" s="277" t="s">
        <v>26265</v>
      </c>
      <c r="B88" s="156">
        <v>88</v>
      </c>
      <c r="C88" s="412" t="s">
        <v>26266</v>
      </c>
      <c r="D88" s="288" t="s">
        <v>26265</v>
      </c>
      <c r="E88" s="246" t="s">
        <v>6518</v>
      </c>
      <c r="F88" s="245"/>
      <c r="G88" s="245"/>
      <c r="H88" s="245"/>
      <c r="I88" s="394">
        <v>5306</v>
      </c>
      <c r="J88" s="245"/>
      <c r="K88" s="245"/>
      <c r="L88" s="245"/>
      <c r="M88" s="245"/>
      <c r="N88" s="245">
        <v>1</v>
      </c>
      <c r="O88" s="244">
        <v>3</v>
      </c>
      <c r="P88" s="245"/>
      <c r="Q88" s="245"/>
      <c r="R88" s="245"/>
      <c r="S88" s="245"/>
      <c r="T88" s="245"/>
      <c r="U88" s="247"/>
      <c r="V88" s="248">
        <f t="shared" si="52"/>
        <v>100</v>
      </c>
      <c r="W88" s="248">
        <f t="shared" si="53"/>
        <v>100</v>
      </c>
      <c r="X88" s="248">
        <f t="shared" si="54"/>
        <v>20</v>
      </c>
      <c r="Y88" s="248">
        <f t="shared" si="55"/>
        <v>100</v>
      </c>
      <c r="Z88" s="248">
        <f t="shared" si="56"/>
        <v>100</v>
      </c>
      <c r="AA88" s="249">
        <f t="shared" si="57"/>
        <v>100</v>
      </c>
      <c r="AB88" s="249">
        <f t="shared" si="58"/>
        <v>100</v>
      </c>
      <c r="AC88" s="249">
        <f t="shared" si="59"/>
        <v>100</v>
      </c>
      <c r="AF88" s="250">
        <f t="shared" si="60"/>
        <v>100</v>
      </c>
      <c r="AG88" s="250">
        <f t="shared" si="61"/>
        <v>100</v>
      </c>
      <c r="AH88" s="250">
        <f t="shared" si="62"/>
        <v>100</v>
      </c>
      <c r="AI88" s="250">
        <f t="shared" si="63"/>
        <v>100</v>
      </c>
      <c r="AJ88" s="251"/>
      <c r="AK88" s="244"/>
      <c r="AL88" s="245">
        <v>2</v>
      </c>
      <c r="AM88" s="163"/>
      <c r="AN88" s="245"/>
      <c r="AO88" s="245"/>
      <c r="AQ88" s="274" t="s">
        <v>781</v>
      </c>
      <c r="AR88" s="155"/>
    </row>
    <row r="89" spans="1:1023" ht="60">
      <c r="A89" s="277" t="s">
        <v>6825</v>
      </c>
      <c r="B89" s="156">
        <v>89</v>
      </c>
      <c r="C89" s="300" t="s">
        <v>25720</v>
      </c>
      <c r="D89" s="288" t="s">
        <v>6825</v>
      </c>
      <c r="E89" s="246" t="s">
        <v>6826</v>
      </c>
      <c r="F89" s="245"/>
      <c r="G89" s="245" t="s">
        <v>6824</v>
      </c>
      <c r="H89" s="245"/>
      <c r="I89" s="349">
        <v>330</v>
      </c>
      <c r="J89" s="245"/>
      <c r="K89" s="245"/>
      <c r="L89" s="245"/>
      <c r="M89" s="245"/>
      <c r="N89" s="245">
        <v>1</v>
      </c>
      <c r="O89" s="244">
        <v>3</v>
      </c>
      <c r="P89" s="245"/>
      <c r="Q89" s="245"/>
      <c r="R89" s="245"/>
      <c r="S89" s="245"/>
      <c r="T89" s="245"/>
      <c r="U89" s="247"/>
      <c r="V89" s="248">
        <f t="shared" si="52"/>
        <v>100</v>
      </c>
      <c r="W89" s="248">
        <f t="shared" si="53"/>
        <v>100</v>
      </c>
      <c r="X89" s="248">
        <f t="shared" si="54"/>
        <v>20</v>
      </c>
      <c r="Y89" s="248">
        <f t="shared" si="55"/>
        <v>100</v>
      </c>
      <c r="Z89" s="248">
        <f t="shared" si="56"/>
        <v>100</v>
      </c>
      <c r="AA89" s="249">
        <f t="shared" si="57"/>
        <v>100</v>
      </c>
      <c r="AB89" s="249">
        <f t="shared" si="58"/>
        <v>100</v>
      </c>
      <c r="AC89" s="249">
        <f t="shared" si="59"/>
        <v>100</v>
      </c>
      <c r="AF89" s="250">
        <f t="shared" si="60"/>
        <v>100</v>
      </c>
      <c r="AG89" s="250">
        <f t="shared" si="61"/>
        <v>100</v>
      </c>
      <c r="AH89" s="250">
        <f t="shared" si="62"/>
        <v>100</v>
      </c>
      <c r="AI89" s="250">
        <f t="shared" si="63"/>
        <v>100</v>
      </c>
      <c r="AJ89" s="354"/>
      <c r="AK89" s="244"/>
      <c r="AL89" s="245"/>
      <c r="AM89" s="163"/>
      <c r="AN89" s="245"/>
      <c r="AO89" s="245"/>
      <c r="AQ89" s="243" t="s">
        <v>6828</v>
      </c>
      <c r="AR89" s="155"/>
    </row>
    <row r="90" spans="1:1023" ht="45">
      <c r="A90" s="277" t="s">
        <v>6838</v>
      </c>
      <c r="B90" s="156">
        <v>90</v>
      </c>
      <c r="C90" s="300" t="s">
        <v>25721</v>
      </c>
      <c r="D90" s="288" t="s">
        <v>6839</v>
      </c>
      <c r="E90" s="246"/>
      <c r="F90" s="245"/>
      <c r="G90" s="245"/>
      <c r="H90" s="245"/>
      <c r="I90" s="343"/>
      <c r="J90" s="245"/>
      <c r="K90" s="245"/>
      <c r="L90" s="245"/>
      <c r="M90" s="245"/>
      <c r="N90" s="245"/>
      <c r="O90" s="244"/>
      <c r="P90" s="245"/>
      <c r="Q90" s="245"/>
      <c r="R90" s="245"/>
      <c r="S90" s="245"/>
      <c r="T90" s="245"/>
      <c r="U90" s="247"/>
      <c r="V90" s="248">
        <f t="shared" si="52"/>
        <v>100</v>
      </c>
      <c r="W90" s="248">
        <f t="shared" si="53"/>
        <v>100</v>
      </c>
      <c r="X90" s="248">
        <f t="shared" si="54"/>
        <v>100</v>
      </c>
      <c r="Y90" s="248">
        <f t="shared" si="55"/>
        <v>100</v>
      </c>
      <c r="Z90" s="248">
        <f t="shared" si="56"/>
        <v>100</v>
      </c>
      <c r="AA90" s="249">
        <f t="shared" si="57"/>
        <v>100</v>
      </c>
      <c r="AB90" s="249">
        <f t="shared" si="58"/>
        <v>100</v>
      </c>
      <c r="AC90" s="249">
        <f t="shared" si="59"/>
        <v>100</v>
      </c>
      <c r="AF90" s="250">
        <f t="shared" si="60"/>
        <v>100</v>
      </c>
      <c r="AG90" s="250">
        <f t="shared" si="61"/>
        <v>100</v>
      </c>
      <c r="AH90" s="250">
        <f t="shared" si="62"/>
        <v>100</v>
      </c>
      <c r="AI90" s="250">
        <f t="shared" si="63"/>
        <v>100</v>
      </c>
      <c r="AJ90" s="251"/>
      <c r="AK90" s="244"/>
      <c r="AL90" s="245"/>
      <c r="AM90" s="163"/>
      <c r="AN90" s="245"/>
      <c r="AO90" s="245"/>
      <c r="AQ90" s="274" t="s">
        <v>25722</v>
      </c>
      <c r="AR90" s="155"/>
    </row>
    <row r="91" spans="1:1023" ht="30">
      <c r="A91" s="277" t="s">
        <v>6836</v>
      </c>
      <c r="B91" s="156">
        <v>91</v>
      </c>
      <c r="C91" s="300" t="s">
        <v>25723</v>
      </c>
      <c r="D91" s="288" t="s">
        <v>6837</v>
      </c>
      <c r="E91" s="246"/>
      <c r="F91" s="245"/>
      <c r="G91" s="245"/>
      <c r="H91" s="245"/>
      <c r="I91" s="343"/>
      <c r="J91" s="245"/>
      <c r="K91" s="245"/>
      <c r="L91" s="245"/>
      <c r="M91" s="245"/>
      <c r="N91" s="245"/>
      <c r="O91" s="244"/>
      <c r="P91" s="245"/>
      <c r="Q91" s="245"/>
      <c r="R91" s="245"/>
      <c r="S91" s="245"/>
      <c r="T91" s="245"/>
      <c r="U91" s="247"/>
      <c r="V91" s="248">
        <f t="shared" si="52"/>
        <v>100</v>
      </c>
      <c r="W91" s="248">
        <f t="shared" si="53"/>
        <v>100</v>
      </c>
      <c r="X91" s="248">
        <f t="shared" si="54"/>
        <v>100</v>
      </c>
      <c r="Y91" s="248">
        <f t="shared" si="55"/>
        <v>100</v>
      </c>
      <c r="Z91" s="248">
        <f t="shared" si="56"/>
        <v>100</v>
      </c>
      <c r="AA91" s="249">
        <f t="shared" si="57"/>
        <v>100</v>
      </c>
      <c r="AB91" s="249">
        <f t="shared" si="58"/>
        <v>100</v>
      </c>
      <c r="AC91" s="249">
        <f t="shared" si="59"/>
        <v>100</v>
      </c>
      <c r="AF91" s="250">
        <f t="shared" si="60"/>
        <v>100</v>
      </c>
      <c r="AG91" s="250">
        <f t="shared" si="61"/>
        <v>100</v>
      </c>
      <c r="AH91" s="250">
        <f t="shared" si="62"/>
        <v>100</v>
      </c>
      <c r="AI91" s="250">
        <f t="shared" si="63"/>
        <v>100</v>
      </c>
      <c r="AJ91" s="251"/>
      <c r="AK91" s="244"/>
      <c r="AL91" s="245"/>
      <c r="AM91" s="163"/>
      <c r="AN91" s="245"/>
      <c r="AO91" s="245"/>
      <c r="AQ91" s="274" t="s">
        <v>25724</v>
      </c>
      <c r="AR91" s="155"/>
    </row>
    <row r="92" spans="1:1023" ht="28.5">
      <c r="A92" s="275" t="s">
        <v>1267</v>
      </c>
      <c r="B92" s="156">
        <v>92</v>
      </c>
      <c r="C92" s="299" t="s">
        <v>25725</v>
      </c>
      <c r="D92" s="278" t="s">
        <v>1268</v>
      </c>
      <c r="E92" s="356" t="s">
        <v>6518</v>
      </c>
      <c r="F92"/>
      <c r="G92"/>
      <c r="H92"/>
      <c r="I92" s="343"/>
      <c r="J92" s="154">
        <v>2</v>
      </c>
      <c r="K92" s="341"/>
      <c r="L92"/>
      <c r="M92"/>
      <c r="N92" s="154">
        <v>1</v>
      </c>
      <c r="O92" s="156">
        <v>3</v>
      </c>
      <c r="P92"/>
      <c r="Q92" s="348" t="s">
        <v>772</v>
      </c>
      <c r="R92" s="348" t="s">
        <v>772</v>
      </c>
      <c r="S92" s="348">
        <v>2</v>
      </c>
      <c r="T92"/>
      <c r="U92"/>
      <c r="V92" s="166">
        <f t="shared" si="52"/>
        <v>100</v>
      </c>
      <c r="W92" s="166">
        <f t="shared" si="53"/>
        <v>100</v>
      </c>
      <c r="X92" s="166">
        <f t="shared" si="54"/>
        <v>20</v>
      </c>
      <c r="Y92" s="166">
        <f t="shared" si="55"/>
        <v>100</v>
      </c>
      <c r="Z92" s="166">
        <f t="shared" si="56"/>
        <v>100</v>
      </c>
      <c r="AA92" s="174">
        <f t="shared" si="57"/>
        <v>0.1</v>
      </c>
      <c r="AB92" s="174">
        <f t="shared" si="58"/>
        <v>0.1</v>
      </c>
      <c r="AC92" s="174">
        <f t="shared" si="59"/>
        <v>3</v>
      </c>
      <c r="AD92"/>
      <c r="AE92"/>
      <c r="AF92" s="162">
        <f t="shared" si="60"/>
        <v>100</v>
      </c>
      <c r="AG92" s="162">
        <f t="shared" si="61"/>
        <v>10</v>
      </c>
      <c r="AH92" s="162">
        <f t="shared" si="62"/>
        <v>100</v>
      </c>
      <c r="AI92" s="162">
        <f t="shared" si="63"/>
        <v>100</v>
      </c>
      <c r="AJ92" s="163"/>
      <c r="AK92"/>
      <c r="AL92" s="154">
        <v>2</v>
      </c>
      <c r="AM92" s="163"/>
      <c r="AN92"/>
      <c r="AO92"/>
      <c r="AP92"/>
      <c r="AQ92" s="270" t="s">
        <v>1269</v>
      </c>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row>
    <row r="93" spans="1:1023">
      <c r="A93" s="275" t="s">
        <v>6829</v>
      </c>
      <c r="B93" s="156">
        <v>93</v>
      </c>
      <c r="C93" s="299" t="s">
        <v>25726</v>
      </c>
      <c r="D93" s="278" t="s">
        <v>6830</v>
      </c>
      <c r="E93"/>
      <c r="F93"/>
      <c r="G93"/>
      <c r="H93"/>
      <c r="I93" s="343"/>
      <c r="K93" s="341"/>
      <c r="L93"/>
      <c r="M93"/>
      <c r="N93" s="252">
        <v>1</v>
      </c>
      <c r="O93" s="156"/>
      <c r="P93"/>
      <c r="Q93"/>
      <c r="R93"/>
      <c r="S93"/>
      <c r="T93"/>
      <c r="U93"/>
      <c r="V93" s="166">
        <f t="shared" si="52"/>
        <v>100</v>
      </c>
      <c r="W93" s="166">
        <f t="shared" si="53"/>
        <v>100</v>
      </c>
      <c r="X93" s="166">
        <f t="shared" si="54"/>
        <v>100</v>
      </c>
      <c r="Y93" s="166">
        <f t="shared" si="55"/>
        <v>100</v>
      </c>
      <c r="Z93" s="166">
        <f t="shared" si="56"/>
        <v>100</v>
      </c>
      <c r="AA93" s="174">
        <f t="shared" si="57"/>
        <v>100</v>
      </c>
      <c r="AB93" s="174">
        <f t="shared" si="58"/>
        <v>100</v>
      </c>
      <c r="AC93" s="174">
        <f t="shared" si="59"/>
        <v>100</v>
      </c>
      <c r="AD93"/>
      <c r="AE93"/>
      <c r="AF93" s="162">
        <f t="shared" si="60"/>
        <v>100</v>
      </c>
      <c r="AG93" s="162">
        <f t="shared" si="61"/>
        <v>100</v>
      </c>
      <c r="AH93" s="162">
        <f t="shared" si="62"/>
        <v>100</v>
      </c>
      <c r="AI93" s="162">
        <f t="shared" si="63"/>
        <v>100</v>
      </c>
      <c r="AJ93" s="352"/>
      <c r="AK93"/>
      <c r="AM93" s="163"/>
      <c r="AN93"/>
      <c r="AO93"/>
      <c r="AP93"/>
      <c r="AQ93" s="243" t="s">
        <v>6831</v>
      </c>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row>
    <row r="94" spans="1:1023" ht="45">
      <c r="A94" s="277" t="s">
        <v>6843</v>
      </c>
      <c r="B94" s="156">
        <v>94</v>
      </c>
      <c r="C94" s="300" t="s">
        <v>25727</v>
      </c>
      <c r="D94" s="288" t="s">
        <v>6844</v>
      </c>
      <c r="E94" s="246"/>
      <c r="F94" s="245"/>
      <c r="G94" s="245"/>
      <c r="H94" s="245"/>
      <c r="I94" s="343"/>
      <c r="J94" s="245"/>
      <c r="K94" s="245"/>
      <c r="L94" s="245"/>
      <c r="M94" s="245"/>
      <c r="N94" s="245"/>
      <c r="O94" s="244"/>
      <c r="P94" s="245"/>
      <c r="Q94" s="245"/>
      <c r="R94" s="245"/>
      <c r="S94" s="245"/>
      <c r="T94" s="245"/>
      <c r="U94" s="247"/>
      <c r="V94" s="166">
        <f t="shared" si="52"/>
        <v>100</v>
      </c>
      <c r="W94" s="166">
        <f t="shared" si="53"/>
        <v>100</v>
      </c>
      <c r="X94" s="166">
        <f t="shared" si="54"/>
        <v>100</v>
      </c>
      <c r="Y94" s="166">
        <f t="shared" si="55"/>
        <v>100</v>
      </c>
      <c r="Z94" s="166">
        <f t="shared" si="56"/>
        <v>100</v>
      </c>
      <c r="AA94" s="174">
        <f t="shared" si="57"/>
        <v>100</v>
      </c>
      <c r="AB94" s="174">
        <f t="shared" si="58"/>
        <v>100</v>
      </c>
      <c r="AC94" s="174">
        <f t="shared" si="59"/>
        <v>100</v>
      </c>
      <c r="AF94" s="162">
        <f t="shared" si="60"/>
        <v>100</v>
      </c>
      <c r="AG94" s="162">
        <f t="shared" si="61"/>
        <v>100</v>
      </c>
      <c r="AH94" s="162">
        <f t="shared" si="62"/>
        <v>100</v>
      </c>
      <c r="AI94" s="162">
        <f t="shared" si="63"/>
        <v>100</v>
      </c>
      <c r="AJ94" s="251"/>
      <c r="AK94" s="244"/>
      <c r="AL94" s="245"/>
      <c r="AM94" s="163"/>
      <c r="AQ94" s="243" t="s">
        <v>6845</v>
      </c>
      <c r="AR94" s="155"/>
      <c r="AS94" s="252"/>
      <c r="AT94" s="253"/>
      <c r="AU94" s="253"/>
    </row>
    <row r="95" spans="1:1023">
      <c r="A95" s="277" t="s">
        <v>5905</v>
      </c>
      <c r="B95" s="156">
        <v>95</v>
      </c>
      <c r="C95" s="300" t="s">
        <v>5906</v>
      </c>
      <c r="D95" s="288" t="s">
        <v>5907</v>
      </c>
      <c r="E95" s="246"/>
      <c r="F95" s="245"/>
      <c r="G95" s="245"/>
      <c r="H95" s="245"/>
      <c r="I95" s="343"/>
      <c r="J95" s="245"/>
      <c r="K95" s="245"/>
      <c r="L95" s="245"/>
      <c r="M95" s="245"/>
      <c r="N95" s="245"/>
      <c r="O95" s="244"/>
      <c r="P95" s="245"/>
      <c r="Q95" s="245"/>
      <c r="R95" s="245"/>
      <c r="S95" s="245"/>
      <c r="T95" s="245"/>
      <c r="U95" s="247"/>
      <c r="V95" s="248">
        <f t="shared" si="52"/>
        <v>100</v>
      </c>
      <c r="W95" s="248">
        <f t="shared" si="53"/>
        <v>100</v>
      </c>
      <c r="X95" s="248">
        <f t="shared" si="54"/>
        <v>100</v>
      </c>
      <c r="Y95" s="248">
        <f t="shared" si="55"/>
        <v>100</v>
      </c>
      <c r="Z95" s="248">
        <f t="shared" si="56"/>
        <v>100</v>
      </c>
      <c r="AA95" s="249">
        <f t="shared" si="57"/>
        <v>100</v>
      </c>
      <c r="AB95" s="249">
        <f t="shared" si="58"/>
        <v>100</v>
      </c>
      <c r="AC95" s="249">
        <f t="shared" si="59"/>
        <v>100</v>
      </c>
      <c r="AF95" s="162">
        <f t="shared" si="60"/>
        <v>100</v>
      </c>
      <c r="AG95" s="162">
        <f t="shared" si="61"/>
        <v>100</v>
      </c>
      <c r="AH95" s="162">
        <f t="shared" si="62"/>
        <v>100</v>
      </c>
      <c r="AI95" s="162">
        <f t="shared" si="63"/>
        <v>100</v>
      </c>
      <c r="AJ95" s="251"/>
      <c r="AK95" s="244"/>
      <c r="AL95" s="245"/>
      <c r="AM95" s="163"/>
      <c r="AN95" s="245"/>
      <c r="AO95" s="245"/>
      <c r="AQ95" s="243" t="s">
        <v>5908</v>
      </c>
      <c r="AR95" s="155"/>
    </row>
    <row r="96" spans="1:1023" ht="30">
      <c r="A96" s="277" t="s">
        <v>6748</v>
      </c>
      <c r="B96" s="156">
        <v>96</v>
      </c>
      <c r="C96" s="300" t="s">
        <v>25728</v>
      </c>
      <c r="D96" s="288" t="s">
        <v>6754</v>
      </c>
      <c r="E96" s="246" t="s">
        <v>6518</v>
      </c>
      <c r="F96" s="245"/>
      <c r="G96" s="245"/>
      <c r="H96" s="245"/>
      <c r="I96" s="343"/>
      <c r="J96" s="245"/>
      <c r="K96" s="245"/>
      <c r="L96" s="245"/>
      <c r="M96" s="245"/>
      <c r="N96" s="245">
        <v>1</v>
      </c>
      <c r="O96" s="244">
        <v>3</v>
      </c>
      <c r="P96" s="245"/>
      <c r="Q96" s="348" t="s">
        <v>772</v>
      </c>
      <c r="R96" s="348" t="s">
        <v>772</v>
      </c>
      <c r="S96" s="245"/>
      <c r="T96" s="245"/>
      <c r="U96" s="247"/>
      <c r="V96" s="166">
        <f t="shared" si="52"/>
        <v>100</v>
      </c>
      <c r="W96" s="166">
        <f t="shared" si="53"/>
        <v>100</v>
      </c>
      <c r="X96" s="166">
        <f t="shared" si="54"/>
        <v>20</v>
      </c>
      <c r="Y96" s="166">
        <f t="shared" si="55"/>
        <v>100</v>
      </c>
      <c r="Z96" s="166">
        <f t="shared" si="56"/>
        <v>100</v>
      </c>
      <c r="AA96" s="174">
        <f t="shared" si="57"/>
        <v>0.1</v>
      </c>
      <c r="AB96" s="174">
        <f t="shared" si="58"/>
        <v>0.1</v>
      </c>
      <c r="AC96" s="174">
        <f t="shared" si="59"/>
        <v>100</v>
      </c>
      <c r="AF96" s="162">
        <f t="shared" si="60"/>
        <v>100</v>
      </c>
      <c r="AG96" s="162">
        <f t="shared" si="61"/>
        <v>100</v>
      </c>
      <c r="AH96" s="162">
        <f t="shared" si="62"/>
        <v>100</v>
      </c>
      <c r="AI96" s="162">
        <f t="shared" si="63"/>
        <v>100</v>
      </c>
      <c r="AJ96" s="251"/>
      <c r="AK96" s="244"/>
      <c r="AL96" s="245">
        <v>2</v>
      </c>
      <c r="AM96" s="163"/>
      <c r="AN96" s="245"/>
      <c r="AO96" s="245"/>
      <c r="AQ96" s="243" t="s">
        <v>6827</v>
      </c>
      <c r="AR96" s="155"/>
      <c r="AT96" s="252"/>
      <c r="AU96" s="154" t="s">
        <v>25729</v>
      </c>
    </row>
    <row r="97" spans="1:1023" ht="60">
      <c r="A97" s="277" t="s">
        <v>5897</v>
      </c>
      <c r="B97" s="156">
        <v>97</v>
      </c>
      <c r="C97" s="300" t="s">
        <v>5898</v>
      </c>
      <c r="D97" s="288" t="s">
        <v>5899</v>
      </c>
      <c r="E97" s="246"/>
      <c r="F97" s="245"/>
      <c r="G97" s="245"/>
      <c r="H97" s="245"/>
      <c r="I97" s="343"/>
      <c r="J97" s="245"/>
      <c r="K97" s="245"/>
      <c r="L97" s="245"/>
      <c r="M97" s="245"/>
      <c r="N97" s="245">
        <v>1</v>
      </c>
      <c r="O97" s="244"/>
      <c r="P97" s="245"/>
      <c r="Q97" s="245"/>
      <c r="R97" s="245"/>
      <c r="S97" s="245"/>
      <c r="T97" s="245"/>
      <c r="U97" s="247"/>
      <c r="V97" s="248">
        <f t="shared" si="52"/>
        <v>100</v>
      </c>
      <c r="W97" s="248">
        <f t="shared" si="53"/>
        <v>100</v>
      </c>
      <c r="X97" s="248">
        <f t="shared" si="54"/>
        <v>100</v>
      </c>
      <c r="Y97" s="248">
        <f t="shared" si="55"/>
        <v>100</v>
      </c>
      <c r="Z97" s="248">
        <f t="shared" si="56"/>
        <v>100</v>
      </c>
      <c r="AA97" s="249">
        <f t="shared" si="57"/>
        <v>100</v>
      </c>
      <c r="AB97" s="249">
        <f t="shared" si="58"/>
        <v>100</v>
      </c>
      <c r="AC97" s="249">
        <f t="shared" si="59"/>
        <v>100</v>
      </c>
      <c r="AF97" s="250">
        <f t="shared" si="60"/>
        <v>100</v>
      </c>
      <c r="AG97" s="250">
        <f t="shared" si="61"/>
        <v>100</v>
      </c>
      <c r="AH97" s="250">
        <f t="shared" si="62"/>
        <v>100</v>
      </c>
      <c r="AI97" s="250">
        <f t="shared" si="63"/>
        <v>100</v>
      </c>
      <c r="AJ97" s="352"/>
      <c r="AK97" s="244"/>
      <c r="AL97" s="245"/>
      <c r="AM97" s="163"/>
      <c r="AN97" s="245"/>
      <c r="AO97" s="245"/>
      <c r="AQ97" s="243" t="s">
        <v>5900</v>
      </c>
      <c r="AR97" s="155" t="s">
        <v>5901</v>
      </c>
      <c r="AS97" s="252" t="s">
        <v>5902</v>
      </c>
      <c r="AT97" s="253"/>
      <c r="AU97" s="253"/>
    </row>
    <row r="98" spans="1:1023" ht="60">
      <c r="A98" s="277" t="s">
        <v>5970</v>
      </c>
      <c r="B98" s="156">
        <v>98</v>
      </c>
      <c r="C98" s="300" t="s">
        <v>25730</v>
      </c>
      <c r="D98" s="278" t="s">
        <v>5971</v>
      </c>
      <c r="E98" s="246"/>
      <c r="F98" s="245"/>
      <c r="G98" s="245"/>
      <c r="H98" s="245"/>
      <c r="I98" s="343"/>
      <c r="N98" s="252">
        <v>1</v>
      </c>
      <c r="O98" s="156"/>
      <c r="P98" s="252">
        <v>1</v>
      </c>
      <c r="Q98" s="252" t="s">
        <v>772</v>
      </c>
      <c r="S98" s="252">
        <v>2</v>
      </c>
      <c r="U98" s="247"/>
      <c r="V98" s="248">
        <v>100</v>
      </c>
      <c r="W98" s="248">
        <v>100</v>
      </c>
      <c r="X98" s="248">
        <v>100</v>
      </c>
      <c r="Y98" s="248">
        <v>100</v>
      </c>
      <c r="Z98" s="248">
        <v>100</v>
      </c>
      <c r="AA98" s="249">
        <v>100</v>
      </c>
      <c r="AB98" s="249">
        <v>100</v>
      </c>
      <c r="AC98" s="249">
        <v>100</v>
      </c>
      <c r="AF98" s="250">
        <v>100</v>
      </c>
      <c r="AG98" s="250">
        <v>100</v>
      </c>
      <c r="AH98" s="250">
        <v>100</v>
      </c>
      <c r="AI98" s="250">
        <v>100</v>
      </c>
      <c r="AJ98" s="352"/>
      <c r="AK98" s="244"/>
      <c r="AL98" s="245"/>
      <c r="AM98" s="163"/>
      <c r="AQ98" s="243" t="s">
        <v>6859</v>
      </c>
      <c r="AR98" s="155" t="s">
        <v>5976</v>
      </c>
    </row>
    <row r="99" spans="1:1023">
      <c r="A99" s="275" t="s">
        <v>5975</v>
      </c>
      <c r="B99" s="156">
        <v>99</v>
      </c>
      <c r="C99" s="299" t="s">
        <v>25731</v>
      </c>
      <c r="D99" s="278" t="s">
        <v>6522</v>
      </c>
      <c r="I99" s="349">
        <v>3.3</v>
      </c>
      <c r="J99" s="252" t="s">
        <v>773</v>
      </c>
      <c r="K99" s="252">
        <v>1</v>
      </c>
      <c r="V99" s="166">
        <f t="shared" ref="V99:V133" si="64">IF(O99=1,10,100)</f>
        <v>100</v>
      </c>
      <c r="W99" s="166">
        <f t="shared" ref="W99:W117" si="65">IF(O99=1,1,IF(O99=2,10,100))</f>
        <v>100</v>
      </c>
      <c r="X99" s="166">
        <f t="shared" ref="X99:X130" si="66">IF(O99=3,20,100)</f>
        <v>100</v>
      </c>
      <c r="Y99" s="166">
        <f t="shared" ref="Y99:Y163" si="67">IF(P99=1,10,100)</f>
        <v>100</v>
      </c>
      <c r="Z99" s="166">
        <f t="shared" ref="Z99:Z163" si="68">IF(P99=1,1,IF(P99=2,10,100))</f>
        <v>100</v>
      </c>
      <c r="AA99" s="174">
        <f t="shared" ref="AA99:AA130" si="69">IF(OR(EXACT(Q99,"1A"),EXACT(Q99,"1B")),0.1,IF(Q99=2,1,100))</f>
        <v>100</v>
      </c>
      <c r="AB99" s="174">
        <f t="shared" ref="AB99:AB130" si="70">IF(OR(EXACT(R99,"1A"),EXACT(R99,"1B")),0.1,IF(R99=2,1,100))</f>
        <v>100</v>
      </c>
      <c r="AC99" s="174">
        <f t="shared" ref="AC99:AC163" si="71">IF(OR(EXACT(S99,"1A"),EXACT(S99,"1B")),0.3,IF(S99=2,3,100))</f>
        <v>100</v>
      </c>
      <c r="AF99" s="162">
        <f t="shared" ref="AF99:AF107" si="72">IF(OR(OR(EXACT(J99,"1A"),EXACT(J99,"1B"),EXACT(J99,"1C")),K99=1),1,IF(K99=2,10,100))</f>
        <v>1</v>
      </c>
      <c r="AG99" s="162">
        <f t="shared" ref="AG99:AG130" si="73">IF(OR(EXACT(J99,"1A"),EXACT(J99,"1B"),EXACT(J99,"1C")),1,IF(J99=2,10,100))</f>
        <v>1</v>
      </c>
      <c r="AH99" s="162">
        <f t="shared" ref="AH99:AH130" si="74">IF(OR(EXACT(J99,"1A"),EXACT(J99,"1B"),EXACT(J99,"1C"),K99=1),3,100)</f>
        <v>3</v>
      </c>
      <c r="AI99" s="162">
        <f t="shared" ref="AI99:AI130" si="75">IF(OR(EXACT(J99,"1A"),EXACT(J99,"1B"),EXACT(J99,"1C")),5,100)</f>
        <v>5</v>
      </c>
      <c r="AJ99" s="352" t="s">
        <v>25732</v>
      </c>
      <c r="AL99" s="252">
        <v>3</v>
      </c>
      <c r="AM99" s="163"/>
      <c r="AP99" s="154" t="s">
        <v>6468</v>
      </c>
      <c r="AQ99" s="270" t="s">
        <v>6523</v>
      </c>
    </row>
    <row r="100" spans="1:1023">
      <c r="A100" s="275" t="s">
        <v>6832</v>
      </c>
      <c r="B100" s="156">
        <v>100</v>
      </c>
      <c r="C100" s="299" t="s">
        <v>6833</v>
      </c>
      <c r="D100" s="278" t="s">
        <v>6834</v>
      </c>
      <c r="I100" s="343"/>
      <c r="N100" s="252">
        <v>1</v>
      </c>
      <c r="P100" s="252">
        <v>1</v>
      </c>
      <c r="Q100" s="252">
        <v>1</v>
      </c>
      <c r="S100" s="252">
        <v>2</v>
      </c>
      <c r="V100" s="166">
        <f t="shared" si="64"/>
        <v>100</v>
      </c>
      <c r="W100" s="166">
        <f t="shared" si="65"/>
        <v>100</v>
      </c>
      <c r="X100" s="166">
        <f t="shared" si="66"/>
        <v>100</v>
      </c>
      <c r="Y100" s="166">
        <f t="shared" si="67"/>
        <v>10</v>
      </c>
      <c r="Z100" s="166">
        <f t="shared" si="68"/>
        <v>1</v>
      </c>
      <c r="AA100" s="174">
        <f t="shared" si="69"/>
        <v>100</v>
      </c>
      <c r="AB100" s="174">
        <f t="shared" si="70"/>
        <v>100</v>
      </c>
      <c r="AC100" s="174">
        <f t="shared" si="71"/>
        <v>3</v>
      </c>
      <c r="AF100" s="162">
        <f t="shared" si="72"/>
        <v>100</v>
      </c>
      <c r="AG100" s="162">
        <f t="shared" si="73"/>
        <v>100</v>
      </c>
      <c r="AH100" s="162">
        <f t="shared" si="74"/>
        <v>100</v>
      </c>
      <c r="AI100" s="162">
        <f t="shared" si="75"/>
        <v>100</v>
      </c>
      <c r="AJ100" s="352"/>
      <c r="AM100" s="163"/>
      <c r="AQ100" s="243" t="s">
        <v>6835</v>
      </c>
    </row>
    <row r="101" spans="1:1023">
      <c r="A101" s="275" t="s">
        <v>6840</v>
      </c>
      <c r="B101" s="156">
        <v>101</v>
      </c>
      <c r="C101" s="299" t="s">
        <v>25733</v>
      </c>
      <c r="D101" s="278" t="s">
        <v>25319</v>
      </c>
      <c r="I101" s="343"/>
      <c r="V101" s="166">
        <f t="shared" si="64"/>
        <v>100</v>
      </c>
      <c r="W101" s="166">
        <f t="shared" si="65"/>
        <v>100</v>
      </c>
      <c r="X101" s="166">
        <f t="shared" si="66"/>
        <v>100</v>
      </c>
      <c r="Y101" s="166">
        <f t="shared" si="67"/>
        <v>100</v>
      </c>
      <c r="Z101" s="166">
        <f t="shared" si="68"/>
        <v>100</v>
      </c>
      <c r="AA101" s="174">
        <f t="shared" si="69"/>
        <v>100</v>
      </c>
      <c r="AB101" s="174">
        <f t="shared" si="70"/>
        <v>100</v>
      </c>
      <c r="AC101" s="174">
        <f t="shared" si="71"/>
        <v>100</v>
      </c>
      <c r="AF101" s="162">
        <f t="shared" si="72"/>
        <v>100</v>
      </c>
      <c r="AG101" s="162">
        <f t="shared" si="73"/>
        <v>100</v>
      </c>
      <c r="AH101" s="162">
        <f t="shared" si="74"/>
        <v>100</v>
      </c>
      <c r="AI101" s="162">
        <f t="shared" si="75"/>
        <v>100</v>
      </c>
      <c r="AJ101" s="352"/>
      <c r="AM101" s="163"/>
      <c r="AQ101" s="273" t="s">
        <v>25734</v>
      </c>
    </row>
    <row r="102" spans="1:1023">
      <c r="A102" s="275" t="s">
        <v>6841</v>
      </c>
      <c r="B102" s="156">
        <v>102</v>
      </c>
      <c r="C102" s="299" t="s">
        <v>25735</v>
      </c>
      <c r="D102" s="278" t="s">
        <v>6842</v>
      </c>
      <c r="I102" s="343"/>
      <c r="V102" s="166">
        <f t="shared" si="64"/>
        <v>100</v>
      </c>
      <c r="W102" s="166">
        <f t="shared" si="65"/>
        <v>100</v>
      </c>
      <c r="X102" s="166">
        <f t="shared" si="66"/>
        <v>100</v>
      </c>
      <c r="Y102" s="166">
        <f t="shared" si="67"/>
        <v>100</v>
      </c>
      <c r="Z102" s="166">
        <f t="shared" si="68"/>
        <v>100</v>
      </c>
      <c r="AA102" s="174">
        <f t="shared" si="69"/>
        <v>100</v>
      </c>
      <c r="AB102" s="174">
        <f t="shared" si="70"/>
        <v>100</v>
      </c>
      <c r="AC102" s="174">
        <f t="shared" si="71"/>
        <v>100</v>
      </c>
      <c r="AF102" s="162">
        <f t="shared" si="72"/>
        <v>100</v>
      </c>
      <c r="AG102" s="162">
        <f t="shared" si="73"/>
        <v>100</v>
      </c>
      <c r="AH102" s="162">
        <f t="shared" si="74"/>
        <v>100</v>
      </c>
      <c r="AI102" s="162">
        <f t="shared" si="75"/>
        <v>100</v>
      </c>
      <c r="AJ102" s="352"/>
      <c r="AM102" s="163"/>
      <c r="AQ102" s="273" t="s">
        <v>25736</v>
      </c>
    </row>
    <row r="103" spans="1:1023" ht="28.5">
      <c r="A103" s="275" t="s">
        <v>62</v>
      </c>
      <c r="B103" s="156">
        <v>103</v>
      </c>
      <c r="C103" s="299" t="s">
        <v>11035</v>
      </c>
      <c r="D103" s="278" t="s">
        <v>1218</v>
      </c>
      <c r="E103" s="155" t="s">
        <v>849</v>
      </c>
      <c r="F103"/>
      <c r="G103"/>
      <c r="H103"/>
      <c r="I103" s="343"/>
      <c r="J103" s="154">
        <v>2</v>
      </c>
      <c r="K103" s="154">
        <v>2</v>
      </c>
      <c r="L103"/>
      <c r="M103"/>
      <c r="N103" s="154">
        <v>1</v>
      </c>
      <c r="O103"/>
      <c r="P103" s="154">
        <v>1</v>
      </c>
      <c r="Q103" s="154" t="s">
        <v>773</v>
      </c>
      <c r="R103" s="154" t="s">
        <v>772</v>
      </c>
      <c r="S103"/>
      <c r="T103"/>
      <c r="U103"/>
      <c r="V103" s="166">
        <f t="shared" si="64"/>
        <v>100</v>
      </c>
      <c r="W103" s="166">
        <f t="shared" si="65"/>
        <v>100</v>
      </c>
      <c r="X103" s="166">
        <f t="shared" si="66"/>
        <v>100</v>
      </c>
      <c r="Y103" s="166">
        <f t="shared" si="67"/>
        <v>10</v>
      </c>
      <c r="Z103" s="166">
        <f t="shared" si="68"/>
        <v>1</v>
      </c>
      <c r="AA103" s="174">
        <f t="shared" si="69"/>
        <v>0.1</v>
      </c>
      <c r="AB103" s="174">
        <f t="shared" si="70"/>
        <v>0.1</v>
      </c>
      <c r="AC103" s="174">
        <f t="shared" si="71"/>
        <v>100</v>
      </c>
      <c r="AD103"/>
      <c r="AE103"/>
      <c r="AF103" s="162">
        <f t="shared" si="72"/>
        <v>10</v>
      </c>
      <c r="AG103" s="162">
        <f t="shared" si="73"/>
        <v>10</v>
      </c>
      <c r="AH103" s="162">
        <f t="shared" si="74"/>
        <v>100</v>
      </c>
      <c r="AI103" s="162">
        <f t="shared" si="75"/>
        <v>100</v>
      </c>
      <c r="AJ103" s="163" t="s">
        <v>1219</v>
      </c>
      <c r="AK103"/>
      <c r="AL103" s="154">
        <v>3</v>
      </c>
      <c r="AM103" s="163"/>
      <c r="AN103"/>
      <c r="AO103"/>
      <c r="AP103"/>
      <c r="AQ103" s="243" t="s">
        <v>1220</v>
      </c>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row>
    <row r="104" spans="1:1023" ht="28.5">
      <c r="A104" s="281" t="s">
        <v>63</v>
      </c>
      <c r="B104" s="156">
        <v>104</v>
      </c>
      <c r="C104" s="299" t="s">
        <v>11041</v>
      </c>
      <c r="D104" s="278" t="s">
        <v>1112</v>
      </c>
      <c r="E104" s="155" t="s">
        <v>849</v>
      </c>
      <c r="I104" s="349">
        <v>192</v>
      </c>
      <c r="J104" s="154">
        <v>2</v>
      </c>
      <c r="N104" s="154">
        <v>1</v>
      </c>
      <c r="O104" s="154">
        <v>3</v>
      </c>
      <c r="P104" s="154">
        <v>2</v>
      </c>
      <c r="S104" s="154">
        <v>2</v>
      </c>
      <c r="V104" s="166">
        <f t="shared" si="64"/>
        <v>100</v>
      </c>
      <c r="W104" s="166">
        <f t="shared" si="65"/>
        <v>100</v>
      </c>
      <c r="X104" s="166">
        <f t="shared" si="66"/>
        <v>20</v>
      </c>
      <c r="Y104" s="166">
        <f t="shared" si="67"/>
        <v>100</v>
      </c>
      <c r="Z104" s="166">
        <f t="shared" si="68"/>
        <v>10</v>
      </c>
      <c r="AA104" s="174">
        <f t="shared" si="69"/>
        <v>100</v>
      </c>
      <c r="AB104" s="174">
        <f t="shared" si="70"/>
        <v>100</v>
      </c>
      <c r="AC104" s="174">
        <f t="shared" si="71"/>
        <v>3</v>
      </c>
      <c r="AF104" s="162">
        <f t="shared" si="72"/>
        <v>100</v>
      </c>
      <c r="AG104" s="162">
        <f t="shared" si="73"/>
        <v>10</v>
      </c>
      <c r="AH104" s="162">
        <f t="shared" si="74"/>
        <v>100</v>
      </c>
      <c r="AI104" s="162">
        <f t="shared" si="75"/>
        <v>100</v>
      </c>
      <c r="AJ104" s="352" t="s">
        <v>25737</v>
      </c>
      <c r="AL104" s="154">
        <v>3</v>
      </c>
      <c r="AM104" s="163"/>
      <c r="AQ104" s="243" t="s">
        <v>5830</v>
      </c>
    </row>
    <row r="105" spans="1:1023" ht="28.5">
      <c r="A105" s="275" t="s">
        <v>1221</v>
      </c>
      <c r="B105" s="156">
        <v>105</v>
      </c>
      <c r="C105" s="299" t="s">
        <v>25738</v>
      </c>
      <c r="D105" s="278" t="s">
        <v>1222</v>
      </c>
      <c r="E105" s="155" t="s">
        <v>791</v>
      </c>
      <c r="F105"/>
      <c r="G105" s="154">
        <v>4</v>
      </c>
      <c r="H105" s="154">
        <v>4</v>
      </c>
      <c r="I105" s="349">
        <v>221</v>
      </c>
      <c r="J105" s="154">
        <v>2</v>
      </c>
      <c r="L105"/>
      <c r="M105"/>
      <c r="O105" s="156"/>
      <c r="P105"/>
      <c r="Q105"/>
      <c r="R105"/>
      <c r="S105"/>
      <c r="T105"/>
      <c r="U105"/>
      <c r="V105" s="166">
        <f t="shared" si="64"/>
        <v>100</v>
      </c>
      <c r="W105" s="166">
        <f t="shared" si="65"/>
        <v>100</v>
      </c>
      <c r="X105" s="166">
        <f t="shared" si="66"/>
        <v>100</v>
      </c>
      <c r="Y105" s="166">
        <f t="shared" si="67"/>
        <v>100</v>
      </c>
      <c r="Z105" s="166">
        <f t="shared" si="68"/>
        <v>100</v>
      </c>
      <c r="AA105" s="174">
        <f t="shared" si="69"/>
        <v>100</v>
      </c>
      <c r="AB105" s="174">
        <f t="shared" si="70"/>
        <v>100</v>
      </c>
      <c r="AC105" s="174">
        <f t="shared" si="71"/>
        <v>100</v>
      </c>
      <c r="AD105"/>
      <c r="AE105"/>
      <c r="AF105" s="162">
        <f t="shared" si="72"/>
        <v>100</v>
      </c>
      <c r="AG105" s="162">
        <f t="shared" si="73"/>
        <v>10</v>
      </c>
      <c r="AH105" s="162">
        <f t="shared" si="74"/>
        <v>100</v>
      </c>
      <c r="AI105" s="162">
        <f t="shared" si="75"/>
        <v>100</v>
      </c>
      <c r="AJ105" s="163" t="s">
        <v>1223</v>
      </c>
      <c r="AK105"/>
      <c r="AL105" s="154">
        <v>3</v>
      </c>
      <c r="AM105" s="163"/>
      <c r="AN105"/>
      <c r="AO105"/>
      <c r="AP105"/>
      <c r="AQ105" s="272" t="s">
        <v>25739</v>
      </c>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row>
    <row r="106" spans="1:1023" ht="28.5">
      <c r="A106" s="275" t="s">
        <v>1671</v>
      </c>
      <c r="B106" s="156">
        <v>106</v>
      </c>
      <c r="C106" s="299" t="s">
        <v>26227</v>
      </c>
      <c r="D106" s="278" t="s">
        <v>26228</v>
      </c>
      <c r="E106" s="155" t="s">
        <v>791</v>
      </c>
      <c r="F106"/>
      <c r="G106" s="154">
        <v>4</v>
      </c>
      <c r="H106" s="154">
        <v>4</v>
      </c>
      <c r="I106" s="349">
        <v>221</v>
      </c>
      <c r="J106" s="154">
        <v>2</v>
      </c>
      <c r="K106" s="154">
        <v>2</v>
      </c>
      <c r="L106"/>
      <c r="M106"/>
      <c r="N106" s="154">
        <v>1</v>
      </c>
      <c r="O106" s="156">
        <v>3</v>
      </c>
      <c r="P106"/>
      <c r="Q106"/>
      <c r="R106"/>
      <c r="S106"/>
      <c r="T106"/>
      <c r="U106"/>
      <c r="V106" s="166">
        <f t="shared" si="64"/>
        <v>100</v>
      </c>
      <c r="W106" s="166">
        <f t="shared" si="65"/>
        <v>100</v>
      </c>
      <c r="X106" s="166">
        <f t="shared" si="66"/>
        <v>20</v>
      </c>
      <c r="Y106" s="166">
        <f t="shared" si="67"/>
        <v>100</v>
      </c>
      <c r="Z106" s="166">
        <f t="shared" si="68"/>
        <v>100</v>
      </c>
      <c r="AA106" s="174">
        <f t="shared" si="69"/>
        <v>100</v>
      </c>
      <c r="AB106" s="174">
        <f t="shared" si="70"/>
        <v>100</v>
      </c>
      <c r="AC106" s="174">
        <f t="shared" si="71"/>
        <v>100</v>
      </c>
      <c r="AD106"/>
      <c r="AE106"/>
      <c r="AF106" s="162">
        <f t="shared" si="72"/>
        <v>10</v>
      </c>
      <c r="AG106" s="162">
        <f t="shared" si="73"/>
        <v>10</v>
      </c>
      <c r="AH106" s="162">
        <f t="shared" si="74"/>
        <v>100</v>
      </c>
      <c r="AI106" s="162">
        <f t="shared" si="75"/>
        <v>100</v>
      </c>
      <c r="AJ106" s="163" t="s">
        <v>1223</v>
      </c>
      <c r="AK106"/>
      <c r="AL106" s="154">
        <v>3</v>
      </c>
      <c r="AM106" s="163"/>
      <c r="AN106"/>
      <c r="AO106"/>
      <c r="AP106"/>
      <c r="AQ106" s="243" t="s">
        <v>26229</v>
      </c>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row>
    <row r="107" spans="1:1023" ht="28.5">
      <c r="A107" s="275" t="s">
        <v>1224</v>
      </c>
      <c r="B107" s="156">
        <v>107</v>
      </c>
      <c r="C107" s="299" t="s">
        <v>25740</v>
      </c>
      <c r="D107" s="278" t="s">
        <v>1225</v>
      </c>
      <c r="E107" s="155" t="s">
        <v>791</v>
      </c>
      <c r="F107"/>
      <c r="G107" s="154">
        <v>4</v>
      </c>
      <c r="H107" s="154">
        <v>4</v>
      </c>
      <c r="I107" s="343">
        <v>221</v>
      </c>
      <c r="J107" s="154">
        <v>2</v>
      </c>
      <c r="K107" s="154">
        <v>2</v>
      </c>
      <c r="L107"/>
      <c r="M107"/>
      <c r="N107" s="154">
        <v>1</v>
      </c>
      <c r="O107" s="156">
        <v>3</v>
      </c>
      <c r="P107"/>
      <c r="Q107"/>
      <c r="R107"/>
      <c r="S107"/>
      <c r="T107"/>
      <c r="U107"/>
      <c r="V107" s="166">
        <f t="shared" si="64"/>
        <v>100</v>
      </c>
      <c r="W107" s="166">
        <f t="shared" si="65"/>
        <v>100</v>
      </c>
      <c r="X107" s="166">
        <f t="shared" si="66"/>
        <v>20</v>
      </c>
      <c r="Y107" s="166">
        <f t="shared" si="67"/>
        <v>100</v>
      </c>
      <c r="Z107" s="166">
        <f t="shared" si="68"/>
        <v>100</v>
      </c>
      <c r="AA107" s="174">
        <f t="shared" si="69"/>
        <v>100</v>
      </c>
      <c r="AB107" s="174">
        <f t="shared" si="70"/>
        <v>100</v>
      </c>
      <c r="AC107" s="174">
        <f t="shared" si="71"/>
        <v>100</v>
      </c>
      <c r="AD107"/>
      <c r="AE107"/>
      <c r="AF107" s="162">
        <f t="shared" si="72"/>
        <v>10</v>
      </c>
      <c r="AG107" s="162">
        <f t="shared" si="73"/>
        <v>10</v>
      </c>
      <c r="AH107" s="162">
        <f t="shared" si="74"/>
        <v>100</v>
      </c>
      <c r="AI107" s="162">
        <f t="shared" si="75"/>
        <v>100</v>
      </c>
      <c r="AJ107" s="163" t="s">
        <v>1223</v>
      </c>
      <c r="AK107"/>
      <c r="AL107" s="154">
        <v>3</v>
      </c>
      <c r="AM107" s="163"/>
      <c r="AN107"/>
      <c r="AO107"/>
      <c r="AP107"/>
      <c r="AQ107" s="243" t="s">
        <v>781</v>
      </c>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row>
    <row r="108" spans="1:1023" ht="28.5">
      <c r="A108" s="275" t="s">
        <v>1100</v>
      </c>
      <c r="B108" s="156">
        <v>108</v>
      </c>
      <c r="C108" s="302" t="s">
        <v>25741</v>
      </c>
      <c r="D108" s="293" t="s">
        <v>1101</v>
      </c>
      <c r="E108" s="155" t="s">
        <v>791</v>
      </c>
      <c r="F108" s="78"/>
      <c r="G108" s="154">
        <v>4</v>
      </c>
      <c r="H108" s="154">
        <v>4</v>
      </c>
      <c r="I108" s="349">
        <v>77</v>
      </c>
      <c r="J108" s="212">
        <v>2</v>
      </c>
      <c r="K108" s="154">
        <v>2</v>
      </c>
      <c r="L108" s="78"/>
      <c r="M108"/>
      <c r="N108" s="154">
        <v>1</v>
      </c>
      <c r="O108" s="156">
        <v>3</v>
      </c>
      <c r="P108" s="154">
        <v>2</v>
      </c>
      <c r="Q108"/>
      <c r="R108"/>
      <c r="S108"/>
      <c r="T108"/>
      <c r="U108"/>
      <c r="V108" s="166">
        <f t="shared" si="64"/>
        <v>100</v>
      </c>
      <c r="W108" s="166">
        <f t="shared" si="65"/>
        <v>100</v>
      </c>
      <c r="X108" s="166">
        <f t="shared" si="66"/>
        <v>20</v>
      </c>
      <c r="Y108" s="166">
        <f t="shared" si="67"/>
        <v>100</v>
      </c>
      <c r="Z108" s="166">
        <f t="shared" si="68"/>
        <v>10</v>
      </c>
      <c r="AA108" s="174">
        <f t="shared" si="69"/>
        <v>100</v>
      </c>
      <c r="AB108" s="174">
        <f t="shared" si="70"/>
        <v>100</v>
      </c>
      <c r="AC108" s="174">
        <f t="shared" si="71"/>
        <v>100</v>
      </c>
      <c r="AD108"/>
      <c r="AE108"/>
      <c r="AF108" s="162">
        <f>IF(OR(J108=1,K108=1),1,IF(K108=2,10,100))</f>
        <v>10</v>
      </c>
      <c r="AG108" s="162">
        <f t="shared" si="73"/>
        <v>10</v>
      </c>
      <c r="AH108" s="162">
        <f t="shared" si="74"/>
        <v>100</v>
      </c>
      <c r="AI108" s="162">
        <f t="shared" si="75"/>
        <v>100</v>
      </c>
      <c r="AJ108" s="163" t="s">
        <v>1102</v>
      </c>
      <c r="AK108"/>
      <c r="AL108"/>
      <c r="AM108" s="163"/>
      <c r="AN108"/>
      <c r="AO108"/>
      <c r="AP108"/>
      <c r="AQ108" s="243" t="s">
        <v>6701</v>
      </c>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row>
    <row r="109" spans="1:1023" ht="28.5">
      <c r="A109" s="275" t="s">
        <v>1105</v>
      </c>
      <c r="B109" s="156">
        <v>109</v>
      </c>
      <c r="C109" s="302" t="s">
        <v>25742</v>
      </c>
      <c r="D109" s="276" t="s">
        <v>5831</v>
      </c>
      <c r="E109" s="155" t="s">
        <v>849</v>
      </c>
      <c r="G109"/>
      <c r="H109" s="357">
        <v>4</v>
      </c>
      <c r="I109" s="349">
        <v>77</v>
      </c>
      <c r="J109" s="212"/>
      <c r="K109" s="78"/>
      <c r="L109" s="78"/>
      <c r="M109"/>
      <c r="N109" s="358">
        <v>1</v>
      </c>
      <c r="O109"/>
      <c r="P109" s="191">
        <v>2</v>
      </c>
      <c r="Q109"/>
      <c r="R109"/>
      <c r="S109"/>
      <c r="T109"/>
      <c r="U109"/>
      <c r="V109" s="166">
        <f t="shared" si="64"/>
        <v>100</v>
      </c>
      <c r="W109" s="166">
        <f t="shared" si="65"/>
        <v>100</v>
      </c>
      <c r="X109" s="166">
        <f t="shared" si="66"/>
        <v>100</v>
      </c>
      <c r="Y109" s="166">
        <f t="shared" si="67"/>
        <v>100</v>
      </c>
      <c r="Z109" s="166">
        <f t="shared" si="68"/>
        <v>10</v>
      </c>
      <c r="AA109" s="174">
        <f t="shared" si="69"/>
        <v>100</v>
      </c>
      <c r="AB109" s="174">
        <f t="shared" si="70"/>
        <v>100</v>
      </c>
      <c r="AC109" s="174">
        <f t="shared" si="71"/>
        <v>100</v>
      </c>
      <c r="AD109"/>
      <c r="AE109"/>
      <c r="AF109" s="162">
        <f t="shared" ref="AF109:AF118" si="76">IF(OR(OR(EXACT(J109,"1A"),EXACT(J109,"1B"),EXACT(J109,"1C")),K109=1),1,IF(K109=2,10,100))</f>
        <v>100</v>
      </c>
      <c r="AG109" s="162">
        <f t="shared" si="73"/>
        <v>100</v>
      </c>
      <c r="AH109" s="162">
        <f t="shared" si="74"/>
        <v>100</v>
      </c>
      <c r="AI109" s="162">
        <f t="shared" si="75"/>
        <v>100</v>
      </c>
      <c r="AJ109" s="352" t="s">
        <v>25607</v>
      </c>
      <c r="AK109"/>
      <c r="AL109" s="245">
        <v>3</v>
      </c>
      <c r="AM109" s="163"/>
      <c r="AN109"/>
      <c r="AO109"/>
      <c r="AP109"/>
      <c r="AQ109" s="243" t="s">
        <v>781</v>
      </c>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row>
    <row r="110" spans="1:1023" ht="28.5">
      <c r="A110" s="275" t="s">
        <v>1240</v>
      </c>
      <c r="B110" s="156">
        <v>110</v>
      </c>
      <c r="C110" s="299" t="s">
        <v>11070</v>
      </c>
      <c r="D110" s="278" t="s">
        <v>1241</v>
      </c>
      <c r="E110" s="155" t="s">
        <v>791</v>
      </c>
      <c r="F110"/>
      <c r="G110"/>
      <c r="H110" s="154">
        <v>4</v>
      </c>
      <c r="I110" s="349">
        <v>85</v>
      </c>
      <c r="J110" s="154">
        <v>2</v>
      </c>
      <c r="K110" s="154">
        <v>2</v>
      </c>
      <c r="L110"/>
      <c r="M110"/>
      <c r="N110" s="154">
        <v>1</v>
      </c>
      <c r="O110" s="156">
        <v>3</v>
      </c>
      <c r="P110" s="154">
        <v>1</v>
      </c>
      <c r="Q110"/>
      <c r="R110"/>
      <c r="S110" s="154">
        <v>2</v>
      </c>
      <c r="T110"/>
      <c r="U110"/>
      <c r="V110" s="166">
        <f t="shared" si="64"/>
        <v>100</v>
      </c>
      <c r="W110" s="166">
        <f t="shared" si="65"/>
        <v>100</v>
      </c>
      <c r="X110" s="166">
        <f t="shared" si="66"/>
        <v>20</v>
      </c>
      <c r="Y110" s="166">
        <f t="shared" si="67"/>
        <v>10</v>
      </c>
      <c r="Z110" s="166">
        <f t="shared" si="68"/>
        <v>1</v>
      </c>
      <c r="AA110" s="174">
        <f t="shared" si="69"/>
        <v>100</v>
      </c>
      <c r="AB110" s="174">
        <f t="shared" si="70"/>
        <v>100</v>
      </c>
      <c r="AC110" s="174">
        <f t="shared" si="71"/>
        <v>3</v>
      </c>
      <c r="AD110"/>
      <c r="AE110"/>
      <c r="AF110" s="162">
        <f t="shared" si="76"/>
        <v>10</v>
      </c>
      <c r="AG110" s="162">
        <f t="shared" si="73"/>
        <v>10</v>
      </c>
      <c r="AH110" s="162">
        <f t="shared" si="74"/>
        <v>100</v>
      </c>
      <c r="AI110" s="162">
        <f t="shared" si="75"/>
        <v>100</v>
      </c>
      <c r="AJ110" s="352" t="s">
        <v>25743</v>
      </c>
      <c r="AK110"/>
      <c r="AL110" s="154">
        <v>3</v>
      </c>
      <c r="AM110" s="163"/>
      <c r="AN110"/>
      <c r="AO110"/>
      <c r="AP110"/>
      <c r="AQ110" s="272" t="s">
        <v>25744</v>
      </c>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row>
    <row r="111" spans="1:1023" ht="28.5">
      <c r="A111" s="278" t="s">
        <v>5839</v>
      </c>
      <c r="B111" s="156">
        <v>111</v>
      </c>
      <c r="C111" s="299" t="s">
        <v>25745</v>
      </c>
      <c r="D111" s="278" t="s">
        <v>5840</v>
      </c>
      <c r="E111" s="155" t="s">
        <v>791</v>
      </c>
      <c r="I111" s="343"/>
      <c r="N111" s="154">
        <v>1</v>
      </c>
      <c r="O111" s="154">
        <v>3</v>
      </c>
      <c r="V111" s="166">
        <f t="shared" si="64"/>
        <v>100</v>
      </c>
      <c r="W111" s="166">
        <f t="shared" si="65"/>
        <v>100</v>
      </c>
      <c r="X111" s="166">
        <f t="shared" si="66"/>
        <v>20</v>
      </c>
      <c r="Y111" s="166">
        <f t="shared" si="67"/>
        <v>100</v>
      </c>
      <c r="Z111" s="166">
        <f t="shared" si="68"/>
        <v>100</v>
      </c>
      <c r="AA111" s="174">
        <f t="shared" si="69"/>
        <v>100</v>
      </c>
      <c r="AB111" s="174">
        <f t="shared" si="70"/>
        <v>100</v>
      </c>
      <c r="AC111" s="174">
        <f t="shared" si="71"/>
        <v>100</v>
      </c>
      <c r="AF111" s="162">
        <f t="shared" si="76"/>
        <v>100</v>
      </c>
      <c r="AG111" s="162">
        <f t="shared" si="73"/>
        <v>100</v>
      </c>
      <c r="AH111" s="162">
        <f t="shared" si="74"/>
        <v>100</v>
      </c>
      <c r="AI111" s="162">
        <f t="shared" si="75"/>
        <v>100</v>
      </c>
      <c r="AJ111" s="163"/>
      <c r="AL111" s="154">
        <v>2</v>
      </c>
      <c r="AM111" s="163"/>
      <c r="AQ111" s="243" t="s">
        <v>5841</v>
      </c>
    </row>
    <row r="112" spans="1:1023" ht="28.5">
      <c r="A112" s="278" t="s">
        <v>2767</v>
      </c>
      <c r="B112" s="156">
        <v>112</v>
      </c>
      <c r="C112" s="299" t="s">
        <v>25746</v>
      </c>
      <c r="D112" s="278" t="s">
        <v>5832</v>
      </c>
      <c r="E112" s="155" t="s">
        <v>791</v>
      </c>
      <c r="I112" s="349">
        <v>100</v>
      </c>
      <c r="N112" s="154">
        <v>1</v>
      </c>
      <c r="O112" s="154">
        <v>3</v>
      </c>
      <c r="V112" s="166">
        <f t="shared" si="64"/>
        <v>100</v>
      </c>
      <c r="W112" s="166">
        <f t="shared" si="65"/>
        <v>100</v>
      </c>
      <c r="X112" s="166">
        <f t="shared" si="66"/>
        <v>20</v>
      </c>
      <c r="Y112" s="166">
        <f t="shared" si="67"/>
        <v>100</v>
      </c>
      <c r="Z112" s="166">
        <f t="shared" si="68"/>
        <v>100</v>
      </c>
      <c r="AA112" s="174">
        <f t="shared" si="69"/>
        <v>100</v>
      </c>
      <c r="AB112" s="174">
        <f t="shared" si="70"/>
        <v>100</v>
      </c>
      <c r="AC112" s="174">
        <f t="shared" si="71"/>
        <v>100</v>
      </c>
      <c r="AF112" s="162">
        <f t="shared" si="76"/>
        <v>100</v>
      </c>
      <c r="AG112" s="162">
        <f t="shared" si="73"/>
        <v>100</v>
      </c>
      <c r="AH112" s="162">
        <f t="shared" si="74"/>
        <v>100</v>
      </c>
      <c r="AI112" s="162">
        <f t="shared" si="75"/>
        <v>100</v>
      </c>
      <c r="AJ112" s="352" t="s">
        <v>25543</v>
      </c>
      <c r="AL112" s="252">
        <v>3</v>
      </c>
      <c r="AM112" s="163"/>
      <c r="AQ112" s="243" t="s">
        <v>5833</v>
      </c>
    </row>
    <row r="113" spans="1:1023">
      <c r="A113" s="278" t="s">
        <v>5835</v>
      </c>
      <c r="B113" s="156">
        <v>113</v>
      </c>
      <c r="C113" s="305" t="s">
        <v>5834</v>
      </c>
      <c r="D113" s="278" t="s">
        <v>5836</v>
      </c>
      <c r="I113" s="349">
        <v>7</v>
      </c>
      <c r="N113" s="154">
        <v>1</v>
      </c>
      <c r="V113" s="166">
        <f t="shared" si="64"/>
        <v>100</v>
      </c>
      <c r="W113" s="166">
        <f t="shared" si="65"/>
        <v>100</v>
      </c>
      <c r="X113" s="166">
        <f t="shared" si="66"/>
        <v>100</v>
      </c>
      <c r="Y113" s="166">
        <f t="shared" si="67"/>
        <v>100</v>
      </c>
      <c r="Z113" s="166">
        <f t="shared" si="68"/>
        <v>100</v>
      </c>
      <c r="AA113" s="174">
        <f t="shared" si="69"/>
        <v>100</v>
      </c>
      <c r="AB113" s="174">
        <f t="shared" si="70"/>
        <v>100</v>
      </c>
      <c r="AC113" s="174">
        <f t="shared" si="71"/>
        <v>100</v>
      </c>
      <c r="AF113" s="162">
        <f t="shared" si="76"/>
        <v>100</v>
      </c>
      <c r="AG113" s="162">
        <f t="shared" si="73"/>
        <v>100</v>
      </c>
      <c r="AH113" s="162">
        <f t="shared" si="74"/>
        <v>100</v>
      </c>
      <c r="AI113" s="162">
        <f t="shared" si="75"/>
        <v>100</v>
      </c>
      <c r="AJ113" s="352" t="s">
        <v>25600</v>
      </c>
      <c r="AM113" s="163"/>
      <c r="AQ113" s="243" t="s">
        <v>781</v>
      </c>
    </row>
    <row r="114" spans="1:1023">
      <c r="A114" s="278" t="s">
        <v>5838</v>
      </c>
      <c r="B114" s="156">
        <v>114</v>
      </c>
      <c r="C114" s="305" t="s">
        <v>5837</v>
      </c>
      <c r="D114" s="276" t="s">
        <v>5838</v>
      </c>
      <c r="I114" s="343"/>
      <c r="N114" s="154">
        <v>1</v>
      </c>
      <c r="V114" s="166">
        <f t="shared" si="64"/>
        <v>100</v>
      </c>
      <c r="W114" s="166">
        <f t="shared" si="65"/>
        <v>100</v>
      </c>
      <c r="X114" s="166">
        <f t="shared" si="66"/>
        <v>100</v>
      </c>
      <c r="Y114" s="166">
        <f t="shared" si="67"/>
        <v>100</v>
      </c>
      <c r="Z114" s="166">
        <f t="shared" si="68"/>
        <v>100</v>
      </c>
      <c r="AA114" s="174">
        <f t="shared" si="69"/>
        <v>100</v>
      </c>
      <c r="AB114" s="174">
        <f t="shared" si="70"/>
        <v>100</v>
      </c>
      <c r="AC114" s="174">
        <f t="shared" si="71"/>
        <v>100</v>
      </c>
      <c r="AF114" s="162">
        <f t="shared" si="76"/>
        <v>100</v>
      </c>
      <c r="AG114" s="162">
        <f t="shared" si="73"/>
        <v>100</v>
      </c>
      <c r="AH114" s="162">
        <f t="shared" si="74"/>
        <v>100</v>
      </c>
      <c r="AI114" s="162">
        <f t="shared" si="75"/>
        <v>100</v>
      </c>
      <c r="AJ114" s="163"/>
      <c r="AL114" s="154">
        <v>4</v>
      </c>
      <c r="AM114" s="163"/>
      <c r="AQ114" s="243" t="s">
        <v>781</v>
      </c>
    </row>
    <row r="115" spans="1:1023">
      <c r="A115" s="276" t="s">
        <v>5842</v>
      </c>
      <c r="B115" s="156">
        <v>115</v>
      </c>
      <c r="C115" s="299" t="s">
        <v>25747</v>
      </c>
      <c r="D115" s="278" t="s">
        <v>5843</v>
      </c>
      <c r="I115" s="343"/>
      <c r="N115" s="154">
        <v>1</v>
      </c>
      <c r="V115" s="166">
        <f t="shared" si="64"/>
        <v>100</v>
      </c>
      <c r="W115" s="166">
        <f t="shared" si="65"/>
        <v>100</v>
      </c>
      <c r="X115" s="166">
        <f t="shared" si="66"/>
        <v>100</v>
      </c>
      <c r="Y115" s="166">
        <f t="shared" si="67"/>
        <v>100</v>
      </c>
      <c r="Z115" s="166">
        <f t="shared" si="68"/>
        <v>100</v>
      </c>
      <c r="AA115" s="174">
        <f t="shared" si="69"/>
        <v>100</v>
      </c>
      <c r="AB115" s="174">
        <f t="shared" si="70"/>
        <v>100</v>
      </c>
      <c r="AC115" s="174">
        <f t="shared" si="71"/>
        <v>100</v>
      </c>
      <c r="AF115" s="162">
        <f t="shared" si="76"/>
        <v>100</v>
      </c>
      <c r="AG115" s="162">
        <f t="shared" si="73"/>
        <v>100</v>
      </c>
      <c r="AH115" s="162">
        <f t="shared" si="74"/>
        <v>100</v>
      </c>
      <c r="AI115" s="162">
        <f t="shared" si="75"/>
        <v>100</v>
      </c>
      <c r="AJ115" s="163"/>
      <c r="AL115" s="154">
        <v>4</v>
      </c>
      <c r="AM115" s="163"/>
      <c r="AQ115" s="270" t="s">
        <v>6468</v>
      </c>
    </row>
    <row r="116" spans="1:1023">
      <c r="A116" s="276" t="s">
        <v>5844</v>
      </c>
      <c r="B116" s="156">
        <v>116</v>
      </c>
      <c r="C116" s="305" t="s">
        <v>5846</v>
      </c>
      <c r="D116" s="276" t="s">
        <v>5845</v>
      </c>
      <c r="I116" s="343"/>
      <c r="N116" s="154">
        <v>1</v>
      </c>
      <c r="V116" s="166">
        <f t="shared" si="64"/>
        <v>100</v>
      </c>
      <c r="W116" s="166">
        <f t="shared" si="65"/>
        <v>100</v>
      </c>
      <c r="X116" s="166">
        <f t="shared" si="66"/>
        <v>100</v>
      </c>
      <c r="Y116" s="166">
        <f t="shared" si="67"/>
        <v>100</v>
      </c>
      <c r="Z116" s="166">
        <f t="shared" si="68"/>
        <v>100</v>
      </c>
      <c r="AA116" s="174">
        <f t="shared" si="69"/>
        <v>100</v>
      </c>
      <c r="AB116" s="174">
        <f t="shared" si="70"/>
        <v>100</v>
      </c>
      <c r="AC116" s="174">
        <f t="shared" si="71"/>
        <v>100</v>
      </c>
      <c r="AF116" s="162">
        <f t="shared" si="76"/>
        <v>100</v>
      </c>
      <c r="AG116" s="162">
        <f t="shared" si="73"/>
        <v>100</v>
      </c>
      <c r="AH116" s="162">
        <f t="shared" si="74"/>
        <v>100</v>
      </c>
      <c r="AI116" s="162">
        <f t="shared" si="75"/>
        <v>100</v>
      </c>
      <c r="AJ116" s="163"/>
      <c r="AL116" s="154">
        <v>4</v>
      </c>
      <c r="AM116" s="163"/>
      <c r="AQ116" s="243" t="s">
        <v>5847</v>
      </c>
    </row>
    <row r="117" spans="1:1023" ht="28.5">
      <c r="A117" s="275" t="s">
        <v>1404</v>
      </c>
      <c r="B117" s="156">
        <v>117</v>
      </c>
      <c r="C117" s="299" t="s">
        <v>25748</v>
      </c>
      <c r="D117" s="278" t="s">
        <v>1405</v>
      </c>
      <c r="E117" s="155" t="s">
        <v>1406</v>
      </c>
      <c r="F117" s="154">
        <v>4</v>
      </c>
      <c r="G117"/>
      <c r="H117"/>
      <c r="I117" s="349">
        <v>25</v>
      </c>
      <c r="J117" s="328"/>
      <c r="K117" s="341"/>
      <c r="L117"/>
      <c r="M117"/>
      <c r="N117"/>
      <c r="O117"/>
      <c r="P117"/>
      <c r="Q117" s="154">
        <v>2</v>
      </c>
      <c r="R117"/>
      <c r="S117"/>
      <c r="V117" s="166">
        <f t="shared" si="64"/>
        <v>100</v>
      </c>
      <c r="W117" s="166">
        <f t="shared" si="65"/>
        <v>100</v>
      </c>
      <c r="X117" s="166">
        <f t="shared" si="66"/>
        <v>100</v>
      </c>
      <c r="Y117" s="166">
        <f t="shared" si="67"/>
        <v>100</v>
      </c>
      <c r="Z117" s="166">
        <f t="shared" si="68"/>
        <v>100</v>
      </c>
      <c r="AA117" s="174">
        <f t="shared" si="69"/>
        <v>1</v>
      </c>
      <c r="AB117" s="174">
        <f t="shared" si="70"/>
        <v>100</v>
      </c>
      <c r="AC117" s="174">
        <f t="shared" si="71"/>
        <v>100</v>
      </c>
      <c r="AD117"/>
      <c r="AF117" s="162">
        <f t="shared" si="76"/>
        <v>100</v>
      </c>
      <c r="AG117" s="162">
        <f t="shared" si="73"/>
        <v>100</v>
      </c>
      <c r="AH117" s="162">
        <f t="shared" si="74"/>
        <v>100</v>
      </c>
      <c r="AI117" s="162">
        <f t="shared" si="75"/>
        <v>100</v>
      </c>
      <c r="AJ117" s="352" t="s">
        <v>25749</v>
      </c>
      <c r="AK117" s="156">
        <v>1</v>
      </c>
      <c r="AL117" s="154">
        <v>1</v>
      </c>
      <c r="AM117" s="163"/>
      <c r="AN117"/>
      <c r="AO117"/>
      <c r="AP117"/>
      <c r="AQ117" s="272" t="s">
        <v>25750</v>
      </c>
    </row>
    <row r="118" spans="1:1023" ht="28.5">
      <c r="A118" s="275" t="s">
        <v>65</v>
      </c>
      <c r="B118" s="156">
        <v>118</v>
      </c>
      <c r="C118" s="299" t="s">
        <v>11908</v>
      </c>
      <c r="D118" s="278" t="s">
        <v>1182</v>
      </c>
      <c r="E118" s="155" t="s">
        <v>849</v>
      </c>
      <c r="F118" s="154">
        <v>3</v>
      </c>
      <c r="G118" s="154">
        <v>3</v>
      </c>
      <c r="H118" s="154">
        <v>3</v>
      </c>
      <c r="I118" s="349">
        <v>260</v>
      </c>
      <c r="J118" s="328"/>
      <c r="K118" s="341"/>
      <c r="L118" s="266"/>
      <c r="M118" s="338" t="s">
        <v>6468</v>
      </c>
      <c r="N118"/>
      <c r="O118" s="156">
        <v>1</v>
      </c>
      <c r="P118"/>
      <c r="Q118"/>
      <c r="R118"/>
      <c r="S118"/>
      <c r="T118"/>
      <c r="U118"/>
      <c r="V118" s="166">
        <f t="shared" si="64"/>
        <v>10</v>
      </c>
      <c r="W118" s="231">
        <v>3</v>
      </c>
      <c r="X118" s="166">
        <f t="shared" si="66"/>
        <v>100</v>
      </c>
      <c r="Y118" s="166">
        <f t="shared" si="67"/>
        <v>100</v>
      </c>
      <c r="Z118" s="166">
        <f t="shared" si="68"/>
        <v>100</v>
      </c>
      <c r="AA118" s="174">
        <f t="shared" si="69"/>
        <v>100</v>
      </c>
      <c r="AB118" s="174">
        <f t="shared" si="70"/>
        <v>100</v>
      </c>
      <c r="AC118" s="174">
        <f t="shared" si="71"/>
        <v>100</v>
      </c>
      <c r="AD118"/>
      <c r="AE118"/>
      <c r="AF118" s="162">
        <f t="shared" si="76"/>
        <v>100</v>
      </c>
      <c r="AG118" s="162">
        <f t="shared" si="73"/>
        <v>100</v>
      </c>
      <c r="AH118" s="162">
        <f t="shared" si="74"/>
        <v>100</v>
      </c>
      <c r="AI118" s="162">
        <f t="shared" si="75"/>
        <v>100</v>
      </c>
      <c r="AJ118" s="163" t="s">
        <v>1183</v>
      </c>
      <c r="AK118"/>
      <c r="AL118"/>
      <c r="AM118" s="163"/>
      <c r="AN118"/>
      <c r="AO118"/>
      <c r="AP118"/>
      <c r="AQ118" s="272" t="s">
        <v>25751</v>
      </c>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row>
    <row r="119" spans="1:1023" ht="28.5">
      <c r="A119" s="275" t="s">
        <v>1184</v>
      </c>
      <c r="B119" s="156">
        <v>119</v>
      </c>
      <c r="C119" s="299" t="s">
        <v>25752</v>
      </c>
      <c r="D119" s="278" t="s">
        <v>1185</v>
      </c>
      <c r="E119" s="155" t="s">
        <v>849</v>
      </c>
      <c r="F119"/>
      <c r="G119"/>
      <c r="H119"/>
      <c r="I119" s="349">
        <v>950</v>
      </c>
      <c r="J119" s="328"/>
      <c r="K119" s="154">
        <v>2</v>
      </c>
      <c r="L119"/>
      <c r="M119"/>
      <c r="N119"/>
      <c r="O119"/>
      <c r="P119"/>
      <c r="Q119"/>
      <c r="R119"/>
      <c r="S119"/>
      <c r="T119"/>
      <c r="U119"/>
      <c r="V119" s="166">
        <f t="shared" si="64"/>
        <v>100</v>
      </c>
      <c r="W119" s="166">
        <f t="shared" ref="W119:W185" si="77">IF(O119=1,1,IF(O119=2,10,100))</f>
        <v>100</v>
      </c>
      <c r="X119" s="166">
        <f t="shared" si="66"/>
        <v>100</v>
      </c>
      <c r="Y119" s="166">
        <f t="shared" si="67"/>
        <v>100</v>
      </c>
      <c r="Z119" s="166">
        <f t="shared" si="68"/>
        <v>100</v>
      </c>
      <c r="AA119" s="174">
        <f t="shared" si="69"/>
        <v>100</v>
      </c>
      <c r="AB119" s="174">
        <f t="shared" si="70"/>
        <v>100</v>
      </c>
      <c r="AC119" s="174">
        <f t="shared" si="71"/>
        <v>100</v>
      </c>
      <c r="AD119"/>
      <c r="AE119"/>
      <c r="AF119" s="220">
        <v>50</v>
      </c>
      <c r="AG119" s="162">
        <f t="shared" si="73"/>
        <v>100</v>
      </c>
      <c r="AH119" s="162">
        <f t="shared" si="74"/>
        <v>100</v>
      </c>
      <c r="AI119" s="162">
        <f t="shared" si="75"/>
        <v>100</v>
      </c>
      <c r="AJ119" s="163" t="s">
        <v>1186</v>
      </c>
      <c r="AK119"/>
      <c r="AL119"/>
      <c r="AM119" s="352"/>
      <c r="AN119"/>
      <c r="AO119"/>
      <c r="AP119"/>
      <c r="AQ119" s="271" t="s">
        <v>25753</v>
      </c>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c r="ALY119"/>
      <c r="ALZ119"/>
      <c r="AMA119"/>
      <c r="AMB119"/>
      <c r="AMC119"/>
      <c r="AMD119"/>
      <c r="AME119"/>
      <c r="AMF119"/>
      <c r="AMG119"/>
      <c r="AMH119"/>
      <c r="AMI119"/>
    </row>
    <row r="120" spans="1:1023" ht="28.5">
      <c r="A120" s="275" t="s">
        <v>1187</v>
      </c>
      <c r="B120" s="156">
        <v>120</v>
      </c>
      <c r="C120" s="299" t="s">
        <v>1188</v>
      </c>
      <c r="D120" s="278" t="s">
        <v>1189</v>
      </c>
      <c r="E120" s="155" t="s">
        <v>849</v>
      </c>
      <c r="F120"/>
      <c r="G120"/>
      <c r="H120"/>
      <c r="I120" s="349">
        <v>500</v>
      </c>
      <c r="J120" s="328"/>
      <c r="K120" s="154">
        <v>2</v>
      </c>
      <c r="L120"/>
      <c r="M120"/>
      <c r="N120"/>
      <c r="O120" s="156">
        <v>3</v>
      </c>
      <c r="P120"/>
      <c r="Q120"/>
      <c r="R120"/>
      <c r="S120"/>
      <c r="T120"/>
      <c r="U120"/>
      <c r="V120" s="166">
        <f t="shared" si="64"/>
        <v>100</v>
      </c>
      <c r="W120" s="166">
        <f t="shared" si="77"/>
        <v>100</v>
      </c>
      <c r="X120" s="166">
        <f t="shared" si="66"/>
        <v>20</v>
      </c>
      <c r="Y120" s="166">
        <f t="shared" si="67"/>
        <v>100</v>
      </c>
      <c r="Z120" s="166">
        <f t="shared" si="68"/>
        <v>100</v>
      </c>
      <c r="AA120" s="174">
        <f t="shared" si="69"/>
        <v>100</v>
      </c>
      <c r="AB120" s="174">
        <f t="shared" si="70"/>
        <v>100</v>
      </c>
      <c r="AC120" s="174">
        <f t="shared" si="71"/>
        <v>100</v>
      </c>
      <c r="AD120"/>
      <c r="AE120"/>
      <c r="AF120" s="162">
        <f t="shared" ref="AF120:AF152" si="78">IF(OR(OR(EXACT(J120,"1A"),EXACT(J120,"1B"),EXACT(J120,"1C")),K120=1),1,IF(K120=2,10,100))</f>
        <v>10</v>
      </c>
      <c r="AG120" s="162">
        <f t="shared" si="73"/>
        <v>100</v>
      </c>
      <c r="AH120" s="162">
        <f t="shared" si="74"/>
        <v>100</v>
      </c>
      <c r="AI120" s="162">
        <f t="shared" si="75"/>
        <v>100</v>
      </c>
      <c r="AJ120" s="163" t="s">
        <v>1190</v>
      </c>
      <c r="AK120"/>
      <c r="AL120"/>
      <c r="AM120" s="163"/>
      <c r="AN120"/>
      <c r="AO120"/>
      <c r="AP120"/>
      <c r="AQ120" s="273" t="s">
        <v>1299</v>
      </c>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row>
    <row r="121" spans="1:1023" ht="28.5">
      <c r="A121" s="275" t="s">
        <v>1192</v>
      </c>
      <c r="B121" s="156">
        <v>121</v>
      </c>
      <c r="C121" s="299" t="s">
        <v>1193</v>
      </c>
      <c r="D121" s="278" t="s">
        <v>1194</v>
      </c>
      <c r="E121" s="155" t="s">
        <v>849</v>
      </c>
      <c r="F121"/>
      <c r="G121"/>
      <c r="H121"/>
      <c r="I121" s="349">
        <v>268</v>
      </c>
      <c r="J121" s="328"/>
      <c r="K121" s="154">
        <v>1</v>
      </c>
      <c r="L121"/>
      <c r="M121"/>
      <c r="N121"/>
      <c r="O121" s="156">
        <v>3</v>
      </c>
      <c r="P121"/>
      <c r="Q121"/>
      <c r="R121"/>
      <c r="S121"/>
      <c r="T121"/>
      <c r="U121"/>
      <c r="V121" s="166">
        <f t="shared" si="64"/>
        <v>100</v>
      </c>
      <c r="W121" s="166">
        <f t="shared" si="77"/>
        <v>100</v>
      </c>
      <c r="X121" s="166">
        <f t="shared" si="66"/>
        <v>20</v>
      </c>
      <c r="Y121" s="166">
        <f t="shared" si="67"/>
        <v>100</v>
      </c>
      <c r="Z121" s="166">
        <f t="shared" si="68"/>
        <v>100</v>
      </c>
      <c r="AA121" s="174">
        <f t="shared" si="69"/>
        <v>100</v>
      </c>
      <c r="AB121" s="174">
        <f t="shared" si="70"/>
        <v>100</v>
      </c>
      <c r="AC121" s="174">
        <f t="shared" si="71"/>
        <v>100</v>
      </c>
      <c r="AD121"/>
      <c r="AE121"/>
      <c r="AF121" s="162">
        <f t="shared" si="78"/>
        <v>1</v>
      </c>
      <c r="AG121" s="162">
        <f t="shared" si="73"/>
        <v>100</v>
      </c>
      <c r="AH121" s="162">
        <f t="shared" si="74"/>
        <v>3</v>
      </c>
      <c r="AI121" s="162">
        <f t="shared" si="75"/>
        <v>100</v>
      </c>
      <c r="AJ121" s="163" t="s">
        <v>830</v>
      </c>
      <c r="AK121"/>
      <c r="AL121"/>
      <c r="AM121" s="163"/>
      <c r="AN121"/>
      <c r="AO121"/>
      <c r="AP121"/>
      <c r="AQ121" s="272" t="s">
        <v>25754</v>
      </c>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c r="AME121"/>
      <c r="AMF121"/>
      <c r="AMG121"/>
      <c r="AMH121"/>
      <c r="AMI121"/>
    </row>
    <row r="122" spans="1:1023" ht="28.5">
      <c r="A122" s="275" t="s">
        <v>1195</v>
      </c>
      <c r="B122" s="156">
        <v>122</v>
      </c>
      <c r="C122" s="299" t="s">
        <v>25755</v>
      </c>
      <c r="D122" s="278" t="s">
        <v>1196</v>
      </c>
      <c r="E122" s="155" t="s">
        <v>849</v>
      </c>
      <c r="F122"/>
      <c r="G122"/>
      <c r="H122" s="154">
        <v>4</v>
      </c>
      <c r="I122" s="349">
        <v>2.7</v>
      </c>
      <c r="J122" s="328"/>
      <c r="K122" s="154">
        <v>2</v>
      </c>
      <c r="L122"/>
      <c r="M122"/>
      <c r="N122"/>
      <c r="O122" s="156">
        <v>3</v>
      </c>
      <c r="P122"/>
      <c r="Q122"/>
      <c r="R122"/>
      <c r="S122"/>
      <c r="T122"/>
      <c r="U122"/>
      <c r="V122" s="166">
        <f t="shared" si="64"/>
        <v>100</v>
      </c>
      <c r="W122" s="166">
        <f t="shared" si="77"/>
        <v>100</v>
      </c>
      <c r="X122" s="166">
        <f t="shared" si="66"/>
        <v>20</v>
      </c>
      <c r="Y122" s="166">
        <f t="shared" si="67"/>
        <v>100</v>
      </c>
      <c r="Z122" s="166">
        <f t="shared" si="68"/>
        <v>100</v>
      </c>
      <c r="AA122" s="174">
        <f t="shared" si="69"/>
        <v>100</v>
      </c>
      <c r="AB122" s="174">
        <f t="shared" si="70"/>
        <v>100</v>
      </c>
      <c r="AC122" s="174">
        <f t="shared" si="71"/>
        <v>100</v>
      </c>
      <c r="AD122"/>
      <c r="AE122"/>
      <c r="AF122" s="162">
        <f t="shared" si="78"/>
        <v>10</v>
      </c>
      <c r="AG122" s="162">
        <f t="shared" si="73"/>
        <v>100</v>
      </c>
      <c r="AH122" s="162">
        <f t="shared" si="74"/>
        <v>100</v>
      </c>
      <c r="AI122" s="162">
        <f t="shared" si="75"/>
        <v>100</v>
      </c>
      <c r="AJ122" s="352" t="s">
        <v>25611</v>
      </c>
      <c r="AK122"/>
      <c r="AL122"/>
      <c r="AM122" s="163"/>
      <c r="AN122"/>
      <c r="AO122"/>
      <c r="AP122"/>
      <c r="AQ122" s="272" t="s">
        <v>25756</v>
      </c>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c r="ALY122"/>
      <c r="ALZ122"/>
      <c r="AMA122"/>
      <c r="AMB122"/>
      <c r="AMC122"/>
      <c r="AMD122"/>
      <c r="AME122"/>
      <c r="AMF122"/>
      <c r="AMG122"/>
      <c r="AMH122"/>
      <c r="AMI122"/>
    </row>
    <row r="123" spans="1:1023" ht="28.5">
      <c r="A123" s="275" t="s">
        <v>12444</v>
      </c>
      <c r="B123" s="156">
        <v>123</v>
      </c>
      <c r="C123" s="299" t="s">
        <v>25757</v>
      </c>
      <c r="D123" s="278" t="s">
        <v>1197</v>
      </c>
      <c r="E123" s="155" t="s">
        <v>791</v>
      </c>
      <c r="F123"/>
      <c r="G123"/>
      <c r="H123"/>
      <c r="I123" s="349">
        <v>310</v>
      </c>
      <c r="J123" s="154">
        <v>2</v>
      </c>
      <c r="K123" s="154">
        <v>1</v>
      </c>
      <c r="L123"/>
      <c r="M123"/>
      <c r="N123"/>
      <c r="O123" s="156">
        <v>3</v>
      </c>
      <c r="P123"/>
      <c r="Q123"/>
      <c r="R123"/>
      <c r="S123"/>
      <c r="T123"/>
      <c r="U123"/>
      <c r="V123" s="166">
        <f t="shared" si="64"/>
        <v>100</v>
      </c>
      <c r="W123" s="166">
        <f t="shared" si="77"/>
        <v>100</v>
      </c>
      <c r="X123" s="166">
        <f t="shared" si="66"/>
        <v>20</v>
      </c>
      <c r="Y123" s="166">
        <f t="shared" si="67"/>
        <v>100</v>
      </c>
      <c r="Z123" s="166">
        <f t="shared" si="68"/>
        <v>100</v>
      </c>
      <c r="AA123" s="174">
        <f t="shared" si="69"/>
        <v>100</v>
      </c>
      <c r="AB123" s="174">
        <f t="shared" si="70"/>
        <v>100</v>
      </c>
      <c r="AC123" s="174">
        <f t="shared" si="71"/>
        <v>100</v>
      </c>
      <c r="AD123"/>
      <c r="AE123"/>
      <c r="AF123" s="162">
        <f t="shared" si="78"/>
        <v>1</v>
      </c>
      <c r="AG123" s="162">
        <f t="shared" si="73"/>
        <v>10</v>
      </c>
      <c r="AH123" s="162">
        <f t="shared" si="74"/>
        <v>3</v>
      </c>
      <c r="AI123" s="162">
        <f t="shared" si="75"/>
        <v>100</v>
      </c>
      <c r="AJ123" s="163" t="s">
        <v>1198</v>
      </c>
      <c r="AK123"/>
      <c r="AL123"/>
      <c r="AM123" s="163"/>
      <c r="AN123"/>
      <c r="AO123"/>
      <c r="AP123"/>
      <c r="AQ123" s="270" t="s">
        <v>25758</v>
      </c>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c r="AME123"/>
      <c r="AMF123"/>
      <c r="AMG123"/>
      <c r="AMH123"/>
      <c r="AMI123"/>
    </row>
    <row r="124" spans="1:1023" ht="28.5">
      <c r="A124" s="275" t="s">
        <v>25759</v>
      </c>
      <c r="B124" s="156">
        <v>124</v>
      </c>
      <c r="C124" s="299" t="s">
        <v>1199</v>
      </c>
      <c r="D124" s="278" t="s">
        <v>1200</v>
      </c>
      <c r="E124" s="155" t="s">
        <v>791</v>
      </c>
      <c r="F124"/>
      <c r="G124"/>
      <c r="H124"/>
      <c r="I124" s="349">
        <v>600</v>
      </c>
      <c r="J124" s="328"/>
      <c r="K124" s="154">
        <v>2</v>
      </c>
      <c r="L124"/>
      <c r="M124"/>
      <c r="N124"/>
      <c r="O124" s="156">
        <v>3</v>
      </c>
      <c r="P124"/>
      <c r="Q124"/>
      <c r="R124"/>
      <c r="S124"/>
      <c r="T124"/>
      <c r="U124"/>
      <c r="V124" s="166">
        <f t="shared" si="64"/>
        <v>100</v>
      </c>
      <c r="W124" s="166">
        <f t="shared" si="77"/>
        <v>100</v>
      </c>
      <c r="X124" s="166">
        <f t="shared" si="66"/>
        <v>20</v>
      </c>
      <c r="Y124" s="166">
        <f t="shared" si="67"/>
        <v>100</v>
      </c>
      <c r="Z124" s="166">
        <f t="shared" si="68"/>
        <v>100</v>
      </c>
      <c r="AA124" s="174">
        <f t="shared" si="69"/>
        <v>100</v>
      </c>
      <c r="AB124" s="174">
        <f t="shared" si="70"/>
        <v>100</v>
      </c>
      <c r="AC124" s="174">
        <f t="shared" si="71"/>
        <v>100</v>
      </c>
      <c r="AD124"/>
      <c r="AE124"/>
      <c r="AF124" s="162">
        <f t="shared" si="78"/>
        <v>10</v>
      </c>
      <c r="AG124" s="162">
        <f t="shared" si="73"/>
        <v>100</v>
      </c>
      <c r="AH124" s="162">
        <f t="shared" si="74"/>
        <v>100</v>
      </c>
      <c r="AI124" s="162">
        <f t="shared" si="75"/>
        <v>100</v>
      </c>
      <c r="AJ124" s="163" t="s">
        <v>1201</v>
      </c>
      <c r="AK124"/>
      <c r="AL124"/>
      <c r="AM124" s="163"/>
      <c r="AN124"/>
      <c r="AO124"/>
      <c r="AP124"/>
      <c r="AQ124" s="270" t="s">
        <v>25760</v>
      </c>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row>
    <row r="125" spans="1:1023" ht="28.5">
      <c r="A125" s="275" t="s">
        <v>1202</v>
      </c>
      <c r="B125" s="156">
        <v>125</v>
      </c>
      <c r="C125" s="299" t="s">
        <v>1203</v>
      </c>
      <c r="D125" s="278" t="s">
        <v>1204</v>
      </c>
      <c r="E125" s="155" t="s">
        <v>791</v>
      </c>
      <c r="F125" s="154">
        <v>4</v>
      </c>
      <c r="G125"/>
      <c r="H125"/>
      <c r="I125" s="343"/>
      <c r="J125" s="154">
        <v>2</v>
      </c>
      <c r="K125" s="154">
        <v>1</v>
      </c>
      <c r="L125"/>
      <c r="M125"/>
      <c r="N125"/>
      <c r="O125" s="156">
        <v>3</v>
      </c>
      <c r="P125"/>
      <c r="Q125"/>
      <c r="R125"/>
      <c r="S125"/>
      <c r="T125"/>
      <c r="U125"/>
      <c r="V125" s="166">
        <f t="shared" si="64"/>
        <v>100</v>
      </c>
      <c r="W125" s="166">
        <f t="shared" si="77"/>
        <v>100</v>
      </c>
      <c r="X125" s="166">
        <f t="shared" si="66"/>
        <v>20</v>
      </c>
      <c r="Y125" s="166">
        <f t="shared" si="67"/>
        <v>100</v>
      </c>
      <c r="Z125" s="166">
        <f t="shared" si="68"/>
        <v>100</v>
      </c>
      <c r="AA125" s="174">
        <f t="shared" si="69"/>
        <v>100</v>
      </c>
      <c r="AB125" s="174">
        <f t="shared" si="70"/>
        <v>100</v>
      </c>
      <c r="AC125" s="174">
        <f t="shared" si="71"/>
        <v>100</v>
      </c>
      <c r="AD125"/>
      <c r="AE125"/>
      <c r="AF125" s="162">
        <f t="shared" si="78"/>
        <v>1</v>
      </c>
      <c r="AG125" s="162">
        <f t="shared" si="73"/>
        <v>10</v>
      </c>
      <c r="AH125" s="162">
        <f t="shared" si="74"/>
        <v>3</v>
      </c>
      <c r="AI125" s="162">
        <f t="shared" si="75"/>
        <v>100</v>
      </c>
      <c r="AJ125" s="163" t="s">
        <v>1205</v>
      </c>
      <c r="AK125"/>
      <c r="AL125"/>
      <c r="AM125" s="163"/>
      <c r="AN125"/>
      <c r="AO125"/>
      <c r="AP125"/>
      <c r="AQ125" s="415" t="s">
        <v>25761</v>
      </c>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row>
    <row r="126" spans="1:1023" ht="28.5">
      <c r="A126" s="275" t="s">
        <v>1206</v>
      </c>
      <c r="B126" s="156">
        <v>126</v>
      </c>
      <c r="C126" s="299" t="s">
        <v>1207</v>
      </c>
      <c r="D126" s="278" t="s">
        <v>1208</v>
      </c>
      <c r="E126" s="155" t="s">
        <v>791</v>
      </c>
      <c r="F126">
        <v>4</v>
      </c>
      <c r="G126"/>
      <c r="H126" s="359">
        <v>4</v>
      </c>
      <c r="I126" s="343"/>
      <c r="J126" s="154">
        <v>2</v>
      </c>
      <c r="K126" s="359">
        <v>2</v>
      </c>
      <c r="L126"/>
      <c r="M126"/>
      <c r="N126"/>
      <c r="O126" s="156">
        <v>3</v>
      </c>
      <c r="P126"/>
      <c r="Q126"/>
      <c r="R126"/>
      <c r="S126"/>
      <c r="T126"/>
      <c r="U126"/>
      <c r="V126" s="166">
        <f t="shared" si="64"/>
        <v>100</v>
      </c>
      <c r="W126" s="166">
        <f t="shared" si="77"/>
        <v>100</v>
      </c>
      <c r="X126" s="166">
        <f t="shared" si="66"/>
        <v>20</v>
      </c>
      <c r="Y126" s="166">
        <f t="shared" si="67"/>
        <v>100</v>
      </c>
      <c r="Z126" s="166">
        <f t="shared" si="68"/>
        <v>100</v>
      </c>
      <c r="AA126" s="174">
        <f t="shared" si="69"/>
        <v>100</v>
      </c>
      <c r="AB126" s="174">
        <f t="shared" si="70"/>
        <v>100</v>
      </c>
      <c r="AC126" s="174">
        <f t="shared" si="71"/>
        <v>100</v>
      </c>
      <c r="AD126"/>
      <c r="AE126"/>
      <c r="AF126" s="162">
        <f t="shared" si="78"/>
        <v>10</v>
      </c>
      <c r="AG126" s="162">
        <f t="shared" si="73"/>
        <v>10</v>
      </c>
      <c r="AH126" s="162">
        <f t="shared" si="74"/>
        <v>100</v>
      </c>
      <c r="AI126" s="162">
        <f t="shared" si="75"/>
        <v>100</v>
      </c>
      <c r="AJ126" s="352" t="s">
        <v>1213</v>
      </c>
      <c r="AK126"/>
      <c r="AL126"/>
      <c r="AM126" s="163"/>
      <c r="AN126"/>
      <c r="AO126"/>
      <c r="AP126"/>
      <c r="AQ126" s="270" t="s">
        <v>25762</v>
      </c>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row>
    <row r="127" spans="1:1023" ht="28.5">
      <c r="A127" s="296" t="s">
        <v>1210</v>
      </c>
      <c r="B127" s="156">
        <v>127</v>
      </c>
      <c r="C127" s="306" t="s">
        <v>1211</v>
      </c>
      <c r="D127" s="276" t="s">
        <v>1212</v>
      </c>
      <c r="E127" s="155" t="s">
        <v>791</v>
      </c>
      <c r="F127"/>
      <c r="G127" s="348">
        <v>2</v>
      </c>
      <c r="H127" s="154">
        <v>4</v>
      </c>
      <c r="I127" s="343"/>
      <c r="J127" s="328"/>
      <c r="K127" s="360">
        <v>1</v>
      </c>
      <c r="L127"/>
      <c r="M127"/>
      <c r="N127"/>
      <c r="O127" s="156">
        <v>3</v>
      </c>
      <c r="P127"/>
      <c r="Q127"/>
      <c r="R127"/>
      <c r="S127"/>
      <c r="T127"/>
      <c r="U127"/>
      <c r="V127" s="166">
        <f t="shared" si="64"/>
        <v>100</v>
      </c>
      <c r="W127" s="166">
        <f t="shared" si="77"/>
        <v>100</v>
      </c>
      <c r="X127" s="166">
        <f t="shared" si="66"/>
        <v>20</v>
      </c>
      <c r="Y127" s="166">
        <f t="shared" si="67"/>
        <v>100</v>
      </c>
      <c r="Z127" s="166">
        <f t="shared" si="68"/>
        <v>100</v>
      </c>
      <c r="AA127" s="174">
        <f t="shared" si="69"/>
        <v>100</v>
      </c>
      <c r="AB127" s="174">
        <f t="shared" si="70"/>
        <v>100</v>
      </c>
      <c r="AC127" s="174">
        <f t="shared" si="71"/>
        <v>100</v>
      </c>
      <c r="AD127"/>
      <c r="AE127"/>
      <c r="AF127" s="162">
        <f t="shared" si="78"/>
        <v>1</v>
      </c>
      <c r="AG127" s="162">
        <f t="shared" si="73"/>
        <v>100</v>
      </c>
      <c r="AH127" s="162">
        <f t="shared" si="74"/>
        <v>3</v>
      </c>
      <c r="AI127" s="162">
        <f t="shared" si="75"/>
        <v>100</v>
      </c>
      <c r="AJ127" s="163" t="s">
        <v>1213</v>
      </c>
      <c r="AK127"/>
      <c r="AL127"/>
      <c r="AM127" s="163"/>
      <c r="AN127"/>
      <c r="AO127"/>
      <c r="AP127"/>
      <c r="AQ127" s="272" t="s">
        <v>25763</v>
      </c>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c r="ALF127"/>
      <c r="ALG127"/>
      <c r="ALH127"/>
      <c r="ALI127"/>
      <c r="ALJ127"/>
      <c r="ALK127"/>
      <c r="ALL127"/>
      <c r="ALM127"/>
      <c r="ALN127"/>
      <c r="ALO127"/>
      <c r="ALP127"/>
      <c r="ALQ127"/>
      <c r="ALR127"/>
      <c r="ALS127"/>
      <c r="ALT127"/>
      <c r="ALU127"/>
      <c r="ALV127"/>
      <c r="ALW127"/>
      <c r="ALX127"/>
      <c r="ALY127"/>
      <c r="ALZ127"/>
      <c r="AMA127"/>
      <c r="AMB127"/>
      <c r="AMC127"/>
      <c r="AMD127"/>
      <c r="AME127"/>
      <c r="AMF127"/>
      <c r="AMG127"/>
      <c r="AMH127"/>
      <c r="AMI127"/>
    </row>
    <row r="128" spans="1:1023" ht="28.5">
      <c r="A128" s="275" t="s">
        <v>1214</v>
      </c>
      <c r="B128" s="156">
        <v>128</v>
      </c>
      <c r="C128" s="299" t="s">
        <v>26952</v>
      </c>
      <c r="D128" s="278" t="s">
        <v>1215</v>
      </c>
      <c r="E128" s="155" t="s">
        <v>791</v>
      </c>
      <c r="F128"/>
      <c r="G128"/>
      <c r="H128" s="154">
        <v>4</v>
      </c>
      <c r="I128" s="349">
        <v>73.16</v>
      </c>
      <c r="J128" s="154">
        <v>2</v>
      </c>
      <c r="K128" s="359" t="s">
        <v>25764</v>
      </c>
      <c r="L128"/>
      <c r="M128"/>
      <c r="N128"/>
      <c r="O128" s="156">
        <v>3</v>
      </c>
      <c r="P128"/>
      <c r="Q128"/>
      <c r="R128"/>
      <c r="S128"/>
      <c r="T128"/>
      <c r="U128"/>
      <c r="V128" s="166">
        <f t="shared" si="64"/>
        <v>100</v>
      </c>
      <c r="W128" s="166">
        <f t="shared" si="77"/>
        <v>100</v>
      </c>
      <c r="X128" s="166">
        <f t="shared" si="66"/>
        <v>20</v>
      </c>
      <c r="Y128" s="166">
        <f t="shared" si="67"/>
        <v>100</v>
      </c>
      <c r="Z128" s="166">
        <f t="shared" si="68"/>
        <v>100</v>
      </c>
      <c r="AA128" s="174">
        <f t="shared" si="69"/>
        <v>100</v>
      </c>
      <c r="AB128" s="174">
        <f t="shared" si="70"/>
        <v>100</v>
      </c>
      <c r="AC128" s="174">
        <f t="shared" si="71"/>
        <v>100</v>
      </c>
      <c r="AD128"/>
      <c r="AE128"/>
      <c r="AF128" s="162">
        <f t="shared" si="78"/>
        <v>100</v>
      </c>
      <c r="AG128" s="162">
        <f t="shared" si="73"/>
        <v>10</v>
      </c>
      <c r="AH128" s="162">
        <f t="shared" si="74"/>
        <v>100</v>
      </c>
      <c r="AI128" s="162">
        <f t="shared" si="75"/>
        <v>100</v>
      </c>
      <c r="AJ128" s="163" t="s">
        <v>1213</v>
      </c>
      <c r="AK128"/>
      <c r="AL128"/>
      <c r="AM128" s="163"/>
      <c r="AN128"/>
      <c r="AO128"/>
      <c r="AP128"/>
      <c r="AQ128" s="272" t="s">
        <v>25765</v>
      </c>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c r="AME128"/>
      <c r="AMF128"/>
      <c r="AMG128"/>
      <c r="AMH128"/>
      <c r="AMI128"/>
    </row>
    <row r="129" spans="1:1023" ht="28.5">
      <c r="A129" s="275" t="s">
        <v>1216</v>
      </c>
      <c r="B129" s="156">
        <v>129</v>
      </c>
      <c r="C129" s="299" t="s">
        <v>25766</v>
      </c>
      <c r="D129" s="278" t="s">
        <v>1217</v>
      </c>
      <c r="E129" s="155" t="s">
        <v>791</v>
      </c>
      <c r="F129"/>
      <c r="G129"/>
      <c r="H129" s="154">
        <v>4</v>
      </c>
      <c r="I129" s="349">
        <v>73.16</v>
      </c>
      <c r="J129" s="154">
        <v>2</v>
      </c>
      <c r="K129" s="359" t="s">
        <v>25764</v>
      </c>
      <c r="L129"/>
      <c r="M129"/>
      <c r="N129"/>
      <c r="O129" s="156">
        <v>3</v>
      </c>
      <c r="P129"/>
      <c r="Q129"/>
      <c r="R129"/>
      <c r="S129"/>
      <c r="T129"/>
      <c r="U129"/>
      <c r="V129" s="166">
        <f t="shared" si="64"/>
        <v>100</v>
      </c>
      <c r="W129" s="166">
        <f t="shared" si="77"/>
        <v>100</v>
      </c>
      <c r="X129" s="166">
        <f t="shared" si="66"/>
        <v>20</v>
      </c>
      <c r="Y129" s="166">
        <f t="shared" si="67"/>
        <v>100</v>
      </c>
      <c r="Z129" s="166">
        <f t="shared" si="68"/>
        <v>100</v>
      </c>
      <c r="AA129" s="174">
        <f t="shared" si="69"/>
        <v>100</v>
      </c>
      <c r="AB129" s="174">
        <f t="shared" si="70"/>
        <v>100</v>
      </c>
      <c r="AC129" s="174">
        <f t="shared" si="71"/>
        <v>100</v>
      </c>
      <c r="AD129"/>
      <c r="AE129"/>
      <c r="AF129" s="162">
        <f t="shared" si="78"/>
        <v>100</v>
      </c>
      <c r="AG129" s="162">
        <f t="shared" si="73"/>
        <v>10</v>
      </c>
      <c r="AH129" s="162">
        <f t="shared" si="74"/>
        <v>100</v>
      </c>
      <c r="AI129" s="162">
        <f t="shared" si="75"/>
        <v>100</v>
      </c>
      <c r="AJ129" s="352" t="s">
        <v>1213</v>
      </c>
      <c r="AK129"/>
      <c r="AL129"/>
      <c r="AM129" s="163"/>
      <c r="AN129"/>
      <c r="AO129"/>
      <c r="AP129"/>
      <c r="AQ129" s="272" t="s">
        <v>25767</v>
      </c>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c r="AME129"/>
      <c r="AMF129"/>
      <c r="AMG129"/>
      <c r="AMH129"/>
      <c r="AMI129"/>
    </row>
    <row r="130" spans="1:1023">
      <c r="A130" s="281" t="s">
        <v>1122</v>
      </c>
      <c r="B130" s="156">
        <v>130</v>
      </c>
      <c r="C130" s="299" t="s">
        <v>1123</v>
      </c>
      <c r="D130" s="281" t="s">
        <v>1124</v>
      </c>
      <c r="E130"/>
      <c r="F130" s="226">
        <v>4</v>
      </c>
      <c r="G130" s="229"/>
      <c r="H130" s="229"/>
      <c r="I130" s="343"/>
      <c r="J130" s="328"/>
      <c r="K130" s="341"/>
      <c r="L130"/>
      <c r="M130"/>
      <c r="N130"/>
      <c r="O130"/>
      <c r="P130" s="229">
        <v>2</v>
      </c>
      <c r="Q130"/>
      <c r="R130"/>
      <c r="S130" s="361"/>
      <c r="T130"/>
      <c r="U130"/>
      <c r="V130" s="166">
        <f t="shared" si="64"/>
        <v>100</v>
      </c>
      <c r="W130" s="166">
        <f t="shared" si="77"/>
        <v>100</v>
      </c>
      <c r="X130" s="166">
        <f t="shared" si="66"/>
        <v>100</v>
      </c>
      <c r="Y130" s="166">
        <f t="shared" si="67"/>
        <v>100</v>
      </c>
      <c r="Z130" s="166">
        <f t="shared" si="68"/>
        <v>10</v>
      </c>
      <c r="AA130" s="174">
        <f t="shared" si="69"/>
        <v>100</v>
      </c>
      <c r="AB130" s="174">
        <f t="shared" si="70"/>
        <v>100</v>
      </c>
      <c r="AC130" s="174">
        <f t="shared" si="71"/>
        <v>100</v>
      </c>
      <c r="AD130"/>
      <c r="AE130"/>
      <c r="AF130" s="162">
        <f t="shared" si="78"/>
        <v>100</v>
      </c>
      <c r="AG130" s="162">
        <f t="shared" si="73"/>
        <v>100</v>
      </c>
      <c r="AH130" s="162">
        <f t="shared" si="74"/>
        <v>100</v>
      </c>
      <c r="AI130" s="162">
        <f t="shared" si="75"/>
        <v>100</v>
      </c>
      <c r="AJ130" s="352" t="s">
        <v>830</v>
      </c>
      <c r="AK130"/>
      <c r="AL130"/>
      <c r="AM130" s="163"/>
      <c r="AN130"/>
      <c r="AO130"/>
      <c r="AP130"/>
      <c r="AQ130" s="243" t="s">
        <v>6466</v>
      </c>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c r="ALY130"/>
      <c r="ALZ130"/>
      <c r="AMA130"/>
      <c r="AMB130"/>
      <c r="AMC130"/>
      <c r="AMD130"/>
      <c r="AME130"/>
      <c r="AMF130"/>
      <c r="AMG130"/>
      <c r="AMH130"/>
      <c r="AMI130"/>
    </row>
    <row r="131" spans="1:1023">
      <c r="A131" s="281" t="s">
        <v>26948</v>
      </c>
      <c r="B131" s="156">
        <v>131</v>
      </c>
      <c r="C131" s="299" t="s">
        <v>26949</v>
      </c>
      <c r="D131" s="281" t="s">
        <v>26950</v>
      </c>
      <c r="E131"/>
      <c r="F131" s="226"/>
      <c r="G131" s="229"/>
      <c r="H131" s="229"/>
      <c r="I131" s="343">
        <v>123</v>
      </c>
      <c r="J131" s="328"/>
      <c r="K131" s="341">
        <v>2</v>
      </c>
      <c r="L131"/>
      <c r="M131"/>
      <c r="N131"/>
      <c r="O131"/>
      <c r="P131" s="229"/>
      <c r="Q131"/>
      <c r="R131"/>
      <c r="S131" s="361"/>
      <c r="T131"/>
      <c r="U131"/>
      <c r="V131" s="166">
        <f t="shared" ref="V131" si="79">IF(O131=1,10,100)</f>
        <v>100</v>
      </c>
      <c r="W131" s="166">
        <f t="shared" ref="W131" si="80">IF(O131=1,1,IF(O131=2,10,100))</f>
        <v>100</v>
      </c>
      <c r="X131" s="166">
        <f t="shared" ref="X131" si="81">IF(O131=3,20,100)</f>
        <v>100</v>
      </c>
      <c r="Y131" s="166">
        <f t="shared" ref="Y131" si="82">IF(P131=1,10,100)</f>
        <v>100</v>
      </c>
      <c r="Z131" s="166">
        <f t="shared" ref="Z131" si="83">IF(P131=1,1,IF(P131=2,10,100))</f>
        <v>100</v>
      </c>
      <c r="AA131" s="174">
        <f t="shared" ref="AA131" si="84">IF(OR(EXACT(Q131,"1A"),EXACT(Q131,"1B")),0.1,IF(Q131=2,1,100))</f>
        <v>100</v>
      </c>
      <c r="AB131" s="174">
        <f t="shared" ref="AB131" si="85">IF(OR(EXACT(R131,"1A"),EXACT(R131,"1B")),0.1,IF(R131=2,1,100))</f>
        <v>100</v>
      </c>
      <c r="AC131" s="174">
        <f t="shared" ref="AC131" si="86">IF(OR(EXACT(S131,"1A"),EXACT(S131,"1B")),0.3,IF(S131=2,3,100))</f>
        <v>100</v>
      </c>
      <c r="AD131"/>
      <c r="AE131"/>
      <c r="AF131" s="162">
        <f t="shared" ref="AF131" si="87">IF(OR(OR(EXACT(J131,"1A"),EXACT(J131,"1B"),EXACT(J131,"1C")),K131=1),1,IF(K131=2,10,100))</f>
        <v>10</v>
      </c>
      <c r="AG131" s="162">
        <f t="shared" ref="AG131" si="88">IF(OR(EXACT(J131,"1A"),EXACT(J131,"1B"),EXACT(J131,"1C")),1,IF(J131=2,10,100))</f>
        <v>100</v>
      </c>
      <c r="AH131" s="162">
        <f t="shared" ref="AH131" si="89">IF(OR(EXACT(J131,"1A"),EXACT(J131,"1B"),EXACT(J131,"1C"),K131=1),3,100)</f>
        <v>100</v>
      </c>
      <c r="AI131" s="162">
        <f t="shared" ref="AI131" si="90">IF(OR(EXACT(J131,"1A"),EXACT(J131,"1B"),EXACT(J131,"1C")),5,100)</f>
        <v>100</v>
      </c>
      <c r="AJ131" s="352"/>
      <c r="AK131"/>
      <c r="AL131"/>
      <c r="AM131" s="163"/>
      <c r="AN131"/>
      <c r="AO131"/>
      <c r="AP131"/>
      <c r="AQ131" s="243" t="s">
        <v>781</v>
      </c>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c r="AKB131"/>
      <c r="AKC131"/>
      <c r="AKD131"/>
      <c r="AKE131"/>
      <c r="AKF131"/>
      <c r="AKG131"/>
      <c r="AKH131"/>
      <c r="AKI131"/>
      <c r="AKJ131"/>
      <c r="AKK131"/>
      <c r="AKL131"/>
      <c r="AKM131"/>
      <c r="AKN131"/>
      <c r="AKO131"/>
      <c r="AKP131"/>
      <c r="AKQ131"/>
      <c r="AKR131"/>
      <c r="AKS131"/>
      <c r="AKT131"/>
      <c r="AKU131"/>
      <c r="AKV131"/>
      <c r="AKW131"/>
      <c r="AKX131"/>
      <c r="AKY131"/>
      <c r="AKZ131"/>
      <c r="ALA131"/>
      <c r="ALB131"/>
      <c r="ALC131"/>
      <c r="ALD131"/>
      <c r="ALE131"/>
      <c r="ALF131"/>
      <c r="ALG131"/>
      <c r="ALH131"/>
      <c r="ALI131"/>
      <c r="ALJ131"/>
      <c r="ALK131"/>
      <c r="ALL131"/>
      <c r="ALM131"/>
      <c r="ALN131"/>
      <c r="ALO131"/>
      <c r="ALP131"/>
      <c r="ALQ131"/>
      <c r="ALR131"/>
      <c r="ALS131"/>
      <c r="ALT131"/>
      <c r="ALU131"/>
      <c r="ALV131"/>
      <c r="ALW131"/>
      <c r="ALX131"/>
      <c r="ALY131"/>
      <c r="ALZ131"/>
      <c r="AMA131"/>
      <c r="AMB131"/>
      <c r="AMC131"/>
      <c r="AMD131"/>
      <c r="AME131"/>
      <c r="AMF131"/>
      <c r="AMG131"/>
      <c r="AMH131"/>
      <c r="AMI131"/>
    </row>
    <row r="132" spans="1:1023">
      <c r="A132" s="281" t="s">
        <v>1125</v>
      </c>
      <c r="B132" s="156">
        <v>132</v>
      </c>
      <c r="C132" s="299" t="s">
        <v>1126</v>
      </c>
      <c r="D132" s="281" t="s">
        <v>1127</v>
      </c>
      <c r="E132"/>
      <c r="F132" s="226">
        <v>4</v>
      </c>
      <c r="G132" s="226">
        <v>4</v>
      </c>
      <c r="H132" s="362">
        <v>4</v>
      </c>
      <c r="I132" s="349">
        <v>3.2</v>
      </c>
      <c r="J132" s="328"/>
      <c r="K132" s="341"/>
      <c r="L132"/>
      <c r="M132"/>
      <c r="N132"/>
      <c r="O132" s="244">
        <v>1</v>
      </c>
      <c r="P132" s="363">
        <v>2</v>
      </c>
      <c r="Q132"/>
      <c r="R132"/>
      <c r="S132" s="226" t="s">
        <v>772</v>
      </c>
      <c r="T132"/>
      <c r="U132"/>
      <c r="V132" s="166">
        <f t="shared" si="64"/>
        <v>10</v>
      </c>
      <c r="W132" s="166">
        <f t="shared" si="77"/>
        <v>1</v>
      </c>
      <c r="X132" s="166">
        <f t="shared" ref="X132:X163" si="91">IF(O132=3,20,100)</f>
        <v>100</v>
      </c>
      <c r="Y132" s="166">
        <f t="shared" si="67"/>
        <v>100</v>
      </c>
      <c r="Z132" s="166">
        <f t="shared" si="68"/>
        <v>10</v>
      </c>
      <c r="AA132" s="174">
        <f t="shared" ref="AA132:AA163" si="92">IF(OR(EXACT(Q132,"1A"),EXACT(Q132,"1B")),0.1,IF(Q132=2,1,100))</f>
        <v>100</v>
      </c>
      <c r="AB132" s="174">
        <f t="shared" ref="AB132:AB163" si="93">IF(OR(EXACT(R132,"1A"),EXACT(R132,"1B")),0.1,IF(R132=2,1,100))</f>
        <v>100</v>
      </c>
      <c r="AC132" s="174">
        <f t="shared" si="71"/>
        <v>0.3</v>
      </c>
      <c r="AD132"/>
      <c r="AE132"/>
      <c r="AF132" s="162">
        <f t="shared" si="78"/>
        <v>100</v>
      </c>
      <c r="AG132" s="162">
        <f t="shared" ref="AG132:AG163" si="94">IF(OR(EXACT(J132,"1A"),EXACT(J132,"1B"),EXACT(J132,"1C")),1,IF(J132=2,10,100))</f>
        <v>100</v>
      </c>
      <c r="AH132" s="162">
        <f t="shared" ref="AH132:AH163" si="95">IF(OR(EXACT(J132,"1A"),EXACT(J132,"1B"),EXACT(J132,"1C"),K132=1),3,100)</f>
        <v>100</v>
      </c>
      <c r="AI132" s="162">
        <f t="shared" ref="AI132:AI163" si="96">IF(OR(EXACT(J132,"1A"),EXACT(J132,"1B"),EXACT(J132,"1C")),5,100)</f>
        <v>100</v>
      </c>
      <c r="AJ132" s="352" t="s">
        <v>830</v>
      </c>
      <c r="AK132"/>
      <c r="AL132"/>
      <c r="AM132" s="163"/>
      <c r="AN132"/>
      <c r="AO132"/>
      <c r="AP132"/>
      <c r="AQ132" s="272" t="s">
        <v>25768</v>
      </c>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c r="AKB132"/>
      <c r="AKC132"/>
      <c r="AKD132"/>
      <c r="AKE132"/>
      <c r="AKF132"/>
      <c r="AKG132"/>
      <c r="AKH132"/>
      <c r="AKI132"/>
      <c r="AKJ132"/>
      <c r="AKK132"/>
      <c r="AKL132"/>
      <c r="AKM132"/>
      <c r="AKN132"/>
      <c r="AKO132"/>
      <c r="AKP132"/>
      <c r="AKQ132"/>
      <c r="AKR132"/>
      <c r="AKS132"/>
      <c r="AKT132"/>
      <c r="AKU132"/>
      <c r="AKV132"/>
      <c r="AKW132"/>
      <c r="AKX132"/>
      <c r="AKY132"/>
      <c r="AKZ132"/>
      <c r="ALA132"/>
      <c r="ALB132"/>
      <c r="ALC132"/>
      <c r="ALD132"/>
      <c r="ALE132"/>
      <c r="ALF132"/>
      <c r="ALG132"/>
      <c r="ALH132"/>
      <c r="ALI132"/>
      <c r="ALJ132"/>
      <c r="ALK132"/>
      <c r="ALL132"/>
      <c r="ALM132"/>
      <c r="ALN132"/>
      <c r="ALO132"/>
      <c r="ALP132"/>
      <c r="ALQ132"/>
      <c r="ALR132"/>
      <c r="ALS132"/>
      <c r="ALT132"/>
      <c r="ALU132"/>
      <c r="ALV132"/>
      <c r="ALW132"/>
      <c r="ALX132"/>
      <c r="ALY132"/>
      <c r="ALZ132"/>
      <c r="AMA132"/>
      <c r="AMB132"/>
      <c r="AMC132"/>
      <c r="AMD132"/>
      <c r="AME132"/>
      <c r="AMF132"/>
      <c r="AMG132"/>
      <c r="AMH132"/>
      <c r="AMI132"/>
    </row>
    <row r="133" spans="1:1023">
      <c r="A133" s="281" t="s">
        <v>1128</v>
      </c>
      <c r="B133" s="156">
        <v>133</v>
      </c>
      <c r="C133" s="302" t="s">
        <v>1129</v>
      </c>
      <c r="D133" s="281" t="s">
        <v>1130</v>
      </c>
      <c r="E133"/>
      <c r="F133" s="78">
        <v>4</v>
      </c>
      <c r="G133" s="78"/>
      <c r="H133" s="78">
        <v>4</v>
      </c>
      <c r="I133" s="349">
        <v>83</v>
      </c>
      <c r="J133" s="328"/>
      <c r="K133" s="341"/>
      <c r="L133"/>
      <c r="M133"/>
      <c r="N133"/>
      <c r="O133"/>
      <c r="P133" s="78"/>
      <c r="Q133"/>
      <c r="R133"/>
      <c r="S133" s="78" t="s">
        <v>772</v>
      </c>
      <c r="T133"/>
      <c r="U133"/>
      <c r="V133" s="166">
        <f t="shared" si="64"/>
        <v>100</v>
      </c>
      <c r="W133" s="166">
        <f t="shared" si="77"/>
        <v>100</v>
      </c>
      <c r="X133" s="166">
        <f t="shared" si="91"/>
        <v>100</v>
      </c>
      <c r="Y133" s="166">
        <f t="shared" si="67"/>
        <v>100</v>
      </c>
      <c r="Z133" s="166">
        <f t="shared" si="68"/>
        <v>100</v>
      </c>
      <c r="AA133" s="174">
        <f t="shared" si="92"/>
        <v>100</v>
      </c>
      <c r="AB133" s="174">
        <f t="shared" si="93"/>
        <v>100</v>
      </c>
      <c r="AC133" s="174">
        <f t="shared" si="71"/>
        <v>0.3</v>
      </c>
      <c r="AD133"/>
      <c r="AE133"/>
      <c r="AF133" s="162">
        <f t="shared" si="78"/>
        <v>100</v>
      </c>
      <c r="AG133" s="162">
        <f t="shared" si="94"/>
        <v>100</v>
      </c>
      <c r="AH133" s="162">
        <f t="shared" si="95"/>
        <v>100</v>
      </c>
      <c r="AI133" s="162">
        <f t="shared" si="96"/>
        <v>100</v>
      </c>
      <c r="AJ133" s="352" t="s">
        <v>758</v>
      </c>
      <c r="AK133"/>
      <c r="AL133"/>
      <c r="AM133" s="163"/>
      <c r="AN133"/>
      <c r="AO133"/>
      <c r="AP133"/>
      <c r="AQ133" s="270" t="s">
        <v>25769</v>
      </c>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c r="AKB133"/>
      <c r="AKC133"/>
      <c r="AKD133"/>
      <c r="AKE133"/>
      <c r="AKF133"/>
      <c r="AKG133"/>
      <c r="AKH133"/>
      <c r="AKI133"/>
      <c r="AKJ133"/>
      <c r="AKK133"/>
      <c r="AKL133"/>
      <c r="AKM133"/>
      <c r="AKN133"/>
      <c r="AKO133"/>
      <c r="AKP133"/>
      <c r="AKQ133"/>
      <c r="AKR133"/>
      <c r="AKS133"/>
      <c r="AKT133"/>
      <c r="AKU133"/>
      <c r="AKV133"/>
      <c r="AKW133"/>
      <c r="AKX133"/>
      <c r="AKY133"/>
      <c r="AKZ133"/>
      <c r="ALA133"/>
      <c r="ALB133"/>
      <c r="ALC133"/>
      <c r="ALD133"/>
      <c r="ALE133"/>
      <c r="ALF133"/>
      <c r="ALG133"/>
      <c r="ALH133"/>
      <c r="ALI133"/>
      <c r="ALJ133"/>
      <c r="ALK133"/>
      <c r="ALL133"/>
      <c r="ALM133"/>
      <c r="ALN133"/>
      <c r="ALO133"/>
      <c r="ALP133"/>
      <c r="ALQ133"/>
      <c r="ALR133"/>
      <c r="ALS133"/>
      <c r="ALT133"/>
      <c r="ALU133"/>
      <c r="ALV133"/>
      <c r="ALW133"/>
      <c r="ALX133"/>
      <c r="ALY133"/>
      <c r="ALZ133"/>
      <c r="AMA133"/>
      <c r="AMB133"/>
      <c r="AMC133"/>
      <c r="AMD133"/>
      <c r="AME133"/>
      <c r="AMF133"/>
      <c r="AMG133"/>
      <c r="AMH133"/>
      <c r="AMI133"/>
    </row>
    <row r="134" spans="1:1023" ht="16.5" customHeight="1">
      <c r="A134" s="281" t="s">
        <v>11969</v>
      </c>
      <c r="B134" s="156">
        <v>134</v>
      </c>
      <c r="C134" s="302" t="s">
        <v>25587</v>
      </c>
      <c r="D134" s="281" t="s">
        <v>11968</v>
      </c>
      <c r="E134" t="s">
        <v>791</v>
      </c>
      <c r="F134" s="78"/>
      <c r="G134" s="78">
        <v>4</v>
      </c>
      <c r="H134" s="78">
        <v>4</v>
      </c>
      <c r="I134" s="349">
        <v>72</v>
      </c>
      <c r="J134" s="328">
        <v>2</v>
      </c>
      <c r="K134" s="342">
        <v>2</v>
      </c>
      <c r="L134"/>
      <c r="M134"/>
      <c r="N134"/>
      <c r="O134"/>
      <c r="P134" s="78"/>
      <c r="Q134"/>
      <c r="R134"/>
      <c r="S134" s="78"/>
      <c r="T134"/>
      <c r="U134"/>
      <c r="V134" s="166"/>
      <c r="W134" s="166">
        <f t="shared" si="77"/>
        <v>100</v>
      </c>
      <c r="X134" s="166">
        <f t="shared" si="91"/>
        <v>100</v>
      </c>
      <c r="Y134" s="166">
        <f t="shared" si="67"/>
        <v>100</v>
      </c>
      <c r="Z134" s="166">
        <f t="shared" si="68"/>
        <v>100</v>
      </c>
      <c r="AA134" s="174">
        <f t="shared" si="92"/>
        <v>100</v>
      </c>
      <c r="AB134" s="174">
        <f t="shared" si="93"/>
        <v>100</v>
      </c>
      <c r="AC134" s="174">
        <f t="shared" si="71"/>
        <v>100</v>
      </c>
      <c r="AD134"/>
      <c r="AE134"/>
      <c r="AF134" s="162">
        <f t="shared" si="78"/>
        <v>10</v>
      </c>
      <c r="AG134" s="162">
        <f t="shared" si="94"/>
        <v>10</v>
      </c>
      <c r="AH134" s="162">
        <f t="shared" si="95"/>
        <v>100</v>
      </c>
      <c r="AI134" s="162">
        <f t="shared" si="96"/>
        <v>100</v>
      </c>
      <c r="AJ134" s="352" t="s">
        <v>25770</v>
      </c>
      <c r="AK134"/>
      <c r="AL134"/>
      <c r="AM134" s="163"/>
      <c r="AN134"/>
      <c r="AO134"/>
      <c r="AP134"/>
      <c r="AQ134" s="243" t="s">
        <v>25588</v>
      </c>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c r="ADN134"/>
      <c r="ADO134"/>
      <c r="ADP134"/>
      <c r="ADQ134"/>
      <c r="ADR134"/>
      <c r="ADS134"/>
      <c r="ADT134"/>
      <c r="ADU134"/>
      <c r="ADV134"/>
      <c r="ADW134"/>
      <c r="ADX134"/>
      <c r="ADY134"/>
      <c r="ADZ134"/>
      <c r="AEA134"/>
      <c r="AEB134"/>
      <c r="AEC134"/>
      <c r="AED134"/>
      <c r="AEE134"/>
      <c r="AEF134"/>
      <c r="AEG134"/>
      <c r="AEH134"/>
      <c r="AEI134"/>
      <c r="AEJ134"/>
      <c r="AEK134"/>
      <c r="AEL134"/>
      <c r="AEM134"/>
      <c r="AEN134"/>
      <c r="AEO134"/>
      <c r="AEP134"/>
      <c r="AEQ134"/>
      <c r="AER134"/>
      <c r="AES134"/>
      <c r="AET134"/>
      <c r="AEU134"/>
      <c r="AEV134"/>
      <c r="AEW134"/>
      <c r="AEX134"/>
      <c r="AEY134"/>
      <c r="AEZ134"/>
      <c r="AFA134"/>
      <c r="AFB134"/>
      <c r="AFC134"/>
      <c r="AFD134"/>
      <c r="AFE134"/>
      <c r="AFF134"/>
      <c r="AFG134"/>
      <c r="AFH134"/>
      <c r="AFI134"/>
      <c r="AFJ134"/>
      <c r="AFK134"/>
      <c r="AFL134"/>
      <c r="AFM134"/>
      <c r="AFN134"/>
      <c r="AFO134"/>
      <c r="AFP134"/>
      <c r="AFQ134"/>
      <c r="AFR134"/>
      <c r="AFS134"/>
      <c r="AFT134"/>
      <c r="AFU134"/>
      <c r="AFV134"/>
      <c r="AFW134"/>
      <c r="AFX134"/>
      <c r="AFY134"/>
      <c r="AFZ134"/>
      <c r="AGA134"/>
      <c r="AGB134"/>
      <c r="AGC134"/>
      <c r="AGD134"/>
      <c r="AGE134"/>
      <c r="AGF134"/>
      <c r="AGG134"/>
      <c r="AGH134"/>
      <c r="AGI134"/>
      <c r="AGJ134"/>
      <c r="AGK134"/>
      <c r="AGL134"/>
      <c r="AGM134"/>
      <c r="AGN134"/>
      <c r="AGO134"/>
      <c r="AGP134"/>
      <c r="AGQ134"/>
      <c r="AGR134"/>
      <c r="AGS134"/>
      <c r="AGT134"/>
      <c r="AGU134"/>
      <c r="AGV134"/>
      <c r="AGW134"/>
      <c r="AGX134"/>
      <c r="AGY134"/>
      <c r="AGZ134"/>
      <c r="AHA134"/>
      <c r="AHB134"/>
      <c r="AHC134"/>
      <c r="AHD134"/>
      <c r="AHE134"/>
      <c r="AHF134"/>
      <c r="AHG134"/>
      <c r="AHH134"/>
      <c r="AHI134"/>
      <c r="AHJ134"/>
      <c r="AHK134"/>
      <c r="AHL134"/>
      <c r="AHM134"/>
      <c r="AHN134"/>
      <c r="AHO134"/>
      <c r="AHP134"/>
      <c r="AHQ134"/>
      <c r="AHR134"/>
      <c r="AHS134"/>
      <c r="AHT134"/>
      <c r="AHU134"/>
      <c r="AHV134"/>
      <c r="AHW134"/>
      <c r="AHX134"/>
      <c r="AHY134"/>
      <c r="AHZ134"/>
      <c r="AIA134"/>
      <c r="AIB134"/>
      <c r="AIC134"/>
      <c r="AID134"/>
      <c r="AIE134"/>
      <c r="AIF134"/>
      <c r="AIG134"/>
      <c r="AIH134"/>
      <c r="AII134"/>
      <c r="AIJ134"/>
      <c r="AIK134"/>
      <c r="AIL134"/>
      <c r="AIM134"/>
      <c r="AIN134"/>
      <c r="AIO134"/>
      <c r="AIP134"/>
      <c r="AIQ134"/>
      <c r="AIR134"/>
      <c r="AIS134"/>
      <c r="AIT134"/>
      <c r="AIU134"/>
      <c r="AIV134"/>
      <c r="AIW134"/>
      <c r="AIX134"/>
      <c r="AIY134"/>
      <c r="AIZ134"/>
      <c r="AJA134"/>
      <c r="AJB134"/>
      <c r="AJC134"/>
      <c r="AJD134"/>
      <c r="AJE134"/>
      <c r="AJF134"/>
      <c r="AJG134"/>
      <c r="AJH134"/>
      <c r="AJI134"/>
      <c r="AJJ134"/>
      <c r="AJK134"/>
      <c r="AJL134"/>
      <c r="AJM134"/>
      <c r="AJN134"/>
      <c r="AJO134"/>
      <c r="AJP134"/>
      <c r="AJQ134"/>
      <c r="AJR134"/>
      <c r="AJS134"/>
      <c r="AJT134"/>
      <c r="AJU134"/>
      <c r="AJV134"/>
      <c r="AJW134"/>
      <c r="AJX134"/>
      <c r="AJY134"/>
      <c r="AJZ134"/>
      <c r="AKA134"/>
      <c r="AKB134"/>
      <c r="AKC134"/>
      <c r="AKD134"/>
      <c r="AKE134"/>
      <c r="AKF134"/>
      <c r="AKG134"/>
      <c r="AKH134"/>
      <c r="AKI134"/>
      <c r="AKJ134"/>
      <c r="AKK134"/>
      <c r="AKL134"/>
      <c r="AKM134"/>
      <c r="AKN134"/>
      <c r="AKO134"/>
      <c r="AKP134"/>
      <c r="AKQ134"/>
      <c r="AKR134"/>
      <c r="AKS134"/>
      <c r="AKT134"/>
      <c r="AKU134"/>
      <c r="AKV134"/>
      <c r="AKW134"/>
      <c r="AKX134"/>
      <c r="AKY134"/>
      <c r="AKZ134"/>
      <c r="ALA134"/>
      <c r="ALB134"/>
      <c r="ALC134"/>
      <c r="ALD134"/>
      <c r="ALE134"/>
      <c r="ALF134"/>
      <c r="ALG134"/>
      <c r="ALH134"/>
      <c r="ALI134"/>
      <c r="ALJ134"/>
      <c r="ALK134"/>
      <c r="ALL134"/>
      <c r="ALM134"/>
      <c r="ALN134"/>
      <c r="ALO134"/>
      <c r="ALP134"/>
      <c r="ALQ134"/>
      <c r="ALR134"/>
      <c r="ALS134"/>
      <c r="ALT134"/>
      <c r="ALU134"/>
      <c r="ALV134"/>
      <c r="ALW134"/>
      <c r="ALX134"/>
      <c r="ALY134"/>
      <c r="ALZ134"/>
      <c r="AMA134"/>
      <c r="AMB134"/>
      <c r="AMC134"/>
      <c r="AMD134"/>
      <c r="AME134"/>
      <c r="AMF134"/>
      <c r="AMG134"/>
      <c r="AMH134"/>
      <c r="AMI134"/>
    </row>
    <row r="135" spans="1:1023">
      <c r="A135" s="281" t="s">
        <v>12392</v>
      </c>
      <c r="B135" s="156">
        <v>135</v>
      </c>
      <c r="C135" s="302" t="s">
        <v>25771</v>
      </c>
      <c r="D135" s="281" t="s">
        <v>12391</v>
      </c>
      <c r="E135" t="s">
        <v>791</v>
      </c>
      <c r="F135" s="78"/>
      <c r="G135" s="78">
        <v>4</v>
      </c>
      <c r="H135" s="78"/>
      <c r="I135" s="349">
        <v>36</v>
      </c>
      <c r="J135" s="340"/>
      <c r="K135" s="341">
        <v>2</v>
      </c>
      <c r="L135"/>
      <c r="M135"/>
      <c r="N135" s="364">
        <v>4</v>
      </c>
      <c r="O135"/>
      <c r="P135" s="78"/>
      <c r="Q135"/>
      <c r="R135"/>
      <c r="S135" s="78"/>
      <c r="T135"/>
      <c r="U135"/>
      <c r="V135" s="166"/>
      <c r="W135" s="166">
        <f t="shared" si="77"/>
        <v>100</v>
      </c>
      <c r="X135" s="166">
        <f t="shared" si="91"/>
        <v>100</v>
      </c>
      <c r="Y135" s="166">
        <f t="shared" si="67"/>
        <v>100</v>
      </c>
      <c r="Z135" s="166">
        <f t="shared" si="68"/>
        <v>100</v>
      </c>
      <c r="AA135" s="174">
        <f t="shared" si="92"/>
        <v>100</v>
      </c>
      <c r="AB135" s="174">
        <f t="shared" si="93"/>
        <v>100</v>
      </c>
      <c r="AC135" s="174">
        <f t="shared" si="71"/>
        <v>100</v>
      </c>
      <c r="AD135"/>
      <c r="AE135"/>
      <c r="AF135" s="162">
        <f t="shared" si="78"/>
        <v>10</v>
      </c>
      <c r="AG135" s="162">
        <f t="shared" si="94"/>
        <v>100</v>
      </c>
      <c r="AH135" s="162">
        <f t="shared" si="95"/>
        <v>100</v>
      </c>
      <c r="AI135" s="162">
        <f t="shared" si="96"/>
        <v>100</v>
      </c>
      <c r="AJ135" s="352" t="s">
        <v>25607</v>
      </c>
      <c r="AK135"/>
      <c r="AL135"/>
      <c r="AM135" s="163"/>
      <c r="AN135"/>
      <c r="AO135"/>
      <c r="AP135"/>
      <c r="AQ135" s="270" t="s">
        <v>25772</v>
      </c>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c r="ADN135"/>
      <c r="ADO135"/>
      <c r="ADP135"/>
      <c r="ADQ135"/>
      <c r="ADR135"/>
      <c r="ADS135"/>
      <c r="ADT135"/>
      <c r="ADU135"/>
      <c r="ADV135"/>
      <c r="ADW135"/>
      <c r="ADX135"/>
      <c r="ADY135"/>
      <c r="ADZ135"/>
      <c r="AEA135"/>
      <c r="AEB135"/>
      <c r="AEC135"/>
      <c r="AED135"/>
      <c r="AEE135"/>
      <c r="AEF135"/>
      <c r="AEG135"/>
      <c r="AEH135"/>
      <c r="AEI135"/>
      <c r="AEJ135"/>
      <c r="AEK135"/>
      <c r="AEL135"/>
      <c r="AEM135"/>
      <c r="AEN135"/>
      <c r="AEO135"/>
      <c r="AEP135"/>
      <c r="AEQ135"/>
      <c r="AER135"/>
      <c r="AES135"/>
      <c r="AET135"/>
      <c r="AEU135"/>
      <c r="AEV135"/>
      <c r="AEW135"/>
      <c r="AEX135"/>
      <c r="AEY135"/>
      <c r="AEZ135"/>
      <c r="AFA135"/>
      <c r="AFB135"/>
      <c r="AFC135"/>
      <c r="AFD135"/>
      <c r="AFE135"/>
      <c r="AFF135"/>
      <c r="AFG135"/>
      <c r="AFH135"/>
      <c r="AFI135"/>
      <c r="AFJ135"/>
      <c r="AFK135"/>
      <c r="AFL135"/>
      <c r="AFM135"/>
      <c r="AFN135"/>
      <c r="AFO135"/>
      <c r="AFP135"/>
      <c r="AFQ135"/>
      <c r="AFR135"/>
      <c r="AFS135"/>
      <c r="AFT135"/>
      <c r="AFU135"/>
      <c r="AFV135"/>
      <c r="AFW135"/>
      <c r="AFX135"/>
      <c r="AFY135"/>
      <c r="AFZ135"/>
      <c r="AGA135"/>
      <c r="AGB135"/>
      <c r="AGC135"/>
      <c r="AGD135"/>
      <c r="AGE135"/>
      <c r="AGF135"/>
      <c r="AGG135"/>
      <c r="AGH135"/>
      <c r="AGI135"/>
      <c r="AGJ135"/>
      <c r="AGK135"/>
      <c r="AGL135"/>
      <c r="AGM135"/>
      <c r="AGN135"/>
      <c r="AGO135"/>
      <c r="AGP135"/>
      <c r="AGQ135"/>
      <c r="AGR135"/>
      <c r="AGS135"/>
      <c r="AGT135"/>
      <c r="AGU135"/>
      <c r="AGV135"/>
      <c r="AGW135"/>
      <c r="AGX135"/>
      <c r="AGY135"/>
      <c r="AGZ135"/>
      <c r="AHA135"/>
      <c r="AHB135"/>
      <c r="AHC135"/>
      <c r="AHD135"/>
      <c r="AHE135"/>
      <c r="AHF135"/>
      <c r="AHG135"/>
      <c r="AHH135"/>
      <c r="AHI135"/>
      <c r="AHJ135"/>
      <c r="AHK135"/>
      <c r="AHL135"/>
      <c r="AHM135"/>
      <c r="AHN135"/>
      <c r="AHO135"/>
      <c r="AHP135"/>
      <c r="AHQ135"/>
      <c r="AHR135"/>
      <c r="AHS135"/>
      <c r="AHT135"/>
      <c r="AHU135"/>
      <c r="AHV135"/>
      <c r="AHW135"/>
      <c r="AHX135"/>
      <c r="AHY135"/>
      <c r="AHZ135"/>
      <c r="AIA135"/>
      <c r="AIB135"/>
      <c r="AIC135"/>
      <c r="AID135"/>
      <c r="AIE135"/>
      <c r="AIF135"/>
      <c r="AIG135"/>
      <c r="AIH135"/>
      <c r="AII135"/>
      <c r="AIJ135"/>
      <c r="AIK135"/>
      <c r="AIL135"/>
      <c r="AIM135"/>
      <c r="AIN135"/>
      <c r="AIO135"/>
      <c r="AIP135"/>
      <c r="AIQ135"/>
      <c r="AIR135"/>
      <c r="AIS135"/>
      <c r="AIT135"/>
      <c r="AIU135"/>
      <c r="AIV135"/>
      <c r="AIW135"/>
      <c r="AIX135"/>
      <c r="AIY135"/>
      <c r="AIZ135"/>
      <c r="AJA135"/>
      <c r="AJB135"/>
      <c r="AJC135"/>
      <c r="AJD135"/>
      <c r="AJE135"/>
      <c r="AJF135"/>
      <c r="AJG135"/>
      <c r="AJH135"/>
      <c r="AJI135"/>
      <c r="AJJ135"/>
      <c r="AJK135"/>
      <c r="AJL135"/>
      <c r="AJM135"/>
      <c r="AJN135"/>
      <c r="AJO135"/>
      <c r="AJP135"/>
      <c r="AJQ135"/>
      <c r="AJR135"/>
      <c r="AJS135"/>
      <c r="AJT135"/>
      <c r="AJU135"/>
      <c r="AJV135"/>
      <c r="AJW135"/>
      <c r="AJX135"/>
      <c r="AJY135"/>
      <c r="AJZ135"/>
      <c r="AKA135"/>
      <c r="AKB135"/>
      <c r="AKC135"/>
      <c r="AKD135"/>
      <c r="AKE135"/>
      <c r="AKF135"/>
      <c r="AKG135"/>
      <c r="AKH135"/>
      <c r="AKI135"/>
      <c r="AKJ135"/>
      <c r="AKK135"/>
      <c r="AKL135"/>
      <c r="AKM135"/>
      <c r="AKN135"/>
      <c r="AKO135"/>
      <c r="AKP135"/>
      <c r="AKQ135"/>
      <c r="AKR135"/>
      <c r="AKS135"/>
      <c r="AKT135"/>
      <c r="AKU135"/>
      <c r="AKV135"/>
      <c r="AKW135"/>
      <c r="AKX135"/>
      <c r="AKY135"/>
      <c r="AKZ135"/>
      <c r="ALA135"/>
      <c r="ALB135"/>
      <c r="ALC135"/>
      <c r="ALD135"/>
      <c r="ALE135"/>
      <c r="ALF135"/>
      <c r="ALG135"/>
      <c r="ALH135"/>
      <c r="ALI135"/>
      <c r="ALJ135"/>
      <c r="ALK135"/>
      <c r="ALL135"/>
      <c r="ALM135"/>
      <c r="ALN135"/>
      <c r="ALO135"/>
      <c r="ALP135"/>
      <c r="ALQ135"/>
      <c r="ALR135"/>
      <c r="ALS135"/>
      <c r="ALT135"/>
      <c r="ALU135"/>
      <c r="ALV135"/>
      <c r="ALW135"/>
      <c r="ALX135"/>
      <c r="ALY135"/>
      <c r="ALZ135"/>
      <c r="AMA135"/>
      <c r="AMB135"/>
      <c r="AMC135"/>
      <c r="AMD135"/>
      <c r="AME135"/>
      <c r="AMF135"/>
      <c r="AMG135"/>
      <c r="AMH135"/>
      <c r="AMI135"/>
    </row>
    <row r="136" spans="1:1023">
      <c r="A136" s="281" t="s">
        <v>1103</v>
      </c>
      <c r="B136" s="156">
        <v>136</v>
      </c>
      <c r="C136" s="302" t="s">
        <v>1131</v>
      </c>
      <c r="D136" s="281" t="s">
        <v>1132</v>
      </c>
      <c r="E136"/>
      <c r="F136" s="226">
        <v>4</v>
      </c>
      <c r="G136" s="365">
        <v>4</v>
      </c>
      <c r="H136" s="366">
        <v>4</v>
      </c>
      <c r="I136" s="349">
        <v>98</v>
      </c>
      <c r="J136" s="154">
        <v>2</v>
      </c>
      <c r="K136" s="253">
        <v>2</v>
      </c>
      <c r="L136"/>
      <c r="M136"/>
      <c r="N136"/>
      <c r="O136"/>
      <c r="P136" s="78"/>
      <c r="Q136"/>
      <c r="R136"/>
      <c r="S136" s="40"/>
      <c r="T136"/>
      <c r="U136"/>
      <c r="V136" s="166">
        <f t="shared" ref="V136:V201" si="97">IF(O136=1,10,100)</f>
        <v>100</v>
      </c>
      <c r="W136" s="166">
        <f t="shared" si="77"/>
        <v>100</v>
      </c>
      <c r="X136" s="166">
        <f t="shared" si="91"/>
        <v>100</v>
      </c>
      <c r="Y136" s="166">
        <f t="shared" si="67"/>
        <v>100</v>
      </c>
      <c r="Z136" s="166">
        <f t="shared" si="68"/>
        <v>100</v>
      </c>
      <c r="AA136" s="174">
        <f t="shared" si="92"/>
        <v>100</v>
      </c>
      <c r="AB136" s="174">
        <f t="shared" si="93"/>
        <v>100</v>
      </c>
      <c r="AC136" s="174">
        <f t="shared" si="71"/>
        <v>100</v>
      </c>
      <c r="AD136"/>
      <c r="AE136"/>
      <c r="AF136" s="162">
        <f t="shared" si="78"/>
        <v>10</v>
      </c>
      <c r="AG136" s="162">
        <f t="shared" si="94"/>
        <v>10</v>
      </c>
      <c r="AH136" s="162">
        <f t="shared" si="95"/>
        <v>100</v>
      </c>
      <c r="AI136" s="162">
        <f t="shared" si="96"/>
        <v>100</v>
      </c>
      <c r="AJ136" s="352" t="s">
        <v>25773</v>
      </c>
      <c r="AK136"/>
      <c r="AL136"/>
      <c r="AM136" s="163"/>
      <c r="AN136"/>
      <c r="AO136"/>
      <c r="AP136"/>
      <c r="AQ136" s="243" t="s">
        <v>5994</v>
      </c>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c r="AET136"/>
      <c r="AEU136"/>
      <c r="AEV136"/>
      <c r="AEW136"/>
      <c r="AEX136"/>
      <c r="AEY136"/>
      <c r="AEZ136"/>
      <c r="AFA136"/>
      <c r="AFB136"/>
      <c r="AFC136"/>
      <c r="AFD136"/>
      <c r="AFE136"/>
      <c r="AFF136"/>
      <c r="AFG136"/>
      <c r="AFH136"/>
      <c r="AFI136"/>
      <c r="AFJ136"/>
      <c r="AFK136"/>
      <c r="AFL136"/>
      <c r="AFM136"/>
      <c r="AFN136"/>
      <c r="AFO136"/>
      <c r="AFP136"/>
      <c r="AFQ136"/>
      <c r="AFR136"/>
      <c r="AFS136"/>
      <c r="AFT136"/>
      <c r="AFU136"/>
      <c r="AFV136"/>
      <c r="AFW136"/>
      <c r="AFX136"/>
      <c r="AFY136"/>
      <c r="AFZ136"/>
      <c r="AGA136"/>
      <c r="AGB136"/>
      <c r="AGC136"/>
      <c r="AGD136"/>
      <c r="AGE136"/>
      <c r="AGF136"/>
      <c r="AGG136"/>
      <c r="AGH136"/>
      <c r="AGI136"/>
      <c r="AGJ136"/>
      <c r="AGK136"/>
      <c r="AGL136"/>
      <c r="AGM136"/>
      <c r="AGN136"/>
      <c r="AGO136"/>
      <c r="AGP136"/>
      <c r="AGQ136"/>
      <c r="AGR136"/>
      <c r="AGS136"/>
      <c r="AGT136"/>
      <c r="AGU136"/>
      <c r="AGV136"/>
      <c r="AGW136"/>
      <c r="AGX136"/>
      <c r="AGY136"/>
      <c r="AGZ136"/>
      <c r="AHA136"/>
      <c r="AHB136"/>
      <c r="AHC136"/>
      <c r="AHD136"/>
      <c r="AHE136"/>
      <c r="AHF136"/>
      <c r="AHG136"/>
      <c r="AHH136"/>
      <c r="AHI136"/>
      <c r="AHJ136"/>
      <c r="AHK136"/>
      <c r="AHL136"/>
      <c r="AHM136"/>
      <c r="AHN136"/>
      <c r="AHO136"/>
      <c r="AHP136"/>
      <c r="AHQ136"/>
      <c r="AHR136"/>
      <c r="AHS136"/>
      <c r="AHT136"/>
      <c r="AHU136"/>
      <c r="AHV136"/>
      <c r="AHW136"/>
      <c r="AHX136"/>
      <c r="AHY136"/>
      <c r="AHZ136"/>
      <c r="AIA136"/>
      <c r="AIB136"/>
      <c r="AIC136"/>
      <c r="AID136"/>
      <c r="AIE136"/>
      <c r="AIF136"/>
      <c r="AIG136"/>
      <c r="AIH136"/>
      <c r="AII136"/>
      <c r="AIJ136"/>
      <c r="AIK136"/>
      <c r="AIL136"/>
      <c r="AIM136"/>
      <c r="AIN136"/>
      <c r="AIO136"/>
      <c r="AIP136"/>
      <c r="AIQ136"/>
      <c r="AIR136"/>
      <c r="AIS136"/>
      <c r="AIT136"/>
      <c r="AIU136"/>
      <c r="AIV136"/>
      <c r="AIW136"/>
      <c r="AIX136"/>
      <c r="AIY136"/>
      <c r="AIZ136"/>
      <c r="AJA136"/>
      <c r="AJB136"/>
      <c r="AJC136"/>
      <c r="AJD136"/>
      <c r="AJE136"/>
      <c r="AJF136"/>
      <c r="AJG136"/>
      <c r="AJH136"/>
      <c r="AJI136"/>
      <c r="AJJ136"/>
      <c r="AJK136"/>
      <c r="AJL136"/>
      <c r="AJM136"/>
      <c r="AJN136"/>
      <c r="AJO136"/>
      <c r="AJP136"/>
      <c r="AJQ136"/>
      <c r="AJR136"/>
      <c r="AJS136"/>
      <c r="AJT136"/>
      <c r="AJU136"/>
      <c r="AJV136"/>
      <c r="AJW136"/>
      <c r="AJX136"/>
      <c r="AJY136"/>
      <c r="AJZ136"/>
      <c r="AKA136"/>
      <c r="AKB136"/>
      <c r="AKC136"/>
      <c r="AKD136"/>
      <c r="AKE136"/>
      <c r="AKF136"/>
      <c r="AKG136"/>
      <c r="AKH136"/>
      <c r="AKI136"/>
      <c r="AKJ136"/>
      <c r="AKK136"/>
      <c r="AKL136"/>
      <c r="AKM136"/>
      <c r="AKN136"/>
      <c r="AKO136"/>
      <c r="AKP136"/>
      <c r="AKQ136"/>
      <c r="AKR136"/>
      <c r="AKS136"/>
      <c r="AKT136"/>
      <c r="AKU136"/>
      <c r="AKV136"/>
      <c r="AKW136"/>
      <c r="AKX136"/>
      <c r="AKY136"/>
      <c r="AKZ136"/>
      <c r="ALA136"/>
      <c r="ALB136"/>
      <c r="ALC136"/>
      <c r="ALD136"/>
      <c r="ALE136"/>
      <c r="ALF136"/>
      <c r="ALG136"/>
      <c r="ALH136"/>
      <c r="ALI136"/>
      <c r="ALJ136"/>
      <c r="ALK136"/>
      <c r="ALL136"/>
      <c r="ALM136"/>
      <c r="ALN136"/>
      <c r="ALO136"/>
      <c r="ALP136"/>
      <c r="ALQ136"/>
      <c r="ALR136"/>
      <c r="ALS136"/>
      <c r="ALT136"/>
      <c r="ALU136"/>
      <c r="ALV136"/>
      <c r="ALW136"/>
      <c r="ALX136"/>
      <c r="ALY136"/>
      <c r="ALZ136"/>
      <c r="AMA136"/>
      <c r="AMB136"/>
      <c r="AMC136"/>
      <c r="AMD136"/>
      <c r="AME136"/>
      <c r="AMF136"/>
      <c r="AMG136"/>
      <c r="AMH136"/>
      <c r="AMI136"/>
    </row>
    <row r="137" spans="1:1023">
      <c r="A137" s="236" t="s">
        <v>1133</v>
      </c>
      <c r="B137" s="156">
        <v>137</v>
      </c>
      <c r="C137" s="367" t="s">
        <v>1137</v>
      </c>
      <c r="D137" s="281" t="s">
        <v>1134</v>
      </c>
      <c r="E137"/>
      <c r="F137" s="226">
        <v>4</v>
      </c>
      <c r="G137" s="154">
        <v>3</v>
      </c>
      <c r="H137" s="78"/>
      <c r="I137" s="343"/>
      <c r="J137" s="328"/>
      <c r="K137" s="341"/>
      <c r="L137"/>
      <c r="M137"/>
      <c r="N137"/>
      <c r="O137"/>
      <c r="P137" s="78"/>
      <c r="Q137"/>
      <c r="R137"/>
      <c r="S137" s="40"/>
      <c r="T137"/>
      <c r="U137"/>
      <c r="V137" s="166">
        <f t="shared" si="97"/>
        <v>100</v>
      </c>
      <c r="W137" s="166">
        <f t="shared" si="77"/>
        <v>100</v>
      </c>
      <c r="X137" s="166">
        <f t="shared" si="91"/>
        <v>100</v>
      </c>
      <c r="Y137" s="166">
        <f t="shared" si="67"/>
        <v>100</v>
      </c>
      <c r="Z137" s="166">
        <f t="shared" si="68"/>
        <v>100</v>
      </c>
      <c r="AA137" s="174">
        <f t="shared" si="92"/>
        <v>100</v>
      </c>
      <c r="AB137" s="174">
        <f t="shared" si="93"/>
        <v>100</v>
      </c>
      <c r="AC137" s="174">
        <f t="shared" si="71"/>
        <v>100</v>
      </c>
      <c r="AD137"/>
      <c r="AE137"/>
      <c r="AF137" s="162">
        <f t="shared" si="78"/>
        <v>100</v>
      </c>
      <c r="AG137" s="162">
        <f t="shared" si="94"/>
        <v>100</v>
      </c>
      <c r="AH137" s="162">
        <f t="shared" si="95"/>
        <v>100</v>
      </c>
      <c r="AI137" s="162">
        <f t="shared" si="96"/>
        <v>100</v>
      </c>
      <c r="AJ137" s="163"/>
      <c r="AK137"/>
      <c r="AL137"/>
      <c r="AM137" s="163"/>
      <c r="AN137"/>
      <c r="AO137"/>
      <c r="AP137"/>
      <c r="AQ137" s="272" t="s">
        <v>25774</v>
      </c>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c r="AEW137"/>
      <c r="AEX137"/>
      <c r="AEY137"/>
      <c r="AEZ137"/>
      <c r="AFA137"/>
      <c r="AFB137"/>
      <c r="AFC137"/>
      <c r="AFD137"/>
      <c r="AFE137"/>
      <c r="AFF137"/>
      <c r="AFG137"/>
      <c r="AFH137"/>
      <c r="AFI137"/>
      <c r="AFJ137"/>
      <c r="AFK137"/>
      <c r="AFL137"/>
      <c r="AFM137"/>
      <c r="AFN137"/>
      <c r="AFO137"/>
      <c r="AFP137"/>
      <c r="AFQ137"/>
      <c r="AFR137"/>
      <c r="AFS137"/>
      <c r="AFT137"/>
      <c r="AFU137"/>
      <c r="AFV137"/>
      <c r="AFW137"/>
      <c r="AFX137"/>
      <c r="AFY137"/>
      <c r="AFZ137"/>
      <c r="AGA137"/>
      <c r="AGB137"/>
      <c r="AGC137"/>
      <c r="AGD137"/>
      <c r="AGE137"/>
      <c r="AGF137"/>
      <c r="AGG137"/>
      <c r="AGH137"/>
      <c r="AGI137"/>
      <c r="AGJ137"/>
      <c r="AGK137"/>
      <c r="AGL137"/>
      <c r="AGM137"/>
      <c r="AGN137"/>
      <c r="AGO137"/>
      <c r="AGP137"/>
      <c r="AGQ137"/>
      <c r="AGR137"/>
      <c r="AGS137"/>
      <c r="AGT137"/>
      <c r="AGU137"/>
      <c r="AGV137"/>
      <c r="AGW137"/>
      <c r="AGX137"/>
      <c r="AGY137"/>
      <c r="AGZ137"/>
      <c r="AHA137"/>
      <c r="AHB137"/>
      <c r="AHC137"/>
      <c r="AHD137"/>
      <c r="AHE137"/>
      <c r="AHF137"/>
      <c r="AHG137"/>
      <c r="AHH137"/>
      <c r="AHI137"/>
      <c r="AHJ137"/>
      <c r="AHK137"/>
      <c r="AHL137"/>
      <c r="AHM137"/>
      <c r="AHN137"/>
      <c r="AHO137"/>
      <c r="AHP137"/>
      <c r="AHQ137"/>
      <c r="AHR137"/>
      <c r="AHS137"/>
      <c r="AHT137"/>
      <c r="AHU137"/>
      <c r="AHV137"/>
      <c r="AHW137"/>
      <c r="AHX137"/>
      <c r="AHY137"/>
      <c r="AHZ137"/>
      <c r="AIA137"/>
      <c r="AIB137"/>
      <c r="AIC137"/>
      <c r="AID137"/>
      <c r="AIE137"/>
      <c r="AIF137"/>
      <c r="AIG137"/>
      <c r="AIH137"/>
      <c r="AII137"/>
      <c r="AIJ137"/>
      <c r="AIK137"/>
      <c r="AIL137"/>
      <c r="AIM137"/>
      <c r="AIN137"/>
      <c r="AIO137"/>
      <c r="AIP137"/>
      <c r="AIQ137"/>
      <c r="AIR137"/>
      <c r="AIS137"/>
      <c r="AIT137"/>
      <c r="AIU137"/>
      <c r="AIV137"/>
      <c r="AIW137"/>
      <c r="AIX137"/>
      <c r="AIY137"/>
      <c r="AIZ137"/>
      <c r="AJA137"/>
      <c r="AJB137"/>
      <c r="AJC137"/>
      <c r="AJD137"/>
      <c r="AJE137"/>
      <c r="AJF137"/>
      <c r="AJG137"/>
      <c r="AJH137"/>
      <c r="AJI137"/>
      <c r="AJJ137"/>
      <c r="AJK137"/>
      <c r="AJL137"/>
      <c r="AJM137"/>
      <c r="AJN137"/>
      <c r="AJO137"/>
      <c r="AJP137"/>
      <c r="AJQ137"/>
      <c r="AJR137"/>
      <c r="AJS137"/>
      <c r="AJT137"/>
      <c r="AJU137"/>
      <c r="AJV137"/>
      <c r="AJW137"/>
      <c r="AJX137"/>
      <c r="AJY137"/>
      <c r="AJZ137"/>
      <c r="AKA137"/>
      <c r="AKB137"/>
      <c r="AKC137"/>
      <c r="AKD137"/>
      <c r="AKE137"/>
      <c r="AKF137"/>
      <c r="AKG137"/>
      <c r="AKH137"/>
      <c r="AKI137"/>
      <c r="AKJ137"/>
      <c r="AKK137"/>
      <c r="AKL137"/>
      <c r="AKM137"/>
      <c r="AKN137"/>
      <c r="AKO137"/>
      <c r="AKP137"/>
      <c r="AKQ137"/>
      <c r="AKR137"/>
      <c r="AKS137"/>
      <c r="AKT137"/>
      <c r="AKU137"/>
      <c r="AKV137"/>
      <c r="AKW137"/>
      <c r="AKX137"/>
      <c r="AKY137"/>
      <c r="AKZ137"/>
      <c r="ALA137"/>
      <c r="ALB137"/>
      <c r="ALC137"/>
      <c r="ALD137"/>
      <c r="ALE137"/>
      <c r="ALF137"/>
      <c r="ALG137"/>
      <c r="ALH137"/>
      <c r="ALI137"/>
      <c r="ALJ137"/>
      <c r="ALK137"/>
      <c r="ALL137"/>
      <c r="ALM137"/>
      <c r="ALN137"/>
      <c r="ALO137"/>
      <c r="ALP137"/>
      <c r="ALQ137"/>
      <c r="ALR137"/>
      <c r="ALS137"/>
      <c r="ALT137"/>
      <c r="ALU137"/>
      <c r="ALV137"/>
      <c r="ALW137"/>
      <c r="ALX137"/>
      <c r="ALY137"/>
      <c r="ALZ137"/>
      <c r="AMA137"/>
      <c r="AMB137"/>
      <c r="AMC137"/>
      <c r="AMD137"/>
      <c r="AME137"/>
      <c r="AMF137"/>
      <c r="AMG137"/>
      <c r="AMH137"/>
      <c r="AMI137"/>
    </row>
    <row r="138" spans="1:1023">
      <c r="A138" s="281" t="s">
        <v>1136</v>
      </c>
      <c r="B138" s="156">
        <v>138</v>
      </c>
      <c r="C138" s="302" t="s">
        <v>1137</v>
      </c>
      <c r="D138" s="281" t="s">
        <v>1138</v>
      </c>
      <c r="E138"/>
      <c r="F138"/>
      <c r="G138"/>
      <c r="H138" s="78"/>
      <c r="I138" s="349">
        <v>50.1</v>
      </c>
      <c r="J138" s="328"/>
      <c r="K138" s="341"/>
      <c r="L138"/>
      <c r="M138"/>
      <c r="N138"/>
      <c r="O138"/>
      <c r="P138"/>
      <c r="Q138"/>
      <c r="R138"/>
      <c r="S138" s="78">
        <v>2</v>
      </c>
      <c r="T138"/>
      <c r="U138"/>
      <c r="V138" s="166">
        <f t="shared" si="97"/>
        <v>100</v>
      </c>
      <c r="W138" s="166">
        <f t="shared" si="77"/>
        <v>100</v>
      </c>
      <c r="X138" s="166">
        <f t="shared" si="91"/>
        <v>100</v>
      </c>
      <c r="Y138" s="166">
        <f t="shared" si="67"/>
        <v>100</v>
      </c>
      <c r="Z138" s="166">
        <f t="shared" si="68"/>
        <v>100</v>
      </c>
      <c r="AA138" s="174">
        <f t="shared" si="92"/>
        <v>100</v>
      </c>
      <c r="AB138" s="174">
        <f t="shared" si="93"/>
        <v>100</v>
      </c>
      <c r="AC138" s="174">
        <f t="shared" si="71"/>
        <v>3</v>
      </c>
      <c r="AD138"/>
      <c r="AE138"/>
      <c r="AF138" s="162">
        <f t="shared" si="78"/>
        <v>100</v>
      </c>
      <c r="AG138" s="162">
        <f t="shared" si="94"/>
        <v>100</v>
      </c>
      <c r="AH138" s="162">
        <f t="shared" si="95"/>
        <v>100</v>
      </c>
      <c r="AI138" s="162">
        <f t="shared" si="96"/>
        <v>100</v>
      </c>
      <c r="AJ138" s="352" t="s">
        <v>25775</v>
      </c>
      <c r="AK138"/>
      <c r="AL138"/>
      <c r="AM138" s="163"/>
      <c r="AN138"/>
      <c r="AO138"/>
      <c r="AP138"/>
      <c r="AQ138" s="272" t="s">
        <v>25776</v>
      </c>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c r="AAW138"/>
      <c r="AAX138"/>
      <c r="AAY138"/>
      <c r="AAZ138"/>
      <c r="ABA138"/>
      <c r="ABB138"/>
      <c r="ABC138"/>
      <c r="ABD138"/>
      <c r="ABE138"/>
      <c r="ABF138"/>
      <c r="ABG138"/>
      <c r="ABH138"/>
      <c r="ABI138"/>
      <c r="ABJ138"/>
      <c r="ABK138"/>
      <c r="ABL138"/>
      <c r="ABM138"/>
      <c r="ABN138"/>
      <c r="ABO138"/>
      <c r="ABP138"/>
      <c r="ABQ138"/>
      <c r="ABR138"/>
      <c r="ABS138"/>
      <c r="ABT138"/>
      <c r="ABU138"/>
      <c r="ABV138"/>
      <c r="ABW138"/>
      <c r="ABX138"/>
      <c r="ABY138"/>
      <c r="ABZ138"/>
      <c r="ACA138"/>
      <c r="ACB138"/>
      <c r="ACC138"/>
      <c r="ACD138"/>
      <c r="ACE138"/>
      <c r="ACF138"/>
      <c r="ACG138"/>
      <c r="ACH138"/>
      <c r="ACI138"/>
      <c r="ACJ138"/>
      <c r="ACK138"/>
      <c r="ACL138"/>
      <c r="ACM138"/>
      <c r="ACN138"/>
      <c r="ACO138"/>
      <c r="ACP138"/>
      <c r="ACQ138"/>
      <c r="ACR138"/>
      <c r="ACS138"/>
      <c r="ACT138"/>
      <c r="ACU138"/>
      <c r="ACV138"/>
      <c r="ACW138"/>
      <c r="ACX138"/>
      <c r="ACY138"/>
      <c r="ACZ138"/>
      <c r="ADA138"/>
      <c r="ADB138"/>
      <c r="ADC138"/>
      <c r="ADD138"/>
      <c r="ADE138"/>
      <c r="ADF138"/>
      <c r="ADG138"/>
      <c r="ADH138"/>
      <c r="ADI138"/>
      <c r="ADJ138"/>
      <c r="ADK138"/>
      <c r="ADL138"/>
      <c r="ADM138"/>
      <c r="ADN138"/>
      <c r="ADO138"/>
      <c r="ADP138"/>
      <c r="ADQ138"/>
      <c r="ADR138"/>
      <c r="ADS138"/>
      <c r="ADT138"/>
      <c r="ADU138"/>
      <c r="ADV138"/>
      <c r="ADW138"/>
      <c r="ADX138"/>
      <c r="ADY138"/>
      <c r="ADZ138"/>
      <c r="AEA138"/>
      <c r="AEB138"/>
      <c r="AEC138"/>
      <c r="AED138"/>
      <c r="AEE138"/>
      <c r="AEF138"/>
      <c r="AEG138"/>
      <c r="AEH138"/>
      <c r="AEI138"/>
      <c r="AEJ138"/>
      <c r="AEK138"/>
      <c r="AEL138"/>
      <c r="AEM138"/>
      <c r="AEN138"/>
      <c r="AEO138"/>
      <c r="AEP138"/>
      <c r="AEQ138"/>
      <c r="AER138"/>
      <c r="AES138"/>
      <c r="AET138"/>
      <c r="AEU138"/>
      <c r="AEV138"/>
      <c r="AEW138"/>
      <c r="AEX138"/>
      <c r="AEY138"/>
      <c r="AEZ138"/>
      <c r="AFA138"/>
      <c r="AFB138"/>
      <c r="AFC138"/>
      <c r="AFD138"/>
      <c r="AFE138"/>
      <c r="AFF138"/>
      <c r="AFG138"/>
      <c r="AFH138"/>
      <c r="AFI138"/>
      <c r="AFJ138"/>
      <c r="AFK138"/>
      <c r="AFL138"/>
      <c r="AFM138"/>
      <c r="AFN138"/>
      <c r="AFO138"/>
      <c r="AFP138"/>
      <c r="AFQ138"/>
      <c r="AFR138"/>
      <c r="AFS138"/>
      <c r="AFT138"/>
      <c r="AFU138"/>
      <c r="AFV138"/>
      <c r="AFW138"/>
      <c r="AFX138"/>
      <c r="AFY138"/>
      <c r="AFZ138"/>
      <c r="AGA138"/>
      <c r="AGB138"/>
      <c r="AGC138"/>
      <c r="AGD138"/>
      <c r="AGE138"/>
      <c r="AGF138"/>
      <c r="AGG138"/>
      <c r="AGH138"/>
      <c r="AGI138"/>
      <c r="AGJ138"/>
      <c r="AGK138"/>
      <c r="AGL138"/>
      <c r="AGM138"/>
      <c r="AGN138"/>
      <c r="AGO138"/>
      <c r="AGP138"/>
      <c r="AGQ138"/>
      <c r="AGR138"/>
      <c r="AGS138"/>
      <c r="AGT138"/>
      <c r="AGU138"/>
      <c r="AGV138"/>
      <c r="AGW138"/>
      <c r="AGX138"/>
      <c r="AGY138"/>
      <c r="AGZ138"/>
      <c r="AHA138"/>
      <c r="AHB138"/>
      <c r="AHC138"/>
      <c r="AHD138"/>
      <c r="AHE138"/>
      <c r="AHF138"/>
      <c r="AHG138"/>
      <c r="AHH138"/>
      <c r="AHI138"/>
      <c r="AHJ138"/>
      <c r="AHK138"/>
      <c r="AHL138"/>
      <c r="AHM138"/>
      <c r="AHN138"/>
      <c r="AHO138"/>
      <c r="AHP138"/>
      <c r="AHQ138"/>
      <c r="AHR138"/>
      <c r="AHS138"/>
      <c r="AHT138"/>
      <c r="AHU138"/>
      <c r="AHV138"/>
      <c r="AHW138"/>
      <c r="AHX138"/>
      <c r="AHY138"/>
      <c r="AHZ138"/>
      <c r="AIA138"/>
      <c r="AIB138"/>
      <c r="AIC138"/>
      <c r="AID138"/>
      <c r="AIE138"/>
      <c r="AIF138"/>
      <c r="AIG138"/>
      <c r="AIH138"/>
      <c r="AII138"/>
      <c r="AIJ138"/>
      <c r="AIK138"/>
      <c r="AIL138"/>
      <c r="AIM138"/>
      <c r="AIN138"/>
      <c r="AIO138"/>
      <c r="AIP138"/>
      <c r="AIQ138"/>
      <c r="AIR138"/>
      <c r="AIS138"/>
      <c r="AIT138"/>
      <c r="AIU138"/>
      <c r="AIV138"/>
      <c r="AIW138"/>
      <c r="AIX138"/>
      <c r="AIY138"/>
      <c r="AIZ138"/>
      <c r="AJA138"/>
      <c r="AJB138"/>
      <c r="AJC138"/>
      <c r="AJD138"/>
      <c r="AJE138"/>
      <c r="AJF138"/>
      <c r="AJG138"/>
      <c r="AJH138"/>
      <c r="AJI138"/>
      <c r="AJJ138"/>
      <c r="AJK138"/>
      <c r="AJL138"/>
      <c r="AJM138"/>
      <c r="AJN138"/>
      <c r="AJO138"/>
      <c r="AJP138"/>
      <c r="AJQ138"/>
      <c r="AJR138"/>
      <c r="AJS138"/>
      <c r="AJT138"/>
      <c r="AJU138"/>
      <c r="AJV138"/>
      <c r="AJW138"/>
      <c r="AJX138"/>
      <c r="AJY138"/>
      <c r="AJZ138"/>
      <c r="AKA138"/>
      <c r="AKB138"/>
      <c r="AKC138"/>
      <c r="AKD138"/>
      <c r="AKE138"/>
      <c r="AKF138"/>
      <c r="AKG138"/>
      <c r="AKH138"/>
      <c r="AKI138"/>
      <c r="AKJ138"/>
      <c r="AKK138"/>
      <c r="AKL138"/>
      <c r="AKM138"/>
      <c r="AKN138"/>
      <c r="AKO138"/>
      <c r="AKP138"/>
      <c r="AKQ138"/>
      <c r="AKR138"/>
      <c r="AKS138"/>
      <c r="AKT138"/>
      <c r="AKU138"/>
      <c r="AKV138"/>
      <c r="AKW138"/>
      <c r="AKX138"/>
      <c r="AKY138"/>
      <c r="AKZ138"/>
      <c r="ALA138"/>
      <c r="ALB138"/>
      <c r="ALC138"/>
      <c r="ALD138"/>
      <c r="ALE138"/>
      <c r="ALF138"/>
      <c r="ALG138"/>
      <c r="ALH138"/>
      <c r="ALI138"/>
      <c r="ALJ138"/>
      <c r="ALK138"/>
      <c r="ALL138"/>
      <c r="ALM138"/>
      <c r="ALN138"/>
      <c r="ALO138"/>
      <c r="ALP138"/>
      <c r="ALQ138"/>
      <c r="ALR138"/>
      <c r="ALS138"/>
      <c r="ALT138"/>
      <c r="ALU138"/>
      <c r="ALV138"/>
      <c r="ALW138"/>
      <c r="ALX138"/>
      <c r="ALY138"/>
      <c r="ALZ138"/>
      <c r="AMA138"/>
      <c r="AMB138"/>
      <c r="AMC138"/>
      <c r="AMD138"/>
      <c r="AME138"/>
      <c r="AMF138"/>
      <c r="AMG138"/>
      <c r="AMH138"/>
      <c r="AMI138"/>
    </row>
    <row r="139" spans="1:1023">
      <c r="A139" s="281" t="s">
        <v>1139</v>
      </c>
      <c r="B139" s="156">
        <v>139</v>
      </c>
      <c r="C139" s="302" t="s">
        <v>1140</v>
      </c>
      <c r="D139" s="281" t="s">
        <v>1141</v>
      </c>
      <c r="E139"/>
      <c r="F139"/>
      <c r="G139"/>
      <c r="H139" s="78"/>
      <c r="I139" s="349">
        <v>61</v>
      </c>
      <c r="J139" s="328"/>
      <c r="K139" s="341"/>
      <c r="L139"/>
      <c r="M139"/>
      <c r="N139"/>
      <c r="O139"/>
      <c r="P139"/>
      <c r="Q139"/>
      <c r="R139"/>
      <c r="S139" s="40"/>
      <c r="T139"/>
      <c r="U139"/>
      <c r="V139" s="166">
        <f t="shared" si="97"/>
        <v>100</v>
      </c>
      <c r="W139" s="166">
        <f t="shared" si="77"/>
        <v>100</v>
      </c>
      <c r="X139" s="166">
        <f t="shared" si="91"/>
        <v>100</v>
      </c>
      <c r="Y139" s="166">
        <f t="shared" si="67"/>
        <v>100</v>
      </c>
      <c r="Z139" s="166">
        <f t="shared" si="68"/>
        <v>100</v>
      </c>
      <c r="AA139" s="174">
        <f t="shared" si="92"/>
        <v>100</v>
      </c>
      <c r="AB139" s="174">
        <f t="shared" si="93"/>
        <v>100</v>
      </c>
      <c r="AC139" s="174">
        <f t="shared" si="71"/>
        <v>100</v>
      </c>
      <c r="AD139"/>
      <c r="AE139"/>
      <c r="AF139" s="162">
        <f t="shared" si="78"/>
        <v>100</v>
      </c>
      <c r="AG139" s="162">
        <f t="shared" si="94"/>
        <v>100</v>
      </c>
      <c r="AH139" s="162">
        <f t="shared" si="95"/>
        <v>100</v>
      </c>
      <c r="AI139" s="162">
        <f t="shared" si="96"/>
        <v>100</v>
      </c>
      <c r="AJ139" s="352" t="s">
        <v>25777</v>
      </c>
      <c r="AK139"/>
      <c r="AL139"/>
      <c r="AM139" s="163"/>
      <c r="AN139"/>
      <c r="AO139"/>
      <c r="AP139"/>
      <c r="AQ139" s="272" t="s">
        <v>25778</v>
      </c>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c r="AET139"/>
      <c r="AEU139"/>
      <c r="AEV139"/>
      <c r="AEW139"/>
      <c r="AEX139"/>
      <c r="AEY139"/>
      <c r="AEZ139"/>
      <c r="AFA139"/>
      <c r="AFB139"/>
      <c r="AFC139"/>
      <c r="AFD139"/>
      <c r="AFE139"/>
      <c r="AFF139"/>
      <c r="AFG139"/>
      <c r="AFH139"/>
      <c r="AFI139"/>
      <c r="AFJ139"/>
      <c r="AFK139"/>
      <c r="AFL139"/>
      <c r="AFM139"/>
      <c r="AFN139"/>
      <c r="AFO139"/>
      <c r="AFP139"/>
      <c r="AFQ139"/>
      <c r="AFR139"/>
      <c r="AFS139"/>
      <c r="AFT139"/>
      <c r="AFU139"/>
      <c r="AFV139"/>
      <c r="AFW139"/>
      <c r="AFX139"/>
      <c r="AFY139"/>
      <c r="AFZ139"/>
      <c r="AGA139"/>
      <c r="AGB139"/>
      <c r="AGC139"/>
      <c r="AGD139"/>
      <c r="AGE139"/>
      <c r="AGF139"/>
      <c r="AGG139"/>
      <c r="AGH139"/>
      <c r="AGI139"/>
      <c r="AGJ139"/>
      <c r="AGK139"/>
      <c r="AGL139"/>
      <c r="AGM139"/>
      <c r="AGN139"/>
      <c r="AGO139"/>
      <c r="AGP139"/>
      <c r="AGQ139"/>
      <c r="AGR139"/>
      <c r="AGS139"/>
      <c r="AGT139"/>
      <c r="AGU139"/>
      <c r="AGV139"/>
      <c r="AGW139"/>
      <c r="AGX139"/>
      <c r="AGY139"/>
      <c r="AGZ139"/>
      <c r="AHA139"/>
      <c r="AHB139"/>
      <c r="AHC139"/>
      <c r="AHD139"/>
      <c r="AHE139"/>
      <c r="AHF139"/>
      <c r="AHG139"/>
      <c r="AHH139"/>
      <c r="AHI139"/>
      <c r="AHJ139"/>
      <c r="AHK139"/>
      <c r="AHL139"/>
      <c r="AHM139"/>
      <c r="AHN139"/>
      <c r="AHO139"/>
      <c r="AHP139"/>
      <c r="AHQ139"/>
      <c r="AHR139"/>
      <c r="AHS139"/>
      <c r="AHT139"/>
      <c r="AHU139"/>
      <c r="AHV139"/>
      <c r="AHW139"/>
      <c r="AHX139"/>
      <c r="AHY139"/>
      <c r="AHZ139"/>
      <c r="AIA139"/>
      <c r="AIB139"/>
      <c r="AIC139"/>
      <c r="AID139"/>
      <c r="AIE139"/>
      <c r="AIF139"/>
      <c r="AIG139"/>
      <c r="AIH139"/>
      <c r="AII139"/>
      <c r="AIJ139"/>
      <c r="AIK139"/>
      <c r="AIL139"/>
      <c r="AIM139"/>
      <c r="AIN139"/>
      <c r="AIO139"/>
      <c r="AIP139"/>
      <c r="AIQ139"/>
      <c r="AIR139"/>
      <c r="AIS139"/>
      <c r="AIT139"/>
      <c r="AIU139"/>
      <c r="AIV139"/>
      <c r="AIW139"/>
      <c r="AIX139"/>
      <c r="AIY139"/>
      <c r="AIZ139"/>
      <c r="AJA139"/>
      <c r="AJB139"/>
      <c r="AJC139"/>
      <c r="AJD139"/>
      <c r="AJE139"/>
      <c r="AJF139"/>
      <c r="AJG139"/>
      <c r="AJH139"/>
      <c r="AJI139"/>
      <c r="AJJ139"/>
      <c r="AJK139"/>
      <c r="AJL139"/>
      <c r="AJM139"/>
      <c r="AJN139"/>
      <c r="AJO139"/>
      <c r="AJP139"/>
      <c r="AJQ139"/>
      <c r="AJR139"/>
      <c r="AJS139"/>
      <c r="AJT139"/>
      <c r="AJU139"/>
      <c r="AJV139"/>
      <c r="AJW139"/>
      <c r="AJX139"/>
      <c r="AJY139"/>
      <c r="AJZ139"/>
      <c r="AKA139"/>
      <c r="AKB139"/>
      <c r="AKC139"/>
      <c r="AKD139"/>
      <c r="AKE139"/>
      <c r="AKF139"/>
      <c r="AKG139"/>
      <c r="AKH139"/>
      <c r="AKI139"/>
      <c r="AKJ139"/>
      <c r="AKK139"/>
      <c r="AKL139"/>
      <c r="AKM139"/>
      <c r="AKN139"/>
      <c r="AKO139"/>
      <c r="AKP139"/>
      <c r="AKQ139"/>
      <c r="AKR139"/>
      <c r="AKS139"/>
      <c r="AKT139"/>
      <c r="AKU139"/>
      <c r="AKV139"/>
      <c r="AKW139"/>
      <c r="AKX139"/>
      <c r="AKY139"/>
      <c r="AKZ139"/>
      <c r="ALA139"/>
      <c r="ALB139"/>
      <c r="ALC139"/>
      <c r="ALD139"/>
      <c r="ALE139"/>
      <c r="ALF139"/>
      <c r="ALG139"/>
      <c r="ALH139"/>
      <c r="ALI139"/>
      <c r="ALJ139"/>
      <c r="ALK139"/>
      <c r="ALL139"/>
      <c r="ALM139"/>
      <c r="ALN139"/>
      <c r="ALO139"/>
      <c r="ALP139"/>
      <c r="ALQ139"/>
      <c r="ALR139"/>
      <c r="ALS139"/>
      <c r="ALT139"/>
      <c r="ALU139"/>
      <c r="ALV139"/>
      <c r="ALW139"/>
      <c r="ALX139"/>
      <c r="ALY139"/>
      <c r="ALZ139"/>
      <c r="AMA139"/>
      <c r="AMB139"/>
      <c r="AMC139"/>
      <c r="AMD139"/>
      <c r="AME139"/>
      <c r="AMF139"/>
      <c r="AMG139"/>
      <c r="AMH139"/>
      <c r="AMI139"/>
    </row>
    <row r="140" spans="1:1023" ht="28.5">
      <c r="A140" s="278" t="s">
        <v>1142</v>
      </c>
      <c r="B140" s="156">
        <v>140</v>
      </c>
      <c r="C140" s="299" t="s">
        <v>1143</v>
      </c>
      <c r="D140" s="278" t="s">
        <v>1144</v>
      </c>
      <c r="E140" s="368" t="s">
        <v>849</v>
      </c>
      <c r="F140"/>
      <c r="G140"/>
      <c r="H140" s="366">
        <v>4</v>
      </c>
      <c r="I140" s="349">
        <v>3.1</v>
      </c>
      <c r="J140" s="328"/>
      <c r="K140" s="78"/>
      <c r="L140" s="348">
        <v>2</v>
      </c>
      <c r="M140"/>
      <c r="N140"/>
      <c r="O140"/>
      <c r="P140"/>
      <c r="Q140" s="348">
        <v>2</v>
      </c>
      <c r="R140"/>
      <c r="S140" s="78" t="s">
        <v>772</v>
      </c>
      <c r="T140"/>
      <c r="U140"/>
      <c r="V140" s="166">
        <f t="shared" si="97"/>
        <v>100</v>
      </c>
      <c r="W140" s="166">
        <f t="shared" si="77"/>
        <v>100</v>
      </c>
      <c r="X140" s="166">
        <f t="shared" si="91"/>
        <v>100</v>
      </c>
      <c r="Y140" s="166">
        <f t="shared" si="67"/>
        <v>100</v>
      </c>
      <c r="Z140" s="166">
        <f t="shared" si="68"/>
        <v>100</v>
      </c>
      <c r="AA140" s="174">
        <f t="shared" si="92"/>
        <v>1</v>
      </c>
      <c r="AB140" s="174">
        <f t="shared" si="93"/>
        <v>100</v>
      </c>
      <c r="AC140" s="174">
        <f t="shared" si="71"/>
        <v>0.3</v>
      </c>
      <c r="AD140"/>
      <c r="AE140"/>
      <c r="AF140" s="162">
        <f t="shared" si="78"/>
        <v>100</v>
      </c>
      <c r="AG140" s="162">
        <f t="shared" si="94"/>
        <v>100</v>
      </c>
      <c r="AH140" s="162">
        <f t="shared" si="95"/>
        <v>100</v>
      </c>
      <c r="AI140" s="162">
        <f t="shared" si="96"/>
        <v>100</v>
      </c>
      <c r="AJ140" s="352" t="s">
        <v>25779</v>
      </c>
      <c r="AK140"/>
      <c r="AL140"/>
      <c r="AM140" s="163"/>
      <c r="AN140"/>
      <c r="AO140"/>
      <c r="AP140"/>
      <c r="AQ140" s="272" t="s">
        <v>25780</v>
      </c>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c r="AFB140"/>
      <c r="AFC140"/>
      <c r="AFD140"/>
      <c r="AFE140"/>
      <c r="AFF140"/>
      <c r="AFG140"/>
      <c r="AFH140"/>
      <c r="AFI140"/>
      <c r="AFJ140"/>
      <c r="AFK140"/>
      <c r="AFL140"/>
      <c r="AFM140"/>
      <c r="AFN140"/>
      <c r="AFO140"/>
      <c r="AFP140"/>
      <c r="AFQ140"/>
      <c r="AFR140"/>
      <c r="AFS140"/>
      <c r="AFT140"/>
      <c r="AFU140"/>
      <c r="AFV140"/>
      <c r="AFW140"/>
      <c r="AFX140"/>
      <c r="AFY140"/>
      <c r="AFZ140"/>
      <c r="AGA140"/>
      <c r="AGB140"/>
      <c r="AGC140"/>
      <c r="AGD140"/>
      <c r="AGE140"/>
      <c r="AGF140"/>
      <c r="AGG140"/>
      <c r="AGH140"/>
      <c r="AGI140"/>
      <c r="AGJ140"/>
      <c r="AGK140"/>
      <c r="AGL140"/>
      <c r="AGM140"/>
      <c r="AGN140"/>
      <c r="AGO140"/>
      <c r="AGP140"/>
      <c r="AGQ140"/>
      <c r="AGR140"/>
      <c r="AGS140"/>
      <c r="AGT140"/>
      <c r="AGU140"/>
      <c r="AGV140"/>
      <c r="AGW140"/>
      <c r="AGX140"/>
      <c r="AGY140"/>
      <c r="AGZ140"/>
      <c r="AHA140"/>
      <c r="AHB140"/>
      <c r="AHC140"/>
      <c r="AHD140"/>
      <c r="AHE140"/>
      <c r="AHF140"/>
      <c r="AHG140"/>
      <c r="AHH140"/>
      <c r="AHI140"/>
      <c r="AHJ140"/>
      <c r="AHK140"/>
      <c r="AHL140"/>
      <c r="AHM140"/>
      <c r="AHN140"/>
      <c r="AHO140"/>
      <c r="AHP140"/>
      <c r="AHQ140"/>
      <c r="AHR140"/>
      <c r="AHS140"/>
      <c r="AHT140"/>
      <c r="AHU140"/>
      <c r="AHV140"/>
      <c r="AHW140"/>
      <c r="AHX140"/>
      <c r="AHY140"/>
      <c r="AHZ140"/>
      <c r="AIA140"/>
      <c r="AIB140"/>
      <c r="AIC140"/>
      <c r="AID140"/>
      <c r="AIE140"/>
      <c r="AIF140"/>
      <c r="AIG140"/>
      <c r="AIH140"/>
      <c r="AII140"/>
      <c r="AIJ140"/>
      <c r="AIK140"/>
      <c r="AIL140"/>
      <c r="AIM140"/>
      <c r="AIN140"/>
      <c r="AIO140"/>
      <c r="AIP140"/>
      <c r="AIQ140"/>
      <c r="AIR140"/>
      <c r="AIS140"/>
      <c r="AIT140"/>
      <c r="AIU140"/>
      <c r="AIV140"/>
      <c r="AIW140"/>
      <c r="AIX140"/>
      <c r="AIY140"/>
      <c r="AIZ140"/>
      <c r="AJA140"/>
      <c r="AJB140"/>
      <c r="AJC140"/>
      <c r="AJD140"/>
      <c r="AJE140"/>
      <c r="AJF140"/>
      <c r="AJG140"/>
      <c r="AJH140"/>
      <c r="AJI140"/>
      <c r="AJJ140"/>
      <c r="AJK140"/>
      <c r="AJL140"/>
      <c r="AJM140"/>
      <c r="AJN140"/>
      <c r="AJO140"/>
      <c r="AJP140"/>
      <c r="AJQ140"/>
      <c r="AJR140"/>
      <c r="AJS140"/>
      <c r="AJT140"/>
      <c r="AJU140"/>
      <c r="AJV140"/>
      <c r="AJW140"/>
      <c r="AJX140"/>
      <c r="AJY140"/>
      <c r="AJZ140"/>
      <c r="AKA140"/>
      <c r="AKB140"/>
      <c r="AKC140"/>
      <c r="AKD140"/>
      <c r="AKE140"/>
      <c r="AKF140"/>
      <c r="AKG140"/>
      <c r="AKH140"/>
      <c r="AKI140"/>
      <c r="AKJ140"/>
      <c r="AKK140"/>
      <c r="AKL140"/>
      <c r="AKM140"/>
      <c r="AKN140"/>
      <c r="AKO140"/>
      <c r="AKP140"/>
      <c r="AKQ140"/>
      <c r="AKR140"/>
      <c r="AKS140"/>
      <c r="AKT140"/>
      <c r="AKU140"/>
      <c r="AKV140"/>
      <c r="AKW140"/>
      <c r="AKX140"/>
      <c r="AKY140"/>
      <c r="AKZ140"/>
      <c r="ALA140"/>
      <c r="ALB140"/>
      <c r="ALC140"/>
      <c r="ALD140"/>
      <c r="ALE140"/>
      <c r="ALF140"/>
      <c r="ALG140"/>
      <c r="ALH140"/>
      <c r="ALI140"/>
      <c r="ALJ140"/>
      <c r="ALK140"/>
      <c r="ALL140"/>
      <c r="ALM140"/>
      <c r="ALN140"/>
      <c r="ALO140"/>
      <c r="ALP140"/>
      <c r="ALQ140"/>
      <c r="ALR140"/>
      <c r="ALS140"/>
      <c r="ALT140"/>
      <c r="ALU140"/>
      <c r="ALV140"/>
      <c r="ALW140"/>
      <c r="ALX140"/>
      <c r="ALY140"/>
      <c r="ALZ140"/>
      <c r="AMA140"/>
      <c r="AMB140"/>
      <c r="AMC140"/>
      <c r="AMD140"/>
      <c r="AME140"/>
      <c r="AMF140"/>
      <c r="AMG140"/>
      <c r="AMH140"/>
      <c r="AMI140"/>
    </row>
    <row r="141" spans="1:1023" ht="28.5">
      <c r="A141" s="281" t="s">
        <v>1145</v>
      </c>
      <c r="B141" s="156">
        <v>141</v>
      </c>
      <c r="C141" s="307" t="s">
        <v>1146</v>
      </c>
      <c r="D141" s="281" t="s">
        <v>1147</v>
      </c>
      <c r="E141" s="368" t="s">
        <v>849</v>
      </c>
      <c r="F141"/>
      <c r="G141"/>
      <c r="H141"/>
      <c r="I141" s="343"/>
      <c r="J141" s="328"/>
      <c r="K141" s="78">
        <v>2</v>
      </c>
      <c r="L141"/>
      <c r="M141"/>
      <c r="N141"/>
      <c r="O141"/>
      <c r="P141"/>
      <c r="Q141"/>
      <c r="R141"/>
      <c r="S141" s="78" t="s">
        <v>773</v>
      </c>
      <c r="T141"/>
      <c r="U141"/>
      <c r="V141" s="166">
        <f t="shared" si="97"/>
        <v>100</v>
      </c>
      <c r="W141" s="166">
        <f t="shared" si="77"/>
        <v>100</v>
      </c>
      <c r="X141" s="166">
        <f t="shared" si="91"/>
        <v>100</v>
      </c>
      <c r="Y141" s="166">
        <f t="shared" si="67"/>
        <v>100</v>
      </c>
      <c r="Z141" s="166">
        <f t="shared" si="68"/>
        <v>100</v>
      </c>
      <c r="AA141" s="174">
        <f t="shared" si="92"/>
        <v>100</v>
      </c>
      <c r="AB141" s="174">
        <f t="shared" si="93"/>
        <v>100</v>
      </c>
      <c r="AC141" s="174">
        <f t="shared" si="71"/>
        <v>0.3</v>
      </c>
      <c r="AD141"/>
      <c r="AE141"/>
      <c r="AF141" s="162">
        <f t="shared" si="78"/>
        <v>10</v>
      </c>
      <c r="AG141" s="162">
        <f t="shared" si="94"/>
        <v>100</v>
      </c>
      <c r="AH141" s="162">
        <f t="shared" si="95"/>
        <v>100</v>
      </c>
      <c r="AI141" s="162">
        <f t="shared" si="96"/>
        <v>100</v>
      </c>
      <c r="AJ141" s="163"/>
      <c r="AK141"/>
      <c r="AL141"/>
      <c r="AM141" s="163"/>
      <c r="AN141"/>
      <c r="AO141"/>
      <c r="AP141"/>
      <c r="AQ141" s="272" t="s">
        <v>25781</v>
      </c>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c r="ADN141"/>
      <c r="ADO141"/>
      <c r="ADP141"/>
      <c r="ADQ141"/>
      <c r="ADR141"/>
      <c r="ADS141"/>
      <c r="ADT141"/>
      <c r="ADU141"/>
      <c r="ADV141"/>
      <c r="ADW141"/>
      <c r="ADX141"/>
      <c r="ADY141"/>
      <c r="ADZ141"/>
      <c r="AEA141"/>
      <c r="AEB141"/>
      <c r="AEC141"/>
      <c r="AED141"/>
      <c r="AEE141"/>
      <c r="AEF141"/>
      <c r="AEG141"/>
      <c r="AEH141"/>
      <c r="AEI141"/>
      <c r="AEJ141"/>
      <c r="AEK141"/>
      <c r="AEL141"/>
      <c r="AEM141"/>
      <c r="AEN141"/>
      <c r="AEO141"/>
      <c r="AEP141"/>
      <c r="AEQ141"/>
      <c r="AER141"/>
      <c r="AES141"/>
      <c r="AET141"/>
      <c r="AEU141"/>
      <c r="AEV141"/>
      <c r="AEW141"/>
      <c r="AEX141"/>
      <c r="AEY141"/>
      <c r="AEZ141"/>
      <c r="AFA141"/>
      <c r="AFB141"/>
      <c r="AFC141"/>
      <c r="AFD141"/>
      <c r="AFE141"/>
      <c r="AFF141"/>
      <c r="AFG141"/>
      <c r="AFH141"/>
      <c r="AFI141"/>
      <c r="AFJ141"/>
      <c r="AFK141"/>
      <c r="AFL141"/>
      <c r="AFM141"/>
      <c r="AFN141"/>
      <c r="AFO141"/>
      <c r="AFP141"/>
      <c r="AFQ141"/>
      <c r="AFR141"/>
      <c r="AFS141"/>
      <c r="AFT141"/>
      <c r="AFU141"/>
      <c r="AFV141"/>
      <c r="AFW141"/>
      <c r="AFX141"/>
      <c r="AFY141"/>
      <c r="AFZ141"/>
      <c r="AGA141"/>
      <c r="AGB141"/>
      <c r="AGC141"/>
      <c r="AGD141"/>
      <c r="AGE141"/>
      <c r="AGF141"/>
      <c r="AGG141"/>
      <c r="AGH141"/>
      <c r="AGI141"/>
      <c r="AGJ141"/>
      <c r="AGK141"/>
      <c r="AGL141"/>
      <c r="AGM141"/>
      <c r="AGN141"/>
      <c r="AGO141"/>
      <c r="AGP141"/>
      <c r="AGQ141"/>
      <c r="AGR141"/>
      <c r="AGS141"/>
      <c r="AGT141"/>
      <c r="AGU141"/>
      <c r="AGV141"/>
      <c r="AGW141"/>
      <c r="AGX141"/>
      <c r="AGY141"/>
      <c r="AGZ141"/>
      <c r="AHA141"/>
      <c r="AHB141"/>
      <c r="AHC141"/>
      <c r="AHD141"/>
      <c r="AHE141"/>
      <c r="AHF141"/>
      <c r="AHG141"/>
      <c r="AHH141"/>
      <c r="AHI141"/>
      <c r="AHJ141"/>
      <c r="AHK141"/>
      <c r="AHL141"/>
      <c r="AHM141"/>
      <c r="AHN141"/>
      <c r="AHO141"/>
      <c r="AHP141"/>
      <c r="AHQ141"/>
      <c r="AHR141"/>
      <c r="AHS141"/>
      <c r="AHT141"/>
      <c r="AHU141"/>
      <c r="AHV141"/>
      <c r="AHW141"/>
      <c r="AHX141"/>
      <c r="AHY141"/>
      <c r="AHZ141"/>
      <c r="AIA141"/>
      <c r="AIB141"/>
      <c r="AIC141"/>
      <c r="AID141"/>
      <c r="AIE141"/>
      <c r="AIF141"/>
      <c r="AIG141"/>
      <c r="AIH141"/>
      <c r="AII141"/>
      <c r="AIJ141"/>
      <c r="AIK141"/>
      <c r="AIL141"/>
      <c r="AIM141"/>
      <c r="AIN141"/>
      <c r="AIO141"/>
      <c r="AIP141"/>
      <c r="AIQ141"/>
      <c r="AIR141"/>
      <c r="AIS141"/>
      <c r="AIT141"/>
      <c r="AIU141"/>
      <c r="AIV141"/>
      <c r="AIW141"/>
      <c r="AIX141"/>
      <c r="AIY141"/>
      <c r="AIZ141"/>
      <c r="AJA141"/>
      <c r="AJB141"/>
      <c r="AJC141"/>
      <c r="AJD141"/>
      <c r="AJE141"/>
      <c r="AJF141"/>
      <c r="AJG141"/>
      <c r="AJH141"/>
      <c r="AJI141"/>
      <c r="AJJ141"/>
      <c r="AJK141"/>
      <c r="AJL141"/>
      <c r="AJM141"/>
      <c r="AJN141"/>
      <c r="AJO141"/>
      <c r="AJP141"/>
      <c r="AJQ141"/>
      <c r="AJR141"/>
      <c r="AJS141"/>
      <c r="AJT141"/>
      <c r="AJU141"/>
      <c r="AJV141"/>
      <c r="AJW141"/>
      <c r="AJX141"/>
      <c r="AJY141"/>
      <c r="AJZ141"/>
      <c r="AKA141"/>
      <c r="AKB141"/>
      <c r="AKC141"/>
      <c r="AKD141"/>
      <c r="AKE141"/>
      <c r="AKF141"/>
      <c r="AKG141"/>
      <c r="AKH141"/>
      <c r="AKI141"/>
      <c r="AKJ141"/>
      <c r="AKK141"/>
      <c r="AKL141"/>
      <c r="AKM141"/>
      <c r="AKN141"/>
      <c r="AKO141"/>
      <c r="AKP141"/>
      <c r="AKQ141"/>
      <c r="AKR141"/>
      <c r="AKS141"/>
      <c r="AKT141"/>
      <c r="AKU141"/>
      <c r="AKV141"/>
      <c r="AKW141"/>
      <c r="AKX141"/>
      <c r="AKY141"/>
      <c r="AKZ141"/>
      <c r="ALA141"/>
      <c r="ALB141"/>
      <c r="ALC141"/>
      <c r="ALD141"/>
      <c r="ALE141"/>
      <c r="ALF141"/>
      <c r="ALG141"/>
      <c r="ALH141"/>
      <c r="ALI141"/>
      <c r="ALJ141"/>
      <c r="ALK141"/>
      <c r="ALL141"/>
      <c r="ALM141"/>
      <c r="ALN141"/>
      <c r="ALO141"/>
      <c r="ALP141"/>
      <c r="ALQ141"/>
      <c r="ALR141"/>
      <c r="ALS141"/>
      <c r="ALT141"/>
      <c r="ALU141"/>
      <c r="ALV141"/>
      <c r="ALW141"/>
      <c r="ALX141"/>
      <c r="ALY141"/>
      <c r="ALZ141"/>
      <c r="AMA141"/>
      <c r="AMB141"/>
      <c r="AMC141"/>
      <c r="AMD141"/>
      <c r="AME141"/>
      <c r="AMF141"/>
      <c r="AMG141"/>
      <c r="AMH141"/>
      <c r="AMI141"/>
    </row>
    <row r="142" spans="1:1023">
      <c r="A142" s="278" t="s">
        <v>1148</v>
      </c>
      <c r="B142" s="156">
        <v>142</v>
      </c>
      <c r="C142" s="307" t="s">
        <v>1149</v>
      </c>
      <c r="D142" s="278" t="s">
        <v>1150</v>
      </c>
      <c r="E142"/>
      <c r="F142"/>
      <c r="G142"/>
      <c r="H142"/>
      <c r="I142" s="343"/>
      <c r="J142" s="328"/>
      <c r="K142" s="78">
        <v>2</v>
      </c>
      <c r="L142"/>
      <c r="M142"/>
      <c r="N142"/>
      <c r="O142"/>
      <c r="P142"/>
      <c r="Q142"/>
      <c r="R142"/>
      <c r="S142"/>
      <c r="T142"/>
      <c r="U142"/>
      <c r="V142" s="166">
        <f t="shared" si="97"/>
        <v>100</v>
      </c>
      <c r="W142" s="166">
        <f t="shared" si="77"/>
        <v>100</v>
      </c>
      <c r="X142" s="166">
        <f t="shared" si="91"/>
        <v>100</v>
      </c>
      <c r="Y142" s="166">
        <f t="shared" si="67"/>
        <v>100</v>
      </c>
      <c r="Z142" s="166">
        <f t="shared" si="68"/>
        <v>100</v>
      </c>
      <c r="AA142" s="174">
        <f t="shared" si="92"/>
        <v>100</v>
      </c>
      <c r="AB142" s="174">
        <f t="shared" si="93"/>
        <v>100</v>
      </c>
      <c r="AC142" s="174">
        <f t="shared" si="71"/>
        <v>100</v>
      </c>
      <c r="AD142"/>
      <c r="AE142"/>
      <c r="AF142" s="162">
        <f t="shared" si="78"/>
        <v>10</v>
      </c>
      <c r="AG142" s="162">
        <f t="shared" si="94"/>
        <v>100</v>
      </c>
      <c r="AH142" s="162">
        <f t="shared" si="95"/>
        <v>100</v>
      </c>
      <c r="AI142" s="162">
        <f t="shared" si="96"/>
        <v>100</v>
      </c>
      <c r="AJ142" s="163"/>
      <c r="AK142"/>
      <c r="AL142"/>
      <c r="AM142" s="163"/>
      <c r="AN142"/>
      <c r="AO142"/>
      <c r="AP142"/>
      <c r="AQ142" s="272" t="s">
        <v>25782</v>
      </c>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c r="AEY142"/>
      <c r="AEZ142"/>
      <c r="AFA142"/>
      <c r="AFB142"/>
      <c r="AFC142"/>
      <c r="AFD142"/>
      <c r="AFE142"/>
      <c r="AFF142"/>
      <c r="AFG142"/>
      <c r="AFH142"/>
      <c r="AFI142"/>
      <c r="AFJ142"/>
      <c r="AFK142"/>
      <c r="AFL142"/>
      <c r="AFM142"/>
      <c r="AFN142"/>
      <c r="AFO142"/>
      <c r="AFP142"/>
      <c r="AFQ142"/>
      <c r="AFR142"/>
      <c r="AFS142"/>
      <c r="AFT142"/>
      <c r="AFU142"/>
      <c r="AFV142"/>
      <c r="AFW142"/>
      <c r="AFX142"/>
      <c r="AFY142"/>
      <c r="AFZ142"/>
      <c r="AGA142"/>
      <c r="AGB142"/>
      <c r="AGC142"/>
      <c r="AGD142"/>
      <c r="AGE142"/>
      <c r="AGF142"/>
      <c r="AGG142"/>
      <c r="AGH142"/>
      <c r="AGI142"/>
      <c r="AGJ142"/>
      <c r="AGK142"/>
      <c r="AGL142"/>
      <c r="AGM142"/>
      <c r="AGN142"/>
      <c r="AGO142"/>
      <c r="AGP142"/>
      <c r="AGQ142"/>
      <c r="AGR142"/>
      <c r="AGS142"/>
      <c r="AGT142"/>
      <c r="AGU142"/>
      <c r="AGV142"/>
      <c r="AGW142"/>
      <c r="AGX142"/>
      <c r="AGY142"/>
      <c r="AGZ142"/>
      <c r="AHA142"/>
      <c r="AHB142"/>
      <c r="AHC142"/>
      <c r="AHD142"/>
      <c r="AHE142"/>
      <c r="AHF142"/>
      <c r="AHG142"/>
      <c r="AHH142"/>
      <c r="AHI142"/>
      <c r="AHJ142"/>
      <c r="AHK142"/>
      <c r="AHL142"/>
      <c r="AHM142"/>
      <c r="AHN142"/>
      <c r="AHO142"/>
      <c r="AHP142"/>
      <c r="AHQ142"/>
      <c r="AHR142"/>
      <c r="AHS142"/>
      <c r="AHT142"/>
      <c r="AHU142"/>
      <c r="AHV142"/>
      <c r="AHW142"/>
      <c r="AHX142"/>
      <c r="AHY142"/>
      <c r="AHZ142"/>
      <c r="AIA142"/>
      <c r="AIB142"/>
      <c r="AIC142"/>
      <c r="AID142"/>
      <c r="AIE142"/>
      <c r="AIF142"/>
      <c r="AIG142"/>
      <c r="AIH142"/>
      <c r="AII142"/>
      <c r="AIJ142"/>
      <c r="AIK142"/>
      <c r="AIL142"/>
      <c r="AIM142"/>
      <c r="AIN142"/>
      <c r="AIO142"/>
      <c r="AIP142"/>
      <c r="AIQ142"/>
      <c r="AIR142"/>
      <c r="AIS142"/>
      <c r="AIT142"/>
      <c r="AIU142"/>
      <c r="AIV142"/>
      <c r="AIW142"/>
      <c r="AIX142"/>
      <c r="AIY142"/>
      <c r="AIZ142"/>
      <c r="AJA142"/>
      <c r="AJB142"/>
      <c r="AJC142"/>
      <c r="AJD142"/>
      <c r="AJE142"/>
      <c r="AJF142"/>
      <c r="AJG142"/>
      <c r="AJH142"/>
      <c r="AJI142"/>
      <c r="AJJ142"/>
      <c r="AJK142"/>
      <c r="AJL142"/>
      <c r="AJM142"/>
      <c r="AJN142"/>
      <c r="AJO142"/>
      <c r="AJP142"/>
      <c r="AJQ142"/>
      <c r="AJR142"/>
      <c r="AJS142"/>
      <c r="AJT142"/>
      <c r="AJU142"/>
      <c r="AJV142"/>
      <c r="AJW142"/>
      <c r="AJX142"/>
      <c r="AJY142"/>
      <c r="AJZ142"/>
      <c r="AKA142"/>
      <c r="AKB142"/>
      <c r="AKC142"/>
      <c r="AKD142"/>
      <c r="AKE142"/>
      <c r="AKF142"/>
      <c r="AKG142"/>
      <c r="AKH142"/>
      <c r="AKI142"/>
      <c r="AKJ142"/>
      <c r="AKK142"/>
      <c r="AKL142"/>
      <c r="AKM142"/>
      <c r="AKN142"/>
      <c r="AKO142"/>
      <c r="AKP142"/>
      <c r="AKQ142"/>
      <c r="AKR142"/>
      <c r="AKS142"/>
      <c r="AKT142"/>
      <c r="AKU142"/>
      <c r="AKV142"/>
      <c r="AKW142"/>
      <c r="AKX142"/>
      <c r="AKY142"/>
      <c r="AKZ142"/>
      <c r="ALA142"/>
      <c r="ALB142"/>
      <c r="ALC142"/>
      <c r="ALD142"/>
      <c r="ALE142"/>
      <c r="ALF142"/>
      <c r="ALG142"/>
      <c r="ALH142"/>
      <c r="ALI142"/>
      <c r="ALJ142"/>
      <c r="ALK142"/>
      <c r="ALL142"/>
      <c r="ALM142"/>
      <c r="ALN142"/>
      <c r="ALO142"/>
      <c r="ALP142"/>
      <c r="ALQ142"/>
      <c r="ALR142"/>
      <c r="ALS142"/>
      <c r="ALT142"/>
      <c r="ALU142"/>
      <c r="ALV142"/>
      <c r="ALW142"/>
      <c r="ALX142"/>
      <c r="ALY142"/>
      <c r="ALZ142"/>
      <c r="AMA142"/>
      <c r="AMB142"/>
      <c r="AMC142"/>
      <c r="AMD142"/>
      <c r="AME142"/>
      <c r="AMF142"/>
      <c r="AMG142"/>
      <c r="AMH142"/>
      <c r="AMI142"/>
    </row>
    <row r="143" spans="1:1023">
      <c r="A143" s="278" t="s">
        <v>1151</v>
      </c>
      <c r="B143" s="156">
        <v>143</v>
      </c>
      <c r="C143" s="299" t="s">
        <v>1152</v>
      </c>
      <c r="D143" s="278" t="s">
        <v>1153</v>
      </c>
      <c r="E143"/>
      <c r="F143"/>
      <c r="G143"/>
      <c r="H143"/>
      <c r="I143" s="349">
        <v>50.05</v>
      </c>
      <c r="J143" s="154">
        <v>2</v>
      </c>
      <c r="K143" s="341"/>
      <c r="L143"/>
      <c r="M143"/>
      <c r="N143"/>
      <c r="O143"/>
      <c r="P143"/>
      <c r="Q143"/>
      <c r="R143"/>
      <c r="S143"/>
      <c r="T143"/>
      <c r="U143"/>
      <c r="V143" s="166">
        <f t="shared" si="97"/>
        <v>100</v>
      </c>
      <c r="W143" s="166">
        <f t="shared" si="77"/>
        <v>100</v>
      </c>
      <c r="X143" s="166">
        <f t="shared" si="91"/>
        <v>100</v>
      </c>
      <c r="Y143" s="166">
        <f t="shared" si="67"/>
        <v>100</v>
      </c>
      <c r="Z143" s="166">
        <f t="shared" si="68"/>
        <v>100</v>
      </c>
      <c r="AA143" s="174">
        <f t="shared" si="92"/>
        <v>100</v>
      </c>
      <c r="AB143" s="174">
        <f t="shared" si="93"/>
        <v>100</v>
      </c>
      <c r="AC143" s="174">
        <f t="shared" si="71"/>
        <v>100</v>
      </c>
      <c r="AD143"/>
      <c r="AE143"/>
      <c r="AF143" s="162">
        <f t="shared" si="78"/>
        <v>100</v>
      </c>
      <c r="AG143" s="162">
        <f t="shared" si="94"/>
        <v>10</v>
      </c>
      <c r="AH143" s="162">
        <f t="shared" si="95"/>
        <v>100</v>
      </c>
      <c r="AI143" s="162">
        <f t="shared" si="96"/>
        <v>100</v>
      </c>
      <c r="AJ143" s="163"/>
      <c r="AK143"/>
      <c r="AL143"/>
      <c r="AM143" s="163"/>
      <c r="AN143"/>
      <c r="AO143"/>
      <c r="AP143"/>
      <c r="AQ143" s="272" t="s">
        <v>25783</v>
      </c>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c r="AEW143"/>
      <c r="AEX143"/>
      <c r="AEY143"/>
      <c r="AEZ143"/>
      <c r="AFA143"/>
      <c r="AFB143"/>
      <c r="AFC143"/>
      <c r="AFD143"/>
      <c r="AFE143"/>
      <c r="AFF143"/>
      <c r="AFG143"/>
      <c r="AFH143"/>
      <c r="AFI143"/>
      <c r="AFJ143"/>
      <c r="AFK143"/>
      <c r="AFL143"/>
      <c r="AFM143"/>
      <c r="AFN143"/>
      <c r="AFO143"/>
      <c r="AFP143"/>
      <c r="AFQ143"/>
      <c r="AFR143"/>
      <c r="AFS143"/>
      <c r="AFT143"/>
      <c r="AFU143"/>
      <c r="AFV143"/>
      <c r="AFW143"/>
      <c r="AFX143"/>
      <c r="AFY143"/>
      <c r="AFZ143"/>
      <c r="AGA143"/>
      <c r="AGB143"/>
      <c r="AGC143"/>
      <c r="AGD143"/>
      <c r="AGE143"/>
      <c r="AGF143"/>
      <c r="AGG143"/>
      <c r="AGH143"/>
      <c r="AGI143"/>
      <c r="AGJ143"/>
      <c r="AGK143"/>
      <c r="AGL143"/>
      <c r="AGM143"/>
      <c r="AGN143"/>
      <c r="AGO143"/>
      <c r="AGP143"/>
      <c r="AGQ143"/>
      <c r="AGR143"/>
      <c r="AGS143"/>
      <c r="AGT143"/>
      <c r="AGU143"/>
      <c r="AGV143"/>
      <c r="AGW143"/>
      <c r="AGX143"/>
      <c r="AGY143"/>
      <c r="AGZ143"/>
      <c r="AHA143"/>
      <c r="AHB143"/>
      <c r="AHC143"/>
      <c r="AHD143"/>
      <c r="AHE143"/>
      <c r="AHF143"/>
      <c r="AHG143"/>
      <c r="AHH143"/>
      <c r="AHI143"/>
      <c r="AHJ143"/>
      <c r="AHK143"/>
      <c r="AHL143"/>
      <c r="AHM143"/>
      <c r="AHN143"/>
      <c r="AHO143"/>
      <c r="AHP143"/>
      <c r="AHQ143"/>
      <c r="AHR143"/>
      <c r="AHS143"/>
      <c r="AHT143"/>
      <c r="AHU143"/>
      <c r="AHV143"/>
      <c r="AHW143"/>
      <c r="AHX143"/>
      <c r="AHY143"/>
      <c r="AHZ143"/>
      <c r="AIA143"/>
      <c r="AIB143"/>
      <c r="AIC143"/>
      <c r="AID143"/>
      <c r="AIE143"/>
      <c r="AIF143"/>
      <c r="AIG143"/>
      <c r="AIH143"/>
      <c r="AII143"/>
      <c r="AIJ143"/>
      <c r="AIK143"/>
      <c r="AIL143"/>
      <c r="AIM143"/>
      <c r="AIN143"/>
      <c r="AIO143"/>
      <c r="AIP143"/>
      <c r="AIQ143"/>
      <c r="AIR143"/>
      <c r="AIS143"/>
      <c r="AIT143"/>
      <c r="AIU143"/>
      <c r="AIV143"/>
      <c r="AIW143"/>
      <c r="AIX143"/>
      <c r="AIY143"/>
      <c r="AIZ143"/>
      <c r="AJA143"/>
      <c r="AJB143"/>
      <c r="AJC143"/>
      <c r="AJD143"/>
      <c r="AJE143"/>
      <c r="AJF143"/>
      <c r="AJG143"/>
      <c r="AJH143"/>
      <c r="AJI143"/>
      <c r="AJJ143"/>
      <c r="AJK143"/>
      <c r="AJL143"/>
      <c r="AJM143"/>
      <c r="AJN143"/>
      <c r="AJO143"/>
      <c r="AJP143"/>
      <c r="AJQ143"/>
      <c r="AJR143"/>
      <c r="AJS143"/>
      <c r="AJT143"/>
      <c r="AJU143"/>
      <c r="AJV143"/>
      <c r="AJW143"/>
      <c r="AJX143"/>
      <c r="AJY143"/>
      <c r="AJZ143"/>
      <c r="AKA143"/>
      <c r="AKB143"/>
      <c r="AKC143"/>
      <c r="AKD143"/>
      <c r="AKE143"/>
      <c r="AKF143"/>
      <c r="AKG143"/>
      <c r="AKH143"/>
      <c r="AKI143"/>
      <c r="AKJ143"/>
      <c r="AKK143"/>
      <c r="AKL143"/>
      <c r="AKM143"/>
      <c r="AKN143"/>
      <c r="AKO143"/>
      <c r="AKP143"/>
      <c r="AKQ143"/>
      <c r="AKR143"/>
      <c r="AKS143"/>
      <c r="AKT143"/>
      <c r="AKU143"/>
      <c r="AKV143"/>
      <c r="AKW143"/>
      <c r="AKX143"/>
      <c r="AKY143"/>
      <c r="AKZ143"/>
      <c r="ALA143"/>
      <c r="ALB143"/>
      <c r="ALC143"/>
      <c r="ALD143"/>
      <c r="ALE143"/>
      <c r="ALF143"/>
      <c r="ALG143"/>
      <c r="ALH143"/>
      <c r="ALI143"/>
      <c r="ALJ143"/>
      <c r="ALK143"/>
      <c r="ALL143"/>
      <c r="ALM143"/>
      <c r="ALN143"/>
      <c r="ALO143"/>
      <c r="ALP143"/>
      <c r="ALQ143"/>
      <c r="ALR143"/>
      <c r="ALS143"/>
      <c r="ALT143"/>
      <c r="ALU143"/>
      <c r="ALV143"/>
      <c r="ALW143"/>
      <c r="ALX143"/>
      <c r="ALY143"/>
      <c r="ALZ143"/>
      <c r="AMA143"/>
      <c r="AMB143"/>
      <c r="AMC143"/>
      <c r="AMD143"/>
      <c r="AME143"/>
      <c r="AMF143"/>
      <c r="AMG143"/>
      <c r="AMH143"/>
      <c r="AMI143"/>
    </row>
    <row r="144" spans="1:1023">
      <c r="A144" s="278" t="s">
        <v>1154</v>
      </c>
      <c r="B144" s="156">
        <v>144</v>
      </c>
      <c r="C144" s="299" t="s">
        <v>1155</v>
      </c>
      <c r="D144" s="278" t="s">
        <v>1156</v>
      </c>
      <c r="E144"/>
      <c r="F144"/>
      <c r="G144"/>
      <c r="H144"/>
      <c r="I144" s="349">
        <v>70</v>
      </c>
      <c r="J144" s="328"/>
      <c r="K144" s="341"/>
      <c r="L144"/>
      <c r="M144"/>
      <c r="N144"/>
      <c r="O144"/>
      <c r="P144"/>
      <c r="Q144"/>
      <c r="R144"/>
      <c r="S144"/>
      <c r="T144"/>
      <c r="U144"/>
      <c r="V144" s="166">
        <f t="shared" si="97"/>
        <v>100</v>
      </c>
      <c r="W144" s="166">
        <f t="shared" si="77"/>
        <v>100</v>
      </c>
      <c r="X144" s="166">
        <f t="shared" si="91"/>
        <v>100</v>
      </c>
      <c r="Y144" s="166">
        <f t="shared" si="67"/>
        <v>100</v>
      </c>
      <c r="Z144" s="166">
        <f t="shared" si="68"/>
        <v>100</v>
      </c>
      <c r="AA144" s="174">
        <f t="shared" si="92"/>
        <v>100</v>
      </c>
      <c r="AB144" s="174">
        <f t="shared" si="93"/>
        <v>100</v>
      </c>
      <c r="AC144" s="174">
        <f t="shared" si="71"/>
        <v>100</v>
      </c>
      <c r="AD144"/>
      <c r="AE144"/>
      <c r="AF144" s="162">
        <f t="shared" si="78"/>
        <v>100</v>
      </c>
      <c r="AG144" s="162">
        <f t="shared" si="94"/>
        <v>100</v>
      </c>
      <c r="AH144" s="162">
        <f t="shared" si="95"/>
        <v>100</v>
      </c>
      <c r="AI144" s="162">
        <f t="shared" si="96"/>
        <v>100</v>
      </c>
      <c r="AJ144" s="352" t="s">
        <v>25784</v>
      </c>
      <c r="AK144"/>
      <c r="AL144"/>
      <c r="AM144" s="163"/>
      <c r="AN144"/>
      <c r="AO144"/>
      <c r="AP144"/>
      <c r="AQ144" s="272" t="s">
        <v>25785</v>
      </c>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c r="AFB144"/>
      <c r="AFC144"/>
      <c r="AFD144"/>
      <c r="AFE144"/>
      <c r="AFF144"/>
      <c r="AFG144"/>
      <c r="AFH144"/>
      <c r="AFI144"/>
      <c r="AFJ144"/>
      <c r="AFK144"/>
      <c r="AFL144"/>
      <c r="AFM144"/>
      <c r="AFN144"/>
      <c r="AFO144"/>
      <c r="AFP144"/>
      <c r="AFQ144"/>
      <c r="AFR144"/>
      <c r="AFS144"/>
      <c r="AFT144"/>
      <c r="AFU144"/>
      <c r="AFV144"/>
      <c r="AFW144"/>
      <c r="AFX144"/>
      <c r="AFY144"/>
      <c r="AFZ144"/>
      <c r="AGA144"/>
      <c r="AGB144"/>
      <c r="AGC144"/>
      <c r="AGD144"/>
      <c r="AGE144"/>
      <c r="AGF144"/>
      <c r="AGG144"/>
      <c r="AGH144"/>
      <c r="AGI144"/>
      <c r="AGJ144"/>
      <c r="AGK144"/>
      <c r="AGL144"/>
      <c r="AGM144"/>
      <c r="AGN144"/>
      <c r="AGO144"/>
      <c r="AGP144"/>
      <c r="AGQ144"/>
      <c r="AGR144"/>
      <c r="AGS144"/>
      <c r="AGT144"/>
      <c r="AGU144"/>
      <c r="AGV144"/>
      <c r="AGW144"/>
      <c r="AGX144"/>
      <c r="AGY144"/>
      <c r="AGZ144"/>
      <c r="AHA144"/>
      <c r="AHB144"/>
      <c r="AHC144"/>
      <c r="AHD144"/>
      <c r="AHE144"/>
      <c r="AHF144"/>
      <c r="AHG144"/>
      <c r="AHH144"/>
      <c r="AHI144"/>
      <c r="AHJ144"/>
      <c r="AHK144"/>
      <c r="AHL144"/>
      <c r="AHM144"/>
      <c r="AHN144"/>
      <c r="AHO144"/>
      <c r="AHP144"/>
      <c r="AHQ144"/>
      <c r="AHR144"/>
      <c r="AHS144"/>
      <c r="AHT144"/>
      <c r="AHU144"/>
      <c r="AHV144"/>
      <c r="AHW144"/>
      <c r="AHX144"/>
      <c r="AHY144"/>
      <c r="AHZ144"/>
      <c r="AIA144"/>
      <c r="AIB144"/>
      <c r="AIC144"/>
      <c r="AID144"/>
      <c r="AIE144"/>
      <c r="AIF144"/>
      <c r="AIG144"/>
      <c r="AIH144"/>
      <c r="AII144"/>
      <c r="AIJ144"/>
      <c r="AIK144"/>
      <c r="AIL144"/>
      <c r="AIM144"/>
      <c r="AIN144"/>
      <c r="AIO144"/>
      <c r="AIP144"/>
      <c r="AIQ144"/>
      <c r="AIR144"/>
      <c r="AIS144"/>
      <c r="AIT144"/>
      <c r="AIU144"/>
      <c r="AIV144"/>
      <c r="AIW144"/>
      <c r="AIX144"/>
      <c r="AIY144"/>
      <c r="AIZ144"/>
      <c r="AJA144"/>
      <c r="AJB144"/>
      <c r="AJC144"/>
      <c r="AJD144"/>
      <c r="AJE144"/>
      <c r="AJF144"/>
      <c r="AJG144"/>
      <c r="AJH144"/>
      <c r="AJI144"/>
      <c r="AJJ144"/>
      <c r="AJK144"/>
      <c r="AJL144"/>
      <c r="AJM144"/>
      <c r="AJN144"/>
      <c r="AJO144"/>
      <c r="AJP144"/>
      <c r="AJQ144"/>
      <c r="AJR144"/>
      <c r="AJS144"/>
      <c r="AJT144"/>
      <c r="AJU144"/>
      <c r="AJV144"/>
      <c r="AJW144"/>
      <c r="AJX144"/>
      <c r="AJY144"/>
      <c r="AJZ144"/>
      <c r="AKA144"/>
      <c r="AKB144"/>
      <c r="AKC144"/>
      <c r="AKD144"/>
      <c r="AKE144"/>
      <c r="AKF144"/>
      <c r="AKG144"/>
      <c r="AKH144"/>
      <c r="AKI144"/>
      <c r="AKJ144"/>
      <c r="AKK144"/>
      <c r="AKL144"/>
      <c r="AKM144"/>
      <c r="AKN144"/>
      <c r="AKO144"/>
      <c r="AKP144"/>
      <c r="AKQ144"/>
      <c r="AKR144"/>
      <c r="AKS144"/>
      <c r="AKT144"/>
      <c r="AKU144"/>
      <c r="AKV144"/>
      <c r="AKW144"/>
      <c r="AKX144"/>
      <c r="AKY144"/>
      <c r="AKZ144"/>
      <c r="ALA144"/>
      <c r="ALB144"/>
      <c r="ALC144"/>
      <c r="ALD144"/>
      <c r="ALE144"/>
      <c r="ALF144"/>
      <c r="ALG144"/>
      <c r="ALH144"/>
      <c r="ALI144"/>
      <c r="ALJ144"/>
      <c r="ALK144"/>
      <c r="ALL144"/>
      <c r="ALM144"/>
      <c r="ALN144"/>
      <c r="ALO144"/>
      <c r="ALP144"/>
      <c r="ALQ144"/>
      <c r="ALR144"/>
      <c r="ALS144"/>
      <c r="ALT144"/>
      <c r="ALU144"/>
      <c r="ALV144"/>
      <c r="ALW144"/>
      <c r="ALX144"/>
      <c r="ALY144"/>
      <c r="ALZ144"/>
      <c r="AMA144"/>
      <c r="AMB144"/>
      <c r="AMC144"/>
      <c r="AMD144"/>
      <c r="AME144"/>
      <c r="AMF144"/>
      <c r="AMG144"/>
      <c r="AMH144"/>
      <c r="AMI144"/>
    </row>
    <row r="145" spans="1:1023" ht="30">
      <c r="A145" s="279" t="s">
        <v>754</v>
      </c>
      <c r="B145" s="156">
        <v>145</v>
      </c>
      <c r="C145" s="301" t="s">
        <v>755</v>
      </c>
      <c r="D145" s="312" t="s">
        <v>756</v>
      </c>
      <c r="E145" s="169"/>
      <c r="F145" s="169"/>
      <c r="G145" s="169"/>
      <c r="H145" s="169"/>
      <c r="I145" s="170" t="s">
        <v>757</v>
      </c>
      <c r="J145" s="325"/>
      <c r="K145" s="171">
        <v>2</v>
      </c>
      <c r="L145" s="171"/>
      <c r="M145" s="172"/>
      <c r="N145" s="172"/>
      <c r="O145" s="171"/>
      <c r="P145" s="172"/>
      <c r="Q145" s="172"/>
      <c r="R145" s="172"/>
      <c r="S145" s="172"/>
      <c r="T145" s="172"/>
      <c r="U145" s="173"/>
      <c r="V145" s="166">
        <f t="shared" si="97"/>
        <v>100</v>
      </c>
      <c r="W145" s="166">
        <f t="shared" si="77"/>
        <v>100</v>
      </c>
      <c r="X145" s="166">
        <f t="shared" si="91"/>
        <v>100</v>
      </c>
      <c r="Y145" s="166">
        <f t="shared" si="67"/>
        <v>100</v>
      </c>
      <c r="Z145" s="166">
        <f t="shared" si="68"/>
        <v>100</v>
      </c>
      <c r="AA145" s="174">
        <f t="shared" si="92"/>
        <v>100</v>
      </c>
      <c r="AB145" s="174">
        <f t="shared" si="93"/>
        <v>100</v>
      </c>
      <c r="AC145" s="174">
        <f t="shared" si="71"/>
        <v>100</v>
      </c>
      <c r="AD145" s="168"/>
      <c r="AE145" s="168"/>
      <c r="AF145" s="162">
        <f t="shared" si="78"/>
        <v>10</v>
      </c>
      <c r="AG145" s="162">
        <f t="shared" si="94"/>
        <v>100</v>
      </c>
      <c r="AH145" s="162">
        <f t="shared" si="95"/>
        <v>100</v>
      </c>
      <c r="AI145" s="162">
        <f t="shared" si="96"/>
        <v>100</v>
      </c>
      <c r="AJ145" s="163" t="s">
        <v>758</v>
      </c>
      <c r="AK145" s="175"/>
      <c r="AL145" s="176"/>
      <c r="AM145" s="177" t="s">
        <v>759</v>
      </c>
      <c r="AN145"/>
      <c r="AO145"/>
      <c r="AP145"/>
      <c r="AQ145" s="243" t="s">
        <v>5995</v>
      </c>
      <c r="AR145" s="154" t="s">
        <v>760</v>
      </c>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row>
    <row r="146" spans="1:1023" ht="45">
      <c r="A146" s="286" t="s">
        <v>829</v>
      </c>
      <c r="B146" s="156">
        <v>146</v>
      </c>
      <c r="C146" s="369" t="s">
        <v>25786</v>
      </c>
      <c r="D146" s="281" t="s">
        <v>1135</v>
      </c>
      <c r="E146" s="169"/>
      <c r="F146" s="370">
        <v>4</v>
      </c>
      <c r="G146" s="169"/>
      <c r="H146" s="169"/>
      <c r="I146" s="170" t="s">
        <v>771</v>
      </c>
      <c r="J146" s="325"/>
      <c r="K146" s="171"/>
      <c r="L146" s="171"/>
      <c r="M146" s="172"/>
      <c r="N146" s="172"/>
      <c r="O146" s="171"/>
      <c r="P146" s="191"/>
      <c r="Q146" s="172"/>
      <c r="R146" s="172"/>
      <c r="S146" s="172"/>
      <c r="T146" s="172"/>
      <c r="U146" s="173"/>
      <c r="V146" s="166">
        <f t="shared" si="97"/>
        <v>100</v>
      </c>
      <c r="W146" s="166">
        <f t="shared" si="77"/>
        <v>100</v>
      </c>
      <c r="X146" s="166">
        <f t="shared" si="91"/>
        <v>100</v>
      </c>
      <c r="Y146" s="166">
        <f t="shared" si="67"/>
        <v>100</v>
      </c>
      <c r="Z146" s="166">
        <f t="shared" si="68"/>
        <v>100</v>
      </c>
      <c r="AA146" s="174">
        <f t="shared" si="92"/>
        <v>100</v>
      </c>
      <c r="AB146" s="174">
        <f t="shared" si="93"/>
        <v>100</v>
      </c>
      <c r="AC146" s="174">
        <f t="shared" si="71"/>
        <v>100</v>
      </c>
      <c r="AD146" s="168"/>
      <c r="AE146" s="168"/>
      <c r="AF146" s="162">
        <f t="shared" si="78"/>
        <v>100</v>
      </c>
      <c r="AG146" s="162">
        <f t="shared" si="94"/>
        <v>100</v>
      </c>
      <c r="AH146" s="162">
        <f t="shared" si="95"/>
        <v>100</v>
      </c>
      <c r="AI146" s="162">
        <f t="shared" si="96"/>
        <v>100</v>
      </c>
      <c r="AJ146" s="163" t="s">
        <v>830</v>
      </c>
      <c r="AK146" s="175"/>
      <c r="AL146" s="176"/>
      <c r="AM146" s="177" t="s">
        <v>831</v>
      </c>
      <c r="AN146"/>
      <c r="AO146"/>
      <c r="AP146"/>
      <c r="AQ146" s="270" t="s">
        <v>26951</v>
      </c>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c r="ALF146"/>
      <c r="ALG146"/>
      <c r="ALH146"/>
      <c r="ALI146"/>
      <c r="ALJ146"/>
      <c r="ALK146"/>
      <c r="ALL146"/>
      <c r="ALM146"/>
      <c r="ALN146"/>
      <c r="ALO146"/>
      <c r="ALP146"/>
      <c r="ALQ146"/>
      <c r="ALR146"/>
      <c r="ALS146"/>
      <c r="ALT146"/>
      <c r="ALU146"/>
      <c r="ALV146"/>
      <c r="ALW146"/>
      <c r="ALX146"/>
      <c r="ALY146"/>
      <c r="ALZ146"/>
      <c r="AMA146"/>
      <c r="AMB146"/>
      <c r="AMC146"/>
      <c r="AMD146"/>
      <c r="AME146"/>
      <c r="AMF146"/>
      <c r="AMG146"/>
      <c r="AMH146"/>
      <c r="AMI146"/>
    </row>
    <row r="147" spans="1:1023" ht="30">
      <c r="A147" s="279" t="s">
        <v>833</v>
      </c>
      <c r="B147" s="156">
        <v>147</v>
      </c>
      <c r="C147" s="301" t="s">
        <v>25787</v>
      </c>
      <c r="D147" s="312"/>
      <c r="E147" s="169"/>
      <c r="F147" s="370">
        <v>4</v>
      </c>
      <c r="G147" s="169"/>
      <c r="H147" s="169"/>
      <c r="I147" s="170"/>
      <c r="J147" s="325">
        <v>2</v>
      </c>
      <c r="K147" s="171">
        <v>1</v>
      </c>
      <c r="L147" s="171"/>
      <c r="M147" s="172"/>
      <c r="N147" s="172"/>
      <c r="O147" s="171"/>
      <c r="P147" s="172"/>
      <c r="Q147" s="172"/>
      <c r="R147" s="172"/>
      <c r="S147" s="172"/>
      <c r="T147" s="172"/>
      <c r="U147" s="173"/>
      <c r="V147" s="166">
        <f t="shared" si="97"/>
        <v>100</v>
      </c>
      <c r="W147" s="166">
        <f t="shared" si="77"/>
        <v>100</v>
      </c>
      <c r="X147" s="166">
        <f t="shared" si="91"/>
        <v>100</v>
      </c>
      <c r="Y147" s="166">
        <f t="shared" si="67"/>
        <v>100</v>
      </c>
      <c r="Z147" s="166">
        <f t="shared" si="68"/>
        <v>100</v>
      </c>
      <c r="AA147" s="174">
        <f t="shared" si="92"/>
        <v>100</v>
      </c>
      <c r="AB147" s="174">
        <f t="shared" si="93"/>
        <v>100</v>
      </c>
      <c r="AC147" s="174">
        <f t="shared" si="71"/>
        <v>100</v>
      </c>
      <c r="AD147" s="168"/>
      <c r="AE147" s="168"/>
      <c r="AF147" s="162">
        <f t="shared" si="78"/>
        <v>1</v>
      </c>
      <c r="AG147" s="162">
        <f t="shared" si="94"/>
        <v>10</v>
      </c>
      <c r="AH147" s="162">
        <f t="shared" si="95"/>
        <v>3</v>
      </c>
      <c r="AI147" s="162">
        <f t="shared" si="96"/>
        <v>100</v>
      </c>
      <c r="AJ147" s="163" t="s">
        <v>774</v>
      </c>
      <c r="AK147" s="175"/>
      <c r="AL147" s="176"/>
      <c r="AM147" s="177"/>
      <c r="AN147"/>
      <c r="AO147"/>
      <c r="AP147"/>
      <c r="AQ147" s="270" t="s">
        <v>834</v>
      </c>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c r="ALF147"/>
      <c r="ALG147"/>
      <c r="ALH147"/>
      <c r="ALI147"/>
      <c r="ALJ147"/>
      <c r="ALK147"/>
      <c r="ALL147"/>
      <c r="ALM147"/>
      <c r="ALN147"/>
      <c r="ALO147"/>
      <c r="ALP147"/>
      <c r="ALQ147"/>
      <c r="ALR147"/>
      <c r="ALS147"/>
      <c r="ALT147"/>
      <c r="ALU147"/>
      <c r="ALV147"/>
      <c r="ALW147"/>
      <c r="ALX147"/>
      <c r="ALY147"/>
      <c r="ALZ147"/>
      <c r="AMA147"/>
      <c r="AMB147"/>
      <c r="AMC147"/>
      <c r="AMD147"/>
      <c r="AME147"/>
      <c r="AMF147"/>
      <c r="AMG147"/>
      <c r="AMH147"/>
      <c r="AMI147"/>
    </row>
    <row r="148" spans="1:1023" ht="71.25">
      <c r="A148" s="277" t="s">
        <v>5950</v>
      </c>
      <c r="B148" s="156">
        <v>148</v>
      </c>
      <c r="C148" t="s">
        <v>25788</v>
      </c>
      <c r="D148" s="288" t="s">
        <v>5951</v>
      </c>
      <c r="E148" s="246"/>
      <c r="F148" s="245"/>
      <c r="G148" s="245"/>
      <c r="H148" s="245"/>
      <c r="I148" s="349">
        <v>0.41799999999999998</v>
      </c>
      <c r="J148" s="245"/>
      <c r="K148" s="245"/>
      <c r="L148" s="245"/>
      <c r="M148" s="245"/>
      <c r="N148" s="245"/>
      <c r="O148" s="244">
        <v>3</v>
      </c>
      <c r="P148" s="245"/>
      <c r="Q148" s="245"/>
      <c r="R148" s="245"/>
      <c r="S148" s="245"/>
      <c r="T148" s="245"/>
      <c r="U148" s="247"/>
      <c r="V148" s="248">
        <f t="shared" si="97"/>
        <v>100</v>
      </c>
      <c r="W148" s="248">
        <f t="shared" si="77"/>
        <v>100</v>
      </c>
      <c r="X148" s="248">
        <f t="shared" si="91"/>
        <v>20</v>
      </c>
      <c r="Y148" s="248">
        <f t="shared" si="67"/>
        <v>100</v>
      </c>
      <c r="Z148" s="248">
        <f t="shared" si="68"/>
        <v>100</v>
      </c>
      <c r="AA148" s="249">
        <f t="shared" si="92"/>
        <v>100</v>
      </c>
      <c r="AB148" s="249">
        <f t="shared" si="93"/>
        <v>100</v>
      </c>
      <c r="AC148" s="249">
        <f t="shared" si="71"/>
        <v>100</v>
      </c>
      <c r="AF148" s="250">
        <f t="shared" si="78"/>
        <v>100</v>
      </c>
      <c r="AG148" s="250">
        <f t="shared" si="94"/>
        <v>100</v>
      </c>
      <c r="AH148" s="250">
        <f t="shared" si="95"/>
        <v>100</v>
      </c>
      <c r="AI148" s="250">
        <f t="shared" si="96"/>
        <v>100</v>
      </c>
      <c r="AJ148" s="354" t="s">
        <v>25789</v>
      </c>
      <c r="AK148" s="244"/>
      <c r="AL148" s="245"/>
      <c r="AM148" s="163"/>
      <c r="AN148" s="245"/>
      <c r="AO148" s="245"/>
      <c r="AQ148" s="243" t="s">
        <v>5952</v>
      </c>
      <c r="AR148" s="155" t="s">
        <v>5953</v>
      </c>
    </row>
    <row r="149" spans="1:1023">
      <c r="A149" s="278" t="s">
        <v>6672</v>
      </c>
      <c r="B149" s="156">
        <v>149</v>
      </c>
      <c r="C149" s="299" t="s">
        <v>25790</v>
      </c>
      <c r="D149" s="278" t="s">
        <v>6676</v>
      </c>
      <c r="F149" s="154">
        <v>4</v>
      </c>
      <c r="I149" s="343"/>
      <c r="J149" s="154">
        <v>2</v>
      </c>
      <c r="K149" s="154">
        <v>2</v>
      </c>
      <c r="O149" s="154">
        <v>3</v>
      </c>
      <c r="V149" s="166">
        <f t="shared" si="97"/>
        <v>100</v>
      </c>
      <c r="W149" s="166">
        <f t="shared" si="77"/>
        <v>100</v>
      </c>
      <c r="X149" s="166">
        <f t="shared" si="91"/>
        <v>20</v>
      </c>
      <c r="Y149" s="166">
        <f t="shared" si="67"/>
        <v>100</v>
      </c>
      <c r="Z149" s="166">
        <f t="shared" si="68"/>
        <v>100</v>
      </c>
      <c r="AA149" s="174">
        <f t="shared" si="92"/>
        <v>100</v>
      </c>
      <c r="AB149" s="174">
        <f t="shared" si="93"/>
        <v>100</v>
      </c>
      <c r="AC149" s="174">
        <f t="shared" si="71"/>
        <v>100</v>
      </c>
      <c r="AF149" s="162">
        <f t="shared" si="78"/>
        <v>10</v>
      </c>
      <c r="AG149" s="162">
        <f t="shared" si="94"/>
        <v>10</v>
      </c>
      <c r="AH149" s="162">
        <f t="shared" si="95"/>
        <v>100</v>
      </c>
      <c r="AI149" s="162">
        <f t="shared" si="96"/>
        <v>100</v>
      </c>
      <c r="AJ149" s="163"/>
      <c r="AM149" s="163"/>
      <c r="AQ149" s="243" t="s">
        <v>6677</v>
      </c>
    </row>
    <row r="150" spans="1:1023">
      <c r="A150" s="278" t="s">
        <v>6673</v>
      </c>
      <c r="B150" s="156">
        <v>150</v>
      </c>
      <c r="C150" s="299" t="s">
        <v>25791</v>
      </c>
      <c r="D150" s="278" t="s">
        <v>6678</v>
      </c>
      <c r="I150" s="343"/>
      <c r="K150" s="154">
        <v>2</v>
      </c>
      <c r="L150" s="252">
        <v>2</v>
      </c>
      <c r="V150" s="166">
        <f t="shared" si="97"/>
        <v>100</v>
      </c>
      <c r="W150" s="166">
        <f t="shared" si="77"/>
        <v>100</v>
      </c>
      <c r="X150" s="166">
        <f t="shared" si="91"/>
        <v>100</v>
      </c>
      <c r="Y150" s="166">
        <f t="shared" si="67"/>
        <v>100</v>
      </c>
      <c r="Z150" s="166">
        <f t="shared" si="68"/>
        <v>100</v>
      </c>
      <c r="AA150" s="174">
        <f t="shared" si="92"/>
        <v>100</v>
      </c>
      <c r="AB150" s="174">
        <f t="shared" si="93"/>
        <v>100</v>
      </c>
      <c r="AC150" s="174">
        <f t="shared" si="71"/>
        <v>100</v>
      </c>
      <c r="AF150" s="162">
        <f t="shared" si="78"/>
        <v>10</v>
      </c>
      <c r="AG150" s="162">
        <f t="shared" si="94"/>
        <v>100</v>
      </c>
      <c r="AH150" s="162">
        <f t="shared" si="95"/>
        <v>100</v>
      </c>
      <c r="AI150" s="162">
        <f t="shared" si="96"/>
        <v>100</v>
      </c>
      <c r="AJ150" s="163"/>
      <c r="AL150" s="359">
        <v>3</v>
      </c>
      <c r="AM150" s="163"/>
      <c r="AQ150" s="243" t="s">
        <v>6679</v>
      </c>
    </row>
    <row r="151" spans="1:1023">
      <c r="A151" s="278" t="s">
        <v>6674</v>
      </c>
      <c r="B151" s="156">
        <v>151</v>
      </c>
      <c r="C151" t="s">
        <v>25792</v>
      </c>
      <c r="D151" s="278" t="s">
        <v>6683</v>
      </c>
      <c r="I151" s="343"/>
      <c r="K151" s="252">
        <v>2</v>
      </c>
      <c r="V151" s="166">
        <f t="shared" si="97"/>
        <v>100</v>
      </c>
      <c r="W151" s="166">
        <f t="shared" si="77"/>
        <v>100</v>
      </c>
      <c r="X151" s="166">
        <f t="shared" si="91"/>
        <v>100</v>
      </c>
      <c r="Y151" s="166">
        <f t="shared" si="67"/>
        <v>100</v>
      </c>
      <c r="Z151" s="166">
        <f t="shared" si="68"/>
        <v>100</v>
      </c>
      <c r="AA151" s="174">
        <f t="shared" si="92"/>
        <v>100</v>
      </c>
      <c r="AB151" s="174">
        <f t="shared" si="93"/>
        <v>100</v>
      </c>
      <c r="AC151" s="174">
        <f t="shared" si="71"/>
        <v>100</v>
      </c>
      <c r="AF151" s="162">
        <f t="shared" si="78"/>
        <v>10</v>
      </c>
      <c r="AG151" s="162">
        <f t="shared" si="94"/>
        <v>100</v>
      </c>
      <c r="AH151" s="162">
        <f t="shared" si="95"/>
        <v>100</v>
      </c>
      <c r="AI151" s="162">
        <f t="shared" si="96"/>
        <v>100</v>
      </c>
      <c r="AJ151" s="163"/>
      <c r="AM151" s="163"/>
      <c r="AQ151" s="243" t="s">
        <v>6684</v>
      </c>
    </row>
    <row r="152" spans="1:1023">
      <c r="A152" s="287" t="s">
        <v>6680</v>
      </c>
      <c r="B152" s="156">
        <v>152</v>
      </c>
      <c r="C152" t="s">
        <v>25793</v>
      </c>
      <c r="D152" s="278" t="s">
        <v>6681</v>
      </c>
      <c r="I152" s="343"/>
      <c r="V152" s="166">
        <f t="shared" si="97"/>
        <v>100</v>
      </c>
      <c r="W152" s="166">
        <f t="shared" si="77"/>
        <v>100</v>
      </c>
      <c r="X152" s="166">
        <f t="shared" si="91"/>
        <v>100</v>
      </c>
      <c r="Y152" s="166">
        <f t="shared" si="67"/>
        <v>100</v>
      </c>
      <c r="Z152" s="166">
        <f t="shared" si="68"/>
        <v>100</v>
      </c>
      <c r="AA152" s="174">
        <f t="shared" si="92"/>
        <v>100</v>
      </c>
      <c r="AB152" s="174">
        <f t="shared" si="93"/>
        <v>100</v>
      </c>
      <c r="AC152" s="174">
        <f t="shared" si="71"/>
        <v>100</v>
      </c>
      <c r="AF152" s="162">
        <f t="shared" si="78"/>
        <v>100</v>
      </c>
      <c r="AG152" s="162">
        <f t="shared" si="94"/>
        <v>100</v>
      </c>
      <c r="AH152" s="162">
        <f t="shared" si="95"/>
        <v>100</v>
      </c>
      <c r="AI152" s="162">
        <f t="shared" si="96"/>
        <v>100</v>
      </c>
      <c r="AJ152" s="163"/>
      <c r="AM152" s="163"/>
      <c r="AQ152" s="243" t="s">
        <v>6682</v>
      </c>
    </row>
    <row r="153" spans="1:1023">
      <c r="A153" s="288" t="s">
        <v>6675</v>
      </c>
      <c r="B153" s="156">
        <v>153</v>
      </c>
      <c r="C153" t="s">
        <v>25794</v>
      </c>
      <c r="D153" s="278" t="s">
        <v>6685</v>
      </c>
      <c r="I153" s="343"/>
      <c r="V153" s="166">
        <f t="shared" si="97"/>
        <v>100</v>
      </c>
      <c r="W153" s="166">
        <f t="shared" si="77"/>
        <v>100</v>
      </c>
      <c r="X153" s="166">
        <f t="shared" si="91"/>
        <v>100</v>
      </c>
      <c r="Y153" s="166">
        <f t="shared" si="67"/>
        <v>100</v>
      </c>
      <c r="Z153" s="166">
        <f t="shared" si="68"/>
        <v>100</v>
      </c>
      <c r="AA153" s="174">
        <f t="shared" si="92"/>
        <v>100</v>
      </c>
      <c r="AB153" s="174">
        <f t="shared" si="93"/>
        <v>100</v>
      </c>
      <c r="AC153" s="174">
        <f t="shared" si="71"/>
        <v>100</v>
      </c>
      <c r="AF153" s="162">
        <f t="shared" ref="AF153:AF176" si="98">IF(OR(OR(EXACT(J153,"1A"),EXACT(J153,"1B"),EXACT(J153,"1C")),K153=1),1,IF(K153=2,10,100))</f>
        <v>100</v>
      </c>
      <c r="AG153" s="162">
        <f t="shared" si="94"/>
        <v>100</v>
      </c>
      <c r="AH153" s="162">
        <f t="shared" si="95"/>
        <v>100</v>
      </c>
      <c r="AI153" s="162">
        <f t="shared" si="96"/>
        <v>100</v>
      </c>
      <c r="AJ153" s="163"/>
      <c r="AM153" s="163"/>
      <c r="AQ153" s="243" t="s">
        <v>6686</v>
      </c>
    </row>
    <row r="154" spans="1:1023" ht="28.5">
      <c r="A154" s="278" t="s">
        <v>1681</v>
      </c>
      <c r="B154" s="156">
        <v>154</v>
      </c>
      <c r="C154" t="s">
        <v>25795</v>
      </c>
      <c r="D154" s="278" t="s">
        <v>6713</v>
      </c>
      <c r="E154" s="155" t="s">
        <v>791</v>
      </c>
      <c r="I154" s="349">
        <v>275</v>
      </c>
      <c r="V154" s="166">
        <f t="shared" si="97"/>
        <v>100</v>
      </c>
      <c r="W154" s="166">
        <f t="shared" si="77"/>
        <v>100</v>
      </c>
      <c r="X154" s="166">
        <f t="shared" si="91"/>
        <v>100</v>
      </c>
      <c r="Y154" s="166">
        <f t="shared" si="67"/>
        <v>100</v>
      </c>
      <c r="Z154" s="166">
        <f t="shared" si="68"/>
        <v>100</v>
      </c>
      <c r="AA154" s="174">
        <f t="shared" si="92"/>
        <v>100</v>
      </c>
      <c r="AB154" s="174">
        <f t="shared" si="93"/>
        <v>100</v>
      </c>
      <c r="AC154" s="174">
        <f t="shared" si="71"/>
        <v>100</v>
      </c>
      <c r="AF154" s="162">
        <f t="shared" si="98"/>
        <v>100</v>
      </c>
      <c r="AG154" s="162">
        <f t="shared" si="94"/>
        <v>100</v>
      </c>
      <c r="AH154" s="162">
        <f t="shared" si="95"/>
        <v>100</v>
      </c>
      <c r="AI154" s="162">
        <f t="shared" si="96"/>
        <v>100</v>
      </c>
      <c r="AJ154" s="352" t="s">
        <v>25796</v>
      </c>
      <c r="AM154" s="163"/>
      <c r="AQ154" s="243" t="s">
        <v>6714</v>
      </c>
    </row>
    <row r="155" spans="1:1023" ht="30" customHeight="1">
      <c r="A155" s="278" t="s">
        <v>6715</v>
      </c>
      <c r="B155" s="156">
        <v>155</v>
      </c>
      <c r="C155" s="299" t="s">
        <v>25797</v>
      </c>
      <c r="D155" s="278" t="s">
        <v>6716</v>
      </c>
      <c r="E155" s="155" t="s">
        <v>6717</v>
      </c>
      <c r="I155" s="343"/>
      <c r="O155" s="154">
        <v>3</v>
      </c>
      <c r="S155" s="154" t="s">
        <v>772</v>
      </c>
      <c r="V155" s="166">
        <f t="shared" si="97"/>
        <v>100</v>
      </c>
      <c r="W155" s="166">
        <f t="shared" si="77"/>
        <v>100</v>
      </c>
      <c r="X155" s="166">
        <f t="shared" si="91"/>
        <v>20</v>
      </c>
      <c r="Y155" s="166">
        <f t="shared" si="67"/>
        <v>100</v>
      </c>
      <c r="Z155" s="166">
        <f t="shared" si="68"/>
        <v>100</v>
      </c>
      <c r="AA155" s="174">
        <f t="shared" si="92"/>
        <v>100</v>
      </c>
      <c r="AB155" s="174">
        <f t="shared" si="93"/>
        <v>100</v>
      </c>
      <c r="AC155" s="174">
        <f t="shared" si="71"/>
        <v>0.3</v>
      </c>
      <c r="AF155" s="162">
        <f t="shared" si="98"/>
        <v>100</v>
      </c>
      <c r="AG155" s="162">
        <f t="shared" si="94"/>
        <v>100</v>
      </c>
      <c r="AH155" s="162">
        <f t="shared" si="95"/>
        <v>100</v>
      </c>
      <c r="AI155" s="162">
        <f t="shared" si="96"/>
        <v>100</v>
      </c>
      <c r="AJ155" s="163"/>
      <c r="AM155" s="163"/>
      <c r="AQ155" s="273" t="s">
        <v>6718</v>
      </c>
    </row>
    <row r="156" spans="1:1023">
      <c r="A156" s="278" t="s">
        <v>1157</v>
      </c>
      <c r="B156" s="156">
        <v>156</v>
      </c>
      <c r="C156" s="307" t="s">
        <v>1158</v>
      </c>
      <c r="D156" s="278" t="s">
        <v>6861</v>
      </c>
      <c r="E156"/>
      <c r="F156"/>
      <c r="G156"/>
      <c r="H156"/>
      <c r="I156" s="349">
        <v>168</v>
      </c>
      <c r="J156" s="328"/>
      <c r="K156" s="341"/>
      <c r="L156"/>
      <c r="M156"/>
      <c r="N156"/>
      <c r="O156"/>
      <c r="P156"/>
      <c r="Q156"/>
      <c r="R156"/>
      <c r="S156"/>
      <c r="T156"/>
      <c r="U156"/>
      <c r="V156" s="166">
        <f t="shared" si="97"/>
        <v>100</v>
      </c>
      <c r="W156" s="166">
        <f t="shared" si="77"/>
        <v>100</v>
      </c>
      <c r="X156" s="166">
        <f t="shared" si="91"/>
        <v>100</v>
      </c>
      <c r="Y156" s="166">
        <f t="shared" si="67"/>
        <v>100</v>
      </c>
      <c r="Z156" s="166">
        <f t="shared" si="68"/>
        <v>100</v>
      </c>
      <c r="AA156" s="174">
        <f t="shared" si="92"/>
        <v>100</v>
      </c>
      <c r="AB156" s="174">
        <f t="shared" si="93"/>
        <v>100</v>
      </c>
      <c r="AC156" s="174">
        <f t="shared" si="71"/>
        <v>100</v>
      </c>
      <c r="AD156"/>
      <c r="AE156"/>
      <c r="AF156" s="162">
        <f t="shared" si="98"/>
        <v>100</v>
      </c>
      <c r="AG156" s="162">
        <f t="shared" si="94"/>
        <v>100</v>
      </c>
      <c r="AH156" s="162">
        <f t="shared" si="95"/>
        <v>100</v>
      </c>
      <c r="AI156" s="162">
        <f t="shared" si="96"/>
        <v>100</v>
      </c>
      <c r="AJ156" s="352" t="s">
        <v>25798</v>
      </c>
      <c r="AK156"/>
      <c r="AL156"/>
      <c r="AM156" s="163"/>
      <c r="AN156"/>
      <c r="AO156"/>
      <c r="AP156"/>
      <c r="AQ156" s="272" t="s">
        <v>25799</v>
      </c>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row>
    <row r="157" spans="1:1023" ht="28.5">
      <c r="A157" s="278" t="s">
        <v>1159</v>
      </c>
      <c r="B157" s="156">
        <v>157</v>
      </c>
      <c r="C157" s="307" t="s">
        <v>25800</v>
      </c>
      <c r="D157" s="278" t="s">
        <v>1160</v>
      </c>
      <c r="E157" s="155" t="s">
        <v>791</v>
      </c>
      <c r="F157"/>
      <c r="G157"/>
      <c r="H157"/>
      <c r="I157" s="349">
        <v>369</v>
      </c>
      <c r="J157" s="328"/>
      <c r="K157" s="341"/>
      <c r="L157"/>
      <c r="M157"/>
      <c r="N157"/>
      <c r="O157" s="156">
        <v>3</v>
      </c>
      <c r="P157"/>
      <c r="Q157"/>
      <c r="R157"/>
      <c r="S157"/>
      <c r="T157"/>
      <c r="U157"/>
      <c r="V157" s="166">
        <f t="shared" si="97"/>
        <v>100</v>
      </c>
      <c r="W157" s="166">
        <f t="shared" si="77"/>
        <v>100</v>
      </c>
      <c r="X157" s="166">
        <f t="shared" si="91"/>
        <v>20</v>
      </c>
      <c r="Y157" s="166">
        <f t="shared" si="67"/>
        <v>100</v>
      </c>
      <c r="Z157" s="166">
        <f t="shared" si="68"/>
        <v>100</v>
      </c>
      <c r="AA157" s="174">
        <f t="shared" si="92"/>
        <v>100</v>
      </c>
      <c r="AB157" s="174">
        <f t="shared" si="93"/>
        <v>100</v>
      </c>
      <c r="AC157" s="174">
        <f t="shared" si="71"/>
        <v>100</v>
      </c>
      <c r="AD157"/>
      <c r="AE157"/>
      <c r="AF157" s="162">
        <f t="shared" si="98"/>
        <v>100</v>
      </c>
      <c r="AG157" s="162">
        <f t="shared" si="94"/>
        <v>100</v>
      </c>
      <c r="AH157" s="162">
        <f t="shared" si="95"/>
        <v>100</v>
      </c>
      <c r="AI157" s="162">
        <f t="shared" si="96"/>
        <v>100</v>
      </c>
      <c r="AJ157" s="352" t="s">
        <v>830</v>
      </c>
      <c r="AK157"/>
      <c r="AL157"/>
      <c r="AM157" s="163"/>
      <c r="AN157"/>
      <c r="AO157"/>
      <c r="AP157"/>
      <c r="AQ157" s="243" t="s">
        <v>1161</v>
      </c>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row>
    <row r="158" spans="1:1023" ht="28.5">
      <c r="A158" s="278" t="s">
        <v>1162</v>
      </c>
      <c r="B158" s="156">
        <v>158</v>
      </c>
      <c r="C158" s="299" t="s">
        <v>12436</v>
      </c>
      <c r="D158" s="278" t="s">
        <v>1163</v>
      </c>
      <c r="E158" s="155" t="s">
        <v>791</v>
      </c>
      <c r="F158"/>
      <c r="G158"/>
      <c r="H158"/>
      <c r="I158" s="343"/>
      <c r="J158" s="154">
        <v>2</v>
      </c>
      <c r="K158" s="154">
        <v>1</v>
      </c>
      <c r="L158"/>
      <c r="M158"/>
      <c r="N158"/>
      <c r="O158" s="156">
        <v>3</v>
      </c>
      <c r="P158"/>
      <c r="Q158"/>
      <c r="R158"/>
      <c r="S158" s="154" t="s">
        <v>772</v>
      </c>
      <c r="T158"/>
      <c r="U158"/>
      <c r="V158" s="166">
        <f t="shared" si="97"/>
        <v>100</v>
      </c>
      <c r="W158" s="166">
        <f t="shared" si="77"/>
        <v>100</v>
      </c>
      <c r="X158" s="166">
        <f t="shared" si="91"/>
        <v>20</v>
      </c>
      <c r="Y158" s="166">
        <f t="shared" si="67"/>
        <v>100</v>
      </c>
      <c r="Z158" s="166">
        <f t="shared" si="68"/>
        <v>100</v>
      </c>
      <c r="AA158" s="174">
        <f t="shared" si="92"/>
        <v>100</v>
      </c>
      <c r="AB158" s="174">
        <f t="shared" si="93"/>
        <v>100</v>
      </c>
      <c r="AC158" s="174">
        <f t="shared" si="71"/>
        <v>0.3</v>
      </c>
      <c r="AD158"/>
      <c r="AE158"/>
      <c r="AF158" s="162">
        <f t="shared" si="98"/>
        <v>1</v>
      </c>
      <c r="AG158" s="162">
        <f t="shared" si="94"/>
        <v>10</v>
      </c>
      <c r="AH158" s="162">
        <f t="shared" si="95"/>
        <v>3</v>
      </c>
      <c r="AI158" s="162">
        <f t="shared" si="96"/>
        <v>100</v>
      </c>
      <c r="AJ158" s="163"/>
      <c r="AK158"/>
      <c r="AL158"/>
      <c r="AM158" s="163"/>
      <c r="AN158"/>
      <c r="AO158"/>
      <c r="AP158"/>
      <c r="AQ158" s="243" t="s">
        <v>862</v>
      </c>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row>
    <row r="159" spans="1:1023" ht="28.5">
      <c r="A159" s="278" t="s">
        <v>6698</v>
      </c>
      <c r="B159" s="156">
        <v>159</v>
      </c>
      <c r="C159" s="299" t="s">
        <v>6697</v>
      </c>
      <c r="D159" s="278" t="s">
        <v>6699</v>
      </c>
      <c r="E159" s="155" t="s">
        <v>791</v>
      </c>
      <c r="F159"/>
      <c r="G159"/>
      <c r="H159"/>
      <c r="I159" s="343"/>
      <c r="L159"/>
      <c r="M159"/>
      <c r="N159"/>
      <c r="O159" s="156"/>
      <c r="P159"/>
      <c r="Q159"/>
      <c r="R159"/>
      <c r="T159"/>
      <c r="U159"/>
      <c r="V159" s="166">
        <f t="shared" si="97"/>
        <v>100</v>
      </c>
      <c r="W159" s="166">
        <f t="shared" si="77"/>
        <v>100</v>
      </c>
      <c r="X159" s="166">
        <f t="shared" si="91"/>
        <v>100</v>
      </c>
      <c r="Y159" s="166">
        <f t="shared" si="67"/>
        <v>100</v>
      </c>
      <c r="Z159" s="166">
        <f t="shared" si="68"/>
        <v>100</v>
      </c>
      <c r="AA159" s="174">
        <f t="shared" si="92"/>
        <v>100</v>
      </c>
      <c r="AB159" s="174">
        <f t="shared" si="93"/>
        <v>100</v>
      </c>
      <c r="AC159" s="174">
        <f t="shared" si="71"/>
        <v>100</v>
      </c>
      <c r="AD159"/>
      <c r="AE159"/>
      <c r="AF159" s="162">
        <f t="shared" si="98"/>
        <v>100</v>
      </c>
      <c r="AG159" s="162">
        <f t="shared" si="94"/>
        <v>100</v>
      </c>
      <c r="AH159" s="162">
        <f t="shared" si="95"/>
        <v>100</v>
      </c>
      <c r="AI159" s="162">
        <f t="shared" si="96"/>
        <v>100</v>
      </c>
      <c r="AJ159" s="163"/>
      <c r="AK159"/>
      <c r="AL159"/>
      <c r="AM159" s="163"/>
      <c r="AN159"/>
      <c r="AO159"/>
      <c r="AP159"/>
      <c r="AQ159" s="243" t="s">
        <v>6700</v>
      </c>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c r="AME159"/>
      <c r="AMF159"/>
      <c r="AMG159"/>
      <c r="AMH159"/>
      <c r="AMI159"/>
    </row>
    <row r="160" spans="1:1023" ht="28.5">
      <c r="A160" s="278" t="s">
        <v>6693</v>
      </c>
      <c r="B160" s="156">
        <v>160</v>
      </c>
      <c r="C160" s="299" t="s">
        <v>6694</v>
      </c>
      <c r="D160" s="278" t="s">
        <v>6695</v>
      </c>
      <c r="E160" s="155" t="s">
        <v>791</v>
      </c>
      <c r="F160"/>
      <c r="G160"/>
      <c r="H160"/>
      <c r="I160" s="349">
        <v>211</v>
      </c>
      <c r="J160" s="359">
        <v>2</v>
      </c>
      <c r="K160" s="252">
        <v>2</v>
      </c>
      <c r="L160"/>
      <c r="M160"/>
      <c r="N160"/>
      <c r="O160" s="156">
        <v>3</v>
      </c>
      <c r="P160"/>
      <c r="Q160"/>
      <c r="R160"/>
      <c r="T160"/>
      <c r="U160"/>
      <c r="V160" s="166">
        <f t="shared" si="97"/>
        <v>100</v>
      </c>
      <c r="W160" s="166">
        <f t="shared" si="77"/>
        <v>100</v>
      </c>
      <c r="X160" s="166">
        <f t="shared" si="91"/>
        <v>20</v>
      </c>
      <c r="Y160" s="166">
        <f t="shared" si="67"/>
        <v>100</v>
      </c>
      <c r="Z160" s="166">
        <f t="shared" si="68"/>
        <v>100</v>
      </c>
      <c r="AA160" s="174">
        <f t="shared" si="92"/>
        <v>100</v>
      </c>
      <c r="AB160" s="174">
        <f t="shared" si="93"/>
        <v>100</v>
      </c>
      <c r="AC160" s="174">
        <f t="shared" si="71"/>
        <v>100</v>
      </c>
      <c r="AD160"/>
      <c r="AE160"/>
      <c r="AF160" s="162">
        <f t="shared" si="98"/>
        <v>10</v>
      </c>
      <c r="AG160" s="162">
        <f t="shared" si="94"/>
        <v>10</v>
      </c>
      <c r="AH160" s="162">
        <f t="shared" si="95"/>
        <v>100</v>
      </c>
      <c r="AI160" s="162">
        <f t="shared" si="96"/>
        <v>100</v>
      </c>
      <c r="AJ160" s="352" t="s">
        <v>830</v>
      </c>
      <c r="AK160"/>
      <c r="AL160"/>
      <c r="AM160" s="163"/>
      <c r="AN160"/>
      <c r="AO160"/>
      <c r="AP160"/>
      <c r="AQ160" s="273" t="s">
        <v>6696</v>
      </c>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row>
    <row r="161" spans="1:1024">
      <c r="A161" s="278" t="s">
        <v>1164</v>
      </c>
      <c r="B161" s="156">
        <v>161</v>
      </c>
      <c r="C161" s="299" t="s">
        <v>1165</v>
      </c>
      <c r="D161" s="278" t="s">
        <v>1166</v>
      </c>
      <c r="E161"/>
      <c r="F161"/>
      <c r="G161"/>
      <c r="H161"/>
      <c r="I161" s="349">
        <v>270.5</v>
      </c>
      <c r="J161" s="154">
        <v>2</v>
      </c>
      <c r="K161" s="154">
        <v>2</v>
      </c>
      <c r="L161"/>
      <c r="M161"/>
      <c r="N161"/>
      <c r="O161"/>
      <c r="P161"/>
      <c r="Q161"/>
      <c r="R161"/>
      <c r="S161"/>
      <c r="T161"/>
      <c r="U161"/>
      <c r="V161" s="166">
        <f t="shared" si="97"/>
        <v>100</v>
      </c>
      <c r="W161" s="166">
        <f t="shared" si="77"/>
        <v>100</v>
      </c>
      <c r="X161" s="166">
        <f t="shared" si="91"/>
        <v>100</v>
      </c>
      <c r="Y161" s="166">
        <f t="shared" si="67"/>
        <v>100</v>
      </c>
      <c r="Z161" s="166">
        <f t="shared" si="68"/>
        <v>100</v>
      </c>
      <c r="AA161" s="174">
        <f t="shared" si="92"/>
        <v>100</v>
      </c>
      <c r="AB161" s="174">
        <f t="shared" si="93"/>
        <v>100</v>
      </c>
      <c r="AC161" s="174">
        <f t="shared" si="71"/>
        <v>100</v>
      </c>
      <c r="AD161"/>
      <c r="AE161"/>
      <c r="AF161" s="162">
        <f t="shared" si="98"/>
        <v>10</v>
      </c>
      <c r="AG161" s="162">
        <f t="shared" si="94"/>
        <v>10</v>
      </c>
      <c r="AH161" s="162">
        <f t="shared" si="95"/>
        <v>100</v>
      </c>
      <c r="AI161" s="162">
        <f t="shared" si="96"/>
        <v>100</v>
      </c>
      <c r="AJ161" s="352" t="s">
        <v>25801</v>
      </c>
      <c r="AK161"/>
      <c r="AL161"/>
      <c r="AM161" s="163"/>
      <c r="AN161"/>
      <c r="AO161"/>
      <c r="AP161"/>
      <c r="AQ161" s="272" t="s">
        <v>25802</v>
      </c>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c r="ALY161"/>
      <c r="ALZ161"/>
      <c r="AMA161"/>
      <c r="AMB161"/>
      <c r="AMC161"/>
      <c r="AMD161"/>
      <c r="AME161"/>
      <c r="AMF161"/>
      <c r="AMG161"/>
      <c r="AMH161"/>
      <c r="AMI161"/>
    </row>
    <row r="162" spans="1:1024">
      <c r="A162" s="278" t="s">
        <v>1167</v>
      </c>
      <c r="B162" s="156">
        <v>162</v>
      </c>
      <c r="C162" t="s">
        <v>25803</v>
      </c>
      <c r="D162" s="278" t="s">
        <v>1168</v>
      </c>
      <c r="E162"/>
      <c r="F162" s="226"/>
      <c r="G162"/>
      <c r="H162"/>
      <c r="I162" s="349">
        <v>4.4000000000000004</v>
      </c>
      <c r="K162" s="226">
        <v>2</v>
      </c>
      <c r="L162"/>
      <c r="M162"/>
      <c r="N162"/>
      <c r="O162"/>
      <c r="P162"/>
      <c r="Q162"/>
      <c r="R162"/>
      <c r="S162"/>
      <c r="T162"/>
      <c r="U162"/>
      <c r="V162" s="166">
        <f t="shared" si="97"/>
        <v>100</v>
      </c>
      <c r="W162" s="166">
        <f t="shared" si="77"/>
        <v>100</v>
      </c>
      <c r="X162" s="166">
        <f t="shared" si="91"/>
        <v>100</v>
      </c>
      <c r="Y162" s="166">
        <f t="shared" si="67"/>
        <v>100</v>
      </c>
      <c r="Z162" s="166">
        <f t="shared" si="68"/>
        <v>100</v>
      </c>
      <c r="AA162" s="174">
        <f t="shared" si="92"/>
        <v>100</v>
      </c>
      <c r="AB162" s="174">
        <f t="shared" si="93"/>
        <v>100</v>
      </c>
      <c r="AC162" s="174">
        <f t="shared" si="71"/>
        <v>100</v>
      </c>
      <c r="AD162"/>
      <c r="AE162"/>
      <c r="AF162" s="162">
        <f t="shared" si="98"/>
        <v>10</v>
      </c>
      <c r="AG162" s="162">
        <f t="shared" si="94"/>
        <v>100</v>
      </c>
      <c r="AH162" s="162">
        <f t="shared" si="95"/>
        <v>100</v>
      </c>
      <c r="AI162" s="162">
        <f t="shared" si="96"/>
        <v>100</v>
      </c>
      <c r="AJ162" s="352" t="s">
        <v>758</v>
      </c>
      <c r="AK162" s="230"/>
      <c r="AL162" s="226"/>
      <c r="AM162" s="163"/>
      <c r="AN162"/>
      <c r="AO162"/>
      <c r="AP162"/>
      <c r="AQ162" s="272" t="s">
        <v>25804</v>
      </c>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row>
    <row r="163" spans="1:1024">
      <c r="A163" s="278" t="s">
        <v>1169</v>
      </c>
      <c r="B163" s="156">
        <v>163</v>
      </c>
      <c r="C163" t="s">
        <v>25805</v>
      </c>
      <c r="D163" s="278" t="s">
        <v>1170</v>
      </c>
      <c r="E163"/>
      <c r="F163" s="226"/>
      <c r="G163"/>
      <c r="H163"/>
      <c r="I163" s="349">
        <v>294</v>
      </c>
      <c r="K163" s="365">
        <v>1</v>
      </c>
      <c r="L163"/>
      <c r="M163"/>
      <c r="N163"/>
      <c r="O163"/>
      <c r="P163"/>
      <c r="Q163"/>
      <c r="R163"/>
      <c r="S163"/>
      <c r="T163"/>
      <c r="U163"/>
      <c r="V163" s="166">
        <f t="shared" si="97"/>
        <v>100</v>
      </c>
      <c r="W163" s="166">
        <f t="shared" si="77"/>
        <v>100</v>
      </c>
      <c r="X163" s="166">
        <f t="shared" si="91"/>
        <v>100</v>
      </c>
      <c r="Y163" s="166">
        <f t="shared" si="67"/>
        <v>100</v>
      </c>
      <c r="Z163" s="166">
        <f t="shared" si="68"/>
        <v>100</v>
      </c>
      <c r="AA163" s="174">
        <f t="shared" si="92"/>
        <v>100</v>
      </c>
      <c r="AB163" s="174">
        <f t="shared" si="93"/>
        <v>100</v>
      </c>
      <c r="AC163" s="174">
        <f t="shared" si="71"/>
        <v>100</v>
      </c>
      <c r="AD163"/>
      <c r="AE163"/>
      <c r="AF163" s="162">
        <f t="shared" si="98"/>
        <v>1</v>
      </c>
      <c r="AG163" s="162">
        <f t="shared" si="94"/>
        <v>100</v>
      </c>
      <c r="AH163" s="162">
        <f t="shared" si="95"/>
        <v>3</v>
      </c>
      <c r="AI163" s="162">
        <f t="shared" si="96"/>
        <v>100</v>
      </c>
      <c r="AJ163" s="352" t="s">
        <v>25806</v>
      </c>
      <c r="AK163" s="230">
        <v>1</v>
      </c>
      <c r="AL163" s="226">
        <v>3</v>
      </c>
      <c r="AM163" s="163"/>
      <c r="AN163"/>
      <c r="AO163"/>
      <c r="AP163"/>
      <c r="AQ163" s="272" t="s">
        <v>25807</v>
      </c>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row>
    <row r="164" spans="1:1024">
      <c r="A164" s="278" t="s">
        <v>1171</v>
      </c>
      <c r="B164" s="156">
        <v>164</v>
      </c>
      <c r="C164" t="s">
        <v>25808</v>
      </c>
      <c r="D164" s="278" t="s">
        <v>1172</v>
      </c>
      <c r="E164"/>
      <c r="F164" s="78"/>
      <c r="G164"/>
      <c r="H164"/>
      <c r="I164" s="349">
        <v>294</v>
      </c>
      <c r="J164" s="212"/>
      <c r="K164" s="365">
        <v>1</v>
      </c>
      <c r="L164"/>
      <c r="M164"/>
      <c r="N164"/>
      <c r="O164"/>
      <c r="P164"/>
      <c r="Q164"/>
      <c r="R164"/>
      <c r="S164"/>
      <c r="T164"/>
      <c r="U164"/>
      <c r="V164" s="166">
        <f t="shared" si="97"/>
        <v>100</v>
      </c>
      <c r="W164" s="166">
        <f t="shared" si="77"/>
        <v>100</v>
      </c>
      <c r="X164" s="166">
        <f t="shared" ref="X164:X176" si="99">IF(O164=3,20,100)</f>
        <v>100</v>
      </c>
      <c r="Y164" s="166">
        <f t="shared" ref="Y164:Y229" si="100">IF(P164=1,10,100)</f>
        <v>100</v>
      </c>
      <c r="Z164" s="166">
        <f t="shared" ref="Z164:Z229" si="101">IF(P164=1,1,IF(P164=2,10,100))</f>
        <v>100</v>
      </c>
      <c r="AA164" s="174">
        <f t="shared" ref="AA164:AA197" si="102">IF(OR(EXACT(Q164,"1A"),EXACT(Q164,"1B")),0.1,IF(Q164=2,1,100))</f>
        <v>100</v>
      </c>
      <c r="AB164" s="174">
        <f t="shared" ref="AB164:AB197" si="103">IF(OR(EXACT(R164,"1A"),EXACT(R164,"1B")),0.1,IF(R164=2,1,100))</f>
        <v>100</v>
      </c>
      <c r="AC164" s="174">
        <f t="shared" ref="AC164:AC229" si="104">IF(OR(EXACT(S164,"1A"),EXACT(S164,"1B")),0.3,IF(S164=2,3,100))</f>
        <v>100</v>
      </c>
      <c r="AD164"/>
      <c r="AE164"/>
      <c r="AF164" s="162">
        <f t="shared" si="98"/>
        <v>1</v>
      </c>
      <c r="AG164" s="162">
        <f t="shared" ref="AG164:AG176" si="105">IF(OR(EXACT(J164,"1A"),EXACT(J164,"1B"),EXACT(J164,"1C")),1,IF(J164=2,10,100))</f>
        <v>100</v>
      </c>
      <c r="AH164" s="162">
        <f t="shared" ref="AH164:AH176" si="106">IF(OR(EXACT(J164,"1A"),EXACT(J164,"1B"),EXACT(J164,"1C"),K164=1),3,100)</f>
        <v>3</v>
      </c>
      <c r="AI164" s="162">
        <f t="shared" ref="AI164:AI176" si="107">IF(OR(EXACT(J164,"1A"),EXACT(J164,"1B"),EXACT(J164,"1C")),5,100)</f>
        <v>100</v>
      </c>
      <c r="AJ164" s="352" t="s">
        <v>25809</v>
      </c>
      <c r="AK164" s="230">
        <v>1</v>
      </c>
      <c r="AL164" s="226">
        <v>3</v>
      </c>
      <c r="AM164" s="163"/>
      <c r="AN164"/>
      <c r="AO164"/>
      <c r="AP164"/>
      <c r="AQ164" s="272" t="s">
        <v>25810</v>
      </c>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row>
    <row r="165" spans="1:1024">
      <c r="A165" s="278" t="s">
        <v>26351</v>
      </c>
      <c r="B165" s="156">
        <v>165</v>
      </c>
      <c r="C165" s="243" t="s">
        <v>26354</v>
      </c>
      <c r="D165" s="278" t="s">
        <v>1173</v>
      </c>
      <c r="E165"/>
      <c r="F165" s="78"/>
      <c r="G165"/>
      <c r="H165"/>
      <c r="I165" s="349"/>
      <c r="J165" s="212">
        <v>2</v>
      </c>
      <c r="K165" s="365"/>
      <c r="L165"/>
      <c r="M165"/>
      <c r="N165"/>
      <c r="O165"/>
      <c r="P165"/>
      <c r="Q165"/>
      <c r="R165"/>
      <c r="S165"/>
      <c r="T165"/>
      <c r="U165"/>
      <c r="V165" s="166">
        <f t="shared" ref="V165" si="108">IF(O165=1,10,100)</f>
        <v>100</v>
      </c>
      <c r="W165" s="166">
        <f t="shared" ref="W165" si="109">IF(O165=1,1,IF(O165=2,10,100))</f>
        <v>100</v>
      </c>
      <c r="X165" s="166">
        <f t="shared" ref="X165" si="110">IF(O165=3,20,100)</f>
        <v>100</v>
      </c>
      <c r="Y165" s="166">
        <f t="shared" ref="Y165" si="111">IF(P165=1,10,100)</f>
        <v>100</v>
      </c>
      <c r="Z165" s="166">
        <f t="shared" ref="Z165" si="112">IF(P165=1,1,IF(P165=2,10,100))</f>
        <v>100</v>
      </c>
      <c r="AA165" s="174">
        <f t="shared" ref="AA165" si="113">IF(OR(EXACT(Q165,"1A"),EXACT(Q165,"1B")),0.1,IF(Q165=2,1,100))</f>
        <v>100</v>
      </c>
      <c r="AB165" s="174">
        <f t="shared" ref="AB165" si="114">IF(OR(EXACT(R165,"1A"),EXACT(R165,"1B")),0.1,IF(R165=2,1,100))</f>
        <v>100</v>
      </c>
      <c r="AC165" s="174">
        <f t="shared" ref="AC165" si="115">IF(OR(EXACT(S165,"1A"),EXACT(S165,"1B")),0.3,IF(S165=2,3,100))</f>
        <v>100</v>
      </c>
      <c r="AD165"/>
      <c r="AE165"/>
      <c r="AF165" s="162">
        <f t="shared" ref="AF165" si="116">IF(OR(OR(EXACT(J165,"1A"),EXACT(J165,"1B"),EXACT(J165,"1C")),K165=1),1,IF(K165=2,10,100))</f>
        <v>100</v>
      </c>
      <c r="AG165" s="162">
        <f t="shared" ref="AG165" si="117">IF(OR(EXACT(J165,"1A"),EXACT(J165,"1B"),EXACT(J165,"1C")),1,IF(J165=2,10,100))</f>
        <v>10</v>
      </c>
      <c r="AH165" s="162">
        <f t="shared" ref="AH165" si="118">IF(OR(EXACT(J165,"1A"),EXACT(J165,"1B"),EXACT(J165,"1C"),K165=1),3,100)</f>
        <v>100</v>
      </c>
      <c r="AI165" s="162">
        <f t="shared" ref="AI165" si="119">IF(OR(EXACT(J165,"1A"),EXACT(J165,"1B"),EXACT(J165,"1C")),5,100)</f>
        <v>100</v>
      </c>
      <c r="AJ165" s="352"/>
      <c r="AK165" s="230"/>
      <c r="AL165" s="226">
        <v>2</v>
      </c>
      <c r="AM165" s="163"/>
      <c r="AN165"/>
      <c r="AO165"/>
      <c r="AP165"/>
      <c r="AQ165" s="243" t="s">
        <v>781</v>
      </c>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row>
    <row r="166" spans="1:1024">
      <c r="A166" s="278" t="s">
        <v>1179</v>
      </c>
      <c r="B166" s="156">
        <v>166</v>
      </c>
      <c r="C166" t="s">
        <v>25811</v>
      </c>
      <c r="D166" s="278" t="s">
        <v>1173</v>
      </c>
      <c r="E166"/>
      <c r="F166" s="78"/>
      <c r="G166"/>
      <c r="H166"/>
      <c r="I166" s="349">
        <v>294</v>
      </c>
      <c r="J166" s="359">
        <v>2</v>
      </c>
      <c r="K166" s="78"/>
      <c r="L166"/>
      <c r="M166"/>
      <c r="N166"/>
      <c r="O166"/>
      <c r="P166"/>
      <c r="Q166"/>
      <c r="R166"/>
      <c r="S166"/>
      <c r="T166"/>
      <c r="U166"/>
      <c r="V166" s="166">
        <f t="shared" si="97"/>
        <v>100</v>
      </c>
      <c r="W166" s="166">
        <f t="shared" si="77"/>
        <v>100</v>
      </c>
      <c r="X166" s="166">
        <f t="shared" si="99"/>
        <v>100</v>
      </c>
      <c r="Y166" s="166">
        <f t="shared" si="100"/>
        <v>100</v>
      </c>
      <c r="Z166" s="166">
        <f t="shared" si="101"/>
        <v>100</v>
      </c>
      <c r="AA166" s="174">
        <f t="shared" si="102"/>
        <v>100</v>
      </c>
      <c r="AB166" s="174">
        <f t="shared" si="103"/>
        <v>100</v>
      </c>
      <c r="AC166" s="174">
        <f t="shared" si="104"/>
        <v>100</v>
      </c>
      <c r="AD166"/>
      <c r="AE166"/>
      <c r="AF166" s="162">
        <f t="shared" si="98"/>
        <v>100</v>
      </c>
      <c r="AG166" s="162">
        <f t="shared" si="105"/>
        <v>10</v>
      </c>
      <c r="AH166" s="162">
        <f t="shared" si="106"/>
        <v>100</v>
      </c>
      <c r="AI166" s="162">
        <f t="shared" si="107"/>
        <v>100</v>
      </c>
      <c r="AJ166" s="352" t="s">
        <v>25812</v>
      </c>
      <c r="AK166" s="224"/>
      <c r="AL166" s="365">
        <v>2</v>
      </c>
      <c r="AM166" s="163"/>
      <c r="AN166"/>
      <c r="AO166"/>
      <c r="AP166"/>
      <c r="AQ166" s="270" t="s">
        <v>25813</v>
      </c>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row>
    <row r="167" spans="1:1024">
      <c r="A167" s="278" t="s">
        <v>1174</v>
      </c>
      <c r="B167" s="156">
        <v>167</v>
      </c>
      <c r="C167" t="s">
        <v>25814</v>
      </c>
      <c r="D167" s="278" t="s">
        <v>1175</v>
      </c>
      <c r="E167"/>
      <c r="F167" s="226">
        <v>4</v>
      </c>
      <c r="G167"/>
      <c r="H167"/>
      <c r="I167" s="349">
        <v>5.51</v>
      </c>
      <c r="J167" s="154">
        <v>2</v>
      </c>
      <c r="K167" s="226">
        <v>1</v>
      </c>
      <c r="L167"/>
      <c r="M167"/>
      <c r="N167"/>
      <c r="O167"/>
      <c r="P167"/>
      <c r="Q167"/>
      <c r="R167"/>
      <c r="S167"/>
      <c r="T167"/>
      <c r="U167"/>
      <c r="V167" s="166">
        <f t="shared" si="97"/>
        <v>100</v>
      </c>
      <c r="W167" s="166">
        <f t="shared" si="77"/>
        <v>100</v>
      </c>
      <c r="X167" s="166">
        <f t="shared" si="99"/>
        <v>100</v>
      </c>
      <c r="Y167" s="166">
        <f t="shared" si="100"/>
        <v>100</v>
      </c>
      <c r="Z167" s="166">
        <f t="shared" si="101"/>
        <v>100</v>
      </c>
      <c r="AA167" s="174">
        <f t="shared" si="102"/>
        <v>100</v>
      </c>
      <c r="AB167" s="174">
        <f t="shared" si="103"/>
        <v>100</v>
      </c>
      <c r="AC167" s="174">
        <f t="shared" si="104"/>
        <v>100</v>
      </c>
      <c r="AD167"/>
      <c r="AE167"/>
      <c r="AF167" s="162">
        <f t="shared" si="98"/>
        <v>1</v>
      </c>
      <c r="AG167" s="162">
        <f t="shared" si="105"/>
        <v>10</v>
      </c>
      <c r="AH167" s="162">
        <f t="shared" si="106"/>
        <v>3</v>
      </c>
      <c r="AI167" s="162">
        <f t="shared" si="107"/>
        <v>100</v>
      </c>
      <c r="AJ167" s="352" t="s">
        <v>25815</v>
      </c>
      <c r="AK167" s="224"/>
      <c r="AL167" s="78"/>
      <c r="AM167" s="163"/>
      <c r="AN167"/>
      <c r="AO167"/>
      <c r="AP167"/>
      <c r="AQ167" s="272" t="s">
        <v>25816</v>
      </c>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row>
    <row r="168" spans="1:1024">
      <c r="A168" s="278" t="s">
        <v>1176</v>
      </c>
      <c r="B168" s="156">
        <v>168</v>
      </c>
      <c r="C168" t="s">
        <v>25817</v>
      </c>
      <c r="D168" s="278" t="s">
        <v>1177</v>
      </c>
      <c r="E168"/>
      <c r="F168" s="78"/>
      <c r="G168"/>
      <c r="H168"/>
      <c r="I168" s="343"/>
      <c r="J168" s="212"/>
      <c r="K168" s="226">
        <v>1</v>
      </c>
      <c r="L168"/>
      <c r="M168"/>
      <c r="N168"/>
      <c r="O168"/>
      <c r="P168"/>
      <c r="Q168"/>
      <c r="R168"/>
      <c r="S168"/>
      <c r="T168"/>
      <c r="U168"/>
      <c r="V168" s="166">
        <f t="shared" si="97"/>
        <v>100</v>
      </c>
      <c r="W168" s="166">
        <f t="shared" si="77"/>
        <v>100</v>
      </c>
      <c r="X168" s="166">
        <f t="shared" si="99"/>
        <v>100</v>
      </c>
      <c r="Y168" s="166">
        <f t="shared" si="100"/>
        <v>100</v>
      </c>
      <c r="Z168" s="166">
        <f t="shared" si="101"/>
        <v>100</v>
      </c>
      <c r="AA168" s="174">
        <f t="shared" si="102"/>
        <v>100</v>
      </c>
      <c r="AB168" s="174">
        <f t="shared" si="103"/>
        <v>100</v>
      </c>
      <c r="AC168" s="174">
        <f t="shared" si="104"/>
        <v>100</v>
      </c>
      <c r="AD168"/>
      <c r="AE168"/>
      <c r="AF168" s="162">
        <f t="shared" si="98"/>
        <v>1</v>
      </c>
      <c r="AG168" s="162">
        <f t="shared" si="105"/>
        <v>100</v>
      </c>
      <c r="AH168" s="162">
        <f t="shared" si="106"/>
        <v>3</v>
      </c>
      <c r="AI168" s="162">
        <f t="shared" si="107"/>
        <v>100</v>
      </c>
      <c r="AJ168" s="163"/>
      <c r="AK168" s="224"/>
      <c r="AL168" s="78"/>
      <c r="AM168" s="163"/>
      <c r="AN168"/>
      <c r="AO168"/>
      <c r="AP168"/>
      <c r="AQ168" s="272" t="s">
        <v>25818</v>
      </c>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row>
    <row r="169" spans="1:1024" ht="30">
      <c r="A169" s="289" t="s">
        <v>841</v>
      </c>
      <c r="B169" s="156">
        <v>169</v>
      </c>
      <c r="C169" t="s">
        <v>25819</v>
      </c>
      <c r="D169" s="278" t="s">
        <v>1178</v>
      </c>
      <c r="E169"/>
      <c r="F169" s="78"/>
      <c r="G169"/>
      <c r="H169"/>
      <c r="I169" s="349">
        <v>294</v>
      </c>
      <c r="J169" s="154">
        <v>2</v>
      </c>
      <c r="K169" s="226">
        <v>1</v>
      </c>
      <c r="L169"/>
      <c r="M169"/>
      <c r="N169"/>
      <c r="O169"/>
      <c r="P169"/>
      <c r="Q169"/>
      <c r="R169"/>
      <c r="S169"/>
      <c r="T169"/>
      <c r="U169"/>
      <c r="V169" s="166">
        <f t="shared" si="97"/>
        <v>100</v>
      </c>
      <c r="W169" s="166">
        <f t="shared" si="77"/>
        <v>100</v>
      </c>
      <c r="X169" s="166">
        <f t="shared" si="99"/>
        <v>100</v>
      </c>
      <c r="Y169" s="166">
        <f t="shared" si="100"/>
        <v>100</v>
      </c>
      <c r="Z169" s="166">
        <f t="shared" si="101"/>
        <v>100</v>
      </c>
      <c r="AA169" s="174">
        <f t="shared" si="102"/>
        <v>100</v>
      </c>
      <c r="AB169" s="174">
        <f t="shared" si="103"/>
        <v>100</v>
      </c>
      <c r="AC169" s="174">
        <f t="shared" si="104"/>
        <v>100</v>
      </c>
      <c r="AD169"/>
      <c r="AE169"/>
      <c r="AF169" s="162">
        <f t="shared" si="98"/>
        <v>1</v>
      </c>
      <c r="AG169" s="162">
        <f t="shared" si="105"/>
        <v>10</v>
      </c>
      <c r="AH169" s="162">
        <f t="shared" si="106"/>
        <v>3</v>
      </c>
      <c r="AI169" s="162">
        <f t="shared" si="107"/>
        <v>100</v>
      </c>
      <c r="AJ169" s="352" t="s">
        <v>25820</v>
      </c>
      <c r="AK169" s="224"/>
      <c r="AL169" s="226">
        <v>3</v>
      </c>
      <c r="AM169" s="163"/>
      <c r="AN169"/>
      <c r="AO169"/>
      <c r="AP169"/>
      <c r="AQ169" s="273" t="s">
        <v>25821</v>
      </c>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row>
    <row r="170" spans="1:1024">
      <c r="A170" s="278" t="s">
        <v>1179</v>
      </c>
      <c r="B170" s="156">
        <v>170</v>
      </c>
      <c r="C170" s="299" t="s">
        <v>6850</v>
      </c>
      <c r="D170" s="278" t="s">
        <v>1180</v>
      </c>
      <c r="E170"/>
      <c r="F170" s="78"/>
      <c r="G170"/>
      <c r="H170"/>
      <c r="I170" s="349">
        <v>294</v>
      </c>
      <c r="J170" s="212"/>
      <c r="K170" s="365">
        <v>1</v>
      </c>
      <c r="L170"/>
      <c r="M170"/>
      <c r="N170"/>
      <c r="O170"/>
      <c r="P170"/>
      <c r="Q170"/>
      <c r="R170"/>
      <c r="S170"/>
      <c r="T170"/>
      <c r="U170"/>
      <c r="V170" s="166">
        <f t="shared" si="97"/>
        <v>100</v>
      </c>
      <c r="W170" s="166">
        <f t="shared" si="77"/>
        <v>100</v>
      </c>
      <c r="X170" s="166">
        <f t="shared" si="99"/>
        <v>100</v>
      </c>
      <c r="Y170" s="166">
        <f t="shared" si="100"/>
        <v>100</v>
      </c>
      <c r="Z170" s="166">
        <f t="shared" si="101"/>
        <v>100</v>
      </c>
      <c r="AA170" s="174">
        <f t="shared" si="102"/>
        <v>100</v>
      </c>
      <c r="AB170" s="174">
        <f t="shared" si="103"/>
        <v>100</v>
      </c>
      <c r="AC170" s="174">
        <f t="shared" si="104"/>
        <v>100</v>
      </c>
      <c r="AD170"/>
      <c r="AE170"/>
      <c r="AF170" s="162">
        <f t="shared" si="98"/>
        <v>1</v>
      </c>
      <c r="AG170" s="162">
        <f t="shared" si="105"/>
        <v>100</v>
      </c>
      <c r="AH170" s="162">
        <f t="shared" si="106"/>
        <v>3</v>
      </c>
      <c r="AI170" s="162">
        <f t="shared" si="107"/>
        <v>100</v>
      </c>
      <c r="AJ170" s="352" t="s">
        <v>25820</v>
      </c>
      <c r="AK170" s="371">
        <v>1</v>
      </c>
      <c r="AL170" s="226">
        <v>3</v>
      </c>
      <c r="AM170" s="163"/>
      <c r="AN170"/>
      <c r="AO170"/>
      <c r="AP170"/>
      <c r="AQ170" s="243" t="s">
        <v>25521</v>
      </c>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row>
    <row r="171" spans="1:1024">
      <c r="A171" s="284" t="s">
        <v>6607</v>
      </c>
      <c r="B171" s="156">
        <v>171</v>
      </c>
      <c r="C171" s="305" t="s">
        <v>6606</v>
      </c>
      <c r="D171" s="278" t="s">
        <v>6608</v>
      </c>
      <c r="I171" s="349">
        <v>175</v>
      </c>
      <c r="J171" s="252">
        <v>2</v>
      </c>
      <c r="K171" s="252">
        <v>1</v>
      </c>
      <c r="V171" s="166">
        <f t="shared" si="97"/>
        <v>100</v>
      </c>
      <c r="W171" s="166">
        <f t="shared" si="77"/>
        <v>100</v>
      </c>
      <c r="X171" s="166">
        <f t="shared" si="99"/>
        <v>100</v>
      </c>
      <c r="Y171" s="166">
        <f t="shared" si="100"/>
        <v>100</v>
      </c>
      <c r="Z171" s="166">
        <f t="shared" si="101"/>
        <v>100</v>
      </c>
      <c r="AA171" s="174">
        <f t="shared" si="102"/>
        <v>100</v>
      </c>
      <c r="AB171" s="174">
        <f t="shared" si="103"/>
        <v>100</v>
      </c>
      <c r="AC171" s="174">
        <f t="shared" si="104"/>
        <v>100</v>
      </c>
      <c r="AF171" s="162">
        <v>5</v>
      </c>
      <c r="AG171" s="162">
        <f t="shared" si="105"/>
        <v>10</v>
      </c>
      <c r="AH171" s="220">
        <v>10</v>
      </c>
      <c r="AI171" s="162">
        <f t="shared" si="107"/>
        <v>100</v>
      </c>
      <c r="AJ171" s="352" t="s">
        <v>25822</v>
      </c>
      <c r="AL171" s="252">
        <v>3</v>
      </c>
      <c r="AM171" s="163"/>
      <c r="AQ171" s="243" t="s">
        <v>781</v>
      </c>
    </row>
    <row r="172" spans="1:1024" ht="30">
      <c r="A172" s="286" t="s">
        <v>792</v>
      </c>
      <c r="B172" s="156">
        <v>172</v>
      </c>
      <c r="C172" t="s">
        <v>25823</v>
      </c>
      <c r="D172" s="289"/>
      <c r="E172" s="169"/>
      <c r="F172" s="169">
        <v>4</v>
      </c>
      <c r="G172" s="169"/>
      <c r="H172" s="169"/>
      <c r="I172" s="372" t="s">
        <v>793</v>
      </c>
      <c r="J172" s="156">
        <v>2</v>
      </c>
      <c r="K172" s="194">
        <v>1</v>
      </c>
      <c r="L172" s="194"/>
      <c r="M172" s="195"/>
      <c r="N172" s="195"/>
      <c r="O172" s="194"/>
      <c r="P172" s="195"/>
      <c r="Q172" s="195"/>
      <c r="R172" s="195"/>
      <c r="S172" s="195"/>
      <c r="T172" s="195"/>
      <c r="U172" s="173"/>
      <c r="V172" s="166">
        <f t="shared" si="97"/>
        <v>100</v>
      </c>
      <c r="W172" s="166">
        <f t="shared" si="77"/>
        <v>100</v>
      </c>
      <c r="X172" s="166">
        <f t="shared" si="99"/>
        <v>100</v>
      </c>
      <c r="Y172" s="166">
        <f t="shared" si="100"/>
        <v>100</v>
      </c>
      <c r="Z172" s="166">
        <f t="shared" si="101"/>
        <v>100</v>
      </c>
      <c r="AA172" s="174">
        <f t="shared" si="102"/>
        <v>100</v>
      </c>
      <c r="AB172" s="174">
        <f t="shared" si="103"/>
        <v>100</v>
      </c>
      <c r="AC172" s="174">
        <f t="shared" si="104"/>
        <v>100</v>
      </c>
      <c r="AD172" s="195"/>
      <c r="AE172" s="195"/>
      <c r="AF172" s="162">
        <f t="shared" si="98"/>
        <v>1</v>
      </c>
      <c r="AG172" s="162">
        <f t="shared" si="105"/>
        <v>10</v>
      </c>
      <c r="AH172" s="162">
        <f t="shared" si="106"/>
        <v>3</v>
      </c>
      <c r="AI172" s="162">
        <f t="shared" si="107"/>
        <v>100</v>
      </c>
      <c r="AJ172" s="163">
        <v>4.3700000000000003E-2</v>
      </c>
      <c r="AK172" s="169">
        <v>1</v>
      </c>
      <c r="AL172" s="169">
        <v>3</v>
      </c>
      <c r="AM172" s="177" t="s">
        <v>794</v>
      </c>
      <c r="AN172"/>
      <c r="AO172"/>
      <c r="AP172"/>
      <c r="AQ172" s="272" t="s">
        <v>25824</v>
      </c>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row>
    <row r="173" spans="1:1024" ht="45">
      <c r="A173" s="279" t="s">
        <v>841</v>
      </c>
      <c r="B173" s="156">
        <v>173</v>
      </c>
      <c r="C173" s="301" t="s">
        <v>842</v>
      </c>
      <c r="D173" s="312"/>
      <c r="E173" s="168"/>
      <c r="F173" s="168"/>
      <c r="G173" s="168"/>
      <c r="H173" s="168"/>
      <c r="I173" s="373">
        <v>294</v>
      </c>
      <c r="J173" s="325">
        <v>2</v>
      </c>
      <c r="K173" s="171">
        <v>1</v>
      </c>
      <c r="L173" s="171"/>
      <c r="M173" s="172"/>
      <c r="N173" s="172"/>
      <c r="O173" s="171"/>
      <c r="P173" s="172"/>
      <c r="Q173" s="172"/>
      <c r="R173" s="172"/>
      <c r="S173" s="172"/>
      <c r="T173" s="172"/>
      <c r="U173" s="173"/>
      <c r="V173" s="166">
        <f t="shared" si="97"/>
        <v>100</v>
      </c>
      <c r="W173" s="166">
        <f t="shared" si="77"/>
        <v>100</v>
      </c>
      <c r="X173" s="166">
        <f t="shared" si="99"/>
        <v>100</v>
      </c>
      <c r="Y173" s="166">
        <f t="shared" si="100"/>
        <v>100</v>
      </c>
      <c r="Z173" s="166">
        <f t="shared" si="101"/>
        <v>100</v>
      </c>
      <c r="AA173" s="174">
        <f t="shared" si="102"/>
        <v>100</v>
      </c>
      <c r="AB173" s="174">
        <f t="shared" si="103"/>
        <v>100</v>
      </c>
      <c r="AC173" s="174">
        <f t="shared" si="104"/>
        <v>100</v>
      </c>
      <c r="AD173" s="168"/>
      <c r="AE173" s="168"/>
      <c r="AF173" s="162">
        <f t="shared" si="98"/>
        <v>1</v>
      </c>
      <c r="AG173" s="162">
        <f t="shared" si="105"/>
        <v>10</v>
      </c>
      <c r="AH173" s="162">
        <f t="shared" si="106"/>
        <v>3</v>
      </c>
      <c r="AI173" s="162">
        <f t="shared" si="107"/>
        <v>100</v>
      </c>
      <c r="AJ173" s="163">
        <v>7.3999999999999996E-2</v>
      </c>
      <c r="AK173" s="189"/>
      <c r="AL173" s="198">
        <v>3</v>
      </c>
      <c r="AM173" s="163" t="s">
        <v>843</v>
      </c>
      <c r="AN173" s="212"/>
      <c r="AO173" s="212"/>
      <c r="AP173" s="212"/>
      <c r="AQ173" s="270" t="s">
        <v>781</v>
      </c>
      <c r="AR173" s="212"/>
      <c r="AS173" s="212"/>
      <c r="AT173" s="212"/>
      <c r="AU173" s="212"/>
      <c r="AV173" s="212"/>
      <c r="AW173" s="212"/>
      <c r="AX173" s="212"/>
      <c r="AY173" s="212"/>
      <c r="AZ173" s="212"/>
      <c r="BA173" s="212"/>
      <c r="BB173" s="212"/>
      <c r="BC173" s="212"/>
      <c r="BD173" s="212"/>
      <c r="BE173" s="212"/>
      <c r="BF173" s="212"/>
      <c r="BG173" s="212"/>
      <c r="BH173" s="212"/>
      <c r="BI173" s="212"/>
      <c r="BJ173" s="212"/>
      <c r="BK173" s="212"/>
      <c r="BL173" s="212"/>
      <c r="BM173" s="212"/>
      <c r="BN173" s="212"/>
      <c r="BO173" s="212"/>
      <c r="BP173" s="212"/>
      <c r="BQ173" s="212"/>
      <c r="BR173" s="212"/>
      <c r="BS173" s="212"/>
      <c r="BT173" s="212"/>
      <c r="BU173" s="212"/>
      <c r="BV173" s="212"/>
      <c r="BW173" s="212"/>
      <c r="BX173" s="212"/>
      <c r="BY173" s="212"/>
      <c r="BZ173" s="212"/>
      <c r="CA173" s="212"/>
      <c r="CB173" s="212"/>
      <c r="CC173" s="212"/>
      <c r="CD173" s="212"/>
      <c r="CE173" s="212"/>
      <c r="CF173" s="212"/>
      <c r="CG173" s="212"/>
      <c r="CH173" s="212"/>
      <c r="CI173" s="212"/>
      <c r="CJ173" s="212"/>
      <c r="CK173" s="212"/>
      <c r="CL173" s="212"/>
      <c r="CM173" s="212"/>
      <c r="CN173" s="212"/>
      <c r="CO173" s="212"/>
      <c r="CP173" s="212"/>
      <c r="CQ173" s="212"/>
      <c r="CR173" s="212"/>
      <c r="CS173" s="212"/>
      <c r="CT173" s="212"/>
      <c r="CU173" s="212"/>
      <c r="CV173" s="212"/>
      <c r="CW173" s="212"/>
      <c r="CX173" s="212"/>
      <c r="CY173" s="212"/>
      <c r="CZ173" s="212"/>
      <c r="DA173" s="212"/>
      <c r="DB173" s="212"/>
      <c r="DC173" s="212"/>
      <c r="DD173" s="212"/>
      <c r="DE173" s="212"/>
      <c r="DF173" s="212"/>
      <c r="DG173" s="212"/>
      <c r="DH173" s="212"/>
      <c r="DI173" s="212"/>
      <c r="DJ173" s="212"/>
      <c r="DK173" s="212"/>
      <c r="DL173" s="212"/>
      <c r="DM173" s="212"/>
      <c r="DN173" s="212"/>
      <c r="DO173" s="212"/>
      <c r="DP173" s="212"/>
      <c r="DQ173" s="212"/>
      <c r="DR173" s="212"/>
      <c r="DS173" s="212"/>
      <c r="DT173" s="212"/>
      <c r="DU173" s="212"/>
      <c r="DV173" s="212"/>
      <c r="DW173" s="212"/>
      <c r="DX173" s="212"/>
      <c r="DY173" s="212"/>
      <c r="DZ173" s="212"/>
      <c r="EA173" s="212"/>
      <c r="EB173" s="212"/>
      <c r="EC173" s="212"/>
      <c r="ED173" s="212"/>
      <c r="EE173" s="212"/>
      <c r="EF173" s="212"/>
      <c r="EG173" s="212"/>
      <c r="EH173" s="212"/>
      <c r="EI173" s="212"/>
      <c r="EJ173" s="212"/>
      <c r="EK173" s="212"/>
      <c r="EL173" s="212"/>
      <c r="EM173" s="212"/>
      <c r="EN173" s="212"/>
      <c r="EO173" s="212"/>
      <c r="EP173" s="212"/>
      <c r="EQ173" s="212"/>
      <c r="ER173" s="212"/>
      <c r="ES173" s="212"/>
      <c r="ET173" s="212"/>
      <c r="EU173" s="212"/>
      <c r="EV173" s="212"/>
      <c r="EW173" s="212"/>
      <c r="EX173" s="212"/>
      <c r="EY173" s="212"/>
      <c r="EZ173" s="212"/>
      <c r="FA173" s="212"/>
      <c r="FB173" s="212"/>
      <c r="FC173" s="212"/>
      <c r="FD173" s="212"/>
      <c r="FE173" s="212"/>
      <c r="FF173" s="212"/>
      <c r="FG173" s="212"/>
      <c r="FH173" s="212"/>
      <c r="FI173" s="212"/>
      <c r="FJ173" s="212"/>
      <c r="FK173" s="212"/>
      <c r="FL173" s="212"/>
      <c r="FM173" s="212"/>
      <c r="FN173" s="212"/>
      <c r="FO173" s="212"/>
      <c r="FP173" s="212"/>
      <c r="FQ173" s="212"/>
      <c r="FR173" s="212"/>
      <c r="FS173" s="212"/>
      <c r="FT173" s="212"/>
      <c r="FU173" s="212"/>
      <c r="FV173" s="212"/>
      <c r="FW173" s="212"/>
      <c r="FX173" s="212"/>
      <c r="FY173" s="212"/>
      <c r="FZ173" s="212"/>
      <c r="GA173" s="212"/>
      <c r="GB173" s="212"/>
      <c r="GC173" s="212"/>
      <c r="GD173" s="212"/>
      <c r="GE173" s="212"/>
      <c r="GF173" s="212"/>
      <c r="GG173" s="212"/>
      <c r="GH173" s="212"/>
      <c r="GI173" s="212"/>
      <c r="GJ173" s="212"/>
      <c r="GK173" s="212"/>
      <c r="GL173" s="212"/>
      <c r="GM173" s="212"/>
      <c r="GN173" s="212"/>
      <c r="GO173" s="212"/>
      <c r="GP173" s="212"/>
      <c r="GQ173" s="212"/>
      <c r="GR173" s="212"/>
      <c r="GS173" s="212"/>
      <c r="GT173" s="212"/>
      <c r="GU173" s="212"/>
      <c r="GV173" s="212"/>
      <c r="GW173" s="212"/>
      <c r="GX173" s="212"/>
      <c r="GY173" s="212"/>
      <c r="GZ173" s="212"/>
      <c r="HA173" s="212"/>
      <c r="HB173" s="212"/>
      <c r="HC173" s="212"/>
      <c r="HD173" s="212"/>
      <c r="HE173" s="212"/>
      <c r="HF173" s="212"/>
      <c r="HG173" s="212"/>
      <c r="HH173" s="212"/>
      <c r="HI173" s="212"/>
      <c r="HJ173" s="212"/>
      <c r="HK173" s="212"/>
      <c r="HL173" s="212"/>
      <c r="HM173" s="212"/>
      <c r="HN173" s="212"/>
      <c r="HO173" s="212"/>
      <c r="HP173" s="212"/>
      <c r="HQ173" s="212"/>
      <c r="HR173" s="212"/>
      <c r="HS173" s="212"/>
      <c r="HT173" s="212"/>
      <c r="HU173" s="212"/>
      <c r="HV173" s="212"/>
      <c r="HW173" s="212"/>
      <c r="HX173" s="212"/>
      <c r="HY173" s="212"/>
      <c r="HZ173" s="212"/>
      <c r="IA173" s="212"/>
      <c r="IB173" s="212"/>
      <c r="IC173" s="212"/>
      <c r="ID173" s="212"/>
      <c r="IE173" s="212"/>
      <c r="IF173" s="212"/>
      <c r="IG173" s="212"/>
      <c r="IH173" s="212"/>
      <c r="II173" s="212"/>
      <c r="IJ173" s="212"/>
      <c r="IK173" s="212"/>
      <c r="IL173" s="212"/>
      <c r="IM173" s="212"/>
      <c r="IN173" s="212"/>
      <c r="IO173" s="212"/>
      <c r="IP173" s="212"/>
      <c r="IQ173" s="212"/>
      <c r="IR173" s="212"/>
      <c r="IS173" s="212"/>
      <c r="IT173" s="212"/>
      <c r="IU173" s="212"/>
      <c r="IV173" s="212"/>
      <c r="IW173" s="212"/>
      <c r="IX173" s="212"/>
      <c r="IY173" s="212"/>
      <c r="IZ173" s="212"/>
      <c r="JA173" s="212"/>
      <c r="JB173" s="212"/>
      <c r="JC173" s="212"/>
      <c r="JD173" s="212"/>
      <c r="JE173" s="212"/>
      <c r="JF173" s="212"/>
      <c r="JG173" s="212"/>
      <c r="JH173" s="212"/>
      <c r="JI173" s="212"/>
      <c r="JJ173" s="212"/>
      <c r="JK173" s="212"/>
      <c r="JL173" s="212"/>
      <c r="JM173" s="212"/>
      <c r="JN173" s="212"/>
      <c r="JO173" s="212"/>
      <c r="JP173" s="212"/>
      <c r="JQ173" s="212"/>
      <c r="JR173" s="212"/>
      <c r="JS173" s="212"/>
      <c r="JT173" s="212"/>
      <c r="JU173" s="212"/>
      <c r="JV173" s="212"/>
      <c r="JW173" s="212"/>
      <c r="JX173" s="212"/>
      <c r="JY173" s="212"/>
      <c r="JZ173" s="212"/>
      <c r="KA173" s="212"/>
      <c r="KB173" s="212"/>
      <c r="KC173" s="212"/>
      <c r="KD173" s="212"/>
      <c r="KE173" s="212"/>
      <c r="KF173" s="212"/>
      <c r="KG173" s="212"/>
      <c r="KH173" s="212"/>
      <c r="KI173" s="212"/>
      <c r="KJ173" s="212"/>
      <c r="KK173" s="212"/>
      <c r="KL173" s="212"/>
      <c r="KM173" s="212"/>
      <c r="KN173" s="212"/>
      <c r="KO173" s="212"/>
      <c r="KP173" s="212"/>
      <c r="KQ173" s="212"/>
      <c r="KR173" s="212"/>
      <c r="KS173" s="212"/>
      <c r="KT173" s="212"/>
      <c r="KU173" s="212"/>
      <c r="KV173" s="212"/>
      <c r="KW173" s="212"/>
      <c r="KX173" s="212"/>
      <c r="KY173" s="212"/>
      <c r="KZ173" s="212"/>
      <c r="LA173" s="212"/>
      <c r="LB173" s="212"/>
      <c r="LC173" s="212"/>
      <c r="LD173" s="212"/>
      <c r="LE173" s="212"/>
      <c r="LF173" s="212"/>
      <c r="LG173" s="212"/>
      <c r="LH173" s="212"/>
      <c r="LI173" s="212"/>
      <c r="LJ173" s="212"/>
      <c r="LK173" s="212"/>
      <c r="LL173" s="212"/>
      <c r="LM173" s="212"/>
      <c r="LN173" s="212"/>
      <c r="LO173" s="212"/>
      <c r="LP173" s="212"/>
      <c r="LQ173" s="212"/>
      <c r="LR173" s="212"/>
      <c r="LS173" s="212"/>
      <c r="LT173" s="212"/>
      <c r="LU173" s="212"/>
      <c r="LV173" s="212"/>
      <c r="LW173" s="212"/>
      <c r="LX173" s="212"/>
      <c r="LY173" s="212"/>
      <c r="LZ173" s="212"/>
      <c r="MA173" s="212"/>
      <c r="MB173" s="212"/>
      <c r="MC173" s="212"/>
      <c r="MD173" s="212"/>
      <c r="ME173" s="212"/>
      <c r="MF173" s="212"/>
      <c r="MG173" s="212"/>
      <c r="MH173" s="212"/>
      <c r="MI173" s="212"/>
      <c r="MJ173" s="212"/>
      <c r="MK173" s="212"/>
      <c r="ML173" s="212"/>
      <c r="MM173" s="212"/>
      <c r="MN173" s="212"/>
      <c r="MO173" s="212"/>
      <c r="MP173" s="212"/>
      <c r="MQ173" s="212"/>
      <c r="MR173" s="212"/>
      <c r="MS173" s="212"/>
      <c r="MT173" s="212"/>
      <c r="MU173" s="212"/>
      <c r="MV173" s="212"/>
      <c r="MW173" s="212"/>
      <c r="MX173" s="212"/>
      <c r="MY173" s="212"/>
      <c r="MZ173" s="212"/>
      <c r="NA173" s="212"/>
      <c r="NB173" s="212"/>
      <c r="NC173" s="212"/>
      <c r="ND173" s="212"/>
      <c r="NE173" s="212"/>
      <c r="NF173" s="212"/>
      <c r="NG173" s="212"/>
      <c r="NH173" s="212"/>
      <c r="NI173" s="212"/>
      <c r="NJ173" s="212"/>
      <c r="NK173" s="212"/>
      <c r="NL173" s="212"/>
      <c r="NM173" s="212"/>
      <c r="NN173" s="212"/>
      <c r="NO173" s="212"/>
      <c r="NP173" s="212"/>
      <c r="NQ173" s="212"/>
      <c r="NR173" s="212"/>
      <c r="NS173" s="212"/>
      <c r="NT173" s="212"/>
      <c r="NU173" s="212"/>
      <c r="NV173" s="212"/>
      <c r="NW173" s="212"/>
      <c r="NX173" s="212"/>
      <c r="NY173" s="212"/>
      <c r="NZ173" s="212"/>
      <c r="OA173" s="212"/>
      <c r="OB173" s="212"/>
      <c r="OC173" s="212"/>
      <c r="OD173" s="212"/>
      <c r="OE173" s="212"/>
      <c r="OF173" s="212"/>
      <c r="OG173" s="212"/>
      <c r="OH173" s="212"/>
      <c r="OI173" s="212"/>
      <c r="OJ173" s="212"/>
      <c r="OK173" s="212"/>
      <c r="OL173" s="212"/>
      <c r="OM173" s="212"/>
      <c r="ON173" s="212"/>
      <c r="OO173" s="212"/>
      <c r="OP173" s="212"/>
      <c r="OQ173" s="212"/>
      <c r="OR173" s="212"/>
      <c r="OS173" s="212"/>
      <c r="OT173" s="212"/>
      <c r="OU173" s="212"/>
      <c r="OV173" s="212"/>
      <c r="OW173" s="212"/>
      <c r="OX173" s="212"/>
      <c r="OY173" s="212"/>
      <c r="OZ173" s="212"/>
      <c r="PA173" s="212"/>
      <c r="PB173" s="212"/>
      <c r="PC173" s="212"/>
      <c r="PD173" s="212"/>
      <c r="PE173" s="212"/>
      <c r="PF173" s="212"/>
      <c r="PG173" s="212"/>
      <c r="PH173" s="212"/>
      <c r="PI173" s="212"/>
      <c r="PJ173" s="212"/>
      <c r="PK173" s="212"/>
      <c r="PL173" s="212"/>
      <c r="PM173" s="212"/>
      <c r="PN173" s="212"/>
      <c r="PO173" s="212"/>
      <c r="PP173" s="212"/>
      <c r="PQ173" s="212"/>
      <c r="PR173" s="212"/>
      <c r="PS173" s="212"/>
      <c r="PT173" s="212"/>
      <c r="PU173" s="212"/>
      <c r="PV173" s="212"/>
      <c r="PW173" s="212"/>
      <c r="PX173" s="212"/>
      <c r="PY173" s="212"/>
      <c r="PZ173" s="212"/>
      <c r="QA173" s="212"/>
      <c r="QB173" s="212"/>
      <c r="QC173" s="212"/>
      <c r="QD173" s="212"/>
      <c r="QE173" s="212"/>
      <c r="QF173" s="212"/>
      <c r="QG173" s="212"/>
      <c r="QH173" s="212"/>
      <c r="QI173" s="212"/>
      <c r="QJ173" s="212"/>
      <c r="QK173" s="212"/>
      <c r="QL173" s="212"/>
      <c r="QM173" s="212"/>
      <c r="QN173" s="212"/>
      <c r="QO173" s="212"/>
      <c r="QP173" s="212"/>
      <c r="QQ173" s="212"/>
      <c r="QR173" s="212"/>
      <c r="QS173" s="212"/>
      <c r="QT173" s="212"/>
      <c r="QU173" s="212"/>
      <c r="QV173" s="212"/>
      <c r="QW173" s="212"/>
      <c r="QX173" s="212"/>
      <c r="QY173" s="212"/>
      <c r="QZ173" s="212"/>
      <c r="RA173" s="212"/>
      <c r="RB173" s="212"/>
      <c r="RC173" s="212"/>
      <c r="RD173" s="212"/>
      <c r="RE173" s="212"/>
      <c r="RF173" s="212"/>
      <c r="RG173" s="212"/>
      <c r="RH173" s="212"/>
      <c r="RI173" s="212"/>
      <c r="RJ173" s="212"/>
      <c r="RK173" s="212"/>
      <c r="RL173" s="212"/>
      <c r="RM173" s="212"/>
      <c r="RN173" s="212"/>
      <c r="RO173" s="212"/>
      <c r="RP173" s="212"/>
      <c r="RQ173" s="212"/>
      <c r="RR173" s="212"/>
      <c r="RS173" s="212"/>
      <c r="RT173" s="212"/>
      <c r="RU173" s="212"/>
      <c r="RV173" s="212"/>
      <c r="RW173" s="212"/>
      <c r="RX173" s="212"/>
      <c r="RY173" s="212"/>
      <c r="RZ173" s="212"/>
      <c r="SA173" s="212"/>
      <c r="SB173" s="212"/>
      <c r="SC173" s="212"/>
      <c r="SD173" s="212"/>
      <c r="SE173" s="212"/>
      <c r="SF173" s="212"/>
      <c r="SG173" s="212"/>
      <c r="SH173" s="212"/>
      <c r="SI173" s="212"/>
      <c r="SJ173" s="212"/>
      <c r="SK173" s="212"/>
      <c r="SL173" s="212"/>
      <c r="SM173" s="212"/>
      <c r="SN173" s="212"/>
      <c r="SO173" s="212"/>
      <c r="SP173" s="212"/>
      <c r="SQ173" s="212"/>
      <c r="SR173" s="212"/>
      <c r="SS173" s="212"/>
      <c r="ST173" s="212"/>
      <c r="SU173" s="212"/>
      <c r="SV173" s="212"/>
      <c r="SW173" s="212"/>
      <c r="SX173" s="212"/>
      <c r="SY173" s="212"/>
      <c r="SZ173" s="212"/>
      <c r="TA173" s="212"/>
      <c r="TB173" s="212"/>
      <c r="TC173" s="212"/>
      <c r="TD173" s="212"/>
      <c r="TE173" s="212"/>
      <c r="TF173" s="212"/>
      <c r="TG173" s="212"/>
      <c r="TH173" s="212"/>
      <c r="TI173" s="212"/>
      <c r="TJ173" s="212"/>
      <c r="TK173" s="212"/>
      <c r="TL173" s="212"/>
      <c r="TM173" s="212"/>
      <c r="TN173" s="212"/>
      <c r="TO173" s="212"/>
      <c r="TP173" s="212"/>
      <c r="TQ173" s="212"/>
      <c r="TR173" s="212"/>
      <c r="TS173" s="212"/>
      <c r="TT173" s="212"/>
      <c r="TU173" s="212"/>
      <c r="TV173" s="212"/>
      <c r="TW173" s="212"/>
      <c r="TX173" s="212"/>
      <c r="TY173" s="212"/>
      <c r="TZ173" s="212"/>
      <c r="UA173" s="212"/>
      <c r="UB173" s="212"/>
      <c r="UC173" s="212"/>
      <c r="UD173" s="212"/>
      <c r="UE173" s="212"/>
      <c r="UF173" s="212"/>
      <c r="UG173" s="212"/>
      <c r="UH173" s="212"/>
      <c r="UI173" s="212"/>
      <c r="UJ173" s="212"/>
      <c r="UK173" s="212"/>
      <c r="UL173" s="212"/>
      <c r="UM173" s="212"/>
      <c r="UN173" s="212"/>
      <c r="UO173" s="212"/>
      <c r="UP173" s="212"/>
      <c r="UQ173" s="212"/>
      <c r="UR173" s="212"/>
      <c r="US173" s="212"/>
      <c r="UT173" s="212"/>
      <c r="UU173" s="212"/>
      <c r="UV173" s="212"/>
      <c r="UW173" s="212"/>
      <c r="UX173" s="212"/>
      <c r="UY173" s="212"/>
      <c r="UZ173" s="212"/>
      <c r="VA173" s="212"/>
      <c r="VB173" s="212"/>
      <c r="VC173" s="212"/>
      <c r="VD173" s="212"/>
      <c r="VE173" s="212"/>
      <c r="VF173" s="212"/>
      <c r="VG173" s="212"/>
      <c r="VH173" s="212"/>
      <c r="VI173" s="212"/>
      <c r="VJ173" s="212"/>
      <c r="VK173" s="212"/>
      <c r="VL173" s="212"/>
      <c r="VM173" s="212"/>
      <c r="VN173" s="212"/>
      <c r="VO173" s="212"/>
      <c r="VP173" s="212"/>
      <c r="VQ173" s="212"/>
      <c r="VR173" s="212"/>
      <c r="VS173" s="212"/>
      <c r="VT173" s="212"/>
      <c r="VU173" s="212"/>
      <c r="VV173" s="212"/>
      <c r="VW173" s="212"/>
      <c r="VX173" s="212"/>
      <c r="VY173" s="212"/>
      <c r="VZ173" s="212"/>
      <c r="WA173" s="212"/>
      <c r="WB173" s="212"/>
      <c r="WC173" s="212"/>
      <c r="WD173" s="212"/>
      <c r="WE173" s="212"/>
      <c r="WF173" s="212"/>
      <c r="WG173" s="212"/>
      <c r="WH173" s="212"/>
      <c r="WI173" s="212"/>
      <c r="WJ173" s="212"/>
      <c r="WK173" s="212"/>
      <c r="WL173" s="212"/>
      <c r="WM173" s="212"/>
      <c r="WN173" s="212"/>
      <c r="WO173" s="212"/>
      <c r="WP173" s="212"/>
      <c r="WQ173" s="212"/>
      <c r="WR173" s="212"/>
      <c r="WS173" s="212"/>
      <c r="WT173" s="212"/>
      <c r="WU173" s="212"/>
      <c r="WV173" s="212"/>
      <c r="WW173" s="212"/>
      <c r="WX173" s="212"/>
      <c r="WY173" s="212"/>
      <c r="WZ173" s="212"/>
      <c r="XA173" s="212"/>
      <c r="XB173" s="212"/>
      <c r="XC173" s="212"/>
      <c r="XD173" s="212"/>
      <c r="XE173" s="212"/>
      <c r="XF173" s="212"/>
      <c r="XG173" s="212"/>
      <c r="XH173" s="212"/>
      <c r="XI173" s="212"/>
      <c r="XJ173" s="212"/>
      <c r="XK173" s="212"/>
      <c r="XL173" s="212"/>
      <c r="XM173" s="212"/>
      <c r="XN173" s="212"/>
      <c r="XO173" s="212"/>
      <c r="XP173" s="212"/>
      <c r="XQ173" s="212"/>
      <c r="XR173" s="212"/>
      <c r="XS173" s="212"/>
      <c r="XT173" s="212"/>
      <c r="XU173" s="212"/>
      <c r="XV173" s="212"/>
      <c r="XW173" s="212"/>
      <c r="XX173" s="212"/>
      <c r="XY173" s="212"/>
      <c r="XZ173" s="212"/>
      <c r="YA173" s="212"/>
      <c r="YB173" s="212"/>
      <c r="YC173" s="212"/>
      <c r="YD173" s="212"/>
      <c r="YE173" s="212"/>
      <c r="YF173" s="212"/>
      <c r="YG173" s="212"/>
      <c r="YH173" s="212"/>
      <c r="YI173" s="212"/>
      <c r="YJ173" s="212"/>
      <c r="YK173" s="212"/>
      <c r="YL173" s="212"/>
      <c r="YM173" s="212"/>
      <c r="YN173" s="212"/>
      <c r="YO173" s="212"/>
      <c r="YP173" s="212"/>
      <c r="YQ173" s="212"/>
      <c r="YR173" s="212"/>
      <c r="YS173" s="212"/>
      <c r="YT173" s="212"/>
      <c r="YU173" s="212"/>
      <c r="YV173" s="212"/>
      <c r="YW173" s="212"/>
      <c r="YX173" s="212"/>
      <c r="YY173" s="212"/>
      <c r="YZ173" s="212"/>
      <c r="ZA173" s="212"/>
      <c r="ZB173" s="212"/>
      <c r="ZC173" s="212"/>
      <c r="ZD173" s="212"/>
      <c r="ZE173" s="212"/>
      <c r="ZF173" s="212"/>
      <c r="ZG173" s="212"/>
      <c r="ZH173" s="212"/>
      <c r="ZI173" s="212"/>
      <c r="ZJ173" s="212"/>
      <c r="ZK173" s="212"/>
      <c r="ZL173" s="212"/>
      <c r="ZM173" s="212"/>
      <c r="ZN173" s="212"/>
      <c r="ZO173" s="212"/>
      <c r="ZP173" s="212"/>
      <c r="ZQ173" s="212"/>
      <c r="ZR173" s="212"/>
      <c r="ZS173" s="212"/>
      <c r="ZT173" s="212"/>
      <c r="ZU173" s="212"/>
      <c r="ZV173" s="212"/>
      <c r="ZW173" s="212"/>
      <c r="ZX173" s="212"/>
      <c r="ZY173" s="212"/>
      <c r="ZZ173" s="212"/>
      <c r="AAA173" s="212"/>
      <c r="AAB173" s="212"/>
      <c r="AAC173" s="212"/>
      <c r="AAD173" s="212"/>
      <c r="AAE173" s="212"/>
      <c r="AAF173" s="212"/>
      <c r="AAG173" s="212"/>
      <c r="AAH173" s="212"/>
      <c r="AAI173" s="212"/>
      <c r="AAJ173" s="212"/>
      <c r="AAK173" s="212"/>
      <c r="AAL173" s="212"/>
      <c r="AAM173" s="212"/>
      <c r="AAN173" s="212"/>
      <c r="AAO173" s="212"/>
      <c r="AAP173" s="212"/>
      <c r="AAQ173" s="212"/>
      <c r="AAR173" s="212"/>
      <c r="AAS173" s="212"/>
      <c r="AAT173" s="212"/>
      <c r="AAU173" s="212"/>
      <c r="AAV173" s="212"/>
      <c r="AAW173" s="212"/>
      <c r="AAX173" s="212"/>
      <c r="AAY173" s="212"/>
      <c r="AAZ173" s="212"/>
      <c r="ABA173" s="212"/>
      <c r="ABB173" s="212"/>
      <c r="ABC173" s="212"/>
      <c r="ABD173" s="212"/>
      <c r="ABE173" s="212"/>
      <c r="ABF173" s="212"/>
      <c r="ABG173" s="212"/>
      <c r="ABH173" s="212"/>
      <c r="ABI173" s="212"/>
      <c r="ABJ173" s="212"/>
      <c r="ABK173" s="212"/>
      <c r="ABL173" s="212"/>
      <c r="ABM173" s="212"/>
      <c r="ABN173" s="212"/>
      <c r="ABO173" s="212"/>
      <c r="ABP173" s="212"/>
      <c r="ABQ173" s="212"/>
      <c r="ABR173" s="212"/>
      <c r="ABS173" s="212"/>
      <c r="ABT173" s="212"/>
      <c r="ABU173" s="212"/>
      <c r="ABV173" s="212"/>
      <c r="ABW173" s="212"/>
      <c r="ABX173" s="212"/>
      <c r="ABY173" s="212"/>
      <c r="ABZ173" s="212"/>
      <c r="ACA173" s="212"/>
      <c r="ACB173" s="212"/>
      <c r="ACC173" s="212"/>
      <c r="ACD173" s="212"/>
      <c r="ACE173" s="212"/>
      <c r="ACF173" s="212"/>
      <c r="ACG173" s="212"/>
      <c r="ACH173" s="212"/>
      <c r="ACI173" s="212"/>
      <c r="ACJ173" s="212"/>
      <c r="ACK173" s="212"/>
      <c r="ACL173" s="212"/>
      <c r="ACM173" s="212"/>
      <c r="ACN173" s="212"/>
      <c r="ACO173" s="212"/>
      <c r="ACP173" s="212"/>
      <c r="ACQ173" s="212"/>
      <c r="ACR173" s="212"/>
      <c r="ACS173" s="212"/>
      <c r="ACT173" s="212"/>
      <c r="ACU173" s="212"/>
      <c r="ACV173" s="212"/>
      <c r="ACW173" s="212"/>
      <c r="ACX173" s="212"/>
      <c r="ACY173" s="212"/>
      <c r="ACZ173" s="212"/>
      <c r="ADA173" s="212"/>
      <c r="ADB173" s="212"/>
      <c r="ADC173" s="212"/>
      <c r="ADD173" s="212"/>
      <c r="ADE173" s="212"/>
      <c r="ADF173" s="212"/>
      <c r="ADG173" s="212"/>
      <c r="ADH173" s="212"/>
      <c r="ADI173" s="212"/>
      <c r="ADJ173" s="212"/>
      <c r="ADK173" s="212"/>
      <c r="ADL173" s="212"/>
      <c r="ADM173" s="212"/>
      <c r="ADN173" s="212"/>
      <c r="ADO173" s="212"/>
      <c r="ADP173" s="212"/>
      <c r="ADQ173" s="212"/>
      <c r="ADR173" s="212"/>
      <c r="ADS173" s="212"/>
      <c r="ADT173" s="212"/>
      <c r="ADU173" s="212"/>
      <c r="ADV173" s="212"/>
      <c r="ADW173" s="212"/>
      <c r="ADX173" s="212"/>
      <c r="ADY173" s="212"/>
      <c r="ADZ173" s="212"/>
      <c r="AEA173" s="212"/>
      <c r="AEB173" s="212"/>
      <c r="AEC173" s="212"/>
      <c r="AED173" s="212"/>
      <c r="AEE173" s="212"/>
      <c r="AEF173" s="212"/>
      <c r="AEG173" s="212"/>
      <c r="AEH173" s="212"/>
      <c r="AEI173" s="212"/>
      <c r="AEJ173" s="212"/>
      <c r="AEK173" s="212"/>
      <c r="AEL173" s="212"/>
      <c r="AEM173" s="212"/>
      <c r="AEN173" s="212"/>
      <c r="AEO173" s="212"/>
      <c r="AEP173" s="212"/>
      <c r="AEQ173" s="212"/>
      <c r="AER173" s="212"/>
      <c r="AES173" s="212"/>
      <c r="AET173" s="212"/>
      <c r="AEU173" s="212"/>
      <c r="AEV173" s="212"/>
      <c r="AEW173" s="212"/>
      <c r="AEX173" s="212"/>
      <c r="AEY173" s="212"/>
      <c r="AEZ173" s="212"/>
      <c r="AFA173" s="212"/>
      <c r="AFB173" s="212"/>
      <c r="AFC173" s="212"/>
      <c r="AFD173" s="212"/>
      <c r="AFE173" s="212"/>
      <c r="AFF173" s="212"/>
      <c r="AFG173" s="212"/>
      <c r="AFH173" s="212"/>
      <c r="AFI173" s="212"/>
      <c r="AFJ173" s="212"/>
      <c r="AFK173" s="212"/>
      <c r="AFL173" s="212"/>
      <c r="AFM173" s="212"/>
      <c r="AFN173" s="212"/>
      <c r="AFO173" s="212"/>
      <c r="AFP173" s="212"/>
      <c r="AFQ173" s="212"/>
      <c r="AFR173" s="212"/>
      <c r="AFS173" s="212"/>
      <c r="AFT173" s="212"/>
      <c r="AFU173" s="212"/>
      <c r="AFV173" s="212"/>
      <c r="AFW173" s="212"/>
      <c r="AFX173" s="212"/>
      <c r="AFY173" s="212"/>
      <c r="AFZ173" s="212"/>
      <c r="AGA173" s="212"/>
      <c r="AGB173" s="212"/>
      <c r="AGC173" s="212"/>
      <c r="AGD173" s="212"/>
      <c r="AGE173" s="212"/>
      <c r="AGF173" s="212"/>
      <c r="AGG173" s="212"/>
      <c r="AGH173" s="212"/>
      <c r="AGI173" s="212"/>
      <c r="AGJ173" s="212"/>
      <c r="AGK173" s="212"/>
      <c r="AGL173" s="212"/>
      <c r="AGM173" s="212"/>
      <c r="AGN173" s="212"/>
      <c r="AGO173" s="212"/>
      <c r="AGP173" s="212"/>
      <c r="AGQ173" s="212"/>
      <c r="AGR173" s="212"/>
      <c r="AGS173" s="212"/>
      <c r="AGT173" s="212"/>
      <c r="AGU173" s="212"/>
      <c r="AGV173" s="212"/>
      <c r="AGW173" s="212"/>
      <c r="AGX173" s="212"/>
      <c r="AGY173" s="212"/>
      <c r="AGZ173" s="212"/>
      <c r="AHA173" s="212"/>
      <c r="AHB173" s="212"/>
      <c r="AHC173" s="212"/>
      <c r="AHD173" s="212"/>
      <c r="AHE173" s="212"/>
      <c r="AHF173" s="212"/>
      <c r="AHG173" s="212"/>
      <c r="AHH173" s="212"/>
      <c r="AHI173" s="212"/>
      <c r="AHJ173" s="212"/>
      <c r="AHK173" s="212"/>
      <c r="AHL173" s="212"/>
      <c r="AHM173" s="212"/>
      <c r="AHN173" s="212"/>
      <c r="AHO173" s="212"/>
      <c r="AHP173" s="212"/>
      <c r="AHQ173" s="212"/>
      <c r="AHR173" s="212"/>
      <c r="AHS173" s="212"/>
      <c r="AHT173" s="212"/>
      <c r="AHU173" s="212"/>
      <c r="AHV173" s="212"/>
      <c r="AHW173" s="212"/>
      <c r="AHX173" s="212"/>
      <c r="AHY173" s="212"/>
      <c r="AHZ173" s="212"/>
      <c r="AIA173" s="212"/>
      <c r="AIB173" s="212"/>
      <c r="AIC173" s="212"/>
      <c r="AID173" s="212"/>
      <c r="AIE173" s="212"/>
      <c r="AIF173" s="212"/>
      <c r="AIG173" s="212"/>
      <c r="AIH173" s="212"/>
      <c r="AII173" s="212"/>
      <c r="AIJ173" s="212"/>
      <c r="AIK173" s="212"/>
      <c r="AIL173" s="212"/>
      <c r="AIM173" s="212"/>
      <c r="AIN173" s="212"/>
      <c r="AIO173" s="212"/>
      <c r="AIP173" s="212"/>
      <c r="AIQ173" s="212"/>
      <c r="AIR173" s="212"/>
      <c r="AIS173" s="212"/>
      <c r="AIT173" s="212"/>
      <c r="AIU173" s="212"/>
      <c r="AIV173" s="212"/>
      <c r="AIW173" s="212"/>
      <c r="AIX173" s="212"/>
      <c r="AIY173" s="212"/>
      <c r="AIZ173" s="212"/>
      <c r="AJA173" s="212"/>
      <c r="AJB173" s="212"/>
      <c r="AJC173" s="212"/>
      <c r="AJD173" s="212"/>
      <c r="AJE173" s="212"/>
      <c r="AJF173" s="212"/>
      <c r="AJG173" s="212"/>
      <c r="AJH173" s="212"/>
      <c r="AJI173" s="212"/>
      <c r="AJJ173" s="212"/>
      <c r="AJK173" s="212"/>
      <c r="AJL173" s="212"/>
      <c r="AJM173" s="212"/>
      <c r="AJN173" s="212"/>
      <c r="AJO173" s="212"/>
      <c r="AJP173" s="212"/>
      <c r="AJQ173" s="212"/>
      <c r="AJR173" s="212"/>
      <c r="AJS173" s="212"/>
      <c r="AJT173" s="212"/>
      <c r="AJU173" s="212"/>
      <c r="AJV173" s="212"/>
      <c r="AJW173" s="212"/>
      <c r="AJX173" s="212"/>
      <c r="AJY173" s="212"/>
      <c r="AJZ173" s="212"/>
      <c r="AKA173" s="212"/>
      <c r="AKB173" s="212"/>
      <c r="AKC173" s="212"/>
      <c r="AKD173" s="212"/>
      <c r="AKE173" s="212"/>
      <c r="AKF173" s="212"/>
      <c r="AKG173" s="212"/>
      <c r="AKH173" s="212"/>
      <c r="AKI173" s="212"/>
      <c r="AKJ173" s="212"/>
      <c r="AKK173" s="212"/>
      <c r="AKL173" s="212"/>
      <c r="AKM173" s="212"/>
      <c r="AKN173" s="212"/>
      <c r="AKO173" s="212"/>
      <c r="AKP173" s="212"/>
      <c r="AKQ173" s="212"/>
      <c r="AKR173" s="212"/>
      <c r="AKS173" s="212"/>
      <c r="AKT173" s="212"/>
      <c r="AKU173" s="212"/>
      <c r="AKV173" s="212"/>
      <c r="AKW173" s="212"/>
      <c r="AKX173" s="212"/>
      <c r="AKY173" s="212"/>
      <c r="AKZ173" s="212"/>
      <c r="ALA173" s="212"/>
      <c r="ALB173" s="212"/>
      <c r="ALC173" s="212"/>
      <c r="ALD173" s="212"/>
      <c r="ALE173" s="212"/>
      <c r="ALF173" s="212"/>
      <c r="ALG173" s="212"/>
      <c r="ALH173" s="212"/>
      <c r="ALI173" s="212"/>
      <c r="ALJ173" s="212"/>
      <c r="ALK173" s="212"/>
      <c r="ALL173" s="212"/>
      <c r="ALM173" s="212"/>
      <c r="ALN173" s="212"/>
      <c r="ALO173" s="212"/>
      <c r="ALP173" s="212"/>
      <c r="ALQ173" s="212"/>
      <c r="ALR173" s="212"/>
      <c r="ALS173" s="212"/>
      <c r="ALT173" s="212"/>
      <c r="ALU173" s="212"/>
      <c r="ALV173" s="212"/>
      <c r="ALW173" s="212"/>
      <c r="ALX173" s="212"/>
      <c r="ALY173" s="212"/>
      <c r="ALZ173" s="212"/>
      <c r="AMA173" s="212"/>
      <c r="AMB173" s="212"/>
      <c r="AMC173" s="212"/>
      <c r="AMD173" s="212"/>
      <c r="AME173" s="212"/>
      <c r="AMF173" s="212"/>
      <c r="AMG173" s="212"/>
      <c r="AMH173" s="212"/>
      <c r="AMI173" s="212"/>
      <c r="AMJ173" s="212"/>
    </row>
    <row r="174" spans="1:1024" ht="30">
      <c r="A174" s="279" t="s">
        <v>25519</v>
      </c>
      <c r="B174" s="156">
        <v>174</v>
      </c>
      <c r="C174" t="s">
        <v>25825</v>
      </c>
      <c r="D174" s="312" t="s">
        <v>25520</v>
      </c>
      <c r="E174" s="168"/>
      <c r="F174" s="374">
        <v>4</v>
      </c>
      <c r="G174" s="168"/>
      <c r="H174" s="168"/>
      <c r="I174" s="375">
        <v>294</v>
      </c>
      <c r="J174" s="325"/>
      <c r="K174" s="376">
        <v>1</v>
      </c>
      <c r="L174" s="171"/>
      <c r="M174" s="172"/>
      <c r="N174" s="172"/>
      <c r="O174" s="171"/>
      <c r="P174" s="172"/>
      <c r="Q174" s="172"/>
      <c r="R174" s="172"/>
      <c r="S174" s="172"/>
      <c r="T174" s="172"/>
      <c r="U174" s="173"/>
      <c r="V174" s="166">
        <f t="shared" si="97"/>
        <v>100</v>
      </c>
      <c r="W174" s="166">
        <f t="shared" si="77"/>
        <v>100</v>
      </c>
      <c r="X174" s="166">
        <f t="shared" si="99"/>
        <v>100</v>
      </c>
      <c r="Y174" s="166">
        <f t="shared" si="100"/>
        <v>100</v>
      </c>
      <c r="Z174" s="166">
        <f t="shared" si="101"/>
        <v>100</v>
      </c>
      <c r="AA174" s="174">
        <f t="shared" si="102"/>
        <v>100</v>
      </c>
      <c r="AB174" s="174">
        <f t="shared" si="103"/>
        <v>100</v>
      </c>
      <c r="AC174" s="174">
        <f t="shared" si="104"/>
        <v>100</v>
      </c>
      <c r="AD174" s="168"/>
      <c r="AE174" s="168"/>
      <c r="AF174" s="162">
        <f t="shared" si="98"/>
        <v>1</v>
      </c>
      <c r="AG174" s="162">
        <f t="shared" si="105"/>
        <v>100</v>
      </c>
      <c r="AH174" s="162">
        <f t="shared" si="106"/>
        <v>3</v>
      </c>
      <c r="AI174" s="162">
        <f t="shared" si="107"/>
        <v>100</v>
      </c>
      <c r="AJ174" s="352" t="s">
        <v>25826</v>
      </c>
      <c r="AK174" s="377">
        <v>1</v>
      </c>
      <c r="AL174" s="378" t="s">
        <v>6747</v>
      </c>
      <c r="AM174" s="163"/>
      <c r="AN174" s="212"/>
      <c r="AO174" s="212"/>
      <c r="AP174" s="212"/>
      <c r="AQ174" s="270" t="s">
        <v>6847</v>
      </c>
      <c r="AR174" s="212"/>
      <c r="AS174" s="212"/>
      <c r="AT174" s="212"/>
      <c r="AU174" s="212"/>
      <c r="AV174" s="212"/>
      <c r="AW174" s="212"/>
      <c r="AX174" s="212"/>
      <c r="AY174" s="212"/>
      <c r="AZ174" s="212"/>
      <c r="BA174" s="212"/>
      <c r="BB174" s="212"/>
      <c r="BC174" s="212"/>
      <c r="BD174" s="212"/>
      <c r="BE174" s="212"/>
      <c r="BF174" s="212"/>
      <c r="BG174" s="212"/>
      <c r="BH174" s="212"/>
      <c r="BI174" s="212"/>
      <c r="BJ174" s="212"/>
      <c r="BK174" s="212"/>
      <c r="BL174" s="212"/>
      <c r="BM174" s="212"/>
      <c r="BN174" s="212"/>
      <c r="BO174" s="212"/>
      <c r="BP174" s="212"/>
      <c r="BQ174" s="212"/>
      <c r="BR174" s="212"/>
      <c r="BS174" s="212"/>
      <c r="BT174" s="212"/>
      <c r="BU174" s="212"/>
      <c r="BV174" s="212"/>
      <c r="BW174" s="212"/>
      <c r="BX174" s="212"/>
      <c r="BY174" s="212"/>
      <c r="BZ174" s="212"/>
      <c r="CA174" s="212"/>
      <c r="CB174" s="212"/>
      <c r="CC174" s="212"/>
      <c r="CD174" s="212"/>
      <c r="CE174" s="212"/>
      <c r="CF174" s="212"/>
      <c r="CG174" s="212"/>
      <c r="CH174" s="212"/>
      <c r="CI174" s="212"/>
      <c r="CJ174" s="212"/>
      <c r="CK174" s="212"/>
      <c r="CL174" s="212"/>
      <c r="CM174" s="212"/>
      <c r="CN174" s="212"/>
      <c r="CO174" s="212"/>
      <c r="CP174" s="212"/>
      <c r="CQ174" s="212"/>
      <c r="CR174" s="212"/>
      <c r="CS174" s="212"/>
      <c r="CT174" s="212"/>
      <c r="CU174" s="212"/>
      <c r="CV174" s="212"/>
      <c r="CW174" s="212"/>
      <c r="CX174" s="212"/>
      <c r="CY174" s="212"/>
      <c r="CZ174" s="212"/>
      <c r="DA174" s="212"/>
      <c r="DB174" s="212"/>
      <c r="DC174" s="212"/>
      <c r="DD174" s="212"/>
      <c r="DE174" s="212"/>
      <c r="DF174" s="212"/>
      <c r="DG174" s="212"/>
      <c r="DH174" s="212"/>
      <c r="DI174" s="212"/>
      <c r="DJ174" s="212"/>
      <c r="DK174" s="212"/>
      <c r="DL174" s="212"/>
      <c r="DM174" s="212"/>
      <c r="DN174" s="212"/>
      <c r="DO174" s="212"/>
      <c r="DP174" s="212"/>
      <c r="DQ174" s="212"/>
      <c r="DR174" s="212"/>
      <c r="DS174" s="212"/>
      <c r="DT174" s="212"/>
      <c r="DU174" s="212"/>
      <c r="DV174" s="212"/>
      <c r="DW174" s="212"/>
      <c r="DX174" s="212"/>
      <c r="DY174" s="212"/>
      <c r="DZ174" s="212"/>
      <c r="EA174" s="212"/>
      <c r="EB174" s="212"/>
      <c r="EC174" s="212"/>
      <c r="ED174" s="212"/>
      <c r="EE174" s="212"/>
      <c r="EF174" s="212"/>
      <c r="EG174" s="212"/>
      <c r="EH174" s="212"/>
      <c r="EI174" s="212"/>
      <c r="EJ174" s="212"/>
      <c r="EK174" s="212"/>
      <c r="EL174" s="212"/>
      <c r="EM174" s="212"/>
      <c r="EN174" s="212"/>
      <c r="EO174" s="212"/>
      <c r="EP174" s="212"/>
      <c r="EQ174" s="212"/>
      <c r="ER174" s="212"/>
      <c r="ES174" s="212"/>
      <c r="ET174" s="212"/>
      <c r="EU174" s="212"/>
      <c r="EV174" s="212"/>
      <c r="EW174" s="212"/>
      <c r="EX174" s="212"/>
      <c r="EY174" s="212"/>
      <c r="EZ174" s="212"/>
      <c r="FA174" s="212"/>
      <c r="FB174" s="212"/>
      <c r="FC174" s="212"/>
      <c r="FD174" s="212"/>
      <c r="FE174" s="212"/>
      <c r="FF174" s="212"/>
      <c r="FG174" s="212"/>
      <c r="FH174" s="212"/>
      <c r="FI174" s="212"/>
      <c r="FJ174" s="212"/>
      <c r="FK174" s="212"/>
      <c r="FL174" s="212"/>
      <c r="FM174" s="212"/>
      <c r="FN174" s="212"/>
      <c r="FO174" s="212"/>
      <c r="FP174" s="212"/>
      <c r="FQ174" s="212"/>
      <c r="FR174" s="212"/>
      <c r="FS174" s="212"/>
      <c r="FT174" s="212"/>
      <c r="FU174" s="212"/>
      <c r="FV174" s="212"/>
      <c r="FW174" s="212"/>
      <c r="FX174" s="212"/>
      <c r="FY174" s="212"/>
      <c r="FZ174" s="212"/>
      <c r="GA174" s="212"/>
      <c r="GB174" s="212"/>
      <c r="GC174" s="212"/>
      <c r="GD174" s="212"/>
      <c r="GE174" s="212"/>
      <c r="GF174" s="212"/>
      <c r="GG174" s="212"/>
      <c r="GH174" s="212"/>
      <c r="GI174" s="212"/>
      <c r="GJ174" s="212"/>
      <c r="GK174" s="212"/>
      <c r="GL174" s="212"/>
      <c r="GM174" s="212"/>
      <c r="GN174" s="212"/>
      <c r="GO174" s="212"/>
      <c r="GP174" s="212"/>
      <c r="GQ174" s="212"/>
      <c r="GR174" s="212"/>
      <c r="GS174" s="212"/>
      <c r="GT174" s="212"/>
      <c r="GU174" s="212"/>
      <c r="GV174" s="212"/>
      <c r="GW174" s="212"/>
      <c r="GX174" s="212"/>
      <c r="GY174" s="212"/>
      <c r="GZ174" s="212"/>
      <c r="HA174" s="212"/>
      <c r="HB174" s="212"/>
      <c r="HC174" s="212"/>
      <c r="HD174" s="212"/>
      <c r="HE174" s="212"/>
      <c r="HF174" s="212"/>
      <c r="HG174" s="212"/>
      <c r="HH174" s="212"/>
      <c r="HI174" s="212"/>
      <c r="HJ174" s="212"/>
      <c r="HK174" s="212"/>
      <c r="HL174" s="212"/>
      <c r="HM174" s="212"/>
      <c r="HN174" s="212"/>
      <c r="HO174" s="212"/>
      <c r="HP174" s="212"/>
      <c r="HQ174" s="212"/>
      <c r="HR174" s="212"/>
      <c r="HS174" s="212"/>
      <c r="HT174" s="212"/>
      <c r="HU174" s="212"/>
      <c r="HV174" s="212"/>
      <c r="HW174" s="212"/>
      <c r="HX174" s="212"/>
      <c r="HY174" s="212"/>
      <c r="HZ174" s="212"/>
      <c r="IA174" s="212"/>
      <c r="IB174" s="212"/>
      <c r="IC174" s="212"/>
      <c r="ID174" s="212"/>
      <c r="IE174" s="212"/>
      <c r="IF174" s="212"/>
      <c r="IG174" s="212"/>
      <c r="IH174" s="212"/>
      <c r="II174" s="212"/>
      <c r="IJ174" s="212"/>
      <c r="IK174" s="212"/>
      <c r="IL174" s="212"/>
      <c r="IM174" s="212"/>
      <c r="IN174" s="212"/>
      <c r="IO174" s="212"/>
      <c r="IP174" s="212"/>
      <c r="IQ174" s="212"/>
      <c r="IR174" s="212"/>
      <c r="IS174" s="212"/>
      <c r="IT174" s="212"/>
      <c r="IU174" s="212"/>
      <c r="IV174" s="212"/>
      <c r="IW174" s="212"/>
      <c r="IX174" s="212"/>
      <c r="IY174" s="212"/>
      <c r="IZ174" s="212"/>
      <c r="JA174" s="212"/>
      <c r="JB174" s="212"/>
      <c r="JC174" s="212"/>
      <c r="JD174" s="212"/>
      <c r="JE174" s="212"/>
      <c r="JF174" s="212"/>
      <c r="JG174" s="212"/>
      <c r="JH174" s="212"/>
      <c r="JI174" s="212"/>
      <c r="JJ174" s="212"/>
      <c r="JK174" s="212"/>
      <c r="JL174" s="212"/>
      <c r="JM174" s="212"/>
      <c r="JN174" s="212"/>
      <c r="JO174" s="212"/>
      <c r="JP174" s="212"/>
      <c r="JQ174" s="212"/>
      <c r="JR174" s="212"/>
      <c r="JS174" s="212"/>
      <c r="JT174" s="212"/>
      <c r="JU174" s="212"/>
      <c r="JV174" s="212"/>
      <c r="JW174" s="212"/>
      <c r="JX174" s="212"/>
      <c r="JY174" s="212"/>
      <c r="JZ174" s="212"/>
      <c r="KA174" s="212"/>
      <c r="KB174" s="212"/>
      <c r="KC174" s="212"/>
      <c r="KD174" s="212"/>
      <c r="KE174" s="212"/>
      <c r="KF174" s="212"/>
      <c r="KG174" s="212"/>
      <c r="KH174" s="212"/>
      <c r="KI174" s="212"/>
      <c r="KJ174" s="212"/>
      <c r="KK174" s="212"/>
      <c r="KL174" s="212"/>
      <c r="KM174" s="212"/>
      <c r="KN174" s="212"/>
      <c r="KO174" s="212"/>
      <c r="KP174" s="212"/>
      <c r="KQ174" s="212"/>
      <c r="KR174" s="212"/>
      <c r="KS174" s="212"/>
      <c r="KT174" s="212"/>
      <c r="KU174" s="212"/>
      <c r="KV174" s="212"/>
      <c r="KW174" s="212"/>
      <c r="KX174" s="212"/>
      <c r="KY174" s="212"/>
      <c r="KZ174" s="212"/>
      <c r="LA174" s="212"/>
      <c r="LB174" s="212"/>
      <c r="LC174" s="212"/>
      <c r="LD174" s="212"/>
      <c r="LE174" s="212"/>
      <c r="LF174" s="212"/>
      <c r="LG174" s="212"/>
      <c r="LH174" s="212"/>
      <c r="LI174" s="212"/>
      <c r="LJ174" s="212"/>
      <c r="LK174" s="212"/>
      <c r="LL174" s="212"/>
      <c r="LM174" s="212"/>
      <c r="LN174" s="212"/>
      <c r="LO174" s="212"/>
      <c r="LP174" s="212"/>
      <c r="LQ174" s="212"/>
      <c r="LR174" s="212"/>
      <c r="LS174" s="212"/>
      <c r="LT174" s="212"/>
      <c r="LU174" s="212"/>
      <c r="LV174" s="212"/>
      <c r="LW174" s="212"/>
      <c r="LX174" s="212"/>
      <c r="LY174" s="212"/>
      <c r="LZ174" s="212"/>
      <c r="MA174" s="212"/>
      <c r="MB174" s="212"/>
      <c r="MC174" s="212"/>
      <c r="MD174" s="212"/>
      <c r="ME174" s="212"/>
      <c r="MF174" s="212"/>
      <c r="MG174" s="212"/>
      <c r="MH174" s="212"/>
      <c r="MI174" s="212"/>
      <c r="MJ174" s="212"/>
      <c r="MK174" s="212"/>
      <c r="ML174" s="212"/>
      <c r="MM174" s="212"/>
      <c r="MN174" s="212"/>
      <c r="MO174" s="212"/>
      <c r="MP174" s="212"/>
      <c r="MQ174" s="212"/>
      <c r="MR174" s="212"/>
      <c r="MS174" s="212"/>
      <c r="MT174" s="212"/>
      <c r="MU174" s="212"/>
      <c r="MV174" s="212"/>
      <c r="MW174" s="212"/>
      <c r="MX174" s="212"/>
      <c r="MY174" s="212"/>
      <c r="MZ174" s="212"/>
      <c r="NA174" s="212"/>
      <c r="NB174" s="212"/>
      <c r="NC174" s="212"/>
      <c r="ND174" s="212"/>
      <c r="NE174" s="212"/>
      <c r="NF174" s="212"/>
      <c r="NG174" s="212"/>
      <c r="NH174" s="212"/>
      <c r="NI174" s="212"/>
      <c r="NJ174" s="212"/>
      <c r="NK174" s="212"/>
      <c r="NL174" s="212"/>
      <c r="NM174" s="212"/>
      <c r="NN174" s="212"/>
      <c r="NO174" s="212"/>
      <c r="NP174" s="212"/>
      <c r="NQ174" s="212"/>
      <c r="NR174" s="212"/>
      <c r="NS174" s="212"/>
      <c r="NT174" s="212"/>
      <c r="NU174" s="212"/>
      <c r="NV174" s="212"/>
      <c r="NW174" s="212"/>
      <c r="NX174" s="212"/>
      <c r="NY174" s="212"/>
      <c r="NZ174" s="212"/>
      <c r="OA174" s="212"/>
      <c r="OB174" s="212"/>
      <c r="OC174" s="212"/>
      <c r="OD174" s="212"/>
      <c r="OE174" s="212"/>
      <c r="OF174" s="212"/>
      <c r="OG174" s="212"/>
      <c r="OH174" s="212"/>
      <c r="OI174" s="212"/>
      <c r="OJ174" s="212"/>
      <c r="OK174" s="212"/>
      <c r="OL174" s="212"/>
      <c r="OM174" s="212"/>
      <c r="ON174" s="212"/>
      <c r="OO174" s="212"/>
      <c r="OP174" s="212"/>
      <c r="OQ174" s="212"/>
      <c r="OR174" s="212"/>
      <c r="OS174" s="212"/>
      <c r="OT174" s="212"/>
      <c r="OU174" s="212"/>
      <c r="OV174" s="212"/>
      <c r="OW174" s="212"/>
      <c r="OX174" s="212"/>
      <c r="OY174" s="212"/>
      <c r="OZ174" s="212"/>
      <c r="PA174" s="212"/>
      <c r="PB174" s="212"/>
      <c r="PC174" s="212"/>
      <c r="PD174" s="212"/>
      <c r="PE174" s="212"/>
      <c r="PF174" s="212"/>
      <c r="PG174" s="212"/>
      <c r="PH174" s="212"/>
      <c r="PI174" s="212"/>
      <c r="PJ174" s="212"/>
      <c r="PK174" s="212"/>
      <c r="PL174" s="212"/>
      <c r="PM174" s="212"/>
      <c r="PN174" s="212"/>
      <c r="PO174" s="212"/>
      <c r="PP174" s="212"/>
      <c r="PQ174" s="212"/>
      <c r="PR174" s="212"/>
      <c r="PS174" s="212"/>
      <c r="PT174" s="212"/>
      <c r="PU174" s="212"/>
      <c r="PV174" s="212"/>
      <c r="PW174" s="212"/>
      <c r="PX174" s="212"/>
      <c r="PY174" s="212"/>
      <c r="PZ174" s="212"/>
      <c r="QA174" s="212"/>
      <c r="QB174" s="212"/>
      <c r="QC174" s="212"/>
      <c r="QD174" s="212"/>
      <c r="QE174" s="212"/>
      <c r="QF174" s="212"/>
      <c r="QG174" s="212"/>
      <c r="QH174" s="212"/>
      <c r="QI174" s="212"/>
      <c r="QJ174" s="212"/>
      <c r="QK174" s="212"/>
      <c r="QL174" s="212"/>
      <c r="QM174" s="212"/>
      <c r="QN174" s="212"/>
      <c r="QO174" s="212"/>
      <c r="QP174" s="212"/>
      <c r="QQ174" s="212"/>
      <c r="QR174" s="212"/>
      <c r="QS174" s="212"/>
      <c r="QT174" s="212"/>
      <c r="QU174" s="212"/>
      <c r="QV174" s="212"/>
      <c r="QW174" s="212"/>
      <c r="QX174" s="212"/>
      <c r="QY174" s="212"/>
      <c r="QZ174" s="212"/>
      <c r="RA174" s="212"/>
      <c r="RB174" s="212"/>
      <c r="RC174" s="212"/>
      <c r="RD174" s="212"/>
      <c r="RE174" s="212"/>
      <c r="RF174" s="212"/>
      <c r="RG174" s="212"/>
      <c r="RH174" s="212"/>
      <c r="RI174" s="212"/>
      <c r="RJ174" s="212"/>
      <c r="RK174" s="212"/>
      <c r="RL174" s="212"/>
      <c r="RM174" s="212"/>
      <c r="RN174" s="212"/>
      <c r="RO174" s="212"/>
      <c r="RP174" s="212"/>
      <c r="RQ174" s="212"/>
      <c r="RR174" s="212"/>
      <c r="RS174" s="212"/>
      <c r="RT174" s="212"/>
      <c r="RU174" s="212"/>
      <c r="RV174" s="212"/>
      <c r="RW174" s="212"/>
      <c r="RX174" s="212"/>
      <c r="RY174" s="212"/>
      <c r="RZ174" s="212"/>
      <c r="SA174" s="212"/>
      <c r="SB174" s="212"/>
      <c r="SC174" s="212"/>
      <c r="SD174" s="212"/>
      <c r="SE174" s="212"/>
      <c r="SF174" s="212"/>
      <c r="SG174" s="212"/>
      <c r="SH174" s="212"/>
      <c r="SI174" s="212"/>
      <c r="SJ174" s="212"/>
      <c r="SK174" s="212"/>
      <c r="SL174" s="212"/>
      <c r="SM174" s="212"/>
      <c r="SN174" s="212"/>
      <c r="SO174" s="212"/>
      <c r="SP174" s="212"/>
      <c r="SQ174" s="212"/>
      <c r="SR174" s="212"/>
      <c r="SS174" s="212"/>
      <c r="ST174" s="212"/>
      <c r="SU174" s="212"/>
      <c r="SV174" s="212"/>
      <c r="SW174" s="212"/>
      <c r="SX174" s="212"/>
      <c r="SY174" s="212"/>
      <c r="SZ174" s="212"/>
      <c r="TA174" s="212"/>
      <c r="TB174" s="212"/>
      <c r="TC174" s="212"/>
      <c r="TD174" s="212"/>
      <c r="TE174" s="212"/>
      <c r="TF174" s="212"/>
      <c r="TG174" s="212"/>
      <c r="TH174" s="212"/>
      <c r="TI174" s="212"/>
      <c r="TJ174" s="212"/>
      <c r="TK174" s="212"/>
      <c r="TL174" s="212"/>
      <c r="TM174" s="212"/>
      <c r="TN174" s="212"/>
      <c r="TO174" s="212"/>
      <c r="TP174" s="212"/>
      <c r="TQ174" s="212"/>
      <c r="TR174" s="212"/>
      <c r="TS174" s="212"/>
      <c r="TT174" s="212"/>
      <c r="TU174" s="212"/>
      <c r="TV174" s="212"/>
      <c r="TW174" s="212"/>
      <c r="TX174" s="212"/>
      <c r="TY174" s="212"/>
      <c r="TZ174" s="212"/>
      <c r="UA174" s="212"/>
      <c r="UB174" s="212"/>
      <c r="UC174" s="212"/>
      <c r="UD174" s="212"/>
      <c r="UE174" s="212"/>
      <c r="UF174" s="212"/>
      <c r="UG174" s="212"/>
      <c r="UH174" s="212"/>
      <c r="UI174" s="212"/>
      <c r="UJ174" s="212"/>
      <c r="UK174" s="212"/>
      <c r="UL174" s="212"/>
      <c r="UM174" s="212"/>
      <c r="UN174" s="212"/>
      <c r="UO174" s="212"/>
      <c r="UP174" s="212"/>
      <c r="UQ174" s="212"/>
      <c r="UR174" s="212"/>
      <c r="US174" s="212"/>
      <c r="UT174" s="212"/>
      <c r="UU174" s="212"/>
      <c r="UV174" s="212"/>
      <c r="UW174" s="212"/>
      <c r="UX174" s="212"/>
      <c r="UY174" s="212"/>
      <c r="UZ174" s="212"/>
      <c r="VA174" s="212"/>
      <c r="VB174" s="212"/>
      <c r="VC174" s="212"/>
      <c r="VD174" s="212"/>
      <c r="VE174" s="212"/>
      <c r="VF174" s="212"/>
      <c r="VG174" s="212"/>
      <c r="VH174" s="212"/>
      <c r="VI174" s="212"/>
      <c r="VJ174" s="212"/>
      <c r="VK174" s="212"/>
      <c r="VL174" s="212"/>
      <c r="VM174" s="212"/>
      <c r="VN174" s="212"/>
      <c r="VO174" s="212"/>
      <c r="VP174" s="212"/>
      <c r="VQ174" s="212"/>
      <c r="VR174" s="212"/>
      <c r="VS174" s="212"/>
      <c r="VT174" s="212"/>
      <c r="VU174" s="212"/>
      <c r="VV174" s="212"/>
      <c r="VW174" s="212"/>
      <c r="VX174" s="212"/>
      <c r="VY174" s="212"/>
      <c r="VZ174" s="212"/>
      <c r="WA174" s="212"/>
      <c r="WB174" s="212"/>
      <c r="WC174" s="212"/>
      <c r="WD174" s="212"/>
      <c r="WE174" s="212"/>
      <c r="WF174" s="212"/>
      <c r="WG174" s="212"/>
      <c r="WH174" s="212"/>
      <c r="WI174" s="212"/>
      <c r="WJ174" s="212"/>
      <c r="WK174" s="212"/>
      <c r="WL174" s="212"/>
      <c r="WM174" s="212"/>
      <c r="WN174" s="212"/>
      <c r="WO174" s="212"/>
      <c r="WP174" s="212"/>
      <c r="WQ174" s="212"/>
      <c r="WR174" s="212"/>
      <c r="WS174" s="212"/>
      <c r="WT174" s="212"/>
      <c r="WU174" s="212"/>
      <c r="WV174" s="212"/>
      <c r="WW174" s="212"/>
      <c r="WX174" s="212"/>
      <c r="WY174" s="212"/>
      <c r="WZ174" s="212"/>
      <c r="XA174" s="212"/>
      <c r="XB174" s="212"/>
      <c r="XC174" s="212"/>
      <c r="XD174" s="212"/>
      <c r="XE174" s="212"/>
      <c r="XF174" s="212"/>
      <c r="XG174" s="212"/>
      <c r="XH174" s="212"/>
      <c r="XI174" s="212"/>
      <c r="XJ174" s="212"/>
      <c r="XK174" s="212"/>
      <c r="XL174" s="212"/>
      <c r="XM174" s="212"/>
      <c r="XN174" s="212"/>
      <c r="XO174" s="212"/>
      <c r="XP174" s="212"/>
      <c r="XQ174" s="212"/>
      <c r="XR174" s="212"/>
      <c r="XS174" s="212"/>
      <c r="XT174" s="212"/>
      <c r="XU174" s="212"/>
      <c r="XV174" s="212"/>
      <c r="XW174" s="212"/>
      <c r="XX174" s="212"/>
      <c r="XY174" s="212"/>
      <c r="XZ174" s="212"/>
      <c r="YA174" s="212"/>
      <c r="YB174" s="212"/>
      <c r="YC174" s="212"/>
      <c r="YD174" s="212"/>
      <c r="YE174" s="212"/>
      <c r="YF174" s="212"/>
      <c r="YG174" s="212"/>
      <c r="YH174" s="212"/>
      <c r="YI174" s="212"/>
      <c r="YJ174" s="212"/>
      <c r="YK174" s="212"/>
      <c r="YL174" s="212"/>
      <c r="YM174" s="212"/>
      <c r="YN174" s="212"/>
      <c r="YO174" s="212"/>
      <c r="YP174" s="212"/>
      <c r="YQ174" s="212"/>
      <c r="YR174" s="212"/>
      <c r="YS174" s="212"/>
      <c r="YT174" s="212"/>
      <c r="YU174" s="212"/>
      <c r="YV174" s="212"/>
      <c r="YW174" s="212"/>
      <c r="YX174" s="212"/>
      <c r="YY174" s="212"/>
      <c r="YZ174" s="212"/>
      <c r="ZA174" s="212"/>
      <c r="ZB174" s="212"/>
      <c r="ZC174" s="212"/>
      <c r="ZD174" s="212"/>
      <c r="ZE174" s="212"/>
      <c r="ZF174" s="212"/>
      <c r="ZG174" s="212"/>
      <c r="ZH174" s="212"/>
      <c r="ZI174" s="212"/>
      <c r="ZJ174" s="212"/>
      <c r="ZK174" s="212"/>
      <c r="ZL174" s="212"/>
      <c r="ZM174" s="212"/>
      <c r="ZN174" s="212"/>
      <c r="ZO174" s="212"/>
      <c r="ZP174" s="212"/>
      <c r="ZQ174" s="212"/>
      <c r="ZR174" s="212"/>
      <c r="ZS174" s="212"/>
      <c r="ZT174" s="212"/>
      <c r="ZU174" s="212"/>
      <c r="ZV174" s="212"/>
      <c r="ZW174" s="212"/>
      <c r="ZX174" s="212"/>
      <c r="ZY174" s="212"/>
      <c r="ZZ174" s="212"/>
      <c r="AAA174" s="212"/>
      <c r="AAB174" s="212"/>
      <c r="AAC174" s="212"/>
      <c r="AAD174" s="212"/>
      <c r="AAE174" s="212"/>
      <c r="AAF174" s="212"/>
      <c r="AAG174" s="212"/>
      <c r="AAH174" s="212"/>
      <c r="AAI174" s="212"/>
      <c r="AAJ174" s="212"/>
      <c r="AAK174" s="212"/>
      <c r="AAL174" s="212"/>
      <c r="AAM174" s="212"/>
      <c r="AAN174" s="212"/>
      <c r="AAO174" s="212"/>
      <c r="AAP174" s="212"/>
      <c r="AAQ174" s="212"/>
      <c r="AAR174" s="212"/>
      <c r="AAS174" s="212"/>
      <c r="AAT174" s="212"/>
      <c r="AAU174" s="212"/>
      <c r="AAV174" s="212"/>
      <c r="AAW174" s="212"/>
      <c r="AAX174" s="212"/>
      <c r="AAY174" s="212"/>
      <c r="AAZ174" s="212"/>
      <c r="ABA174" s="212"/>
      <c r="ABB174" s="212"/>
      <c r="ABC174" s="212"/>
      <c r="ABD174" s="212"/>
      <c r="ABE174" s="212"/>
      <c r="ABF174" s="212"/>
      <c r="ABG174" s="212"/>
      <c r="ABH174" s="212"/>
      <c r="ABI174" s="212"/>
      <c r="ABJ174" s="212"/>
      <c r="ABK174" s="212"/>
      <c r="ABL174" s="212"/>
      <c r="ABM174" s="212"/>
      <c r="ABN174" s="212"/>
      <c r="ABO174" s="212"/>
      <c r="ABP174" s="212"/>
      <c r="ABQ174" s="212"/>
      <c r="ABR174" s="212"/>
      <c r="ABS174" s="212"/>
      <c r="ABT174" s="212"/>
      <c r="ABU174" s="212"/>
      <c r="ABV174" s="212"/>
      <c r="ABW174" s="212"/>
      <c r="ABX174" s="212"/>
      <c r="ABY174" s="212"/>
      <c r="ABZ174" s="212"/>
      <c r="ACA174" s="212"/>
      <c r="ACB174" s="212"/>
      <c r="ACC174" s="212"/>
      <c r="ACD174" s="212"/>
      <c r="ACE174" s="212"/>
      <c r="ACF174" s="212"/>
      <c r="ACG174" s="212"/>
      <c r="ACH174" s="212"/>
      <c r="ACI174" s="212"/>
      <c r="ACJ174" s="212"/>
      <c r="ACK174" s="212"/>
      <c r="ACL174" s="212"/>
      <c r="ACM174" s="212"/>
      <c r="ACN174" s="212"/>
      <c r="ACO174" s="212"/>
      <c r="ACP174" s="212"/>
      <c r="ACQ174" s="212"/>
      <c r="ACR174" s="212"/>
      <c r="ACS174" s="212"/>
      <c r="ACT174" s="212"/>
      <c r="ACU174" s="212"/>
      <c r="ACV174" s="212"/>
      <c r="ACW174" s="212"/>
      <c r="ACX174" s="212"/>
      <c r="ACY174" s="212"/>
      <c r="ACZ174" s="212"/>
      <c r="ADA174" s="212"/>
      <c r="ADB174" s="212"/>
      <c r="ADC174" s="212"/>
      <c r="ADD174" s="212"/>
      <c r="ADE174" s="212"/>
      <c r="ADF174" s="212"/>
      <c r="ADG174" s="212"/>
      <c r="ADH174" s="212"/>
      <c r="ADI174" s="212"/>
      <c r="ADJ174" s="212"/>
      <c r="ADK174" s="212"/>
      <c r="ADL174" s="212"/>
      <c r="ADM174" s="212"/>
      <c r="ADN174" s="212"/>
      <c r="ADO174" s="212"/>
      <c r="ADP174" s="212"/>
      <c r="ADQ174" s="212"/>
      <c r="ADR174" s="212"/>
      <c r="ADS174" s="212"/>
      <c r="ADT174" s="212"/>
      <c r="ADU174" s="212"/>
      <c r="ADV174" s="212"/>
      <c r="ADW174" s="212"/>
      <c r="ADX174" s="212"/>
      <c r="ADY174" s="212"/>
      <c r="ADZ174" s="212"/>
      <c r="AEA174" s="212"/>
      <c r="AEB174" s="212"/>
      <c r="AEC174" s="212"/>
      <c r="AED174" s="212"/>
      <c r="AEE174" s="212"/>
      <c r="AEF174" s="212"/>
      <c r="AEG174" s="212"/>
      <c r="AEH174" s="212"/>
      <c r="AEI174" s="212"/>
      <c r="AEJ174" s="212"/>
      <c r="AEK174" s="212"/>
      <c r="AEL174" s="212"/>
      <c r="AEM174" s="212"/>
      <c r="AEN174" s="212"/>
      <c r="AEO174" s="212"/>
      <c r="AEP174" s="212"/>
      <c r="AEQ174" s="212"/>
      <c r="AER174" s="212"/>
      <c r="AES174" s="212"/>
      <c r="AET174" s="212"/>
      <c r="AEU174" s="212"/>
      <c r="AEV174" s="212"/>
      <c r="AEW174" s="212"/>
      <c r="AEX174" s="212"/>
      <c r="AEY174" s="212"/>
      <c r="AEZ174" s="212"/>
      <c r="AFA174" s="212"/>
      <c r="AFB174" s="212"/>
      <c r="AFC174" s="212"/>
      <c r="AFD174" s="212"/>
      <c r="AFE174" s="212"/>
      <c r="AFF174" s="212"/>
      <c r="AFG174" s="212"/>
      <c r="AFH174" s="212"/>
      <c r="AFI174" s="212"/>
      <c r="AFJ174" s="212"/>
      <c r="AFK174" s="212"/>
      <c r="AFL174" s="212"/>
      <c r="AFM174" s="212"/>
      <c r="AFN174" s="212"/>
      <c r="AFO174" s="212"/>
      <c r="AFP174" s="212"/>
      <c r="AFQ174" s="212"/>
      <c r="AFR174" s="212"/>
      <c r="AFS174" s="212"/>
      <c r="AFT174" s="212"/>
      <c r="AFU174" s="212"/>
      <c r="AFV174" s="212"/>
      <c r="AFW174" s="212"/>
      <c r="AFX174" s="212"/>
      <c r="AFY174" s="212"/>
      <c r="AFZ174" s="212"/>
      <c r="AGA174" s="212"/>
      <c r="AGB174" s="212"/>
      <c r="AGC174" s="212"/>
      <c r="AGD174" s="212"/>
      <c r="AGE174" s="212"/>
      <c r="AGF174" s="212"/>
      <c r="AGG174" s="212"/>
      <c r="AGH174" s="212"/>
      <c r="AGI174" s="212"/>
      <c r="AGJ174" s="212"/>
      <c r="AGK174" s="212"/>
      <c r="AGL174" s="212"/>
      <c r="AGM174" s="212"/>
      <c r="AGN174" s="212"/>
      <c r="AGO174" s="212"/>
      <c r="AGP174" s="212"/>
      <c r="AGQ174" s="212"/>
      <c r="AGR174" s="212"/>
      <c r="AGS174" s="212"/>
      <c r="AGT174" s="212"/>
      <c r="AGU174" s="212"/>
      <c r="AGV174" s="212"/>
      <c r="AGW174" s="212"/>
      <c r="AGX174" s="212"/>
      <c r="AGY174" s="212"/>
      <c r="AGZ174" s="212"/>
      <c r="AHA174" s="212"/>
      <c r="AHB174" s="212"/>
      <c r="AHC174" s="212"/>
      <c r="AHD174" s="212"/>
      <c r="AHE174" s="212"/>
      <c r="AHF174" s="212"/>
      <c r="AHG174" s="212"/>
      <c r="AHH174" s="212"/>
      <c r="AHI174" s="212"/>
      <c r="AHJ174" s="212"/>
      <c r="AHK174" s="212"/>
      <c r="AHL174" s="212"/>
      <c r="AHM174" s="212"/>
      <c r="AHN174" s="212"/>
      <c r="AHO174" s="212"/>
      <c r="AHP174" s="212"/>
      <c r="AHQ174" s="212"/>
      <c r="AHR174" s="212"/>
      <c r="AHS174" s="212"/>
      <c r="AHT174" s="212"/>
      <c r="AHU174" s="212"/>
      <c r="AHV174" s="212"/>
      <c r="AHW174" s="212"/>
      <c r="AHX174" s="212"/>
      <c r="AHY174" s="212"/>
      <c r="AHZ174" s="212"/>
      <c r="AIA174" s="212"/>
      <c r="AIB174" s="212"/>
      <c r="AIC174" s="212"/>
      <c r="AID174" s="212"/>
      <c r="AIE174" s="212"/>
      <c r="AIF174" s="212"/>
      <c r="AIG174" s="212"/>
      <c r="AIH174" s="212"/>
      <c r="AII174" s="212"/>
      <c r="AIJ174" s="212"/>
      <c r="AIK174" s="212"/>
      <c r="AIL174" s="212"/>
      <c r="AIM174" s="212"/>
      <c r="AIN174" s="212"/>
      <c r="AIO174" s="212"/>
      <c r="AIP174" s="212"/>
      <c r="AIQ174" s="212"/>
      <c r="AIR174" s="212"/>
      <c r="AIS174" s="212"/>
      <c r="AIT174" s="212"/>
      <c r="AIU174" s="212"/>
      <c r="AIV174" s="212"/>
      <c r="AIW174" s="212"/>
      <c r="AIX174" s="212"/>
      <c r="AIY174" s="212"/>
      <c r="AIZ174" s="212"/>
      <c r="AJA174" s="212"/>
      <c r="AJB174" s="212"/>
      <c r="AJC174" s="212"/>
      <c r="AJD174" s="212"/>
      <c r="AJE174" s="212"/>
      <c r="AJF174" s="212"/>
      <c r="AJG174" s="212"/>
      <c r="AJH174" s="212"/>
      <c r="AJI174" s="212"/>
      <c r="AJJ174" s="212"/>
      <c r="AJK174" s="212"/>
      <c r="AJL174" s="212"/>
      <c r="AJM174" s="212"/>
      <c r="AJN174" s="212"/>
      <c r="AJO174" s="212"/>
      <c r="AJP174" s="212"/>
      <c r="AJQ174" s="212"/>
      <c r="AJR174" s="212"/>
      <c r="AJS174" s="212"/>
      <c r="AJT174" s="212"/>
      <c r="AJU174" s="212"/>
      <c r="AJV174" s="212"/>
      <c r="AJW174" s="212"/>
      <c r="AJX174" s="212"/>
      <c r="AJY174" s="212"/>
      <c r="AJZ174" s="212"/>
      <c r="AKA174" s="212"/>
      <c r="AKB174" s="212"/>
      <c r="AKC174" s="212"/>
      <c r="AKD174" s="212"/>
      <c r="AKE174" s="212"/>
      <c r="AKF174" s="212"/>
      <c r="AKG174" s="212"/>
      <c r="AKH174" s="212"/>
      <c r="AKI174" s="212"/>
      <c r="AKJ174" s="212"/>
      <c r="AKK174" s="212"/>
      <c r="AKL174" s="212"/>
      <c r="AKM174" s="212"/>
      <c r="AKN174" s="212"/>
      <c r="AKO174" s="212"/>
      <c r="AKP174" s="212"/>
      <c r="AKQ174" s="212"/>
      <c r="AKR174" s="212"/>
      <c r="AKS174" s="212"/>
      <c r="AKT174" s="212"/>
      <c r="AKU174" s="212"/>
      <c r="AKV174" s="212"/>
      <c r="AKW174" s="212"/>
      <c r="AKX174" s="212"/>
      <c r="AKY174" s="212"/>
      <c r="AKZ174" s="212"/>
      <c r="ALA174" s="212"/>
      <c r="ALB174" s="212"/>
      <c r="ALC174" s="212"/>
      <c r="ALD174" s="212"/>
      <c r="ALE174" s="212"/>
      <c r="ALF174" s="212"/>
      <c r="ALG174" s="212"/>
      <c r="ALH174" s="212"/>
      <c r="ALI174" s="212"/>
      <c r="ALJ174" s="212"/>
      <c r="ALK174" s="212"/>
      <c r="ALL174" s="212"/>
      <c r="ALM174" s="212"/>
      <c r="ALN174" s="212"/>
      <c r="ALO174" s="212"/>
      <c r="ALP174" s="212"/>
      <c r="ALQ174" s="212"/>
      <c r="ALR174" s="212"/>
      <c r="ALS174" s="212"/>
      <c r="ALT174" s="212"/>
      <c r="ALU174" s="212"/>
      <c r="ALV174" s="212"/>
      <c r="ALW174" s="212"/>
      <c r="ALX174" s="212"/>
      <c r="ALY174" s="212"/>
      <c r="ALZ174" s="212"/>
      <c r="AMA174" s="212"/>
      <c r="AMB174" s="212"/>
      <c r="AMC174" s="212"/>
      <c r="AMD174" s="212"/>
      <c r="AME174" s="212"/>
      <c r="AMF174" s="212"/>
      <c r="AMG174" s="212"/>
      <c r="AMH174" s="212"/>
      <c r="AMI174" s="212"/>
      <c r="AMJ174" s="212"/>
    </row>
    <row r="175" spans="1:1024">
      <c r="A175" s="275" t="s">
        <v>877</v>
      </c>
      <c r="B175" s="156">
        <v>175</v>
      </c>
      <c r="C175" t="s">
        <v>25827</v>
      </c>
      <c r="D175" s="276" t="s">
        <v>878</v>
      </c>
      <c r="E175"/>
      <c r="F175" s="154">
        <v>4</v>
      </c>
      <c r="G175"/>
      <c r="H175"/>
      <c r="I175" s="349">
        <v>2</v>
      </c>
      <c r="J175" s="329">
        <v>2</v>
      </c>
      <c r="K175" s="78"/>
      <c r="L175" s="78"/>
      <c r="M175" s="78"/>
      <c r="N175" s="40"/>
      <c r="O175" s="222"/>
      <c r="P175" s="154">
        <v>2</v>
      </c>
      <c r="Q175"/>
      <c r="R175"/>
      <c r="S175"/>
      <c r="T175"/>
      <c r="U175"/>
      <c r="V175" s="166">
        <f t="shared" si="97"/>
        <v>100</v>
      </c>
      <c r="W175" s="166">
        <f t="shared" si="77"/>
        <v>100</v>
      </c>
      <c r="X175" s="166">
        <f t="shared" si="99"/>
        <v>100</v>
      </c>
      <c r="Y175" s="166">
        <f t="shared" si="100"/>
        <v>100</v>
      </c>
      <c r="Z175" s="166">
        <f t="shared" si="101"/>
        <v>10</v>
      </c>
      <c r="AA175" s="174">
        <f t="shared" si="102"/>
        <v>100</v>
      </c>
      <c r="AB175" s="174">
        <f t="shared" si="103"/>
        <v>100</v>
      </c>
      <c r="AC175" s="174">
        <f t="shared" si="104"/>
        <v>100</v>
      </c>
      <c r="AD175"/>
      <c r="AE175"/>
      <c r="AF175" s="162">
        <f t="shared" si="98"/>
        <v>100</v>
      </c>
      <c r="AG175" s="162">
        <f t="shared" si="105"/>
        <v>10</v>
      </c>
      <c r="AH175" s="162">
        <f t="shared" si="106"/>
        <v>100</v>
      </c>
      <c r="AI175" s="162">
        <f t="shared" si="107"/>
        <v>100</v>
      </c>
      <c r="AJ175" s="352"/>
      <c r="AK175"/>
      <c r="AL175"/>
      <c r="AM175" s="163"/>
      <c r="AN175"/>
      <c r="AO175"/>
      <c r="AP175"/>
      <c r="AQ175" s="243" t="s">
        <v>781</v>
      </c>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c r="AIV175"/>
      <c r="AIW175"/>
      <c r="AIX175"/>
      <c r="AIY175"/>
      <c r="AIZ175"/>
      <c r="AJA175"/>
      <c r="AJB175"/>
      <c r="AJC175"/>
      <c r="AJD175"/>
      <c r="AJE175"/>
      <c r="AJF175"/>
      <c r="AJG175"/>
      <c r="AJH175"/>
      <c r="AJI175"/>
      <c r="AJJ175"/>
      <c r="AJK175"/>
      <c r="AJL175"/>
      <c r="AJM175"/>
      <c r="AJN175"/>
      <c r="AJO175"/>
      <c r="AJP175"/>
      <c r="AJQ175"/>
      <c r="AJR175"/>
      <c r="AJS175"/>
      <c r="AJT175"/>
      <c r="AJU175"/>
      <c r="AJV175"/>
      <c r="AJW175"/>
      <c r="AJX175"/>
      <c r="AJY175"/>
      <c r="AJZ175"/>
      <c r="AKA175"/>
      <c r="AKB175"/>
      <c r="AKC175"/>
      <c r="AKD175"/>
      <c r="AKE175"/>
      <c r="AKF175"/>
      <c r="AKG175"/>
      <c r="AKH175"/>
      <c r="AKI175"/>
      <c r="AKJ175"/>
      <c r="AKK175"/>
      <c r="AKL175"/>
      <c r="AKM175"/>
      <c r="AKN175"/>
      <c r="AKO175"/>
      <c r="AKP175"/>
      <c r="AKQ175"/>
      <c r="AKR175"/>
      <c r="AKS175"/>
      <c r="AKT175"/>
      <c r="AKU175"/>
      <c r="AKV175"/>
      <c r="AKW175"/>
      <c r="AKX175"/>
      <c r="AKY175"/>
      <c r="AKZ175"/>
      <c r="ALA175"/>
      <c r="ALB175"/>
      <c r="ALC175"/>
      <c r="ALD175"/>
      <c r="ALE175"/>
      <c r="ALF175"/>
      <c r="ALG175"/>
      <c r="ALH175"/>
      <c r="ALI175"/>
      <c r="ALJ175"/>
      <c r="ALK175"/>
      <c r="ALL175"/>
      <c r="ALM175"/>
      <c r="ALN175"/>
      <c r="ALO175"/>
      <c r="ALP175"/>
      <c r="ALQ175"/>
      <c r="ALR175"/>
      <c r="ALS175"/>
      <c r="ALT175"/>
      <c r="ALU175"/>
      <c r="ALV175"/>
      <c r="ALW175"/>
      <c r="ALX175"/>
      <c r="ALY175"/>
      <c r="ALZ175"/>
      <c r="AMA175"/>
      <c r="AMB175"/>
      <c r="AMC175"/>
      <c r="AMD175"/>
      <c r="AME175"/>
      <c r="AMF175"/>
      <c r="AMG175"/>
      <c r="AMH175"/>
      <c r="AMI175"/>
    </row>
    <row r="176" spans="1:1024" ht="30">
      <c r="A176" s="279" t="s">
        <v>776</v>
      </c>
      <c r="B176" s="156">
        <v>176</v>
      </c>
      <c r="C176" s="301" t="s">
        <v>777</v>
      </c>
      <c r="D176" s="312" t="s">
        <v>778</v>
      </c>
      <c r="E176" s="169"/>
      <c r="F176" s="169"/>
      <c r="G176" s="169"/>
      <c r="H176" s="169"/>
      <c r="I176" s="379" t="s">
        <v>25828</v>
      </c>
      <c r="J176" s="380">
        <v>2</v>
      </c>
      <c r="K176" s="171">
        <v>2</v>
      </c>
      <c r="L176" s="171"/>
      <c r="M176" s="172"/>
      <c r="N176" s="172"/>
      <c r="O176" s="171"/>
      <c r="P176" s="172"/>
      <c r="Q176" s="172"/>
      <c r="R176" s="172"/>
      <c r="S176" s="172"/>
      <c r="T176" s="172"/>
      <c r="U176" s="173"/>
      <c r="V176" s="166">
        <f t="shared" si="97"/>
        <v>100</v>
      </c>
      <c r="W176" s="166">
        <f t="shared" si="77"/>
        <v>100</v>
      </c>
      <c r="X176" s="166">
        <f t="shared" si="99"/>
        <v>100</v>
      </c>
      <c r="Y176" s="166">
        <f t="shared" si="100"/>
        <v>100</v>
      </c>
      <c r="Z176" s="166">
        <f t="shared" si="101"/>
        <v>100</v>
      </c>
      <c r="AA176" s="174">
        <f t="shared" si="102"/>
        <v>100</v>
      </c>
      <c r="AB176" s="174">
        <f t="shared" si="103"/>
        <v>100</v>
      </c>
      <c r="AC176" s="174">
        <f t="shared" si="104"/>
        <v>100</v>
      </c>
      <c r="AD176" s="168"/>
      <c r="AE176" s="168"/>
      <c r="AF176" s="162">
        <f t="shared" si="98"/>
        <v>10</v>
      </c>
      <c r="AG176" s="162">
        <f t="shared" si="105"/>
        <v>10</v>
      </c>
      <c r="AH176" s="162">
        <f t="shared" si="106"/>
        <v>100</v>
      </c>
      <c r="AI176" s="162">
        <f t="shared" si="107"/>
        <v>100</v>
      </c>
      <c r="AJ176" s="163" t="s">
        <v>779</v>
      </c>
      <c r="AK176" s="175"/>
      <c r="AL176" s="169"/>
      <c r="AM176" s="177" t="s">
        <v>780</v>
      </c>
      <c r="AN176"/>
      <c r="AO176"/>
      <c r="AP176"/>
      <c r="AQ176" s="243" t="s">
        <v>781</v>
      </c>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c r="AIV176"/>
      <c r="AIW176"/>
      <c r="AIX176"/>
      <c r="AIY176"/>
      <c r="AIZ176"/>
      <c r="AJA176"/>
      <c r="AJB176"/>
      <c r="AJC176"/>
      <c r="AJD176"/>
      <c r="AJE176"/>
      <c r="AJF176"/>
      <c r="AJG176"/>
      <c r="AJH176"/>
      <c r="AJI176"/>
      <c r="AJJ176"/>
      <c r="AJK176"/>
      <c r="AJL176"/>
      <c r="AJM176"/>
      <c r="AJN176"/>
      <c r="AJO176"/>
      <c r="AJP176"/>
      <c r="AJQ176"/>
      <c r="AJR176"/>
      <c r="AJS176"/>
      <c r="AJT176"/>
      <c r="AJU176"/>
      <c r="AJV176"/>
      <c r="AJW176"/>
      <c r="AJX176"/>
      <c r="AJY176"/>
      <c r="AJZ176"/>
      <c r="AKA176"/>
      <c r="AKB176"/>
      <c r="AKC176"/>
      <c r="AKD176"/>
      <c r="AKE176"/>
      <c r="AKF176"/>
      <c r="AKG176"/>
      <c r="AKH176"/>
      <c r="AKI176"/>
      <c r="AKJ176"/>
      <c r="AKK176"/>
      <c r="AKL176"/>
      <c r="AKM176"/>
      <c r="AKN176"/>
      <c r="AKO176"/>
      <c r="AKP176"/>
      <c r="AKQ176"/>
      <c r="AKR176"/>
      <c r="AKS176"/>
      <c r="AKT176"/>
      <c r="AKU176"/>
      <c r="AKV176"/>
      <c r="AKW176"/>
      <c r="AKX176"/>
      <c r="AKY176"/>
      <c r="AKZ176"/>
      <c r="ALA176"/>
      <c r="ALB176"/>
      <c r="ALC176"/>
      <c r="ALD176"/>
      <c r="ALE176"/>
      <c r="ALF176"/>
      <c r="ALG176"/>
      <c r="ALH176"/>
      <c r="ALI176"/>
      <c r="ALJ176"/>
      <c r="ALK176"/>
      <c r="ALL176"/>
      <c r="ALM176"/>
      <c r="ALN176"/>
      <c r="ALO176"/>
      <c r="ALP176"/>
      <c r="ALQ176"/>
      <c r="ALR176"/>
      <c r="ALS176"/>
      <c r="ALT176"/>
      <c r="ALU176"/>
      <c r="ALV176"/>
      <c r="ALW176"/>
      <c r="ALX176"/>
      <c r="ALY176"/>
      <c r="ALZ176"/>
      <c r="AMA176"/>
      <c r="AMB176"/>
      <c r="AMC176"/>
      <c r="AMD176"/>
      <c r="AME176"/>
      <c r="AMF176"/>
      <c r="AMG176"/>
      <c r="AMH176"/>
      <c r="AMI176"/>
    </row>
    <row r="177" spans="1:1023">
      <c r="A177" s="290" t="s">
        <v>835</v>
      </c>
      <c r="B177" s="156">
        <v>177</v>
      </c>
      <c r="C177" s="308" t="s">
        <v>836</v>
      </c>
      <c r="D177" s="281" t="s">
        <v>6692</v>
      </c>
      <c r="E177" s="168"/>
      <c r="F177" s="374">
        <v>3</v>
      </c>
      <c r="G177" s="374">
        <v>3</v>
      </c>
      <c r="H177" s="374">
        <v>3</v>
      </c>
      <c r="I177" s="204">
        <v>9</v>
      </c>
      <c r="J177" s="381" t="s">
        <v>772</v>
      </c>
      <c r="K177" s="376">
        <v>1</v>
      </c>
      <c r="L177" s="376" t="s">
        <v>773</v>
      </c>
      <c r="M177" s="206"/>
      <c r="N177" s="206"/>
      <c r="O177" s="205">
        <v>3</v>
      </c>
      <c r="P177" s="206"/>
      <c r="Q177" s="382" t="s">
        <v>773</v>
      </c>
      <c r="R177" s="383">
        <v>2</v>
      </c>
      <c r="S177" s="206"/>
      <c r="T177" s="206"/>
      <c r="U177" s="207"/>
      <c r="V177" s="166">
        <f t="shared" si="97"/>
        <v>100</v>
      </c>
      <c r="W177" s="166">
        <f t="shared" si="77"/>
        <v>100</v>
      </c>
      <c r="X177" s="331">
        <v>5</v>
      </c>
      <c r="Y177" s="166">
        <f t="shared" si="100"/>
        <v>100</v>
      </c>
      <c r="Z177" s="166">
        <f t="shared" si="101"/>
        <v>100</v>
      </c>
      <c r="AA177" s="174">
        <f t="shared" si="102"/>
        <v>0.1</v>
      </c>
      <c r="AB177" s="174">
        <f t="shared" si="103"/>
        <v>1</v>
      </c>
      <c r="AC177" s="174">
        <f t="shared" si="104"/>
        <v>100</v>
      </c>
      <c r="AD177" s="186">
        <v>0.2</v>
      </c>
      <c r="AE177" s="186"/>
      <c r="AF177" s="208">
        <v>5</v>
      </c>
      <c r="AG177" s="208">
        <v>5</v>
      </c>
      <c r="AH177" s="208">
        <v>25</v>
      </c>
      <c r="AI177" s="208">
        <v>25</v>
      </c>
      <c r="AJ177" s="384" t="s">
        <v>25809</v>
      </c>
      <c r="AK177" s="209"/>
      <c r="AL177" s="210"/>
      <c r="AM177" s="163"/>
      <c r="AN177"/>
      <c r="AO177"/>
      <c r="AP177"/>
      <c r="AQ177" s="243" t="s">
        <v>26318</v>
      </c>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row>
    <row r="178" spans="1:1023" ht="28.5">
      <c r="A178" s="275" t="s">
        <v>2297</v>
      </c>
      <c r="B178" s="156">
        <v>178</v>
      </c>
      <c r="C178" s="299" t="s">
        <v>25829</v>
      </c>
      <c r="D178" s="278" t="s">
        <v>1360</v>
      </c>
      <c r="E178" s="155" t="s">
        <v>849</v>
      </c>
      <c r="F178"/>
      <c r="G178"/>
      <c r="H178"/>
      <c r="I178" s="349">
        <v>1210</v>
      </c>
      <c r="J178" s="328"/>
      <c r="K178" s="154">
        <v>2</v>
      </c>
      <c r="L178"/>
      <c r="M178"/>
      <c r="N178"/>
      <c r="O178" s="156">
        <v>3</v>
      </c>
      <c r="P178"/>
      <c r="Q178"/>
      <c r="R178"/>
      <c r="S178"/>
      <c r="V178" s="166">
        <f t="shared" si="97"/>
        <v>100</v>
      </c>
      <c r="W178" s="166">
        <f t="shared" si="77"/>
        <v>100</v>
      </c>
      <c r="X178" s="166">
        <f t="shared" ref="X178:X210" si="120">IF(O178=3,20,100)</f>
        <v>20</v>
      </c>
      <c r="Y178" s="166">
        <f t="shared" si="100"/>
        <v>100</v>
      </c>
      <c r="Z178" s="166">
        <f t="shared" si="101"/>
        <v>100</v>
      </c>
      <c r="AA178" s="174">
        <f t="shared" si="102"/>
        <v>100</v>
      </c>
      <c r="AB178" s="174">
        <f t="shared" si="103"/>
        <v>100</v>
      </c>
      <c r="AC178" s="174">
        <f t="shared" si="104"/>
        <v>100</v>
      </c>
      <c r="AD178"/>
      <c r="AF178" s="162">
        <f t="shared" ref="AF178:AF183" si="121">IF(OR(OR(EXACT(J178,"1A"),EXACT(J178,"1B"),EXACT(J178,"1C")),K178=1),1,IF(K178=2,10,100))</f>
        <v>10</v>
      </c>
      <c r="AG178" s="162">
        <f t="shared" ref="AG178:AG183" si="122">IF(OR(EXACT(J178,"1A"),EXACT(J178,"1B"),EXACT(J178,"1C")),1,IF(J178=2,10,100))</f>
        <v>100</v>
      </c>
      <c r="AH178" s="162">
        <f t="shared" ref="AH178:AH183" si="123">IF(OR(EXACT(J178,"1A"),EXACT(J178,"1B"),EXACT(J178,"1C"),K178=1),3,100)</f>
        <v>100</v>
      </c>
      <c r="AI178" s="162">
        <f t="shared" ref="AI178:AI183" si="124">IF(OR(EXACT(J178,"1A"),EXACT(J178,"1B"),EXACT(J178,"1C")),5,100)</f>
        <v>100</v>
      </c>
      <c r="AJ178" s="352" t="s">
        <v>25830</v>
      </c>
      <c r="AK178"/>
      <c r="AL178"/>
      <c r="AM178" s="163"/>
      <c r="AN178"/>
      <c r="AO178"/>
      <c r="AP178" s="154" t="s">
        <v>1302</v>
      </c>
      <c r="AQ178" s="243" t="s">
        <v>1299</v>
      </c>
      <c r="AR178"/>
    </row>
    <row r="179" spans="1:1023" ht="28.5">
      <c r="A179" s="275" t="s">
        <v>1361</v>
      </c>
      <c r="B179" s="156">
        <v>179</v>
      </c>
      <c r="C179" s="299" t="s">
        <v>25831</v>
      </c>
      <c r="D179" s="278" t="s">
        <v>1362</v>
      </c>
      <c r="E179" s="155" t="s">
        <v>849</v>
      </c>
      <c r="F179"/>
      <c r="G179"/>
      <c r="H179"/>
      <c r="I179" s="349">
        <v>600</v>
      </c>
      <c r="J179" s="328"/>
      <c r="K179" s="154">
        <v>2</v>
      </c>
      <c r="L179"/>
      <c r="M179"/>
      <c r="N179"/>
      <c r="O179" s="156">
        <v>3</v>
      </c>
      <c r="P179"/>
      <c r="Q179"/>
      <c r="R179"/>
      <c r="S179"/>
      <c r="V179" s="166">
        <f t="shared" si="97"/>
        <v>100</v>
      </c>
      <c r="W179" s="166">
        <f t="shared" si="77"/>
        <v>100</v>
      </c>
      <c r="X179" s="166">
        <f t="shared" si="120"/>
        <v>20</v>
      </c>
      <c r="Y179" s="166">
        <f t="shared" si="100"/>
        <v>100</v>
      </c>
      <c r="Z179" s="166">
        <f t="shared" si="101"/>
        <v>100</v>
      </c>
      <c r="AA179" s="174">
        <f t="shared" si="102"/>
        <v>100</v>
      </c>
      <c r="AB179" s="174">
        <f t="shared" si="103"/>
        <v>100</v>
      </c>
      <c r="AC179" s="174">
        <f t="shared" si="104"/>
        <v>100</v>
      </c>
      <c r="AD179"/>
      <c r="AF179" s="162">
        <f t="shared" si="121"/>
        <v>10</v>
      </c>
      <c r="AG179" s="162">
        <f t="shared" si="122"/>
        <v>100</v>
      </c>
      <c r="AH179" s="162">
        <f t="shared" si="123"/>
        <v>100</v>
      </c>
      <c r="AI179" s="162">
        <f t="shared" si="124"/>
        <v>100</v>
      </c>
      <c r="AJ179" s="352" t="s">
        <v>25832</v>
      </c>
      <c r="AK179"/>
      <c r="AL179"/>
      <c r="AM179" s="163"/>
      <c r="AN179"/>
      <c r="AO179"/>
      <c r="AP179" s="154" t="s">
        <v>1302</v>
      </c>
      <c r="AQ179" s="243" t="s">
        <v>1299</v>
      </c>
      <c r="AR179"/>
    </row>
    <row r="180" spans="1:1023" ht="28.5">
      <c r="A180" s="283" t="s">
        <v>1363</v>
      </c>
      <c r="B180" s="156">
        <v>180</v>
      </c>
      <c r="C180" s="299" t="s">
        <v>25833</v>
      </c>
      <c r="D180" s="283" t="s">
        <v>1364</v>
      </c>
      <c r="E180" s="155" t="s">
        <v>791</v>
      </c>
      <c r="F180" s="154">
        <v>4</v>
      </c>
      <c r="G180" s="154">
        <v>4</v>
      </c>
      <c r="H180" s="154">
        <v>4</v>
      </c>
      <c r="I180" s="349">
        <v>100</v>
      </c>
      <c r="J180" s="154">
        <v>2</v>
      </c>
      <c r="K180" s="154">
        <v>1</v>
      </c>
      <c r="L180"/>
      <c r="M180"/>
      <c r="N180"/>
      <c r="O180"/>
      <c r="P180"/>
      <c r="Q180"/>
      <c r="R180"/>
      <c r="S180"/>
      <c r="V180" s="166">
        <f t="shared" si="97"/>
        <v>100</v>
      </c>
      <c r="W180" s="166">
        <f t="shared" si="77"/>
        <v>100</v>
      </c>
      <c r="X180" s="166">
        <f t="shared" si="120"/>
        <v>100</v>
      </c>
      <c r="Y180" s="166">
        <f t="shared" si="100"/>
        <v>100</v>
      </c>
      <c r="Z180" s="166">
        <f t="shared" si="101"/>
        <v>100</v>
      </c>
      <c r="AA180" s="174">
        <f t="shared" si="102"/>
        <v>100</v>
      </c>
      <c r="AB180" s="174">
        <f t="shared" si="103"/>
        <v>100</v>
      </c>
      <c r="AC180" s="174">
        <f t="shared" si="104"/>
        <v>100</v>
      </c>
      <c r="AD180"/>
      <c r="AF180" s="162">
        <f t="shared" si="121"/>
        <v>1</v>
      </c>
      <c r="AG180" s="162">
        <f t="shared" si="122"/>
        <v>10</v>
      </c>
      <c r="AH180" s="162">
        <f t="shared" si="123"/>
        <v>3</v>
      </c>
      <c r="AI180" s="162">
        <f t="shared" si="124"/>
        <v>100</v>
      </c>
      <c r="AJ180" s="352" t="s">
        <v>25834</v>
      </c>
      <c r="AK180"/>
      <c r="AL180"/>
      <c r="AM180" s="163"/>
      <c r="AN180"/>
      <c r="AO180"/>
      <c r="AP180"/>
      <c r="AQ180" s="243" t="s">
        <v>1365</v>
      </c>
      <c r="AR180"/>
    </row>
    <row r="181" spans="1:1023">
      <c r="A181" s="284" t="s">
        <v>1104</v>
      </c>
      <c r="B181" s="156">
        <v>181</v>
      </c>
      <c r="C181" s="302" t="s">
        <v>25835</v>
      </c>
      <c r="D181" s="276" t="s">
        <v>21547</v>
      </c>
      <c r="E181"/>
      <c r="F181" s="366">
        <v>4</v>
      </c>
      <c r="G181" s="348">
        <v>4</v>
      </c>
      <c r="H181"/>
      <c r="I181" s="349">
        <v>9</v>
      </c>
      <c r="J181" s="212"/>
      <c r="K181" s="78">
        <v>1</v>
      </c>
      <c r="L181" s="78">
        <v>1</v>
      </c>
      <c r="M181"/>
      <c r="N181"/>
      <c r="O181"/>
      <c r="P181"/>
      <c r="Q181" s="154">
        <v>2</v>
      </c>
      <c r="R181"/>
      <c r="S181"/>
      <c r="T181"/>
      <c r="U181"/>
      <c r="V181" s="166">
        <f t="shared" si="97"/>
        <v>100</v>
      </c>
      <c r="W181" s="166">
        <f t="shared" si="77"/>
        <v>100</v>
      </c>
      <c r="X181" s="166">
        <f t="shared" si="120"/>
        <v>100</v>
      </c>
      <c r="Y181" s="166">
        <f t="shared" si="100"/>
        <v>100</v>
      </c>
      <c r="Z181" s="166">
        <f t="shared" si="101"/>
        <v>100</v>
      </c>
      <c r="AA181" s="174">
        <f t="shared" si="102"/>
        <v>1</v>
      </c>
      <c r="AB181" s="174">
        <f t="shared" si="103"/>
        <v>100</v>
      </c>
      <c r="AC181" s="174">
        <f t="shared" si="104"/>
        <v>100</v>
      </c>
      <c r="AD181"/>
      <c r="AE181"/>
      <c r="AF181" s="162">
        <f t="shared" si="121"/>
        <v>1</v>
      </c>
      <c r="AG181" s="162">
        <f t="shared" si="122"/>
        <v>100</v>
      </c>
      <c r="AH181" s="162">
        <f t="shared" si="123"/>
        <v>3</v>
      </c>
      <c r="AI181" s="162">
        <f t="shared" si="124"/>
        <v>100</v>
      </c>
      <c r="AJ181" s="352" t="s">
        <v>25836</v>
      </c>
      <c r="AK181"/>
      <c r="AL181"/>
      <c r="AM181" s="163"/>
      <c r="AN181"/>
      <c r="AO181"/>
      <c r="AP181"/>
      <c r="AQ181" s="272" t="s">
        <v>25837</v>
      </c>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row>
    <row r="182" spans="1:1023" ht="30">
      <c r="A182" s="286" t="s">
        <v>782</v>
      </c>
      <c r="B182" s="156">
        <v>182</v>
      </c>
      <c r="C182" s="304" t="s">
        <v>783</v>
      </c>
      <c r="D182" s="289"/>
      <c r="E182" s="168"/>
      <c r="F182" s="168">
        <v>4</v>
      </c>
      <c r="G182" s="168"/>
      <c r="H182" s="168"/>
      <c r="I182" s="170" t="s">
        <v>784</v>
      </c>
      <c r="J182" s="325"/>
      <c r="K182" s="171">
        <v>2</v>
      </c>
      <c r="L182" s="171"/>
      <c r="M182" s="172"/>
      <c r="N182" s="172"/>
      <c r="O182" s="171"/>
      <c r="P182" s="172"/>
      <c r="Q182" s="172"/>
      <c r="R182" s="172"/>
      <c r="S182" s="172"/>
      <c r="T182" s="172"/>
      <c r="U182" s="188"/>
      <c r="V182" s="166">
        <f t="shared" si="97"/>
        <v>100</v>
      </c>
      <c r="W182" s="166">
        <f t="shared" si="77"/>
        <v>100</v>
      </c>
      <c r="X182" s="166">
        <f t="shared" si="120"/>
        <v>100</v>
      </c>
      <c r="Y182" s="166">
        <f t="shared" si="100"/>
        <v>100</v>
      </c>
      <c r="Z182" s="166">
        <f t="shared" si="101"/>
        <v>100</v>
      </c>
      <c r="AA182" s="174">
        <f t="shared" si="102"/>
        <v>100</v>
      </c>
      <c r="AB182" s="174">
        <f t="shared" si="103"/>
        <v>100</v>
      </c>
      <c r="AC182" s="174">
        <f t="shared" si="104"/>
        <v>100</v>
      </c>
      <c r="AD182" s="168"/>
      <c r="AE182" s="168"/>
      <c r="AF182" s="162">
        <f t="shared" si="121"/>
        <v>10</v>
      </c>
      <c r="AG182" s="162">
        <f t="shared" si="122"/>
        <v>100</v>
      </c>
      <c r="AH182" s="162">
        <f t="shared" si="123"/>
        <v>100</v>
      </c>
      <c r="AI182" s="162">
        <f t="shared" si="124"/>
        <v>100</v>
      </c>
      <c r="AJ182" s="163">
        <v>0.94299999999999995</v>
      </c>
      <c r="AK182" s="189"/>
      <c r="AL182" s="190"/>
      <c r="AM182" s="177" t="s">
        <v>785</v>
      </c>
      <c r="AN182"/>
      <c r="AO182"/>
      <c r="AP182"/>
      <c r="AQ182" s="270" t="s">
        <v>786</v>
      </c>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row>
    <row r="183" spans="1:1023">
      <c r="A183" s="286" t="s">
        <v>26349</v>
      </c>
      <c r="B183" s="156">
        <v>183</v>
      </c>
      <c r="C183" s="304" t="s">
        <v>26355</v>
      </c>
      <c r="D183" s="289" t="s">
        <v>26356</v>
      </c>
      <c r="E183" s="168"/>
      <c r="F183" s="168"/>
      <c r="G183" s="168"/>
      <c r="H183" s="168"/>
      <c r="I183" s="170"/>
      <c r="J183" s="325"/>
      <c r="K183" s="171">
        <v>2</v>
      </c>
      <c r="L183" s="171"/>
      <c r="M183" s="172"/>
      <c r="N183" s="172"/>
      <c r="O183" s="171"/>
      <c r="P183" s="172"/>
      <c r="Q183" s="172"/>
      <c r="R183" s="172"/>
      <c r="S183" s="172"/>
      <c r="T183" s="172"/>
      <c r="U183" s="188"/>
      <c r="V183" s="166">
        <f t="shared" ref="V183" si="125">IF(O183=1,10,100)</f>
        <v>100</v>
      </c>
      <c r="W183" s="166">
        <f t="shared" ref="W183" si="126">IF(O183=1,1,IF(O183=2,10,100))</f>
        <v>100</v>
      </c>
      <c r="X183" s="166">
        <f t="shared" ref="X183" si="127">IF(O183=3,20,100)</f>
        <v>100</v>
      </c>
      <c r="Y183" s="166">
        <f t="shared" ref="Y183" si="128">IF(P183=1,10,100)</f>
        <v>100</v>
      </c>
      <c r="Z183" s="166">
        <f t="shared" ref="Z183" si="129">IF(P183=1,1,IF(P183=2,10,100))</f>
        <v>100</v>
      </c>
      <c r="AA183" s="174">
        <f t="shared" ref="AA183" si="130">IF(OR(EXACT(Q183,"1A"),EXACT(Q183,"1B")),0.1,IF(Q183=2,1,100))</f>
        <v>100</v>
      </c>
      <c r="AB183" s="174">
        <f t="shared" ref="AB183" si="131">IF(OR(EXACT(R183,"1A"),EXACT(R183,"1B")),0.1,IF(R183=2,1,100))</f>
        <v>100</v>
      </c>
      <c r="AC183" s="174">
        <f t="shared" ref="AC183" si="132">IF(OR(EXACT(S183,"1A"),EXACT(S183,"1B")),0.3,IF(S183=2,3,100))</f>
        <v>100</v>
      </c>
      <c r="AD183" s="168"/>
      <c r="AE183" s="168"/>
      <c r="AF183" s="162">
        <f t="shared" si="121"/>
        <v>10</v>
      </c>
      <c r="AG183" s="162">
        <f t="shared" si="122"/>
        <v>100</v>
      </c>
      <c r="AH183" s="162">
        <f t="shared" si="123"/>
        <v>100</v>
      </c>
      <c r="AI183" s="162">
        <f t="shared" si="124"/>
        <v>100</v>
      </c>
      <c r="AJ183" s="163"/>
      <c r="AK183" s="189"/>
      <c r="AL183" s="190"/>
      <c r="AM183" s="177"/>
      <c r="AN183"/>
      <c r="AO183"/>
      <c r="AP183"/>
      <c r="AQ183" s="273" t="s">
        <v>781</v>
      </c>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row>
    <row r="184" spans="1:1023" ht="28.5">
      <c r="A184" s="276" t="s">
        <v>1461</v>
      </c>
      <c r="B184" s="156">
        <v>184</v>
      </c>
      <c r="C184" s="299" t="s">
        <v>25838</v>
      </c>
      <c r="D184" s="278" t="s">
        <v>1462</v>
      </c>
      <c r="E184" s="155" t="s">
        <v>791</v>
      </c>
      <c r="F184" s="154">
        <v>4</v>
      </c>
      <c r="G184"/>
      <c r="H184" s="154">
        <v>3</v>
      </c>
      <c r="I184" s="349">
        <v>9.5</v>
      </c>
      <c r="J184" s="154" t="s">
        <v>773</v>
      </c>
      <c r="K184" s="154">
        <v>1</v>
      </c>
      <c r="L184"/>
      <c r="M184"/>
      <c r="O184"/>
      <c r="V184" s="166">
        <f t="shared" si="97"/>
        <v>100</v>
      </c>
      <c r="W184" s="166">
        <f t="shared" si="77"/>
        <v>100</v>
      </c>
      <c r="X184" s="166">
        <f t="shared" si="120"/>
        <v>100</v>
      </c>
      <c r="Y184" s="166">
        <f t="shared" si="100"/>
        <v>100</v>
      </c>
      <c r="Z184" s="166">
        <f t="shared" si="101"/>
        <v>100</v>
      </c>
      <c r="AA184" s="174">
        <f t="shared" si="102"/>
        <v>100</v>
      </c>
      <c r="AB184" s="174">
        <f t="shared" si="103"/>
        <v>100</v>
      </c>
      <c r="AC184" s="174">
        <f t="shared" si="104"/>
        <v>100</v>
      </c>
      <c r="AF184" s="162">
        <v>2</v>
      </c>
      <c r="AG184" s="220">
        <v>2</v>
      </c>
      <c r="AH184" s="162">
        <v>10</v>
      </c>
      <c r="AI184" s="162">
        <v>10</v>
      </c>
      <c r="AJ184" s="352" t="s">
        <v>25611</v>
      </c>
      <c r="AL184"/>
      <c r="AM184" s="163"/>
      <c r="AQ184" s="243" t="s">
        <v>1463</v>
      </c>
    </row>
    <row r="185" spans="1:1023" ht="28.5">
      <c r="A185" s="279" t="s">
        <v>790</v>
      </c>
      <c r="B185" s="156">
        <v>185</v>
      </c>
      <c r="C185" s="301" t="s">
        <v>25839</v>
      </c>
      <c r="D185" s="312"/>
      <c r="E185" s="155" t="s">
        <v>791</v>
      </c>
      <c r="F185" s="191"/>
      <c r="G185" s="191"/>
      <c r="H185" s="191"/>
      <c r="I185" s="170">
        <v>25</v>
      </c>
      <c r="J185" s="325" t="s">
        <v>773</v>
      </c>
      <c r="K185" s="171">
        <v>1</v>
      </c>
      <c r="L185" s="171"/>
      <c r="M185" s="172"/>
      <c r="N185" s="172"/>
      <c r="O185" s="171"/>
      <c r="P185" s="172"/>
      <c r="Q185" s="172"/>
      <c r="R185" s="172"/>
      <c r="S185" s="172"/>
      <c r="T185" s="172"/>
      <c r="U185" s="183"/>
      <c r="V185" s="166">
        <f t="shared" si="97"/>
        <v>100</v>
      </c>
      <c r="W185" s="166">
        <f t="shared" si="77"/>
        <v>100</v>
      </c>
      <c r="X185" s="166">
        <f t="shared" si="120"/>
        <v>100</v>
      </c>
      <c r="Y185" s="166">
        <f t="shared" si="100"/>
        <v>100</v>
      </c>
      <c r="Z185" s="166">
        <f t="shared" si="101"/>
        <v>100</v>
      </c>
      <c r="AA185" s="174">
        <f t="shared" si="102"/>
        <v>100</v>
      </c>
      <c r="AB185" s="174">
        <f t="shared" si="103"/>
        <v>100</v>
      </c>
      <c r="AC185" s="174">
        <f t="shared" si="104"/>
        <v>100</v>
      </c>
      <c r="AD185" s="168"/>
      <c r="AE185" s="168"/>
      <c r="AF185" s="192">
        <v>10</v>
      </c>
      <c r="AG185" s="193">
        <v>10</v>
      </c>
      <c r="AH185" s="193">
        <v>25</v>
      </c>
      <c r="AI185" s="193">
        <v>25</v>
      </c>
      <c r="AJ185" s="352" t="s">
        <v>25840</v>
      </c>
      <c r="AK185" s="184"/>
      <c r="AL185" s="185"/>
      <c r="AM185" s="177"/>
      <c r="AN185"/>
      <c r="AO185"/>
      <c r="AP185"/>
      <c r="AQ185" s="270" t="s">
        <v>781</v>
      </c>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row>
    <row r="186" spans="1:1023" ht="28.5">
      <c r="A186" s="291" t="s">
        <v>5989</v>
      </c>
      <c r="B186" s="156">
        <v>186</v>
      </c>
      <c r="C186" s="300" t="s">
        <v>5965</v>
      </c>
      <c r="D186" s="288" t="s">
        <v>5966</v>
      </c>
      <c r="E186" s="246"/>
      <c r="F186" s="245"/>
      <c r="G186" s="245"/>
      <c r="H186" s="245"/>
      <c r="I186" s="349">
        <v>17.632000000000001</v>
      </c>
      <c r="J186" s="245"/>
      <c r="K186" s="245"/>
      <c r="L186" s="245"/>
      <c r="M186" s="245"/>
      <c r="N186" s="245"/>
      <c r="O186" s="244"/>
      <c r="P186" s="245"/>
      <c r="Q186" s="245"/>
      <c r="R186" s="245"/>
      <c r="S186" s="245"/>
      <c r="T186" s="245"/>
      <c r="U186" s="247"/>
      <c r="V186" s="248">
        <f t="shared" si="97"/>
        <v>100</v>
      </c>
      <c r="W186" s="248">
        <f t="shared" ref="W186:W249" si="133">IF(O186=1,1,IF(O186=2,10,100))</f>
        <v>100</v>
      </c>
      <c r="X186" s="248">
        <f t="shared" si="120"/>
        <v>100</v>
      </c>
      <c r="Y186" s="248">
        <f t="shared" si="100"/>
        <v>100</v>
      </c>
      <c r="Z186" s="248">
        <f t="shared" si="101"/>
        <v>100</v>
      </c>
      <c r="AA186" s="249">
        <f t="shared" si="102"/>
        <v>100</v>
      </c>
      <c r="AB186" s="249">
        <f t="shared" si="103"/>
        <v>100</v>
      </c>
      <c r="AC186" s="249">
        <f t="shared" si="104"/>
        <v>100</v>
      </c>
      <c r="AF186" s="250">
        <f t="shared" ref="AF186:AF217" si="134">IF(OR(OR(EXACT(J186,"1A"),EXACT(J186,"1B"),EXACT(J186,"1C")),K186=1),1,IF(K186=2,10,100))</f>
        <v>100</v>
      </c>
      <c r="AG186" s="250">
        <f t="shared" ref="AG186:AG217" si="135">IF(OR(EXACT(J186,"1A"),EXACT(J186,"1B"),EXACT(J186,"1C")),1,IF(J186=2,10,100))</f>
        <v>100</v>
      </c>
      <c r="AH186" s="250">
        <f t="shared" ref="AH186:AH217" si="136">IF(OR(EXACT(J186,"1A"),EXACT(J186,"1B"),EXACT(J186,"1C"),K186=1),3,100)</f>
        <v>100</v>
      </c>
      <c r="AI186" s="250">
        <f t="shared" ref="AI186:AI217" si="137">IF(OR(EXACT(J186,"1A"),EXACT(J186,"1B"),EXACT(J186,"1C")),5,100)</f>
        <v>100</v>
      </c>
      <c r="AJ186" s="251"/>
      <c r="AK186" s="244"/>
      <c r="AL186" s="245"/>
      <c r="AM186" s="163"/>
      <c r="AN186" s="245"/>
      <c r="AO186" s="245"/>
      <c r="AQ186" s="243" t="s">
        <v>5967</v>
      </c>
      <c r="AR186" s="155" t="s">
        <v>5968</v>
      </c>
    </row>
    <row r="187" spans="1:1023" ht="42.75">
      <c r="A187" s="277" t="s">
        <v>5929</v>
      </c>
      <c r="B187" s="156">
        <v>187</v>
      </c>
      <c r="C187" s="300" t="s">
        <v>5930</v>
      </c>
      <c r="D187" s="288" t="s">
        <v>5931</v>
      </c>
      <c r="E187" s="246"/>
      <c r="F187" s="245"/>
      <c r="G187" s="245"/>
      <c r="H187" s="245"/>
      <c r="I187" s="349">
        <v>17.632000000000001</v>
      </c>
      <c r="J187" s="245"/>
      <c r="K187" s="245"/>
      <c r="L187" s="245"/>
      <c r="M187" s="245"/>
      <c r="N187" s="245"/>
      <c r="O187" s="244"/>
      <c r="P187" s="245"/>
      <c r="Q187" s="245"/>
      <c r="R187" s="245"/>
      <c r="S187" s="245"/>
      <c r="T187" s="245"/>
      <c r="U187" s="247"/>
      <c r="V187" s="248">
        <f t="shared" si="97"/>
        <v>100</v>
      </c>
      <c r="W187" s="248">
        <f t="shared" si="133"/>
        <v>100</v>
      </c>
      <c r="X187" s="248">
        <f t="shared" si="120"/>
        <v>100</v>
      </c>
      <c r="Y187" s="248">
        <f t="shared" si="100"/>
        <v>100</v>
      </c>
      <c r="Z187" s="248">
        <f t="shared" si="101"/>
        <v>100</v>
      </c>
      <c r="AA187" s="249">
        <f t="shared" si="102"/>
        <v>100</v>
      </c>
      <c r="AB187" s="249">
        <f t="shared" si="103"/>
        <v>100</v>
      </c>
      <c r="AC187" s="249">
        <f t="shared" si="104"/>
        <v>100</v>
      </c>
      <c r="AF187" s="250">
        <f t="shared" si="134"/>
        <v>100</v>
      </c>
      <c r="AG187" s="250">
        <f t="shared" si="135"/>
        <v>100</v>
      </c>
      <c r="AH187" s="250">
        <f t="shared" si="136"/>
        <v>100</v>
      </c>
      <c r="AI187" s="250">
        <f t="shared" si="137"/>
        <v>100</v>
      </c>
      <c r="AJ187" s="251"/>
      <c r="AK187" s="244"/>
      <c r="AL187" s="245"/>
      <c r="AM187" s="163"/>
      <c r="AN187" s="245"/>
      <c r="AO187" s="245"/>
      <c r="AQ187" s="243" t="s">
        <v>5932</v>
      </c>
      <c r="AR187" s="155" t="s">
        <v>5933</v>
      </c>
    </row>
    <row r="188" spans="1:1023">
      <c r="A188" s="275" t="s">
        <v>1428</v>
      </c>
      <c r="B188" s="156">
        <v>188</v>
      </c>
      <c r="C188" t="s">
        <v>25841</v>
      </c>
      <c r="D188" s="278" t="s">
        <v>1429</v>
      </c>
      <c r="E188"/>
      <c r="F188"/>
      <c r="G188"/>
      <c r="H188"/>
      <c r="I188" s="349">
        <v>17.632000000000001</v>
      </c>
      <c r="J188" s="328"/>
      <c r="K188" s="341"/>
      <c r="L188"/>
      <c r="M188"/>
      <c r="O188"/>
      <c r="P188"/>
      <c r="Q188"/>
      <c r="S188"/>
      <c r="V188" s="166">
        <f t="shared" si="97"/>
        <v>100</v>
      </c>
      <c r="W188" s="166">
        <f t="shared" si="133"/>
        <v>100</v>
      </c>
      <c r="X188" s="166">
        <f t="shared" si="120"/>
        <v>100</v>
      </c>
      <c r="Y188" s="166">
        <f t="shared" si="100"/>
        <v>100</v>
      </c>
      <c r="Z188" s="166">
        <f t="shared" si="101"/>
        <v>100</v>
      </c>
      <c r="AA188" s="174">
        <f t="shared" si="102"/>
        <v>100</v>
      </c>
      <c r="AB188" s="174">
        <f t="shared" si="103"/>
        <v>100</v>
      </c>
      <c r="AC188" s="174">
        <f t="shared" si="104"/>
        <v>100</v>
      </c>
      <c r="AF188" s="162">
        <f t="shared" si="134"/>
        <v>100</v>
      </c>
      <c r="AG188" s="162">
        <f t="shared" si="135"/>
        <v>100</v>
      </c>
      <c r="AH188" s="162">
        <f t="shared" si="136"/>
        <v>100</v>
      </c>
      <c r="AI188" s="162">
        <f t="shared" si="137"/>
        <v>100</v>
      </c>
      <c r="AJ188" s="163"/>
      <c r="AK188"/>
      <c r="AL188"/>
      <c r="AM188" s="163"/>
      <c r="AN188"/>
      <c r="AO188"/>
      <c r="AQ188" s="243" t="s">
        <v>1430</v>
      </c>
    </row>
    <row r="189" spans="1:1023">
      <c r="A189" s="276" t="s">
        <v>1410</v>
      </c>
      <c r="B189" s="156">
        <v>189</v>
      </c>
      <c r="C189" s="299" t="s">
        <v>14260</v>
      </c>
      <c r="D189" s="276" t="s">
        <v>1411</v>
      </c>
      <c r="E189"/>
      <c r="F189" s="154">
        <v>4</v>
      </c>
      <c r="G189" s="154">
        <v>4</v>
      </c>
      <c r="H189"/>
      <c r="I189" s="349">
        <v>4.03</v>
      </c>
      <c r="J189" s="328"/>
      <c r="K189" s="154">
        <v>1</v>
      </c>
      <c r="L189"/>
      <c r="M189"/>
      <c r="N189"/>
      <c r="O189"/>
      <c r="P189"/>
      <c r="Q189"/>
      <c r="R189"/>
      <c r="S189"/>
      <c r="V189" s="166">
        <f t="shared" si="97"/>
        <v>100</v>
      </c>
      <c r="W189" s="166">
        <f t="shared" si="133"/>
        <v>100</v>
      </c>
      <c r="X189" s="166">
        <f t="shared" si="120"/>
        <v>100</v>
      </c>
      <c r="Y189" s="166">
        <f t="shared" si="100"/>
        <v>100</v>
      </c>
      <c r="Z189" s="166">
        <f t="shared" si="101"/>
        <v>100</v>
      </c>
      <c r="AA189" s="174">
        <f t="shared" si="102"/>
        <v>100</v>
      </c>
      <c r="AB189" s="174">
        <f t="shared" si="103"/>
        <v>100</v>
      </c>
      <c r="AC189" s="174">
        <f t="shared" si="104"/>
        <v>100</v>
      </c>
      <c r="AD189"/>
      <c r="AF189" s="162">
        <f t="shared" si="134"/>
        <v>1</v>
      </c>
      <c r="AG189" s="162">
        <f t="shared" si="135"/>
        <v>100</v>
      </c>
      <c r="AH189" s="162">
        <f t="shared" si="136"/>
        <v>3</v>
      </c>
      <c r="AI189" s="162">
        <f t="shared" si="137"/>
        <v>100</v>
      </c>
      <c r="AJ189" s="352" t="s">
        <v>25842</v>
      </c>
      <c r="AK189"/>
      <c r="AL189"/>
      <c r="AM189" s="163"/>
      <c r="AN189"/>
      <c r="AO189"/>
      <c r="AQ189" s="243" t="s">
        <v>1412</v>
      </c>
    </row>
    <row r="190" spans="1:1023">
      <c r="A190" s="276" t="s">
        <v>25532</v>
      </c>
      <c r="B190" s="156">
        <v>190</v>
      </c>
      <c r="C190" s="299" t="s">
        <v>25843</v>
      </c>
      <c r="D190" s="276" t="s">
        <v>25533</v>
      </c>
      <c r="E190"/>
      <c r="F190" s="154">
        <v>4</v>
      </c>
      <c r="H190"/>
      <c r="I190" s="349" t="s">
        <v>6824</v>
      </c>
      <c r="J190" s="359">
        <v>1</v>
      </c>
      <c r="K190" s="154">
        <v>2</v>
      </c>
      <c r="L190"/>
      <c r="M190"/>
      <c r="N190"/>
      <c r="O190"/>
      <c r="P190"/>
      <c r="Q190"/>
      <c r="R190"/>
      <c r="S190"/>
      <c r="V190" s="166">
        <f t="shared" si="97"/>
        <v>100</v>
      </c>
      <c r="W190" s="166">
        <f t="shared" si="133"/>
        <v>100</v>
      </c>
      <c r="X190" s="166">
        <f t="shared" si="120"/>
        <v>100</v>
      </c>
      <c r="Y190" s="166">
        <f t="shared" si="100"/>
        <v>100</v>
      </c>
      <c r="Z190" s="166">
        <f t="shared" si="101"/>
        <v>100</v>
      </c>
      <c r="AA190" s="174">
        <f t="shared" si="102"/>
        <v>100</v>
      </c>
      <c r="AB190" s="174">
        <f t="shared" si="103"/>
        <v>100</v>
      </c>
      <c r="AC190" s="174">
        <f t="shared" si="104"/>
        <v>100</v>
      </c>
      <c r="AD190"/>
      <c r="AF190" s="162">
        <f t="shared" si="134"/>
        <v>10</v>
      </c>
      <c r="AG190" s="162">
        <f t="shared" si="135"/>
        <v>100</v>
      </c>
      <c r="AH190" s="162">
        <f t="shared" si="136"/>
        <v>100</v>
      </c>
      <c r="AI190" s="162">
        <f t="shared" si="137"/>
        <v>100</v>
      </c>
      <c r="AJ190" s="163"/>
      <c r="AK190"/>
      <c r="AL190"/>
      <c r="AM190" s="163"/>
      <c r="AN190"/>
      <c r="AO190"/>
      <c r="AQ190" s="243" t="s">
        <v>25534</v>
      </c>
    </row>
    <row r="191" spans="1:1023">
      <c r="A191" s="276" t="s">
        <v>25535</v>
      </c>
      <c r="B191" s="156">
        <v>191</v>
      </c>
      <c r="C191" s="299" t="s">
        <v>25844</v>
      </c>
      <c r="D191" s="276" t="s">
        <v>25536</v>
      </c>
      <c r="E191"/>
      <c r="H191"/>
      <c r="I191" s="343"/>
      <c r="K191" s="154">
        <v>1</v>
      </c>
      <c r="L191"/>
      <c r="M191"/>
      <c r="N191"/>
      <c r="O191"/>
      <c r="P191"/>
      <c r="Q191"/>
      <c r="R191"/>
      <c r="S191"/>
      <c r="V191" s="166">
        <f t="shared" si="97"/>
        <v>100</v>
      </c>
      <c r="W191" s="166">
        <f t="shared" si="133"/>
        <v>100</v>
      </c>
      <c r="X191" s="166">
        <f t="shared" si="120"/>
        <v>100</v>
      </c>
      <c r="Y191" s="166">
        <f t="shared" si="100"/>
        <v>100</v>
      </c>
      <c r="Z191" s="166">
        <f t="shared" si="101"/>
        <v>100</v>
      </c>
      <c r="AA191" s="174">
        <f t="shared" si="102"/>
        <v>100</v>
      </c>
      <c r="AB191" s="174">
        <f t="shared" si="103"/>
        <v>100</v>
      </c>
      <c r="AC191" s="174">
        <f t="shared" si="104"/>
        <v>100</v>
      </c>
      <c r="AD191"/>
      <c r="AF191" s="162">
        <f t="shared" si="134"/>
        <v>1</v>
      </c>
      <c r="AG191" s="162">
        <f t="shared" si="135"/>
        <v>100</v>
      </c>
      <c r="AH191" s="162">
        <f t="shared" si="136"/>
        <v>3</v>
      </c>
      <c r="AI191" s="162">
        <f t="shared" si="137"/>
        <v>100</v>
      </c>
      <c r="AJ191" s="352" t="s">
        <v>25607</v>
      </c>
      <c r="AK191"/>
      <c r="AL191"/>
      <c r="AM191" s="163"/>
      <c r="AN191"/>
      <c r="AO191"/>
      <c r="AQ191" s="243" t="s">
        <v>781</v>
      </c>
    </row>
    <row r="192" spans="1:1023">
      <c r="A192" s="276" t="s">
        <v>25537</v>
      </c>
      <c r="B192" s="156">
        <v>192</v>
      </c>
      <c r="C192" s="299" t="s">
        <v>25845</v>
      </c>
      <c r="D192" s="276" t="s">
        <v>25538</v>
      </c>
      <c r="E192"/>
      <c r="H192"/>
      <c r="I192" s="349"/>
      <c r="K192" s="154">
        <v>2</v>
      </c>
      <c r="L192"/>
      <c r="M192"/>
      <c r="N192"/>
      <c r="O192"/>
      <c r="P192"/>
      <c r="Q192"/>
      <c r="R192"/>
      <c r="S192"/>
      <c r="V192" s="166">
        <f t="shared" si="97"/>
        <v>100</v>
      </c>
      <c r="W192" s="166">
        <f t="shared" si="133"/>
        <v>100</v>
      </c>
      <c r="X192" s="166">
        <f t="shared" si="120"/>
        <v>100</v>
      </c>
      <c r="Y192" s="166">
        <f t="shared" si="100"/>
        <v>100</v>
      </c>
      <c r="Z192" s="166">
        <f t="shared" si="101"/>
        <v>100</v>
      </c>
      <c r="AA192" s="174">
        <f t="shared" si="102"/>
        <v>100</v>
      </c>
      <c r="AB192" s="174">
        <f t="shared" si="103"/>
        <v>100</v>
      </c>
      <c r="AC192" s="174">
        <f t="shared" si="104"/>
        <v>100</v>
      </c>
      <c r="AD192"/>
      <c r="AF192" s="162">
        <f t="shared" si="134"/>
        <v>10</v>
      </c>
      <c r="AG192" s="162">
        <f t="shared" si="135"/>
        <v>100</v>
      </c>
      <c r="AH192" s="162">
        <f t="shared" si="136"/>
        <v>100</v>
      </c>
      <c r="AI192" s="162">
        <f t="shared" si="137"/>
        <v>100</v>
      </c>
      <c r="AJ192" s="352"/>
      <c r="AK192"/>
      <c r="AL192"/>
      <c r="AM192" s="163"/>
      <c r="AN192"/>
      <c r="AO192"/>
      <c r="AQ192" s="243" t="s">
        <v>25539</v>
      </c>
    </row>
    <row r="193" spans="1:1024">
      <c r="A193" s="276" t="s">
        <v>14893</v>
      </c>
      <c r="B193" s="156">
        <v>193</v>
      </c>
      <c r="C193" s="299" t="s">
        <v>14891</v>
      </c>
      <c r="D193" s="276" t="s">
        <v>14892</v>
      </c>
      <c r="E193"/>
      <c r="H193"/>
      <c r="I193" s="349">
        <v>264</v>
      </c>
      <c r="K193" s="359">
        <v>1</v>
      </c>
      <c r="L193"/>
      <c r="M193"/>
      <c r="N193"/>
      <c r="O193"/>
      <c r="P193"/>
      <c r="Q193"/>
      <c r="R193"/>
      <c r="S193"/>
      <c r="V193" s="166">
        <f t="shared" si="97"/>
        <v>100</v>
      </c>
      <c r="W193" s="166">
        <f t="shared" si="133"/>
        <v>100</v>
      </c>
      <c r="X193" s="166">
        <f t="shared" si="120"/>
        <v>100</v>
      </c>
      <c r="Y193" s="166">
        <f t="shared" si="100"/>
        <v>100</v>
      </c>
      <c r="Z193" s="166">
        <f t="shared" si="101"/>
        <v>100</v>
      </c>
      <c r="AA193" s="174">
        <f t="shared" si="102"/>
        <v>100</v>
      </c>
      <c r="AB193" s="174">
        <f t="shared" si="103"/>
        <v>100</v>
      </c>
      <c r="AC193" s="174">
        <f t="shared" si="104"/>
        <v>100</v>
      </c>
      <c r="AD193"/>
      <c r="AF193" s="162">
        <f t="shared" si="134"/>
        <v>1</v>
      </c>
      <c r="AG193" s="162">
        <f t="shared" si="135"/>
        <v>100</v>
      </c>
      <c r="AH193" s="162">
        <f t="shared" si="136"/>
        <v>3</v>
      </c>
      <c r="AI193" s="162">
        <f t="shared" si="137"/>
        <v>100</v>
      </c>
      <c r="AJ193" s="352" t="s">
        <v>25846</v>
      </c>
      <c r="AK193"/>
      <c r="AL193"/>
      <c r="AM193" s="163"/>
      <c r="AN193"/>
      <c r="AO193"/>
      <c r="AQ193" s="243" t="s">
        <v>25531</v>
      </c>
    </row>
    <row r="194" spans="1:1024">
      <c r="A194" s="276" t="s">
        <v>14647</v>
      </c>
      <c r="B194" s="156">
        <v>194</v>
      </c>
      <c r="C194" s="299" t="s">
        <v>14645</v>
      </c>
      <c r="D194" s="276" t="s">
        <v>14646</v>
      </c>
      <c r="E194"/>
      <c r="F194" s="154">
        <v>4</v>
      </c>
      <c r="G194" s="154">
        <v>4</v>
      </c>
      <c r="H194"/>
      <c r="I194" s="349">
        <v>3</v>
      </c>
      <c r="J194" s="154">
        <v>2</v>
      </c>
      <c r="K194" s="154">
        <v>1</v>
      </c>
      <c r="L194" s="245">
        <v>1</v>
      </c>
      <c r="M194"/>
      <c r="N194"/>
      <c r="O194" s="245">
        <v>3</v>
      </c>
      <c r="P194"/>
      <c r="Q194"/>
      <c r="R194"/>
      <c r="S194"/>
      <c r="V194" s="166">
        <f t="shared" si="97"/>
        <v>100</v>
      </c>
      <c r="W194" s="166">
        <f t="shared" si="133"/>
        <v>100</v>
      </c>
      <c r="X194" s="166">
        <f t="shared" si="120"/>
        <v>20</v>
      </c>
      <c r="Y194" s="166">
        <f t="shared" si="100"/>
        <v>100</v>
      </c>
      <c r="Z194" s="166">
        <f t="shared" si="101"/>
        <v>100</v>
      </c>
      <c r="AA194" s="174">
        <f t="shared" si="102"/>
        <v>100</v>
      </c>
      <c r="AB194" s="174">
        <f t="shared" si="103"/>
        <v>100</v>
      </c>
      <c r="AC194" s="174">
        <f t="shared" si="104"/>
        <v>100</v>
      </c>
      <c r="AD194" s="337">
        <v>0.1</v>
      </c>
      <c r="AF194" s="162">
        <f t="shared" si="134"/>
        <v>1</v>
      </c>
      <c r="AG194" s="162">
        <f t="shared" si="135"/>
        <v>10</v>
      </c>
      <c r="AH194" s="162">
        <f t="shared" si="136"/>
        <v>3</v>
      </c>
      <c r="AI194" s="162">
        <f t="shared" si="137"/>
        <v>100</v>
      </c>
      <c r="AJ194" s="352" t="s">
        <v>25607</v>
      </c>
      <c r="AK194"/>
      <c r="AL194"/>
      <c r="AM194" s="163"/>
      <c r="AN194"/>
      <c r="AO194"/>
      <c r="AQ194" s="243" t="s">
        <v>25540</v>
      </c>
    </row>
    <row r="195" spans="1:1024">
      <c r="A195" s="276" t="s">
        <v>14901</v>
      </c>
      <c r="B195" s="156">
        <v>195</v>
      </c>
      <c r="C195" s="299" t="s">
        <v>14899</v>
      </c>
      <c r="D195" s="276" t="s">
        <v>14900</v>
      </c>
      <c r="E195"/>
      <c r="H195"/>
      <c r="I195" s="349">
        <v>175</v>
      </c>
      <c r="J195" s="328"/>
      <c r="K195" s="154">
        <v>2</v>
      </c>
      <c r="L195"/>
      <c r="M195"/>
      <c r="N195"/>
      <c r="O195"/>
      <c r="P195"/>
      <c r="Q195"/>
      <c r="R195"/>
      <c r="S195"/>
      <c r="V195" s="166">
        <f t="shared" si="97"/>
        <v>100</v>
      </c>
      <c r="W195" s="166">
        <f t="shared" si="133"/>
        <v>100</v>
      </c>
      <c r="X195" s="166">
        <f t="shared" si="120"/>
        <v>100</v>
      </c>
      <c r="Y195" s="166">
        <f t="shared" si="100"/>
        <v>100</v>
      </c>
      <c r="Z195" s="166">
        <f t="shared" si="101"/>
        <v>100</v>
      </c>
      <c r="AA195" s="174">
        <f t="shared" si="102"/>
        <v>100</v>
      </c>
      <c r="AB195" s="174">
        <f t="shared" si="103"/>
        <v>100</v>
      </c>
      <c r="AC195" s="174">
        <f t="shared" si="104"/>
        <v>100</v>
      </c>
      <c r="AD195"/>
      <c r="AF195" s="162">
        <f t="shared" si="134"/>
        <v>10</v>
      </c>
      <c r="AG195" s="162">
        <f t="shared" si="135"/>
        <v>100</v>
      </c>
      <c r="AH195" s="162">
        <f t="shared" si="136"/>
        <v>100</v>
      </c>
      <c r="AI195" s="162">
        <f t="shared" si="137"/>
        <v>100</v>
      </c>
      <c r="AJ195" s="352" t="s">
        <v>25607</v>
      </c>
      <c r="AK195"/>
      <c r="AL195"/>
      <c r="AM195" s="163"/>
      <c r="AN195"/>
      <c r="AO195"/>
      <c r="AQ195" s="243" t="s">
        <v>781</v>
      </c>
    </row>
    <row r="196" spans="1:1024" ht="30">
      <c r="A196" s="279" t="s">
        <v>827</v>
      </c>
      <c r="B196" s="156">
        <v>196</v>
      </c>
      <c r="C196" s="301" t="s">
        <v>25847</v>
      </c>
      <c r="D196" s="312" t="s">
        <v>25848</v>
      </c>
      <c r="E196" s="191"/>
      <c r="F196" s="191"/>
      <c r="G196" s="191"/>
      <c r="H196" s="191"/>
      <c r="I196" s="170" t="s">
        <v>771</v>
      </c>
      <c r="J196" s="325"/>
      <c r="K196" s="171">
        <v>2</v>
      </c>
      <c r="L196" s="171"/>
      <c r="M196" s="172"/>
      <c r="N196" s="172"/>
      <c r="O196" s="171"/>
      <c r="P196" s="172"/>
      <c r="Q196" s="172"/>
      <c r="R196" s="172"/>
      <c r="S196" s="172"/>
      <c r="T196" s="172"/>
      <c r="U196" s="183"/>
      <c r="V196" s="166">
        <f t="shared" si="97"/>
        <v>100</v>
      </c>
      <c r="W196" s="166">
        <f t="shared" si="133"/>
        <v>100</v>
      </c>
      <c r="X196" s="166">
        <f t="shared" si="120"/>
        <v>100</v>
      </c>
      <c r="Y196" s="166">
        <f t="shared" si="100"/>
        <v>100</v>
      </c>
      <c r="Z196" s="166">
        <f t="shared" si="101"/>
        <v>100</v>
      </c>
      <c r="AA196" s="174">
        <f t="shared" si="102"/>
        <v>100</v>
      </c>
      <c r="AB196" s="174">
        <f t="shared" si="103"/>
        <v>100</v>
      </c>
      <c r="AC196" s="174">
        <f t="shared" si="104"/>
        <v>100</v>
      </c>
      <c r="AD196" s="168"/>
      <c r="AE196" s="168"/>
      <c r="AF196" s="162">
        <f t="shared" si="134"/>
        <v>10</v>
      </c>
      <c r="AG196" s="162">
        <f t="shared" si="135"/>
        <v>100</v>
      </c>
      <c r="AH196" s="162">
        <f t="shared" si="136"/>
        <v>100</v>
      </c>
      <c r="AI196" s="162">
        <f t="shared" si="137"/>
        <v>100</v>
      </c>
      <c r="AJ196" s="163">
        <v>0.44</v>
      </c>
      <c r="AK196" s="184"/>
      <c r="AL196" s="185"/>
      <c r="AM196" s="177" t="s">
        <v>828</v>
      </c>
      <c r="AN196"/>
      <c r="AO196"/>
      <c r="AP196"/>
      <c r="AQ196" s="272" t="s">
        <v>25849</v>
      </c>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c r="AAW196"/>
      <c r="AAX196"/>
      <c r="AAY196"/>
      <c r="AAZ196"/>
      <c r="ABA196"/>
      <c r="ABB196"/>
      <c r="ABC196"/>
      <c r="ABD196"/>
      <c r="ABE196"/>
      <c r="ABF196"/>
      <c r="ABG196"/>
      <c r="ABH196"/>
      <c r="ABI196"/>
      <c r="ABJ196"/>
      <c r="ABK196"/>
      <c r="ABL196"/>
      <c r="ABM196"/>
      <c r="ABN196"/>
      <c r="ABO196"/>
      <c r="ABP196"/>
      <c r="ABQ196"/>
      <c r="ABR196"/>
      <c r="ABS196"/>
      <c r="ABT196"/>
      <c r="ABU196"/>
      <c r="ABV196"/>
      <c r="ABW196"/>
      <c r="ABX196"/>
      <c r="ABY196"/>
      <c r="ABZ196"/>
      <c r="ACA196"/>
      <c r="ACB196"/>
      <c r="ACC196"/>
      <c r="ACD196"/>
      <c r="ACE196"/>
      <c r="ACF196"/>
      <c r="ACG196"/>
      <c r="ACH196"/>
      <c r="ACI196"/>
      <c r="ACJ196"/>
      <c r="ACK196"/>
      <c r="ACL196"/>
      <c r="ACM196"/>
      <c r="ACN196"/>
      <c r="ACO196"/>
      <c r="ACP196"/>
      <c r="ACQ196"/>
      <c r="ACR196"/>
      <c r="ACS196"/>
      <c r="ACT196"/>
      <c r="ACU196"/>
      <c r="ACV196"/>
      <c r="ACW196"/>
      <c r="ACX196"/>
      <c r="ACY196"/>
      <c r="ACZ196"/>
      <c r="ADA196"/>
      <c r="ADB196"/>
      <c r="ADC196"/>
      <c r="ADD196"/>
      <c r="ADE196"/>
      <c r="ADF196"/>
      <c r="ADG196"/>
      <c r="ADH196"/>
      <c r="ADI196"/>
      <c r="ADJ196"/>
      <c r="ADK196"/>
      <c r="ADL196"/>
      <c r="ADM196"/>
      <c r="ADN196"/>
      <c r="ADO196"/>
      <c r="ADP196"/>
      <c r="ADQ196"/>
      <c r="ADR196"/>
      <c r="ADS196"/>
      <c r="ADT196"/>
      <c r="ADU196"/>
      <c r="ADV196"/>
      <c r="ADW196"/>
      <c r="ADX196"/>
      <c r="ADY196"/>
      <c r="ADZ196"/>
      <c r="AEA196"/>
      <c r="AEB196"/>
      <c r="AEC196"/>
      <c r="AED196"/>
      <c r="AEE196"/>
      <c r="AEF196"/>
      <c r="AEG196"/>
      <c r="AEH196"/>
      <c r="AEI196"/>
      <c r="AEJ196"/>
      <c r="AEK196"/>
      <c r="AEL196"/>
      <c r="AEM196"/>
      <c r="AEN196"/>
      <c r="AEO196"/>
      <c r="AEP196"/>
      <c r="AEQ196"/>
      <c r="AER196"/>
      <c r="AES196"/>
      <c r="AET196"/>
      <c r="AEU196"/>
      <c r="AEV196"/>
      <c r="AEW196"/>
      <c r="AEX196"/>
      <c r="AEY196"/>
      <c r="AEZ196"/>
      <c r="AFA196"/>
      <c r="AFB196"/>
      <c r="AFC196"/>
      <c r="AFD196"/>
      <c r="AFE196"/>
      <c r="AFF196"/>
      <c r="AFG196"/>
      <c r="AFH196"/>
      <c r="AFI196"/>
      <c r="AFJ196"/>
      <c r="AFK196"/>
      <c r="AFL196"/>
      <c r="AFM196"/>
      <c r="AFN196"/>
      <c r="AFO196"/>
      <c r="AFP196"/>
      <c r="AFQ196"/>
      <c r="AFR196"/>
      <c r="AFS196"/>
      <c r="AFT196"/>
      <c r="AFU196"/>
      <c r="AFV196"/>
      <c r="AFW196"/>
      <c r="AFX196"/>
      <c r="AFY196"/>
      <c r="AFZ196"/>
      <c r="AGA196"/>
      <c r="AGB196"/>
      <c r="AGC196"/>
      <c r="AGD196"/>
      <c r="AGE196"/>
      <c r="AGF196"/>
      <c r="AGG196"/>
      <c r="AGH196"/>
      <c r="AGI196"/>
      <c r="AGJ196"/>
      <c r="AGK196"/>
      <c r="AGL196"/>
      <c r="AGM196"/>
      <c r="AGN196"/>
      <c r="AGO196"/>
      <c r="AGP196"/>
      <c r="AGQ196"/>
      <c r="AGR196"/>
      <c r="AGS196"/>
      <c r="AGT196"/>
      <c r="AGU196"/>
      <c r="AGV196"/>
      <c r="AGW196"/>
      <c r="AGX196"/>
      <c r="AGY196"/>
      <c r="AGZ196"/>
      <c r="AHA196"/>
      <c r="AHB196"/>
      <c r="AHC196"/>
      <c r="AHD196"/>
      <c r="AHE196"/>
      <c r="AHF196"/>
      <c r="AHG196"/>
      <c r="AHH196"/>
      <c r="AHI196"/>
      <c r="AHJ196"/>
      <c r="AHK196"/>
      <c r="AHL196"/>
      <c r="AHM196"/>
      <c r="AHN196"/>
      <c r="AHO196"/>
      <c r="AHP196"/>
      <c r="AHQ196"/>
      <c r="AHR196"/>
      <c r="AHS196"/>
      <c r="AHT196"/>
      <c r="AHU196"/>
      <c r="AHV196"/>
      <c r="AHW196"/>
      <c r="AHX196"/>
      <c r="AHY196"/>
      <c r="AHZ196"/>
      <c r="AIA196"/>
      <c r="AIB196"/>
      <c r="AIC196"/>
      <c r="AID196"/>
      <c r="AIE196"/>
      <c r="AIF196"/>
      <c r="AIG196"/>
      <c r="AIH196"/>
      <c r="AII196"/>
      <c r="AIJ196"/>
      <c r="AIK196"/>
      <c r="AIL196"/>
      <c r="AIM196"/>
      <c r="AIN196"/>
      <c r="AIO196"/>
      <c r="AIP196"/>
      <c r="AIQ196"/>
      <c r="AIR196"/>
      <c r="AIS196"/>
      <c r="AIT196"/>
      <c r="AIU196"/>
      <c r="AIV196"/>
      <c r="AIW196"/>
      <c r="AIX196"/>
      <c r="AIY196"/>
      <c r="AIZ196"/>
      <c r="AJA196"/>
      <c r="AJB196"/>
      <c r="AJC196"/>
      <c r="AJD196"/>
      <c r="AJE196"/>
      <c r="AJF196"/>
      <c r="AJG196"/>
      <c r="AJH196"/>
      <c r="AJI196"/>
      <c r="AJJ196"/>
      <c r="AJK196"/>
      <c r="AJL196"/>
      <c r="AJM196"/>
      <c r="AJN196"/>
      <c r="AJO196"/>
      <c r="AJP196"/>
      <c r="AJQ196"/>
      <c r="AJR196"/>
      <c r="AJS196"/>
      <c r="AJT196"/>
      <c r="AJU196"/>
      <c r="AJV196"/>
      <c r="AJW196"/>
      <c r="AJX196"/>
      <c r="AJY196"/>
      <c r="AJZ196"/>
      <c r="AKA196"/>
      <c r="AKB196"/>
      <c r="AKC196"/>
      <c r="AKD196"/>
      <c r="AKE196"/>
      <c r="AKF196"/>
      <c r="AKG196"/>
      <c r="AKH196"/>
      <c r="AKI196"/>
      <c r="AKJ196"/>
      <c r="AKK196"/>
      <c r="AKL196"/>
      <c r="AKM196"/>
      <c r="AKN196"/>
      <c r="AKO196"/>
      <c r="AKP196"/>
      <c r="AKQ196"/>
      <c r="AKR196"/>
      <c r="AKS196"/>
      <c r="AKT196"/>
      <c r="AKU196"/>
      <c r="AKV196"/>
      <c r="AKW196"/>
      <c r="AKX196"/>
      <c r="AKY196"/>
      <c r="AKZ196"/>
      <c r="ALA196"/>
      <c r="ALB196"/>
      <c r="ALC196"/>
      <c r="ALD196"/>
      <c r="ALE196"/>
      <c r="ALF196"/>
      <c r="ALG196"/>
      <c r="ALH196"/>
      <c r="ALI196"/>
      <c r="ALJ196"/>
      <c r="ALK196"/>
      <c r="ALL196"/>
      <c r="ALM196"/>
      <c r="ALN196"/>
      <c r="ALO196"/>
      <c r="ALP196"/>
      <c r="ALQ196"/>
      <c r="ALR196"/>
      <c r="ALS196"/>
      <c r="ALT196"/>
      <c r="ALU196"/>
      <c r="ALV196"/>
      <c r="ALW196"/>
      <c r="ALX196"/>
      <c r="ALY196"/>
      <c r="ALZ196"/>
      <c r="AMA196"/>
      <c r="AMB196"/>
      <c r="AMC196"/>
      <c r="AMD196"/>
      <c r="AME196"/>
      <c r="AMF196"/>
      <c r="AMG196"/>
      <c r="AMH196"/>
      <c r="AMI196"/>
    </row>
    <row r="197" spans="1:1024">
      <c r="A197" s="280" t="s">
        <v>5991</v>
      </c>
      <c r="B197" s="156">
        <v>197</v>
      </c>
      <c r="C197" s="302" t="s">
        <v>931</v>
      </c>
      <c r="D197" s="276" t="s">
        <v>932</v>
      </c>
      <c r="E197"/>
      <c r="F197" s="154">
        <v>4</v>
      </c>
      <c r="G197"/>
      <c r="H197"/>
      <c r="I197" s="343"/>
      <c r="J197" s="212">
        <v>2</v>
      </c>
      <c r="K197" s="78">
        <v>2</v>
      </c>
      <c r="L197" s="78"/>
      <c r="M197" s="78"/>
      <c r="N197" s="40"/>
      <c r="O197" s="224">
        <v>3</v>
      </c>
      <c r="P197"/>
      <c r="Q197"/>
      <c r="R197"/>
      <c r="S197"/>
      <c r="T197"/>
      <c r="U197"/>
      <c r="V197" s="166">
        <f t="shared" si="97"/>
        <v>100</v>
      </c>
      <c r="W197" s="166">
        <f t="shared" si="133"/>
        <v>100</v>
      </c>
      <c r="X197" s="166">
        <f t="shared" si="120"/>
        <v>20</v>
      </c>
      <c r="Y197" s="166">
        <f t="shared" si="100"/>
        <v>100</v>
      </c>
      <c r="Z197" s="166">
        <f t="shared" si="101"/>
        <v>100</v>
      </c>
      <c r="AA197" s="174">
        <f t="shared" si="102"/>
        <v>100</v>
      </c>
      <c r="AB197" s="174">
        <f t="shared" si="103"/>
        <v>100</v>
      </c>
      <c r="AC197" s="174">
        <f t="shared" si="104"/>
        <v>100</v>
      </c>
      <c r="AD197"/>
      <c r="AE197"/>
      <c r="AF197" s="162">
        <f t="shared" si="134"/>
        <v>10</v>
      </c>
      <c r="AG197" s="162">
        <f t="shared" si="135"/>
        <v>10</v>
      </c>
      <c r="AH197" s="162">
        <f t="shared" si="136"/>
        <v>100</v>
      </c>
      <c r="AI197" s="162">
        <f t="shared" si="137"/>
        <v>100</v>
      </c>
      <c r="AJ197" s="163"/>
      <c r="AK197"/>
      <c r="AL197"/>
      <c r="AM197" s="163"/>
      <c r="AN197"/>
      <c r="AO197"/>
      <c r="AP197"/>
      <c r="AQ197" s="243" t="s">
        <v>805</v>
      </c>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c r="AEW197"/>
      <c r="AEX197"/>
      <c r="AEY197"/>
      <c r="AEZ197"/>
      <c r="AFA197"/>
      <c r="AFB197"/>
      <c r="AFC197"/>
      <c r="AFD197"/>
      <c r="AFE197"/>
      <c r="AFF197"/>
      <c r="AFG197"/>
      <c r="AFH197"/>
      <c r="AFI197"/>
      <c r="AFJ197"/>
      <c r="AFK197"/>
      <c r="AFL197"/>
      <c r="AFM197"/>
      <c r="AFN197"/>
      <c r="AFO197"/>
      <c r="AFP197"/>
      <c r="AFQ197"/>
      <c r="AFR197"/>
      <c r="AFS197"/>
      <c r="AFT197"/>
      <c r="AFU197"/>
      <c r="AFV197"/>
      <c r="AFW197"/>
      <c r="AFX197"/>
      <c r="AFY197"/>
      <c r="AFZ197"/>
      <c r="AGA197"/>
      <c r="AGB197"/>
      <c r="AGC197"/>
      <c r="AGD197"/>
      <c r="AGE197"/>
      <c r="AGF197"/>
      <c r="AGG197"/>
      <c r="AGH197"/>
      <c r="AGI197"/>
      <c r="AGJ197"/>
      <c r="AGK197"/>
      <c r="AGL197"/>
      <c r="AGM197"/>
      <c r="AGN197"/>
      <c r="AGO197"/>
      <c r="AGP197"/>
      <c r="AGQ197"/>
      <c r="AGR197"/>
      <c r="AGS197"/>
      <c r="AGT197"/>
      <c r="AGU197"/>
      <c r="AGV197"/>
      <c r="AGW197"/>
      <c r="AGX197"/>
      <c r="AGY197"/>
      <c r="AGZ197"/>
      <c r="AHA197"/>
      <c r="AHB197"/>
      <c r="AHC197"/>
      <c r="AHD197"/>
      <c r="AHE197"/>
      <c r="AHF197"/>
      <c r="AHG197"/>
      <c r="AHH197"/>
      <c r="AHI197"/>
      <c r="AHJ197"/>
      <c r="AHK197"/>
      <c r="AHL197"/>
      <c r="AHM197"/>
      <c r="AHN197"/>
      <c r="AHO197"/>
      <c r="AHP197"/>
      <c r="AHQ197"/>
      <c r="AHR197"/>
      <c r="AHS197"/>
      <c r="AHT197"/>
      <c r="AHU197"/>
      <c r="AHV197"/>
      <c r="AHW197"/>
      <c r="AHX197"/>
      <c r="AHY197"/>
      <c r="AHZ197"/>
      <c r="AIA197"/>
      <c r="AIB197"/>
      <c r="AIC197"/>
      <c r="AID197"/>
      <c r="AIE197"/>
      <c r="AIF197"/>
      <c r="AIG197"/>
      <c r="AIH197"/>
      <c r="AII197"/>
      <c r="AIJ197"/>
      <c r="AIK197"/>
      <c r="AIL197"/>
      <c r="AIM197"/>
      <c r="AIN197"/>
      <c r="AIO197"/>
      <c r="AIP197"/>
      <c r="AIQ197"/>
      <c r="AIR197"/>
      <c r="AIS197"/>
      <c r="AIT197"/>
      <c r="AIU197"/>
      <c r="AIV197"/>
      <c r="AIW197"/>
      <c r="AIX197"/>
      <c r="AIY197"/>
      <c r="AIZ197"/>
      <c r="AJA197"/>
      <c r="AJB197"/>
      <c r="AJC197"/>
      <c r="AJD197"/>
      <c r="AJE197"/>
      <c r="AJF197"/>
      <c r="AJG197"/>
      <c r="AJH197"/>
      <c r="AJI197"/>
      <c r="AJJ197"/>
      <c r="AJK197"/>
      <c r="AJL197"/>
      <c r="AJM197"/>
      <c r="AJN197"/>
      <c r="AJO197"/>
      <c r="AJP197"/>
      <c r="AJQ197"/>
      <c r="AJR197"/>
      <c r="AJS197"/>
      <c r="AJT197"/>
      <c r="AJU197"/>
      <c r="AJV197"/>
      <c r="AJW197"/>
      <c r="AJX197"/>
      <c r="AJY197"/>
      <c r="AJZ197"/>
      <c r="AKA197"/>
      <c r="AKB197"/>
      <c r="AKC197"/>
      <c r="AKD197"/>
      <c r="AKE197"/>
      <c r="AKF197"/>
      <c r="AKG197"/>
      <c r="AKH197"/>
      <c r="AKI197"/>
      <c r="AKJ197"/>
      <c r="AKK197"/>
      <c r="AKL197"/>
      <c r="AKM197"/>
      <c r="AKN197"/>
      <c r="AKO197"/>
      <c r="AKP197"/>
      <c r="AKQ197"/>
      <c r="AKR197"/>
      <c r="AKS197"/>
      <c r="AKT197"/>
      <c r="AKU197"/>
      <c r="AKV197"/>
      <c r="AKW197"/>
      <c r="AKX197"/>
      <c r="AKY197"/>
      <c r="AKZ197"/>
      <c r="ALA197"/>
      <c r="ALB197"/>
      <c r="ALC197"/>
      <c r="ALD197"/>
      <c r="ALE197"/>
      <c r="ALF197"/>
      <c r="ALG197"/>
      <c r="ALH197"/>
      <c r="ALI197"/>
      <c r="ALJ197"/>
      <c r="ALK197"/>
      <c r="ALL197"/>
      <c r="ALM197"/>
      <c r="ALN197"/>
      <c r="ALO197"/>
      <c r="ALP197"/>
      <c r="ALQ197"/>
      <c r="ALR197"/>
      <c r="ALS197"/>
      <c r="ALT197"/>
      <c r="ALU197"/>
      <c r="ALV197"/>
      <c r="ALW197"/>
      <c r="ALX197"/>
      <c r="ALY197"/>
      <c r="ALZ197"/>
      <c r="AMA197"/>
      <c r="AMB197"/>
      <c r="AMC197"/>
      <c r="AMD197"/>
      <c r="AME197"/>
      <c r="AMF197"/>
      <c r="AMG197"/>
      <c r="AMH197"/>
      <c r="AMI197"/>
    </row>
    <row r="198" spans="1:1024">
      <c r="A198" s="284" t="s">
        <v>933</v>
      </c>
      <c r="B198" s="156">
        <v>198</v>
      </c>
      <c r="C198" s="302" t="s">
        <v>25850</v>
      </c>
      <c r="D198" s="276" t="s">
        <v>934</v>
      </c>
      <c r="E198"/>
      <c r="F198" s="154">
        <v>4</v>
      </c>
      <c r="G198"/>
      <c r="H198"/>
      <c r="I198" s="349">
        <v>0.4</v>
      </c>
      <c r="J198" s="212" t="s">
        <v>772</v>
      </c>
      <c r="K198" s="78">
        <v>1</v>
      </c>
      <c r="L198" s="78">
        <v>1</v>
      </c>
      <c r="M198" s="78">
        <v>1</v>
      </c>
      <c r="N198" s="40"/>
      <c r="O198" s="222"/>
      <c r="P198" s="359">
        <v>2</v>
      </c>
      <c r="Q198"/>
      <c r="R198"/>
      <c r="S198"/>
      <c r="T198"/>
      <c r="U198"/>
      <c r="V198" s="166">
        <f t="shared" si="97"/>
        <v>100</v>
      </c>
      <c r="W198" s="166">
        <f t="shared" si="133"/>
        <v>100</v>
      </c>
      <c r="X198" s="166">
        <f t="shared" si="120"/>
        <v>100</v>
      </c>
      <c r="Y198" s="166">
        <f t="shared" si="100"/>
        <v>100</v>
      </c>
      <c r="Z198" s="166">
        <f t="shared" si="101"/>
        <v>10</v>
      </c>
      <c r="AA198" s="174">
        <f t="shared" ref="AA198:AA229" si="138">IF(OR(EXACT(Q198,"1A"),EXACT(Q198,"1B")),0.1,IF(Q198=2,1,100))</f>
        <v>100</v>
      </c>
      <c r="AB198" s="174">
        <f t="shared" ref="AB198:AB229" si="139">IF(OR(EXACT(R198,"1A"),EXACT(R198,"1B")),0.1,IF(R198=2,1,100))</f>
        <v>100</v>
      </c>
      <c r="AC198" s="174">
        <f t="shared" si="104"/>
        <v>100</v>
      </c>
      <c r="AD198"/>
      <c r="AE198"/>
      <c r="AF198" s="162">
        <f t="shared" si="134"/>
        <v>1</v>
      </c>
      <c r="AG198" s="162">
        <f t="shared" si="135"/>
        <v>1</v>
      </c>
      <c r="AH198" s="162">
        <f t="shared" si="136"/>
        <v>3</v>
      </c>
      <c r="AI198" s="162">
        <f t="shared" si="137"/>
        <v>5</v>
      </c>
      <c r="AJ198" s="352" t="s">
        <v>25607</v>
      </c>
      <c r="AK198"/>
      <c r="AL198"/>
      <c r="AM198" s="163"/>
      <c r="AN198"/>
      <c r="AO198"/>
      <c r="AP198" s="154" t="s">
        <v>935</v>
      </c>
      <c r="AQ198" s="243" t="s">
        <v>936</v>
      </c>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c r="AAW198"/>
      <c r="AAX198"/>
      <c r="AAY198"/>
      <c r="AAZ198"/>
      <c r="ABA198"/>
      <c r="ABB198"/>
      <c r="ABC198"/>
      <c r="ABD198"/>
      <c r="ABE198"/>
      <c r="ABF198"/>
      <c r="ABG198"/>
      <c r="ABH198"/>
      <c r="ABI198"/>
      <c r="ABJ198"/>
      <c r="ABK198"/>
      <c r="ABL198"/>
      <c r="ABM198"/>
      <c r="ABN198"/>
      <c r="ABO198"/>
      <c r="ABP198"/>
      <c r="ABQ198"/>
      <c r="ABR198"/>
      <c r="ABS198"/>
      <c r="ABT198"/>
      <c r="ABU198"/>
      <c r="ABV198"/>
      <c r="ABW198"/>
      <c r="ABX198"/>
      <c r="ABY198"/>
      <c r="ABZ198"/>
      <c r="ACA198"/>
      <c r="ACB198"/>
      <c r="ACC198"/>
      <c r="ACD198"/>
      <c r="ACE198"/>
      <c r="ACF198"/>
      <c r="ACG198"/>
      <c r="ACH198"/>
      <c r="ACI198"/>
      <c r="ACJ198"/>
      <c r="ACK198"/>
      <c r="ACL198"/>
      <c r="ACM198"/>
      <c r="ACN198"/>
      <c r="ACO198"/>
      <c r="ACP198"/>
      <c r="ACQ198"/>
      <c r="ACR198"/>
      <c r="ACS198"/>
      <c r="ACT198"/>
      <c r="ACU198"/>
      <c r="ACV198"/>
      <c r="ACW198"/>
      <c r="ACX198"/>
      <c r="ACY198"/>
      <c r="ACZ198"/>
      <c r="ADA198"/>
      <c r="ADB198"/>
      <c r="ADC198"/>
      <c r="ADD198"/>
      <c r="ADE198"/>
      <c r="ADF198"/>
      <c r="ADG198"/>
      <c r="ADH198"/>
      <c r="ADI198"/>
      <c r="ADJ198"/>
      <c r="ADK198"/>
      <c r="ADL198"/>
      <c r="ADM198"/>
      <c r="ADN198"/>
      <c r="ADO198"/>
      <c r="ADP198"/>
      <c r="ADQ198"/>
      <c r="ADR198"/>
      <c r="ADS198"/>
      <c r="ADT198"/>
      <c r="ADU198"/>
      <c r="ADV198"/>
      <c r="ADW198"/>
      <c r="ADX198"/>
      <c r="ADY198"/>
      <c r="ADZ198"/>
      <c r="AEA198"/>
      <c r="AEB198"/>
      <c r="AEC198"/>
      <c r="AED198"/>
      <c r="AEE198"/>
      <c r="AEF198"/>
      <c r="AEG198"/>
      <c r="AEH198"/>
      <c r="AEI198"/>
      <c r="AEJ198"/>
      <c r="AEK198"/>
      <c r="AEL198"/>
      <c r="AEM198"/>
      <c r="AEN198"/>
      <c r="AEO198"/>
      <c r="AEP198"/>
      <c r="AEQ198"/>
      <c r="AER198"/>
      <c r="AES198"/>
      <c r="AET198"/>
      <c r="AEU198"/>
      <c r="AEV198"/>
      <c r="AEW198"/>
      <c r="AEX198"/>
      <c r="AEY198"/>
      <c r="AEZ198"/>
      <c r="AFA198"/>
      <c r="AFB198"/>
      <c r="AFC198"/>
      <c r="AFD198"/>
      <c r="AFE198"/>
      <c r="AFF198"/>
      <c r="AFG198"/>
      <c r="AFH198"/>
      <c r="AFI198"/>
      <c r="AFJ198"/>
      <c r="AFK198"/>
      <c r="AFL198"/>
      <c r="AFM198"/>
      <c r="AFN198"/>
      <c r="AFO198"/>
      <c r="AFP198"/>
      <c r="AFQ198"/>
      <c r="AFR198"/>
      <c r="AFS198"/>
      <c r="AFT198"/>
      <c r="AFU198"/>
      <c r="AFV198"/>
      <c r="AFW198"/>
      <c r="AFX198"/>
      <c r="AFY198"/>
      <c r="AFZ198"/>
      <c r="AGA198"/>
      <c r="AGB198"/>
      <c r="AGC198"/>
      <c r="AGD198"/>
      <c r="AGE198"/>
      <c r="AGF198"/>
      <c r="AGG198"/>
      <c r="AGH198"/>
      <c r="AGI198"/>
      <c r="AGJ198"/>
      <c r="AGK198"/>
      <c r="AGL198"/>
      <c r="AGM198"/>
      <c r="AGN198"/>
      <c r="AGO198"/>
      <c r="AGP198"/>
      <c r="AGQ198"/>
      <c r="AGR198"/>
      <c r="AGS198"/>
      <c r="AGT198"/>
      <c r="AGU198"/>
      <c r="AGV198"/>
      <c r="AGW198"/>
      <c r="AGX198"/>
      <c r="AGY198"/>
      <c r="AGZ198"/>
      <c r="AHA198"/>
      <c r="AHB198"/>
      <c r="AHC198"/>
      <c r="AHD198"/>
      <c r="AHE198"/>
      <c r="AHF198"/>
      <c r="AHG198"/>
      <c r="AHH198"/>
      <c r="AHI198"/>
      <c r="AHJ198"/>
      <c r="AHK198"/>
      <c r="AHL198"/>
      <c r="AHM198"/>
      <c r="AHN198"/>
      <c r="AHO198"/>
      <c r="AHP198"/>
      <c r="AHQ198"/>
      <c r="AHR198"/>
      <c r="AHS198"/>
      <c r="AHT198"/>
      <c r="AHU198"/>
      <c r="AHV198"/>
      <c r="AHW198"/>
      <c r="AHX198"/>
      <c r="AHY198"/>
      <c r="AHZ198"/>
      <c r="AIA198"/>
      <c r="AIB198"/>
      <c r="AIC198"/>
      <c r="AID198"/>
      <c r="AIE198"/>
      <c r="AIF198"/>
      <c r="AIG198"/>
      <c r="AIH198"/>
      <c r="AII198"/>
      <c r="AIJ198"/>
      <c r="AIK198"/>
      <c r="AIL198"/>
      <c r="AIM198"/>
      <c r="AIN198"/>
      <c r="AIO198"/>
      <c r="AIP198"/>
      <c r="AIQ198"/>
      <c r="AIR198"/>
      <c r="AIS198"/>
      <c r="AIT198"/>
      <c r="AIU198"/>
      <c r="AIV198"/>
      <c r="AIW198"/>
      <c r="AIX198"/>
      <c r="AIY198"/>
      <c r="AIZ198"/>
      <c r="AJA198"/>
      <c r="AJB198"/>
      <c r="AJC198"/>
      <c r="AJD198"/>
      <c r="AJE198"/>
      <c r="AJF198"/>
      <c r="AJG198"/>
      <c r="AJH198"/>
      <c r="AJI198"/>
      <c r="AJJ198"/>
      <c r="AJK198"/>
      <c r="AJL198"/>
      <c r="AJM198"/>
      <c r="AJN198"/>
      <c r="AJO198"/>
      <c r="AJP198"/>
      <c r="AJQ198"/>
      <c r="AJR198"/>
      <c r="AJS198"/>
      <c r="AJT198"/>
      <c r="AJU198"/>
      <c r="AJV198"/>
      <c r="AJW198"/>
      <c r="AJX198"/>
      <c r="AJY198"/>
      <c r="AJZ198"/>
      <c r="AKA198"/>
      <c r="AKB198"/>
      <c r="AKC198"/>
      <c r="AKD198"/>
      <c r="AKE198"/>
      <c r="AKF198"/>
      <c r="AKG198"/>
      <c r="AKH198"/>
      <c r="AKI198"/>
      <c r="AKJ198"/>
      <c r="AKK198"/>
      <c r="AKL198"/>
      <c r="AKM198"/>
      <c r="AKN198"/>
      <c r="AKO198"/>
      <c r="AKP198"/>
      <c r="AKQ198"/>
      <c r="AKR198"/>
      <c r="AKS198"/>
      <c r="AKT198"/>
      <c r="AKU198"/>
      <c r="AKV198"/>
      <c r="AKW198"/>
      <c r="AKX198"/>
      <c r="AKY198"/>
      <c r="AKZ198"/>
      <c r="ALA198"/>
      <c r="ALB198"/>
      <c r="ALC198"/>
      <c r="ALD198"/>
      <c r="ALE198"/>
      <c r="ALF198"/>
      <c r="ALG198"/>
      <c r="ALH198"/>
      <c r="ALI198"/>
      <c r="ALJ198"/>
      <c r="ALK198"/>
      <c r="ALL198"/>
      <c r="ALM198"/>
      <c r="ALN198"/>
      <c r="ALO198"/>
      <c r="ALP198"/>
      <c r="ALQ198"/>
      <c r="ALR198"/>
      <c r="ALS198"/>
      <c r="ALT198"/>
      <c r="ALU198"/>
      <c r="ALV198"/>
      <c r="ALW198"/>
      <c r="ALX198"/>
      <c r="ALY198"/>
      <c r="ALZ198"/>
      <c r="AMA198"/>
      <c r="AMB198"/>
      <c r="AMC198"/>
      <c r="AMD198"/>
      <c r="AME198"/>
      <c r="AMF198"/>
      <c r="AMG198"/>
      <c r="AMH198"/>
      <c r="AMI198"/>
    </row>
    <row r="199" spans="1:1024" s="212" customFormat="1" ht="31.5" customHeight="1">
      <c r="A199" s="278" t="s">
        <v>2645</v>
      </c>
      <c r="B199" s="156">
        <v>199</v>
      </c>
      <c r="C199" s="299" t="s">
        <v>25851</v>
      </c>
      <c r="D199" s="278" t="s">
        <v>6709</v>
      </c>
      <c r="E199" s="155" t="s">
        <v>849</v>
      </c>
      <c r="F199" s="252">
        <v>4</v>
      </c>
      <c r="G199" s="252">
        <v>4</v>
      </c>
      <c r="H199" s="252">
        <v>4</v>
      </c>
      <c r="I199" s="349">
        <v>610</v>
      </c>
      <c r="J199" s="154"/>
      <c r="K199" s="154">
        <v>2</v>
      </c>
      <c r="L199" s="154"/>
      <c r="M199" s="154"/>
      <c r="N199" s="154"/>
      <c r="O199" s="154">
        <v>3</v>
      </c>
      <c r="P199" s="154"/>
      <c r="Q199" s="154"/>
      <c r="R199" s="154"/>
      <c r="S199" s="154"/>
      <c r="T199" s="154"/>
      <c r="U199" s="154"/>
      <c r="V199" s="166">
        <f t="shared" si="97"/>
        <v>100</v>
      </c>
      <c r="W199" s="166">
        <f t="shared" si="133"/>
        <v>100</v>
      </c>
      <c r="X199" s="166">
        <f t="shared" si="120"/>
        <v>20</v>
      </c>
      <c r="Y199" s="166">
        <f t="shared" si="100"/>
        <v>100</v>
      </c>
      <c r="Z199" s="166">
        <f t="shared" si="101"/>
        <v>100</v>
      </c>
      <c r="AA199" s="174">
        <f t="shared" si="138"/>
        <v>100</v>
      </c>
      <c r="AB199" s="174">
        <f t="shared" si="139"/>
        <v>100</v>
      </c>
      <c r="AC199" s="174">
        <f t="shared" si="104"/>
        <v>100</v>
      </c>
      <c r="AD199" s="154"/>
      <c r="AE199" s="154"/>
      <c r="AF199" s="162">
        <f t="shared" si="134"/>
        <v>10</v>
      </c>
      <c r="AG199" s="162">
        <f t="shared" si="135"/>
        <v>100</v>
      </c>
      <c r="AH199" s="162">
        <f t="shared" si="136"/>
        <v>100</v>
      </c>
      <c r="AI199" s="162">
        <f t="shared" si="137"/>
        <v>100</v>
      </c>
      <c r="AJ199" s="352" t="s">
        <v>1213</v>
      </c>
      <c r="AK199" s="154"/>
      <c r="AL199" s="154"/>
      <c r="AM199" s="163"/>
      <c r="AN199" s="154"/>
      <c r="AO199" s="154"/>
      <c r="AP199" s="154" t="s">
        <v>1302</v>
      </c>
      <c r="AQ199" s="243" t="s">
        <v>781</v>
      </c>
      <c r="AR199" s="154"/>
      <c r="AS199" s="154"/>
      <c r="AT199" s="154"/>
      <c r="AU199" s="154"/>
      <c r="AV199" s="154"/>
      <c r="AW199" s="154"/>
      <c r="AX199" s="154"/>
      <c r="AY199" s="154"/>
      <c r="AZ199" s="154"/>
      <c r="BA199" s="154"/>
      <c r="BB199" s="154"/>
      <c r="BC199" s="154"/>
      <c r="BD199" s="154"/>
      <c r="BE199" s="154"/>
      <c r="BF199" s="154"/>
      <c r="BG199" s="154"/>
      <c r="BH199" s="154"/>
      <c r="BI199" s="154"/>
      <c r="BJ199" s="154"/>
      <c r="BK199" s="154"/>
      <c r="BL199" s="154"/>
      <c r="BM199" s="154"/>
      <c r="BN199" s="154"/>
      <c r="BO199" s="154"/>
      <c r="BP199" s="154"/>
      <c r="BQ199" s="154"/>
      <c r="BR199" s="154"/>
      <c r="BS199" s="154"/>
      <c r="BT199" s="154"/>
      <c r="BU199" s="154"/>
      <c r="BV199" s="154"/>
      <c r="BW199" s="154"/>
      <c r="BX199" s="154"/>
      <c r="BY199" s="154"/>
      <c r="BZ199" s="154"/>
      <c r="CA199" s="154"/>
      <c r="CB199" s="154"/>
      <c r="CC199" s="154"/>
      <c r="CD199" s="154"/>
      <c r="CE199" s="154"/>
      <c r="CF199" s="154"/>
      <c r="CG199" s="154"/>
      <c r="CH199" s="154"/>
      <c r="CI199" s="154"/>
      <c r="CJ199" s="154"/>
      <c r="CK199" s="154"/>
      <c r="CL199" s="154"/>
      <c r="CM199" s="154"/>
      <c r="CN199" s="154"/>
      <c r="CO199" s="154"/>
      <c r="CP199" s="154"/>
      <c r="CQ199" s="154"/>
      <c r="CR199" s="154"/>
      <c r="CS199" s="154"/>
      <c r="CT199" s="154"/>
      <c r="CU199" s="154"/>
      <c r="CV199" s="154"/>
      <c r="CW199" s="154"/>
      <c r="CX199" s="154"/>
      <c r="CY199" s="154"/>
      <c r="CZ199" s="154"/>
      <c r="DA199" s="154"/>
      <c r="DB199" s="154"/>
      <c r="DC199" s="154"/>
      <c r="DD199" s="154"/>
      <c r="DE199" s="154"/>
      <c r="DF199" s="154"/>
      <c r="DG199" s="154"/>
      <c r="DH199" s="154"/>
      <c r="DI199" s="154"/>
      <c r="DJ199" s="154"/>
      <c r="DK199" s="154"/>
      <c r="DL199" s="154"/>
      <c r="DM199" s="154"/>
      <c r="DN199" s="154"/>
      <c r="DO199" s="154"/>
      <c r="DP199" s="154"/>
      <c r="DQ199" s="154"/>
      <c r="DR199" s="154"/>
      <c r="DS199" s="154"/>
      <c r="DT199" s="154"/>
      <c r="DU199" s="154"/>
      <c r="DV199" s="154"/>
      <c r="DW199" s="154"/>
      <c r="DX199" s="154"/>
      <c r="DY199" s="154"/>
      <c r="DZ199" s="154"/>
      <c r="EA199" s="154"/>
      <c r="EB199" s="154"/>
      <c r="EC199" s="154"/>
      <c r="ED199" s="154"/>
      <c r="EE199" s="154"/>
      <c r="EF199" s="154"/>
      <c r="EG199" s="154"/>
      <c r="EH199" s="154"/>
      <c r="EI199" s="154"/>
      <c r="EJ199" s="154"/>
      <c r="EK199" s="154"/>
      <c r="EL199" s="154"/>
      <c r="EM199" s="154"/>
      <c r="EN199" s="154"/>
      <c r="EO199" s="154"/>
      <c r="EP199" s="154"/>
      <c r="EQ199" s="154"/>
      <c r="ER199" s="154"/>
      <c r="ES199" s="154"/>
      <c r="ET199" s="154"/>
      <c r="EU199" s="154"/>
      <c r="EV199" s="154"/>
      <c r="EW199" s="154"/>
      <c r="EX199" s="154"/>
      <c r="EY199" s="154"/>
      <c r="EZ199" s="154"/>
      <c r="FA199" s="154"/>
      <c r="FB199" s="154"/>
      <c r="FC199" s="154"/>
      <c r="FD199" s="154"/>
      <c r="FE199" s="154"/>
      <c r="FF199" s="154"/>
      <c r="FG199" s="154"/>
      <c r="FH199" s="154"/>
      <c r="FI199" s="154"/>
      <c r="FJ199" s="154"/>
      <c r="FK199" s="154"/>
      <c r="FL199" s="154"/>
      <c r="FM199" s="154"/>
      <c r="FN199" s="154"/>
      <c r="FO199" s="154"/>
      <c r="FP199" s="154"/>
      <c r="FQ199" s="154"/>
      <c r="FR199" s="154"/>
      <c r="FS199" s="154"/>
      <c r="FT199" s="154"/>
      <c r="FU199" s="154"/>
      <c r="FV199" s="154"/>
      <c r="FW199" s="154"/>
      <c r="FX199" s="154"/>
      <c r="FY199" s="154"/>
      <c r="FZ199" s="154"/>
      <c r="GA199" s="154"/>
      <c r="GB199" s="154"/>
      <c r="GC199" s="154"/>
      <c r="GD199" s="154"/>
      <c r="GE199" s="154"/>
      <c r="GF199" s="154"/>
      <c r="GG199" s="154"/>
      <c r="GH199" s="154"/>
      <c r="GI199" s="154"/>
      <c r="GJ199" s="154"/>
      <c r="GK199" s="154"/>
      <c r="GL199" s="154"/>
      <c r="GM199" s="154"/>
      <c r="GN199" s="154"/>
      <c r="GO199" s="154"/>
      <c r="GP199" s="154"/>
      <c r="GQ199" s="154"/>
      <c r="GR199" s="154"/>
      <c r="GS199" s="154"/>
      <c r="GT199" s="154"/>
      <c r="GU199" s="154"/>
      <c r="GV199" s="154"/>
      <c r="GW199" s="154"/>
      <c r="GX199" s="154"/>
      <c r="GY199" s="154"/>
      <c r="GZ199" s="154"/>
      <c r="HA199" s="154"/>
      <c r="HB199" s="154"/>
      <c r="HC199" s="154"/>
      <c r="HD199" s="154"/>
      <c r="HE199" s="154"/>
      <c r="HF199" s="154"/>
      <c r="HG199" s="154"/>
      <c r="HH199" s="154"/>
      <c r="HI199" s="154"/>
      <c r="HJ199" s="154"/>
      <c r="HK199" s="154"/>
      <c r="HL199" s="154"/>
      <c r="HM199" s="154"/>
      <c r="HN199" s="154"/>
      <c r="HO199" s="154"/>
      <c r="HP199" s="154"/>
      <c r="HQ199" s="154"/>
      <c r="HR199" s="154"/>
      <c r="HS199" s="154"/>
      <c r="HT199" s="154"/>
      <c r="HU199" s="154"/>
      <c r="HV199" s="154"/>
      <c r="HW199" s="154"/>
      <c r="HX199" s="154"/>
      <c r="HY199" s="154"/>
      <c r="HZ199" s="154"/>
      <c r="IA199" s="154"/>
      <c r="IB199" s="154"/>
      <c r="IC199" s="154"/>
      <c r="ID199" s="154"/>
      <c r="IE199" s="154"/>
      <c r="IF199" s="154"/>
      <c r="IG199" s="154"/>
      <c r="IH199" s="154"/>
      <c r="II199" s="154"/>
      <c r="IJ199" s="154"/>
      <c r="IK199" s="154"/>
      <c r="IL199" s="154"/>
      <c r="IM199" s="154"/>
      <c r="IN199" s="154"/>
      <c r="IO199" s="154"/>
      <c r="IP199" s="154"/>
      <c r="IQ199" s="154"/>
      <c r="IR199" s="154"/>
      <c r="IS199" s="154"/>
      <c r="IT199" s="154"/>
      <c r="IU199" s="154"/>
      <c r="IV199" s="154"/>
      <c r="IW199" s="154"/>
      <c r="IX199" s="154"/>
      <c r="IY199" s="154"/>
      <c r="IZ199" s="154"/>
      <c r="JA199" s="154"/>
      <c r="JB199" s="154"/>
      <c r="JC199" s="154"/>
      <c r="JD199" s="154"/>
      <c r="JE199" s="154"/>
      <c r="JF199" s="154"/>
      <c r="JG199" s="154"/>
      <c r="JH199" s="154"/>
      <c r="JI199" s="154"/>
      <c r="JJ199" s="154"/>
      <c r="JK199" s="154"/>
      <c r="JL199" s="154"/>
      <c r="JM199" s="154"/>
      <c r="JN199" s="154"/>
      <c r="JO199" s="154"/>
      <c r="JP199" s="154"/>
      <c r="JQ199" s="154"/>
      <c r="JR199" s="154"/>
      <c r="JS199" s="154"/>
      <c r="JT199" s="154"/>
      <c r="JU199" s="154"/>
      <c r="JV199" s="154"/>
      <c r="JW199" s="154"/>
      <c r="JX199" s="154"/>
      <c r="JY199" s="154"/>
      <c r="JZ199" s="154"/>
      <c r="KA199" s="154"/>
      <c r="KB199" s="154"/>
      <c r="KC199" s="154"/>
      <c r="KD199" s="154"/>
      <c r="KE199" s="154"/>
      <c r="KF199" s="154"/>
      <c r="KG199" s="154"/>
      <c r="KH199" s="154"/>
      <c r="KI199" s="154"/>
      <c r="KJ199" s="154"/>
      <c r="KK199" s="154"/>
      <c r="KL199" s="154"/>
      <c r="KM199" s="154"/>
      <c r="KN199" s="154"/>
      <c r="KO199" s="154"/>
      <c r="KP199" s="154"/>
      <c r="KQ199" s="154"/>
      <c r="KR199" s="154"/>
      <c r="KS199" s="154"/>
      <c r="KT199" s="154"/>
      <c r="KU199" s="154"/>
      <c r="KV199" s="154"/>
      <c r="KW199" s="154"/>
      <c r="KX199" s="154"/>
      <c r="KY199" s="154"/>
      <c r="KZ199" s="154"/>
      <c r="LA199" s="154"/>
      <c r="LB199" s="154"/>
      <c r="LC199" s="154"/>
      <c r="LD199" s="154"/>
      <c r="LE199" s="154"/>
      <c r="LF199" s="154"/>
      <c r="LG199" s="154"/>
      <c r="LH199" s="154"/>
      <c r="LI199" s="154"/>
      <c r="LJ199" s="154"/>
      <c r="LK199" s="154"/>
      <c r="LL199" s="154"/>
      <c r="LM199" s="154"/>
      <c r="LN199" s="154"/>
      <c r="LO199" s="154"/>
      <c r="LP199" s="154"/>
      <c r="LQ199" s="154"/>
      <c r="LR199" s="154"/>
      <c r="LS199" s="154"/>
      <c r="LT199" s="154"/>
      <c r="LU199" s="154"/>
      <c r="LV199" s="154"/>
      <c r="LW199" s="154"/>
      <c r="LX199" s="154"/>
      <c r="LY199" s="154"/>
      <c r="LZ199" s="154"/>
      <c r="MA199" s="154"/>
      <c r="MB199" s="154"/>
      <c r="MC199" s="154"/>
      <c r="MD199" s="154"/>
      <c r="ME199" s="154"/>
      <c r="MF199" s="154"/>
      <c r="MG199" s="154"/>
      <c r="MH199" s="154"/>
      <c r="MI199" s="154"/>
      <c r="MJ199" s="154"/>
      <c r="MK199" s="154"/>
      <c r="ML199" s="154"/>
      <c r="MM199" s="154"/>
      <c r="MN199" s="154"/>
      <c r="MO199" s="154"/>
      <c r="MP199" s="154"/>
      <c r="MQ199" s="154"/>
      <c r="MR199" s="154"/>
      <c r="MS199" s="154"/>
      <c r="MT199" s="154"/>
      <c r="MU199" s="154"/>
      <c r="MV199" s="154"/>
      <c r="MW199" s="154"/>
      <c r="MX199" s="154"/>
      <c r="MY199" s="154"/>
      <c r="MZ199" s="154"/>
      <c r="NA199" s="154"/>
      <c r="NB199" s="154"/>
      <c r="NC199" s="154"/>
      <c r="ND199" s="154"/>
      <c r="NE199" s="154"/>
      <c r="NF199" s="154"/>
      <c r="NG199" s="154"/>
      <c r="NH199" s="154"/>
      <c r="NI199" s="154"/>
      <c r="NJ199" s="154"/>
      <c r="NK199" s="154"/>
      <c r="NL199" s="154"/>
      <c r="NM199" s="154"/>
      <c r="NN199" s="154"/>
      <c r="NO199" s="154"/>
      <c r="NP199" s="154"/>
      <c r="NQ199" s="154"/>
      <c r="NR199" s="154"/>
      <c r="NS199" s="154"/>
      <c r="NT199" s="154"/>
      <c r="NU199" s="154"/>
      <c r="NV199" s="154"/>
      <c r="NW199" s="154"/>
      <c r="NX199" s="154"/>
      <c r="NY199" s="154"/>
      <c r="NZ199" s="154"/>
      <c r="OA199" s="154"/>
      <c r="OB199" s="154"/>
      <c r="OC199" s="154"/>
      <c r="OD199" s="154"/>
      <c r="OE199" s="154"/>
      <c r="OF199" s="154"/>
      <c r="OG199" s="154"/>
      <c r="OH199" s="154"/>
      <c r="OI199" s="154"/>
      <c r="OJ199" s="154"/>
      <c r="OK199" s="154"/>
      <c r="OL199" s="154"/>
      <c r="OM199" s="154"/>
      <c r="ON199" s="154"/>
      <c r="OO199" s="154"/>
      <c r="OP199" s="154"/>
      <c r="OQ199" s="154"/>
      <c r="OR199" s="154"/>
      <c r="OS199" s="154"/>
      <c r="OT199" s="154"/>
      <c r="OU199" s="154"/>
      <c r="OV199" s="154"/>
      <c r="OW199" s="154"/>
      <c r="OX199" s="154"/>
      <c r="OY199" s="154"/>
      <c r="OZ199" s="154"/>
      <c r="PA199" s="154"/>
      <c r="PB199" s="154"/>
      <c r="PC199" s="154"/>
      <c r="PD199" s="154"/>
      <c r="PE199" s="154"/>
      <c r="PF199" s="154"/>
      <c r="PG199" s="154"/>
      <c r="PH199" s="154"/>
      <c r="PI199" s="154"/>
      <c r="PJ199" s="154"/>
      <c r="PK199" s="154"/>
      <c r="PL199" s="154"/>
      <c r="PM199" s="154"/>
      <c r="PN199" s="154"/>
      <c r="PO199" s="154"/>
      <c r="PP199" s="154"/>
      <c r="PQ199" s="154"/>
      <c r="PR199" s="154"/>
      <c r="PS199" s="154"/>
      <c r="PT199" s="154"/>
      <c r="PU199" s="154"/>
      <c r="PV199" s="154"/>
      <c r="PW199" s="154"/>
      <c r="PX199" s="154"/>
      <c r="PY199" s="154"/>
      <c r="PZ199" s="154"/>
      <c r="QA199" s="154"/>
      <c r="QB199" s="154"/>
      <c r="QC199" s="154"/>
      <c r="QD199" s="154"/>
      <c r="QE199" s="154"/>
      <c r="QF199" s="154"/>
      <c r="QG199" s="154"/>
      <c r="QH199" s="154"/>
      <c r="QI199" s="154"/>
      <c r="QJ199" s="154"/>
      <c r="QK199" s="154"/>
      <c r="QL199" s="154"/>
      <c r="QM199" s="154"/>
      <c r="QN199" s="154"/>
      <c r="QO199" s="154"/>
      <c r="QP199" s="154"/>
      <c r="QQ199" s="154"/>
      <c r="QR199" s="154"/>
      <c r="QS199" s="154"/>
      <c r="QT199" s="154"/>
      <c r="QU199" s="154"/>
      <c r="QV199" s="154"/>
      <c r="QW199" s="154"/>
      <c r="QX199" s="154"/>
      <c r="QY199" s="154"/>
      <c r="QZ199" s="154"/>
      <c r="RA199" s="154"/>
      <c r="RB199" s="154"/>
      <c r="RC199" s="154"/>
      <c r="RD199" s="154"/>
      <c r="RE199" s="154"/>
      <c r="RF199" s="154"/>
      <c r="RG199" s="154"/>
      <c r="RH199" s="154"/>
      <c r="RI199" s="154"/>
      <c r="RJ199" s="154"/>
      <c r="RK199" s="154"/>
      <c r="RL199" s="154"/>
      <c r="RM199" s="154"/>
      <c r="RN199" s="154"/>
      <c r="RO199" s="154"/>
      <c r="RP199" s="154"/>
      <c r="RQ199" s="154"/>
      <c r="RR199" s="154"/>
      <c r="RS199" s="154"/>
      <c r="RT199" s="154"/>
      <c r="RU199" s="154"/>
      <c r="RV199" s="154"/>
      <c r="RW199" s="154"/>
      <c r="RX199" s="154"/>
      <c r="RY199" s="154"/>
      <c r="RZ199" s="154"/>
      <c r="SA199" s="154"/>
      <c r="SB199" s="154"/>
      <c r="SC199" s="154"/>
      <c r="SD199" s="154"/>
      <c r="SE199" s="154"/>
      <c r="SF199" s="154"/>
      <c r="SG199" s="154"/>
      <c r="SH199" s="154"/>
      <c r="SI199" s="154"/>
      <c r="SJ199" s="154"/>
      <c r="SK199" s="154"/>
      <c r="SL199" s="154"/>
      <c r="SM199" s="154"/>
      <c r="SN199" s="154"/>
      <c r="SO199" s="154"/>
      <c r="SP199" s="154"/>
      <c r="SQ199" s="154"/>
      <c r="SR199" s="154"/>
      <c r="SS199" s="154"/>
      <c r="ST199" s="154"/>
      <c r="SU199" s="154"/>
      <c r="SV199" s="154"/>
      <c r="SW199" s="154"/>
      <c r="SX199" s="154"/>
      <c r="SY199" s="154"/>
      <c r="SZ199" s="154"/>
      <c r="TA199" s="154"/>
      <c r="TB199" s="154"/>
      <c r="TC199" s="154"/>
      <c r="TD199" s="154"/>
      <c r="TE199" s="154"/>
      <c r="TF199" s="154"/>
      <c r="TG199" s="154"/>
      <c r="TH199" s="154"/>
      <c r="TI199" s="154"/>
      <c r="TJ199" s="154"/>
      <c r="TK199" s="154"/>
      <c r="TL199" s="154"/>
      <c r="TM199" s="154"/>
      <c r="TN199" s="154"/>
      <c r="TO199" s="154"/>
      <c r="TP199" s="154"/>
      <c r="TQ199" s="154"/>
      <c r="TR199" s="154"/>
      <c r="TS199" s="154"/>
      <c r="TT199" s="154"/>
      <c r="TU199" s="154"/>
      <c r="TV199" s="154"/>
      <c r="TW199" s="154"/>
      <c r="TX199" s="154"/>
      <c r="TY199" s="154"/>
      <c r="TZ199" s="154"/>
      <c r="UA199" s="154"/>
      <c r="UB199" s="154"/>
      <c r="UC199" s="154"/>
      <c r="UD199" s="154"/>
      <c r="UE199" s="154"/>
      <c r="UF199" s="154"/>
      <c r="UG199" s="154"/>
      <c r="UH199" s="154"/>
      <c r="UI199" s="154"/>
      <c r="UJ199" s="154"/>
      <c r="UK199" s="154"/>
      <c r="UL199" s="154"/>
      <c r="UM199" s="154"/>
      <c r="UN199" s="154"/>
      <c r="UO199" s="154"/>
      <c r="UP199" s="154"/>
      <c r="UQ199" s="154"/>
      <c r="UR199" s="154"/>
      <c r="US199" s="154"/>
      <c r="UT199" s="154"/>
      <c r="UU199" s="154"/>
      <c r="UV199" s="154"/>
      <c r="UW199" s="154"/>
      <c r="UX199" s="154"/>
      <c r="UY199" s="154"/>
      <c r="UZ199" s="154"/>
      <c r="VA199" s="154"/>
      <c r="VB199" s="154"/>
      <c r="VC199" s="154"/>
      <c r="VD199" s="154"/>
      <c r="VE199" s="154"/>
      <c r="VF199" s="154"/>
      <c r="VG199" s="154"/>
      <c r="VH199" s="154"/>
      <c r="VI199" s="154"/>
      <c r="VJ199" s="154"/>
      <c r="VK199" s="154"/>
      <c r="VL199" s="154"/>
      <c r="VM199" s="154"/>
      <c r="VN199" s="154"/>
      <c r="VO199" s="154"/>
      <c r="VP199" s="154"/>
      <c r="VQ199" s="154"/>
      <c r="VR199" s="154"/>
      <c r="VS199" s="154"/>
      <c r="VT199" s="154"/>
      <c r="VU199" s="154"/>
      <c r="VV199" s="154"/>
      <c r="VW199" s="154"/>
      <c r="VX199" s="154"/>
      <c r="VY199" s="154"/>
      <c r="VZ199" s="154"/>
      <c r="WA199" s="154"/>
      <c r="WB199" s="154"/>
      <c r="WC199" s="154"/>
      <c r="WD199" s="154"/>
      <c r="WE199" s="154"/>
      <c r="WF199" s="154"/>
      <c r="WG199" s="154"/>
      <c r="WH199" s="154"/>
      <c r="WI199" s="154"/>
      <c r="WJ199" s="154"/>
      <c r="WK199" s="154"/>
      <c r="WL199" s="154"/>
      <c r="WM199" s="154"/>
      <c r="WN199" s="154"/>
      <c r="WO199" s="154"/>
      <c r="WP199" s="154"/>
      <c r="WQ199" s="154"/>
      <c r="WR199" s="154"/>
      <c r="WS199" s="154"/>
      <c r="WT199" s="154"/>
      <c r="WU199" s="154"/>
      <c r="WV199" s="154"/>
      <c r="WW199" s="154"/>
      <c r="WX199" s="154"/>
      <c r="WY199" s="154"/>
      <c r="WZ199" s="154"/>
      <c r="XA199" s="154"/>
      <c r="XB199" s="154"/>
      <c r="XC199" s="154"/>
      <c r="XD199" s="154"/>
      <c r="XE199" s="154"/>
      <c r="XF199" s="154"/>
      <c r="XG199" s="154"/>
      <c r="XH199" s="154"/>
      <c r="XI199" s="154"/>
      <c r="XJ199" s="154"/>
      <c r="XK199" s="154"/>
      <c r="XL199" s="154"/>
      <c r="XM199" s="154"/>
      <c r="XN199" s="154"/>
      <c r="XO199" s="154"/>
      <c r="XP199" s="154"/>
      <c r="XQ199" s="154"/>
      <c r="XR199" s="154"/>
      <c r="XS199" s="154"/>
      <c r="XT199" s="154"/>
      <c r="XU199" s="154"/>
      <c r="XV199" s="154"/>
      <c r="XW199" s="154"/>
      <c r="XX199" s="154"/>
      <c r="XY199" s="154"/>
      <c r="XZ199" s="154"/>
      <c r="YA199" s="154"/>
      <c r="YB199" s="154"/>
      <c r="YC199" s="154"/>
      <c r="YD199" s="154"/>
      <c r="YE199" s="154"/>
      <c r="YF199" s="154"/>
      <c r="YG199" s="154"/>
      <c r="YH199" s="154"/>
      <c r="YI199" s="154"/>
      <c r="YJ199" s="154"/>
      <c r="YK199" s="154"/>
      <c r="YL199" s="154"/>
      <c r="YM199" s="154"/>
      <c r="YN199" s="154"/>
      <c r="YO199" s="154"/>
      <c r="YP199" s="154"/>
      <c r="YQ199" s="154"/>
      <c r="YR199" s="154"/>
      <c r="YS199" s="154"/>
      <c r="YT199" s="154"/>
      <c r="YU199" s="154"/>
      <c r="YV199" s="154"/>
      <c r="YW199" s="154"/>
      <c r="YX199" s="154"/>
      <c r="YY199" s="154"/>
      <c r="YZ199" s="154"/>
      <c r="ZA199" s="154"/>
      <c r="ZB199" s="154"/>
      <c r="ZC199" s="154"/>
      <c r="ZD199" s="154"/>
      <c r="ZE199" s="154"/>
      <c r="ZF199" s="154"/>
      <c r="ZG199" s="154"/>
      <c r="ZH199" s="154"/>
      <c r="ZI199" s="154"/>
      <c r="ZJ199" s="154"/>
      <c r="ZK199" s="154"/>
      <c r="ZL199" s="154"/>
      <c r="ZM199" s="154"/>
      <c r="ZN199" s="154"/>
      <c r="ZO199" s="154"/>
      <c r="ZP199" s="154"/>
      <c r="ZQ199" s="154"/>
      <c r="ZR199" s="154"/>
      <c r="ZS199" s="154"/>
      <c r="ZT199" s="154"/>
      <c r="ZU199" s="154"/>
      <c r="ZV199" s="154"/>
      <c r="ZW199" s="154"/>
      <c r="ZX199" s="154"/>
      <c r="ZY199" s="154"/>
      <c r="ZZ199" s="154"/>
      <c r="AAA199" s="154"/>
      <c r="AAB199" s="154"/>
      <c r="AAC199" s="154"/>
      <c r="AAD199" s="154"/>
      <c r="AAE199" s="154"/>
      <c r="AAF199" s="154"/>
      <c r="AAG199" s="154"/>
      <c r="AAH199" s="154"/>
      <c r="AAI199" s="154"/>
      <c r="AAJ199" s="154"/>
      <c r="AAK199" s="154"/>
      <c r="AAL199" s="154"/>
      <c r="AAM199" s="154"/>
      <c r="AAN199" s="154"/>
      <c r="AAO199" s="154"/>
      <c r="AAP199" s="154"/>
      <c r="AAQ199" s="154"/>
      <c r="AAR199" s="154"/>
      <c r="AAS199" s="154"/>
      <c r="AAT199" s="154"/>
      <c r="AAU199" s="154"/>
      <c r="AAV199" s="154"/>
      <c r="AAW199" s="154"/>
      <c r="AAX199" s="154"/>
      <c r="AAY199" s="154"/>
      <c r="AAZ199" s="154"/>
      <c r="ABA199" s="154"/>
      <c r="ABB199" s="154"/>
      <c r="ABC199" s="154"/>
      <c r="ABD199" s="154"/>
      <c r="ABE199" s="154"/>
      <c r="ABF199" s="154"/>
      <c r="ABG199" s="154"/>
      <c r="ABH199" s="154"/>
      <c r="ABI199" s="154"/>
      <c r="ABJ199" s="154"/>
      <c r="ABK199" s="154"/>
      <c r="ABL199" s="154"/>
      <c r="ABM199" s="154"/>
      <c r="ABN199" s="154"/>
      <c r="ABO199" s="154"/>
      <c r="ABP199" s="154"/>
      <c r="ABQ199" s="154"/>
      <c r="ABR199" s="154"/>
      <c r="ABS199" s="154"/>
      <c r="ABT199" s="154"/>
      <c r="ABU199" s="154"/>
      <c r="ABV199" s="154"/>
      <c r="ABW199" s="154"/>
      <c r="ABX199" s="154"/>
      <c r="ABY199" s="154"/>
      <c r="ABZ199" s="154"/>
      <c r="ACA199" s="154"/>
      <c r="ACB199" s="154"/>
      <c r="ACC199" s="154"/>
      <c r="ACD199" s="154"/>
      <c r="ACE199" s="154"/>
      <c r="ACF199" s="154"/>
      <c r="ACG199" s="154"/>
      <c r="ACH199" s="154"/>
      <c r="ACI199" s="154"/>
      <c r="ACJ199" s="154"/>
      <c r="ACK199" s="154"/>
      <c r="ACL199" s="154"/>
      <c r="ACM199" s="154"/>
      <c r="ACN199" s="154"/>
      <c r="ACO199" s="154"/>
      <c r="ACP199" s="154"/>
      <c r="ACQ199" s="154"/>
      <c r="ACR199" s="154"/>
      <c r="ACS199" s="154"/>
      <c r="ACT199" s="154"/>
      <c r="ACU199" s="154"/>
      <c r="ACV199" s="154"/>
      <c r="ACW199" s="154"/>
      <c r="ACX199" s="154"/>
      <c r="ACY199" s="154"/>
      <c r="ACZ199" s="154"/>
      <c r="ADA199" s="154"/>
      <c r="ADB199" s="154"/>
      <c r="ADC199" s="154"/>
      <c r="ADD199" s="154"/>
      <c r="ADE199" s="154"/>
      <c r="ADF199" s="154"/>
      <c r="ADG199" s="154"/>
      <c r="ADH199" s="154"/>
      <c r="ADI199" s="154"/>
      <c r="ADJ199" s="154"/>
      <c r="ADK199" s="154"/>
      <c r="ADL199" s="154"/>
      <c r="ADM199" s="154"/>
      <c r="ADN199" s="154"/>
      <c r="ADO199" s="154"/>
      <c r="ADP199" s="154"/>
      <c r="ADQ199" s="154"/>
      <c r="ADR199" s="154"/>
      <c r="ADS199" s="154"/>
      <c r="ADT199" s="154"/>
      <c r="ADU199" s="154"/>
      <c r="ADV199" s="154"/>
      <c r="ADW199" s="154"/>
      <c r="ADX199" s="154"/>
      <c r="ADY199" s="154"/>
      <c r="ADZ199" s="154"/>
      <c r="AEA199" s="154"/>
      <c r="AEB199" s="154"/>
      <c r="AEC199" s="154"/>
      <c r="AED199" s="154"/>
      <c r="AEE199" s="154"/>
      <c r="AEF199" s="154"/>
      <c r="AEG199" s="154"/>
      <c r="AEH199" s="154"/>
      <c r="AEI199" s="154"/>
      <c r="AEJ199" s="154"/>
      <c r="AEK199" s="154"/>
      <c r="AEL199" s="154"/>
      <c r="AEM199" s="154"/>
      <c r="AEN199" s="154"/>
      <c r="AEO199" s="154"/>
      <c r="AEP199" s="154"/>
      <c r="AEQ199" s="154"/>
      <c r="AER199" s="154"/>
      <c r="AES199" s="154"/>
      <c r="AET199" s="154"/>
      <c r="AEU199" s="154"/>
      <c r="AEV199" s="154"/>
      <c r="AEW199" s="154"/>
      <c r="AEX199" s="154"/>
      <c r="AEY199" s="154"/>
      <c r="AEZ199" s="154"/>
      <c r="AFA199" s="154"/>
      <c r="AFB199" s="154"/>
      <c r="AFC199" s="154"/>
      <c r="AFD199" s="154"/>
      <c r="AFE199" s="154"/>
      <c r="AFF199" s="154"/>
      <c r="AFG199" s="154"/>
      <c r="AFH199" s="154"/>
      <c r="AFI199" s="154"/>
      <c r="AFJ199" s="154"/>
      <c r="AFK199" s="154"/>
      <c r="AFL199" s="154"/>
      <c r="AFM199" s="154"/>
      <c r="AFN199" s="154"/>
      <c r="AFO199" s="154"/>
      <c r="AFP199" s="154"/>
      <c r="AFQ199" s="154"/>
      <c r="AFR199" s="154"/>
      <c r="AFS199" s="154"/>
      <c r="AFT199" s="154"/>
      <c r="AFU199" s="154"/>
      <c r="AFV199" s="154"/>
      <c r="AFW199" s="154"/>
      <c r="AFX199" s="154"/>
      <c r="AFY199" s="154"/>
      <c r="AFZ199" s="154"/>
      <c r="AGA199" s="154"/>
      <c r="AGB199" s="154"/>
      <c r="AGC199" s="154"/>
      <c r="AGD199" s="154"/>
      <c r="AGE199" s="154"/>
      <c r="AGF199" s="154"/>
      <c r="AGG199" s="154"/>
      <c r="AGH199" s="154"/>
      <c r="AGI199" s="154"/>
      <c r="AGJ199" s="154"/>
      <c r="AGK199" s="154"/>
      <c r="AGL199" s="154"/>
      <c r="AGM199" s="154"/>
      <c r="AGN199" s="154"/>
      <c r="AGO199" s="154"/>
      <c r="AGP199" s="154"/>
      <c r="AGQ199" s="154"/>
      <c r="AGR199" s="154"/>
      <c r="AGS199" s="154"/>
      <c r="AGT199" s="154"/>
      <c r="AGU199" s="154"/>
      <c r="AGV199" s="154"/>
      <c r="AGW199" s="154"/>
      <c r="AGX199" s="154"/>
      <c r="AGY199" s="154"/>
      <c r="AGZ199" s="154"/>
      <c r="AHA199" s="154"/>
      <c r="AHB199" s="154"/>
      <c r="AHC199" s="154"/>
      <c r="AHD199" s="154"/>
      <c r="AHE199" s="154"/>
      <c r="AHF199" s="154"/>
      <c r="AHG199" s="154"/>
      <c r="AHH199" s="154"/>
      <c r="AHI199" s="154"/>
      <c r="AHJ199" s="154"/>
      <c r="AHK199" s="154"/>
      <c r="AHL199" s="154"/>
      <c r="AHM199" s="154"/>
      <c r="AHN199" s="154"/>
      <c r="AHO199" s="154"/>
      <c r="AHP199" s="154"/>
      <c r="AHQ199" s="154"/>
      <c r="AHR199" s="154"/>
      <c r="AHS199" s="154"/>
      <c r="AHT199" s="154"/>
      <c r="AHU199" s="154"/>
      <c r="AHV199" s="154"/>
      <c r="AHW199" s="154"/>
      <c r="AHX199" s="154"/>
      <c r="AHY199" s="154"/>
      <c r="AHZ199" s="154"/>
      <c r="AIA199" s="154"/>
      <c r="AIB199" s="154"/>
      <c r="AIC199" s="154"/>
      <c r="AID199" s="154"/>
      <c r="AIE199" s="154"/>
      <c r="AIF199" s="154"/>
      <c r="AIG199" s="154"/>
      <c r="AIH199" s="154"/>
      <c r="AII199" s="154"/>
      <c r="AIJ199" s="154"/>
      <c r="AIK199" s="154"/>
      <c r="AIL199" s="154"/>
      <c r="AIM199" s="154"/>
      <c r="AIN199" s="154"/>
      <c r="AIO199" s="154"/>
      <c r="AIP199" s="154"/>
      <c r="AIQ199" s="154"/>
      <c r="AIR199" s="154"/>
      <c r="AIS199" s="154"/>
      <c r="AIT199" s="154"/>
      <c r="AIU199" s="154"/>
      <c r="AIV199" s="154"/>
      <c r="AIW199" s="154"/>
      <c r="AIX199" s="154"/>
      <c r="AIY199" s="154"/>
      <c r="AIZ199" s="154"/>
      <c r="AJA199" s="154"/>
      <c r="AJB199" s="154"/>
      <c r="AJC199" s="154"/>
      <c r="AJD199" s="154"/>
      <c r="AJE199" s="154"/>
      <c r="AJF199" s="154"/>
      <c r="AJG199" s="154"/>
      <c r="AJH199" s="154"/>
      <c r="AJI199" s="154"/>
      <c r="AJJ199" s="154"/>
      <c r="AJK199" s="154"/>
      <c r="AJL199" s="154"/>
      <c r="AJM199" s="154"/>
      <c r="AJN199" s="154"/>
      <c r="AJO199" s="154"/>
      <c r="AJP199" s="154"/>
      <c r="AJQ199" s="154"/>
      <c r="AJR199" s="154"/>
      <c r="AJS199" s="154"/>
      <c r="AJT199" s="154"/>
      <c r="AJU199" s="154"/>
      <c r="AJV199" s="154"/>
      <c r="AJW199" s="154"/>
      <c r="AJX199" s="154"/>
      <c r="AJY199" s="154"/>
      <c r="AJZ199" s="154"/>
      <c r="AKA199" s="154"/>
      <c r="AKB199" s="154"/>
      <c r="AKC199" s="154"/>
      <c r="AKD199" s="154"/>
      <c r="AKE199" s="154"/>
      <c r="AKF199" s="154"/>
      <c r="AKG199" s="154"/>
      <c r="AKH199" s="154"/>
      <c r="AKI199" s="154"/>
      <c r="AKJ199" s="154"/>
      <c r="AKK199" s="154"/>
      <c r="AKL199" s="154"/>
      <c r="AKM199" s="154"/>
      <c r="AKN199" s="154"/>
      <c r="AKO199" s="154"/>
      <c r="AKP199" s="154"/>
      <c r="AKQ199" s="154"/>
      <c r="AKR199" s="154"/>
      <c r="AKS199" s="154"/>
      <c r="AKT199" s="154"/>
      <c r="AKU199" s="154"/>
      <c r="AKV199" s="154"/>
      <c r="AKW199" s="154"/>
      <c r="AKX199" s="154"/>
      <c r="AKY199" s="154"/>
      <c r="AKZ199" s="154"/>
      <c r="ALA199" s="154"/>
      <c r="ALB199" s="154"/>
      <c r="ALC199" s="154"/>
      <c r="ALD199" s="154"/>
      <c r="ALE199" s="154"/>
      <c r="ALF199" s="154"/>
      <c r="ALG199" s="154"/>
      <c r="ALH199" s="154"/>
      <c r="ALI199" s="154"/>
      <c r="ALJ199" s="154"/>
      <c r="ALK199" s="154"/>
      <c r="ALL199" s="154"/>
      <c r="ALM199" s="154"/>
      <c r="ALN199" s="154"/>
      <c r="ALO199" s="154"/>
      <c r="ALP199" s="154"/>
      <c r="ALQ199" s="154"/>
      <c r="ALR199" s="154"/>
      <c r="ALS199" s="154"/>
      <c r="ALT199" s="154"/>
      <c r="ALU199" s="154"/>
      <c r="ALV199" s="154"/>
      <c r="ALW199" s="154"/>
      <c r="ALX199" s="154"/>
      <c r="ALY199" s="154"/>
      <c r="ALZ199" s="154"/>
      <c r="AMA199" s="154"/>
      <c r="AMB199" s="154"/>
      <c r="AMC199" s="154"/>
      <c r="AMD199" s="154"/>
      <c r="AME199" s="154"/>
      <c r="AMF199" s="154"/>
      <c r="AMG199" s="154"/>
      <c r="AMH199" s="154"/>
      <c r="AMI199" s="154"/>
      <c r="AMJ199" s="154"/>
    </row>
    <row r="200" spans="1:1024" ht="28.5">
      <c r="A200" s="278" t="s">
        <v>6710</v>
      </c>
      <c r="B200" s="156">
        <v>200</v>
      </c>
      <c r="C200" s="299" t="s">
        <v>25852</v>
      </c>
      <c r="D200" s="278" t="s">
        <v>6711</v>
      </c>
      <c r="E200" s="155" t="s">
        <v>5876</v>
      </c>
      <c r="F200" s="154">
        <v>4</v>
      </c>
      <c r="G200" s="359">
        <v>3</v>
      </c>
      <c r="H200" s="154">
        <v>3</v>
      </c>
      <c r="I200" s="349">
        <v>120</v>
      </c>
      <c r="K200" s="154">
        <v>2</v>
      </c>
      <c r="O200" s="359">
        <v>3</v>
      </c>
      <c r="V200" s="166">
        <f t="shared" si="97"/>
        <v>100</v>
      </c>
      <c r="W200" s="231">
        <f t="shared" si="133"/>
        <v>100</v>
      </c>
      <c r="X200" s="166">
        <f t="shared" si="120"/>
        <v>20</v>
      </c>
      <c r="Y200" s="166">
        <f t="shared" si="100"/>
        <v>100</v>
      </c>
      <c r="Z200" s="166">
        <f t="shared" si="101"/>
        <v>100</v>
      </c>
      <c r="AA200" s="174">
        <f t="shared" si="138"/>
        <v>100</v>
      </c>
      <c r="AB200" s="174">
        <f t="shared" si="139"/>
        <v>100</v>
      </c>
      <c r="AC200" s="174">
        <f t="shared" si="104"/>
        <v>100</v>
      </c>
      <c r="AF200" s="162">
        <f t="shared" si="134"/>
        <v>10</v>
      </c>
      <c r="AG200" s="162">
        <f t="shared" si="135"/>
        <v>100</v>
      </c>
      <c r="AH200" s="162">
        <f t="shared" si="136"/>
        <v>100</v>
      </c>
      <c r="AI200" s="162">
        <f t="shared" si="137"/>
        <v>100</v>
      </c>
      <c r="AJ200" s="352" t="s">
        <v>25853</v>
      </c>
      <c r="AM200" s="163"/>
      <c r="AQ200" s="243" t="s">
        <v>6712</v>
      </c>
    </row>
    <row r="201" spans="1:1024" ht="28.5">
      <c r="A201" s="275" t="s">
        <v>64</v>
      </c>
      <c r="B201" s="156">
        <v>201</v>
      </c>
      <c r="C201" s="299" t="s">
        <v>25854</v>
      </c>
      <c r="D201" s="278" t="s">
        <v>1258</v>
      </c>
      <c r="E201" s="155" t="s">
        <v>849</v>
      </c>
      <c r="F201"/>
      <c r="G201"/>
      <c r="H201"/>
      <c r="I201" s="349">
        <v>734</v>
      </c>
      <c r="J201" s="328"/>
      <c r="K201" s="154">
        <v>2</v>
      </c>
      <c r="L201"/>
      <c r="M201"/>
      <c r="N201"/>
      <c r="O201" s="156">
        <v>3</v>
      </c>
      <c r="P201"/>
      <c r="Q201"/>
      <c r="R201"/>
      <c r="S201"/>
      <c r="T201"/>
      <c r="U201"/>
      <c r="V201" s="166">
        <f t="shared" si="97"/>
        <v>100</v>
      </c>
      <c r="W201" s="166">
        <f t="shared" si="133"/>
        <v>100</v>
      </c>
      <c r="X201" s="166">
        <f t="shared" si="120"/>
        <v>20</v>
      </c>
      <c r="Y201" s="166">
        <f t="shared" si="100"/>
        <v>100</v>
      </c>
      <c r="Z201" s="166">
        <f t="shared" si="101"/>
        <v>100</v>
      </c>
      <c r="AA201" s="174">
        <f t="shared" si="138"/>
        <v>100</v>
      </c>
      <c r="AB201" s="174">
        <f t="shared" si="139"/>
        <v>100</v>
      </c>
      <c r="AC201" s="174">
        <f t="shared" si="104"/>
        <v>100</v>
      </c>
      <c r="AD201"/>
      <c r="AE201"/>
      <c r="AF201" s="162">
        <f t="shared" si="134"/>
        <v>10</v>
      </c>
      <c r="AG201" s="162">
        <f t="shared" si="135"/>
        <v>100</v>
      </c>
      <c r="AH201" s="162">
        <f t="shared" si="136"/>
        <v>100</v>
      </c>
      <c r="AI201" s="162">
        <f t="shared" si="137"/>
        <v>100</v>
      </c>
      <c r="AJ201" s="352" t="s">
        <v>25822</v>
      </c>
      <c r="AK201"/>
      <c r="AL201"/>
      <c r="AM201" s="163"/>
      <c r="AN201"/>
      <c r="AO201"/>
      <c r="AP201" t="s">
        <v>1302</v>
      </c>
      <c r="AQ201" s="243" t="s">
        <v>1259</v>
      </c>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c r="AAW201"/>
      <c r="AAX201"/>
      <c r="AAY201"/>
      <c r="AAZ201"/>
      <c r="ABA201"/>
      <c r="ABB201"/>
      <c r="ABC201"/>
      <c r="ABD201"/>
      <c r="ABE201"/>
      <c r="ABF201"/>
      <c r="ABG201"/>
      <c r="ABH201"/>
      <c r="ABI201"/>
      <c r="ABJ201"/>
      <c r="ABK201"/>
      <c r="ABL201"/>
      <c r="ABM201"/>
      <c r="ABN201"/>
      <c r="ABO201"/>
      <c r="ABP201"/>
      <c r="ABQ201"/>
      <c r="ABR201"/>
      <c r="ABS201"/>
      <c r="ABT201"/>
      <c r="ABU201"/>
      <c r="ABV201"/>
      <c r="ABW201"/>
      <c r="ABX201"/>
      <c r="ABY201"/>
      <c r="ABZ201"/>
      <c r="ACA201"/>
      <c r="ACB201"/>
      <c r="ACC201"/>
      <c r="ACD201"/>
      <c r="ACE201"/>
      <c r="ACF201"/>
      <c r="ACG201"/>
      <c r="ACH201"/>
      <c r="ACI201"/>
      <c r="ACJ201"/>
      <c r="ACK201"/>
      <c r="ACL201"/>
      <c r="ACM201"/>
      <c r="ACN201"/>
      <c r="ACO201"/>
      <c r="ACP201"/>
      <c r="ACQ201"/>
      <c r="ACR201"/>
      <c r="ACS201"/>
      <c r="ACT201"/>
      <c r="ACU201"/>
      <c r="ACV201"/>
      <c r="ACW201"/>
      <c r="ACX201"/>
      <c r="ACY201"/>
      <c r="ACZ201"/>
      <c r="ADA201"/>
      <c r="ADB201"/>
      <c r="ADC201"/>
      <c r="ADD201"/>
      <c r="ADE201"/>
      <c r="ADF201"/>
      <c r="ADG201"/>
      <c r="ADH201"/>
      <c r="ADI201"/>
      <c r="ADJ201"/>
      <c r="ADK201"/>
      <c r="ADL201"/>
      <c r="ADM201"/>
      <c r="ADN201"/>
      <c r="ADO201"/>
      <c r="ADP201"/>
      <c r="ADQ201"/>
      <c r="ADR201"/>
      <c r="ADS201"/>
      <c r="ADT201"/>
      <c r="ADU201"/>
      <c r="ADV201"/>
      <c r="ADW201"/>
      <c r="ADX201"/>
      <c r="ADY201"/>
      <c r="ADZ201"/>
      <c r="AEA201"/>
      <c r="AEB201"/>
      <c r="AEC201"/>
      <c r="AED201"/>
      <c r="AEE201"/>
      <c r="AEF201"/>
      <c r="AEG201"/>
      <c r="AEH201"/>
      <c r="AEI201"/>
      <c r="AEJ201"/>
      <c r="AEK201"/>
      <c r="AEL201"/>
      <c r="AEM201"/>
      <c r="AEN201"/>
      <c r="AEO201"/>
      <c r="AEP201"/>
      <c r="AEQ201"/>
      <c r="AER201"/>
      <c r="AES201"/>
      <c r="AET201"/>
      <c r="AEU201"/>
      <c r="AEV201"/>
      <c r="AEW201"/>
      <c r="AEX201"/>
      <c r="AEY201"/>
      <c r="AEZ201"/>
      <c r="AFA201"/>
      <c r="AFB201"/>
      <c r="AFC201"/>
      <c r="AFD201"/>
      <c r="AFE201"/>
      <c r="AFF201"/>
      <c r="AFG201"/>
      <c r="AFH201"/>
      <c r="AFI201"/>
      <c r="AFJ201"/>
      <c r="AFK201"/>
      <c r="AFL201"/>
      <c r="AFM201"/>
      <c r="AFN201"/>
      <c r="AFO201"/>
      <c r="AFP201"/>
      <c r="AFQ201"/>
      <c r="AFR201"/>
      <c r="AFS201"/>
      <c r="AFT201"/>
      <c r="AFU201"/>
      <c r="AFV201"/>
      <c r="AFW201"/>
      <c r="AFX201"/>
      <c r="AFY201"/>
      <c r="AFZ201"/>
      <c r="AGA201"/>
      <c r="AGB201"/>
      <c r="AGC201"/>
      <c r="AGD201"/>
      <c r="AGE201"/>
      <c r="AGF201"/>
      <c r="AGG201"/>
      <c r="AGH201"/>
      <c r="AGI201"/>
      <c r="AGJ201"/>
      <c r="AGK201"/>
      <c r="AGL201"/>
      <c r="AGM201"/>
      <c r="AGN201"/>
      <c r="AGO201"/>
      <c r="AGP201"/>
      <c r="AGQ201"/>
      <c r="AGR201"/>
      <c r="AGS201"/>
      <c r="AGT201"/>
      <c r="AGU201"/>
      <c r="AGV201"/>
      <c r="AGW201"/>
      <c r="AGX201"/>
      <c r="AGY201"/>
      <c r="AGZ201"/>
      <c r="AHA201"/>
      <c r="AHB201"/>
      <c r="AHC201"/>
      <c r="AHD201"/>
      <c r="AHE201"/>
      <c r="AHF201"/>
      <c r="AHG201"/>
      <c r="AHH201"/>
      <c r="AHI201"/>
      <c r="AHJ201"/>
      <c r="AHK201"/>
      <c r="AHL201"/>
      <c r="AHM201"/>
      <c r="AHN201"/>
      <c r="AHO201"/>
      <c r="AHP201"/>
      <c r="AHQ201"/>
      <c r="AHR201"/>
      <c r="AHS201"/>
      <c r="AHT201"/>
      <c r="AHU201"/>
      <c r="AHV201"/>
      <c r="AHW201"/>
      <c r="AHX201"/>
      <c r="AHY201"/>
      <c r="AHZ201"/>
      <c r="AIA201"/>
      <c r="AIB201"/>
      <c r="AIC201"/>
      <c r="AID201"/>
      <c r="AIE201"/>
      <c r="AIF201"/>
      <c r="AIG201"/>
      <c r="AIH201"/>
      <c r="AII201"/>
      <c r="AIJ201"/>
      <c r="AIK201"/>
      <c r="AIL201"/>
      <c r="AIM201"/>
      <c r="AIN201"/>
      <c r="AIO201"/>
      <c r="AIP201"/>
      <c r="AIQ201"/>
      <c r="AIR201"/>
      <c r="AIS201"/>
      <c r="AIT201"/>
      <c r="AIU201"/>
      <c r="AIV201"/>
      <c r="AIW201"/>
      <c r="AIX201"/>
      <c r="AIY201"/>
      <c r="AIZ201"/>
      <c r="AJA201"/>
      <c r="AJB201"/>
      <c r="AJC201"/>
      <c r="AJD201"/>
      <c r="AJE201"/>
      <c r="AJF201"/>
      <c r="AJG201"/>
      <c r="AJH201"/>
      <c r="AJI201"/>
      <c r="AJJ201"/>
      <c r="AJK201"/>
      <c r="AJL201"/>
      <c r="AJM201"/>
      <c r="AJN201"/>
      <c r="AJO201"/>
      <c r="AJP201"/>
      <c r="AJQ201"/>
      <c r="AJR201"/>
      <c r="AJS201"/>
      <c r="AJT201"/>
      <c r="AJU201"/>
      <c r="AJV201"/>
      <c r="AJW201"/>
      <c r="AJX201"/>
      <c r="AJY201"/>
      <c r="AJZ201"/>
      <c r="AKA201"/>
      <c r="AKB201"/>
      <c r="AKC201"/>
      <c r="AKD201"/>
      <c r="AKE201"/>
      <c r="AKF201"/>
      <c r="AKG201"/>
      <c r="AKH201"/>
      <c r="AKI201"/>
      <c r="AKJ201"/>
      <c r="AKK201"/>
      <c r="AKL201"/>
      <c r="AKM201"/>
      <c r="AKN201"/>
      <c r="AKO201"/>
      <c r="AKP201"/>
      <c r="AKQ201"/>
      <c r="AKR201"/>
      <c r="AKS201"/>
      <c r="AKT201"/>
      <c r="AKU201"/>
      <c r="AKV201"/>
      <c r="AKW201"/>
      <c r="AKX201"/>
      <c r="AKY201"/>
      <c r="AKZ201"/>
      <c r="ALA201"/>
      <c r="ALB201"/>
      <c r="ALC201"/>
      <c r="ALD201"/>
      <c r="ALE201"/>
      <c r="ALF201"/>
      <c r="ALG201"/>
      <c r="ALH201"/>
      <c r="ALI201"/>
      <c r="ALJ201"/>
      <c r="ALK201"/>
      <c r="ALL201"/>
      <c r="ALM201"/>
      <c r="ALN201"/>
      <c r="ALO201"/>
      <c r="ALP201"/>
      <c r="ALQ201"/>
      <c r="ALR201"/>
      <c r="ALS201"/>
      <c r="ALT201"/>
      <c r="ALU201"/>
      <c r="ALV201"/>
      <c r="ALW201"/>
      <c r="ALX201"/>
      <c r="ALY201"/>
      <c r="ALZ201"/>
      <c r="AMA201"/>
      <c r="AMB201"/>
      <c r="AMC201"/>
      <c r="AMD201"/>
      <c r="AME201"/>
      <c r="AMF201"/>
      <c r="AMG201"/>
      <c r="AMH201"/>
      <c r="AMI201"/>
    </row>
    <row r="202" spans="1:1024" ht="28.5">
      <c r="A202" s="276" t="s">
        <v>1297</v>
      </c>
      <c r="B202" s="156">
        <v>202</v>
      </c>
      <c r="C202" s="299" t="s">
        <v>25855</v>
      </c>
      <c r="D202" s="276" t="s">
        <v>1298</v>
      </c>
      <c r="E202" s="155" t="s">
        <v>791</v>
      </c>
      <c r="F202"/>
      <c r="G202"/>
      <c r="H202"/>
      <c r="I202" s="349">
        <v>48</v>
      </c>
      <c r="J202" s="328"/>
      <c r="K202" s="341"/>
      <c r="L202"/>
      <c r="M202"/>
      <c r="N202"/>
      <c r="O202" s="156">
        <v>3</v>
      </c>
      <c r="P202"/>
      <c r="Q202"/>
      <c r="R202"/>
      <c r="S202"/>
      <c r="T202"/>
      <c r="U202"/>
      <c r="V202" s="166">
        <f t="shared" ref="V202:V265" si="140">IF(O202=1,10,100)</f>
        <v>100</v>
      </c>
      <c r="W202" s="166">
        <f t="shared" si="133"/>
        <v>100</v>
      </c>
      <c r="X202" s="166">
        <f t="shared" si="120"/>
        <v>20</v>
      </c>
      <c r="Y202" s="166">
        <f t="shared" si="100"/>
        <v>100</v>
      </c>
      <c r="Z202" s="166">
        <f t="shared" si="101"/>
        <v>100</v>
      </c>
      <c r="AA202" s="174">
        <f t="shared" si="138"/>
        <v>100</v>
      </c>
      <c r="AB202" s="174">
        <f t="shared" si="139"/>
        <v>100</v>
      </c>
      <c r="AC202" s="174">
        <f t="shared" si="104"/>
        <v>100</v>
      </c>
      <c r="AD202"/>
      <c r="AE202"/>
      <c r="AF202" s="162">
        <f t="shared" si="134"/>
        <v>100</v>
      </c>
      <c r="AG202" s="162">
        <f t="shared" si="135"/>
        <v>100</v>
      </c>
      <c r="AH202" s="162">
        <f t="shared" si="136"/>
        <v>100</v>
      </c>
      <c r="AI202" s="162">
        <f t="shared" si="137"/>
        <v>100</v>
      </c>
      <c r="AJ202" s="352" t="s">
        <v>25856</v>
      </c>
      <c r="AK202"/>
      <c r="AL202"/>
      <c r="AM202" s="163"/>
      <c r="AN202"/>
      <c r="AO202"/>
      <c r="AP202"/>
      <c r="AQ202" s="243" t="s">
        <v>1299</v>
      </c>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c r="AAW202"/>
      <c r="AAX202"/>
      <c r="AAY202"/>
      <c r="AAZ202"/>
      <c r="ABA202"/>
      <c r="ABB202"/>
      <c r="ABC202"/>
      <c r="ABD202"/>
      <c r="ABE202"/>
      <c r="ABF202"/>
      <c r="ABG202"/>
      <c r="ABH202"/>
      <c r="ABI202"/>
      <c r="ABJ202"/>
      <c r="ABK202"/>
      <c r="ABL202"/>
      <c r="ABM202"/>
      <c r="ABN202"/>
      <c r="ABO202"/>
      <c r="ABP202"/>
      <c r="ABQ202"/>
      <c r="ABR202"/>
      <c r="ABS202"/>
      <c r="ABT202"/>
      <c r="ABU202"/>
      <c r="ABV202"/>
      <c r="ABW202"/>
      <c r="ABX202"/>
      <c r="ABY202"/>
      <c r="ABZ202"/>
      <c r="ACA202"/>
      <c r="ACB202"/>
      <c r="ACC202"/>
      <c r="ACD202"/>
      <c r="ACE202"/>
      <c r="ACF202"/>
      <c r="ACG202"/>
      <c r="ACH202"/>
      <c r="ACI202"/>
      <c r="ACJ202"/>
      <c r="ACK202"/>
      <c r="ACL202"/>
      <c r="ACM202"/>
      <c r="ACN202"/>
      <c r="ACO202"/>
      <c r="ACP202"/>
      <c r="ACQ202"/>
      <c r="ACR202"/>
      <c r="ACS202"/>
      <c r="ACT202"/>
      <c r="ACU202"/>
      <c r="ACV202"/>
      <c r="ACW202"/>
      <c r="ACX202"/>
      <c r="ACY202"/>
      <c r="ACZ202"/>
      <c r="ADA202"/>
      <c r="ADB202"/>
      <c r="ADC202"/>
      <c r="ADD202"/>
      <c r="ADE202"/>
      <c r="ADF202"/>
      <c r="ADG202"/>
      <c r="ADH202"/>
      <c r="ADI202"/>
      <c r="ADJ202"/>
      <c r="ADK202"/>
      <c r="ADL202"/>
      <c r="ADM202"/>
      <c r="ADN202"/>
      <c r="ADO202"/>
      <c r="ADP202"/>
      <c r="ADQ202"/>
      <c r="ADR202"/>
      <c r="ADS202"/>
      <c r="ADT202"/>
      <c r="ADU202"/>
      <c r="ADV202"/>
      <c r="ADW202"/>
      <c r="ADX202"/>
      <c r="ADY202"/>
      <c r="ADZ202"/>
      <c r="AEA202"/>
      <c r="AEB202"/>
      <c r="AEC202"/>
      <c r="AED202"/>
      <c r="AEE202"/>
      <c r="AEF202"/>
      <c r="AEG202"/>
      <c r="AEH202"/>
      <c r="AEI202"/>
      <c r="AEJ202"/>
      <c r="AEK202"/>
      <c r="AEL202"/>
      <c r="AEM202"/>
      <c r="AEN202"/>
      <c r="AEO202"/>
      <c r="AEP202"/>
      <c r="AEQ202"/>
      <c r="AER202"/>
      <c r="AES202"/>
      <c r="AET202"/>
      <c r="AEU202"/>
      <c r="AEV202"/>
      <c r="AEW202"/>
      <c r="AEX202"/>
      <c r="AEY202"/>
      <c r="AEZ202"/>
      <c r="AFA202"/>
      <c r="AFB202"/>
      <c r="AFC202"/>
      <c r="AFD202"/>
      <c r="AFE202"/>
      <c r="AFF202"/>
      <c r="AFG202"/>
      <c r="AFH202"/>
      <c r="AFI202"/>
      <c r="AFJ202"/>
      <c r="AFK202"/>
      <c r="AFL202"/>
      <c r="AFM202"/>
      <c r="AFN202"/>
      <c r="AFO202"/>
      <c r="AFP202"/>
      <c r="AFQ202"/>
      <c r="AFR202"/>
      <c r="AFS202"/>
      <c r="AFT202"/>
      <c r="AFU202"/>
      <c r="AFV202"/>
      <c r="AFW202"/>
      <c r="AFX202"/>
      <c r="AFY202"/>
      <c r="AFZ202"/>
      <c r="AGA202"/>
      <c r="AGB202"/>
      <c r="AGC202"/>
      <c r="AGD202"/>
      <c r="AGE202"/>
      <c r="AGF202"/>
      <c r="AGG202"/>
      <c r="AGH202"/>
      <c r="AGI202"/>
      <c r="AGJ202"/>
      <c r="AGK202"/>
      <c r="AGL202"/>
      <c r="AGM202"/>
      <c r="AGN202"/>
      <c r="AGO202"/>
      <c r="AGP202"/>
      <c r="AGQ202"/>
      <c r="AGR202"/>
      <c r="AGS202"/>
      <c r="AGT202"/>
      <c r="AGU202"/>
      <c r="AGV202"/>
      <c r="AGW202"/>
      <c r="AGX202"/>
      <c r="AGY202"/>
      <c r="AGZ202"/>
      <c r="AHA202"/>
      <c r="AHB202"/>
      <c r="AHC202"/>
      <c r="AHD202"/>
      <c r="AHE202"/>
      <c r="AHF202"/>
      <c r="AHG202"/>
      <c r="AHH202"/>
      <c r="AHI202"/>
      <c r="AHJ202"/>
      <c r="AHK202"/>
      <c r="AHL202"/>
      <c r="AHM202"/>
      <c r="AHN202"/>
      <c r="AHO202"/>
      <c r="AHP202"/>
      <c r="AHQ202"/>
      <c r="AHR202"/>
      <c r="AHS202"/>
      <c r="AHT202"/>
      <c r="AHU202"/>
      <c r="AHV202"/>
      <c r="AHW202"/>
      <c r="AHX202"/>
      <c r="AHY202"/>
      <c r="AHZ202"/>
      <c r="AIA202"/>
      <c r="AIB202"/>
      <c r="AIC202"/>
      <c r="AID202"/>
      <c r="AIE202"/>
      <c r="AIF202"/>
      <c r="AIG202"/>
      <c r="AIH202"/>
      <c r="AII202"/>
      <c r="AIJ202"/>
      <c r="AIK202"/>
      <c r="AIL202"/>
      <c r="AIM202"/>
      <c r="AIN202"/>
      <c r="AIO202"/>
      <c r="AIP202"/>
      <c r="AIQ202"/>
      <c r="AIR202"/>
      <c r="AIS202"/>
      <c r="AIT202"/>
      <c r="AIU202"/>
      <c r="AIV202"/>
      <c r="AIW202"/>
      <c r="AIX202"/>
      <c r="AIY202"/>
      <c r="AIZ202"/>
      <c r="AJA202"/>
      <c r="AJB202"/>
      <c r="AJC202"/>
      <c r="AJD202"/>
      <c r="AJE202"/>
      <c r="AJF202"/>
      <c r="AJG202"/>
      <c r="AJH202"/>
      <c r="AJI202"/>
      <c r="AJJ202"/>
      <c r="AJK202"/>
      <c r="AJL202"/>
      <c r="AJM202"/>
      <c r="AJN202"/>
      <c r="AJO202"/>
      <c r="AJP202"/>
      <c r="AJQ202"/>
      <c r="AJR202"/>
      <c r="AJS202"/>
      <c r="AJT202"/>
      <c r="AJU202"/>
      <c r="AJV202"/>
      <c r="AJW202"/>
      <c r="AJX202"/>
      <c r="AJY202"/>
      <c r="AJZ202"/>
      <c r="AKA202"/>
      <c r="AKB202"/>
      <c r="AKC202"/>
      <c r="AKD202"/>
      <c r="AKE202"/>
      <c r="AKF202"/>
      <c r="AKG202"/>
      <c r="AKH202"/>
      <c r="AKI202"/>
      <c r="AKJ202"/>
      <c r="AKK202"/>
      <c r="AKL202"/>
      <c r="AKM202"/>
      <c r="AKN202"/>
      <c r="AKO202"/>
      <c r="AKP202"/>
      <c r="AKQ202"/>
      <c r="AKR202"/>
      <c r="AKS202"/>
      <c r="AKT202"/>
      <c r="AKU202"/>
      <c r="AKV202"/>
      <c r="AKW202"/>
      <c r="AKX202"/>
      <c r="AKY202"/>
      <c r="AKZ202"/>
      <c r="ALA202"/>
      <c r="ALB202"/>
      <c r="ALC202"/>
      <c r="ALD202"/>
      <c r="ALE202"/>
      <c r="ALF202"/>
      <c r="ALG202"/>
      <c r="ALH202"/>
      <c r="ALI202"/>
      <c r="ALJ202"/>
      <c r="ALK202"/>
      <c r="ALL202"/>
      <c r="ALM202"/>
      <c r="ALN202"/>
      <c r="ALO202"/>
      <c r="ALP202"/>
      <c r="ALQ202"/>
      <c r="ALR202"/>
      <c r="ALS202"/>
      <c r="ALT202"/>
      <c r="ALU202"/>
      <c r="ALV202"/>
      <c r="ALW202"/>
      <c r="ALX202"/>
      <c r="ALY202"/>
      <c r="ALZ202"/>
      <c r="AMA202"/>
      <c r="AMB202"/>
      <c r="AMC202"/>
      <c r="AMD202"/>
      <c r="AME202"/>
      <c r="AMF202"/>
      <c r="AMG202"/>
      <c r="AMH202"/>
      <c r="AMI202"/>
    </row>
    <row r="203" spans="1:1024" ht="28.5">
      <c r="A203" s="275" t="s">
        <v>1300</v>
      </c>
      <c r="B203" s="156">
        <v>203</v>
      </c>
      <c r="C203" s="299" t="s">
        <v>25857</v>
      </c>
      <c r="D203" s="278" t="s">
        <v>1301</v>
      </c>
      <c r="E203" s="155" t="s">
        <v>849</v>
      </c>
      <c r="F203"/>
      <c r="G203"/>
      <c r="H203"/>
      <c r="I203" s="349">
        <v>300</v>
      </c>
      <c r="J203" s="328"/>
      <c r="K203" s="341"/>
      <c r="L203"/>
      <c r="M203"/>
      <c r="N203"/>
      <c r="O203" s="156">
        <v>3</v>
      </c>
      <c r="P203"/>
      <c r="Q203"/>
      <c r="R203"/>
      <c r="S203"/>
      <c r="T203"/>
      <c r="U203"/>
      <c r="V203" s="166">
        <f t="shared" si="140"/>
        <v>100</v>
      </c>
      <c r="W203" s="166">
        <f t="shared" si="133"/>
        <v>100</v>
      </c>
      <c r="X203" s="166">
        <f t="shared" si="120"/>
        <v>20</v>
      </c>
      <c r="Y203" s="166">
        <f t="shared" si="100"/>
        <v>100</v>
      </c>
      <c r="Z203" s="166">
        <f t="shared" si="101"/>
        <v>100</v>
      </c>
      <c r="AA203" s="174">
        <f t="shared" si="138"/>
        <v>100</v>
      </c>
      <c r="AB203" s="174">
        <f t="shared" si="139"/>
        <v>100</v>
      </c>
      <c r="AC203" s="174">
        <f t="shared" si="104"/>
        <v>100</v>
      </c>
      <c r="AD203"/>
      <c r="AE203"/>
      <c r="AF203" s="162">
        <f t="shared" si="134"/>
        <v>100</v>
      </c>
      <c r="AG203" s="162">
        <f t="shared" si="135"/>
        <v>100</v>
      </c>
      <c r="AH203" s="162">
        <f t="shared" si="136"/>
        <v>100</v>
      </c>
      <c r="AI203" s="162">
        <f t="shared" si="137"/>
        <v>100</v>
      </c>
      <c r="AJ203" s="352" t="s">
        <v>25858</v>
      </c>
      <c r="AK203"/>
      <c r="AL203"/>
      <c r="AM203" s="163"/>
      <c r="AN203"/>
      <c r="AO203"/>
      <c r="AP203" s="154" t="s">
        <v>1302</v>
      </c>
      <c r="AQ203" s="243" t="s">
        <v>1303</v>
      </c>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c r="AAW203"/>
      <c r="AAX203"/>
      <c r="AAY203"/>
      <c r="AAZ203"/>
      <c r="ABA203"/>
      <c r="ABB203"/>
      <c r="ABC203"/>
      <c r="ABD203"/>
      <c r="ABE203"/>
      <c r="ABF203"/>
      <c r="ABG203"/>
      <c r="ABH203"/>
      <c r="ABI203"/>
      <c r="ABJ203"/>
      <c r="ABK203"/>
      <c r="ABL203"/>
      <c r="ABM203"/>
      <c r="ABN203"/>
      <c r="ABO203"/>
      <c r="ABP203"/>
      <c r="ABQ203"/>
      <c r="ABR203"/>
      <c r="ABS203"/>
      <c r="ABT203"/>
      <c r="ABU203"/>
      <c r="ABV203"/>
      <c r="ABW203"/>
      <c r="ABX203"/>
      <c r="ABY203"/>
      <c r="ABZ203"/>
      <c r="ACA203"/>
      <c r="ACB203"/>
      <c r="ACC203"/>
      <c r="ACD203"/>
      <c r="ACE203"/>
      <c r="ACF203"/>
      <c r="ACG203"/>
      <c r="ACH203"/>
      <c r="ACI203"/>
      <c r="ACJ203"/>
      <c r="ACK203"/>
      <c r="ACL203"/>
      <c r="ACM203"/>
      <c r="ACN203"/>
      <c r="ACO203"/>
      <c r="ACP203"/>
      <c r="ACQ203"/>
      <c r="ACR203"/>
      <c r="ACS203"/>
      <c r="ACT203"/>
      <c r="ACU203"/>
      <c r="ACV203"/>
      <c r="ACW203"/>
      <c r="ACX203"/>
      <c r="ACY203"/>
      <c r="ACZ203"/>
      <c r="ADA203"/>
      <c r="ADB203"/>
      <c r="ADC203"/>
      <c r="ADD203"/>
      <c r="ADE203"/>
      <c r="ADF203"/>
      <c r="ADG203"/>
      <c r="ADH203"/>
      <c r="ADI203"/>
      <c r="ADJ203"/>
      <c r="ADK203"/>
      <c r="ADL203"/>
      <c r="ADM203"/>
      <c r="ADN203"/>
      <c r="ADO203"/>
      <c r="ADP203"/>
      <c r="ADQ203"/>
      <c r="ADR203"/>
      <c r="ADS203"/>
      <c r="ADT203"/>
      <c r="ADU203"/>
      <c r="ADV203"/>
      <c r="ADW203"/>
      <c r="ADX203"/>
      <c r="ADY203"/>
      <c r="ADZ203"/>
      <c r="AEA203"/>
      <c r="AEB203"/>
      <c r="AEC203"/>
      <c r="AED203"/>
      <c r="AEE203"/>
      <c r="AEF203"/>
      <c r="AEG203"/>
      <c r="AEH203"/>
      <c r="AEI203"/>
      <c r="AEJ203"/>
      <c r="AEK203"/>
      <c r="AEL203"/>
      <c r="AEM203"/>
      <c r="AEN203"/>
      <c r="AEO203"/>
      <c r="AEP203"/>
      <c r="AEQ203"/>
      <c r="AER203"/>
      <c r="AES203"/>
      <c r="AET203"/>
      <c r="AEU203"/>
      <c r="AEV203"/>
      <c r="AEW203"/>
      <c r="AEX203"/>
      <c r="AEY203"/>
      <c r="AEZ203"/>
      <c r="AFA203"/>
      <c r="AFB203"/>
      <c r="AFC203"/>
      <c r="AFD203"/>
      <c r="AFE203"/>
      <c r="AFF203"/>
      <c r="AFG203"/>
      <c r="AFH203"/>
      <c r="AFI203"/>
      <c r="AFJ203"/>
      <c r="AFK203"/>
      <c r="AFL203"/>
      <c r="AFM203"/>
      <c r="AFN203"/>
      <c r="AFO203"/>
      <c r="AFP203"/>
      <c r="AFQ203"/>
      <c r="AFR203"/>
      <c r="AFS203"/>
      <c r="AFT203"/>
      <c r="AFU203"/>
      <c r="AFV203"/>
      <c r="AFW203"/>
      <c r="AFX203"/>
      <c r="AFY203"/>
      <c r="AFZ203"/>
      <c r="AGA203"/>
      <c r="AGB203"/>
      <c r="AGC203"/>
      <c r="AGD203"/>
      <c r="AGE203"/>
      <c r="AGF203"/>
      <c r="AGG203"/>
      <c r="AGH203"/>
      <c r="AGI203"/>
      <c r="AGJ203"/>
      <c r="AGK203"/>
      <c r="AGL203"/>
      <c r="AGM203"/>
      <c r="AGN203"/>
      <c r="AGO203"/>
      <c r="AGP203"/>
      <c r="AGQ203"/>
      <c r="AGR203"/>
      <c r="AGS203"/>
      <c r="AGT203"/>
      <c r="AGU203"/>
      <c r="AGV203"/>
      <c r="AGW203"/>
      <c r="AGX203"/>
      <c r="AGY203"/>
      <c r="AGZ203"/>
      <c r="AHA203"/>
      <c r="AHB203"/>
      <c r="AHC203"/>
      <c r="AHD203"/>
      <c r="AHE203"/>
      <c r="AHF203"/>
      <c r="AHG203"/>
      <c r="AHH203"/>
      <c r="AHI203"/>
      <c r="AHJ203"/>
      <c r="AHK203"/>
      <c r="AHL203"/>
      <c r="AHM203"/>
      <c r="AHN203"/>
      <c r="AHO203"/>
      <c r="AHP203"/>
      <c r="AHQ203"/>
      <c r="AHR203"/>
      <c r="AHS203"/>
      <c r="AHT203"/>
      <c r="AHU203"/>
      <c r="AHV203"/>
      <c r="AHW203"/>
      <c r="AHX203"/>
      <c r="AHY203"/>
      <c r="AHZ203"/>
      <c r="AIA203"/>
      <c r="AIB203"/>
      <c r="AIC203"/>
      <c r="AID203"/>
      <c r="AIE203"/>
      <c r="AIF203"/>
      <c r="AIG203"/>
      <c r="AIH203"/>
      <c r="AII203"/>
      <c r="AIJ203"/>
      <c r="AIK203"/>
      <c r="AIL203"/>
      <c r="AIM203"/>
      <c r="AIN203"/>
      <c r="AIO203"/>
      <c r="AIP203"/>
      <c r="AIQ203"/>
      <c r="AIR203"/>
      <c r="AIS203"/>
      <c r="AIT203"/>
      <c r="AIU203"/>
      <c r="AIV203"/>
      <c r="AIW203"/>
      <c r="AIX203"/>
      <c r="AIY203"/>
      <c r="AIZ203"/>
      <c r="AJA203"/>
      <c r="AJB203"/>
      <c r="AJC203"/>
      <c r="AJD203"/>
      <c r="AJE203"/>
      <c r="AJF203"/>
      <c r="AJG203"/>
      <c r="AJH203"/>
      <c r="AJI203"/>
      <c r="AJJ203"/>
      <c r="AJK203"/>
      <c r="AJL203"/>
      <c r="AJM203"/>
      <c r="AJN203"/>
      <c r="AJO203"/>
      <c r="AJP203"/>
      <c r="AJQ203"/>
      <c r="AJR203"/>
      <c r="AJS203"/>
      <c r="AJT203"/>
      <c r="AJU203"/>
      <c r="AJV203"/>
      <c r="AJW203"/>
      <c r="AJX203"/>
      <c r="AJY203"/>
      <c r="AJZ203"/>
      <c r="AKA203"/>
      <c r="AKB203"/>
      <c r="AKC203"/>
      <c r="AKD203"/>
      <c r="AKE203"/>
      <c r="AKF203"/>
      <c r="AKG203"/>
      <c r="AKH203"/>
      <c r="AKI203"/>
      <c r="AKJ203"/>
      <c r="AKK203"/>
      <c r="AKL203"/>
      <c r="AKM203"/>
      <c r="AKN203"/>
      <c r="AKO203"/>
      <c r="AKP203"/>
      <c r="AKQ203"/>
      <c r="AKR203"/>
      <c r="AKS203"/>
      <c r="AKT203"/>
      <c r="AKU203"/>
      <c r="AKV203"/>
      <c r="AKW203"/>
      <c r="AKX203"/>
      <c r="AKY203"/>
      <c r="AKZ203"/>
      <c r="ALA203"/>
      <c r="ALB203"/>
      <c r="ALC203"/>
      <c r="ALD203"/>
      <c r="ALE203"/>
      <c r="ALF203"/>
      <c r="ALG203"/>
      <c r="ALH203"/>
      <c r="ALI203"/>
      <c r="ALJ203"/>
      <c r="ALK203"/>
      <c r="ALL203"/>
      <c r="ALM203"/>
      <c r="ALN203"/>
      <c r="ALO203"/>
      <c r="ALP203"/>
      <c r="ALQ203"/>
      <c r="ALR203"/>
      <c r="ALS203"/>
      <c r="ALT203"/>
      <c r="ALU203"/>
      <c r="ALV203"/>
      <c r="ALW203"/>
      <c r="ALX203"/>
      <c r="ALY203"/>
      <c r="ALZ203"/>
      <c r="AMA203"/>
      <c r="AMB203"/>
      <c r="AMC203"/>
      <c r="AMD203"/>
      <c r="AME203"/>
      <c r="AMF203"/>
      <c r="AMG203"/>
      <c r="AMH203"/>
      <c r="AMI203"/>
    </row>
    <row r="204" spans="1:1024" ht="28.5">
      <c r="A204" s="275" t="s">
        <v>1304</v>
      </c>
      <c r="B204" s="156">
        <v>204</v>
      </c>
      <c r="C204" s="299" t="s">
        <v>25859</v>
      </c>
      <c r="D204" s="276" t="s">
        <v>1305</v>
      </c>
      <c r="E204" s="155" t="s">
        <v>849</v>
      </c>
      <c r="F204"/>
      <c r="G204"/>
      <c r="H204" s="348">
        <v>4</v>
      </c>
      <c r="I204" s="349">
        <v>159</v>
      </c>
      <c r="J204" s="328"/>
      <c r="K204" s="341"/>
      <c r="L204"/>
      <c r="M204"/>
      <c r="N204"/>
      <c r="O204" s="355">
        <v>3</v>
      </c>
      <c r="P204"/>
      <c r="Q204"/>
      <c r="R204"/>
      <c r="S204"/>
      <c r="T204"/>
      <c r="U204"/>
      <c r="V204" s="166">
        <f t="shared" si="140"/>
        <v>100</v>
      </c>
      <c r="W204" s="166">
        <f t="shared" si="133"/>
        <v>100</v>
      </c>
      <c r="X204" s="166">
        <f t="shared" si="120"/>
        <v>20</v>
      </c>
      <c r="Y204" s="166">
        <f t="shared" si="100"/>
        <v>100</v>
      </c>
      <c r="Z204" s="166">
        <f t="shared" si="101"/>
        <v>100</v>
      </c>
      <c r="AA204" s="174">
        <f t="shared" si="138"/>
        <v>100</v>
      </c>
      <c r="AB204" s="174">
        <f t="shared" si="139"/>
        <v>100</v>
      </c>
      <c r="AC204" s="174">
        <f t="shared" si="104"/>
        <v>100</v>
      </c>
      <c r="AD204"/>
      <c r="AE204"/>
      <c r="AF204" s="162">
        <f t="shared" si="134"/>
        <v>100</v>
      </c>
      <c r="AG204" s="162">
        <f t="shared" si="135"/>
        <v>100</v>
      </c>
      <c r="AH204" s="162">
        <f t="shared" si="136"/>
        <v>100</v>
      </c>
      <c r="AI204" s="162">
        <f t="shared" si="137"/>
        <v>100</v>
      </c>
      <c r="AJ204" s="352" t="s">
        <v>25860</v>
      </c>
      <c r="AK204"/>
      <c r="AL204"/>
      <c r="AM204" s="163"/>
      <c r="AN204"/>
      <c r="AO204"/>
      <c r="AP204"/>
      <c r="AQ204" s="243" t="s">
        <v>1299</v>
      </c>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c r="AAA204"/>
      <c r="AAB204"/>
      <c r="AAC204"/>
      <c r="AAD204"/>
      <c r="AAE204"/>
      <c r="AAF204"/>
      <c r="AAG204"/>
      <c r="AAH204"/>
      <c r="AAI204"/>
      <c r="AAJ204"/>
      <c r="AAK204"/>
      <c r="AAL204"/>
      <c r="AAM204"/>
      <c r="AAN204"/>
      <c r="AAO204"/>
      <c r="AAP204"/>
      <c r="AAQ204"/>
      <c r="AAR204"/>
      <c r="AAS204"/>
      <c r="AAT204"/>
      <c r="AAU204"/>
      <c r="AAV204"/>
      <c r="AAW204"/>
      <c r="AAX204"/>
      <c r="AAY204"/>
      <c r="AAZ204"/>
      <c r="ABA204"/>
      <c r="ABB204"/>
      <c r="ABC204"/>
      <c r="ABD204"/>
      <c r="ABE204"/>
      <c r="ABF204"/>
      <c r="ABG204"/>
      <c r="ABH204"/>
      <c r="ABI204"/>
      <c r="ABJ204"/>
      <c r="ABK204"/>
      <c r="ABL204"/>
      <c r="ABM204"/>
      <c r="ABN204"/>
      <c r="ABO204"/>
      <c r="ABP204"/>
      <c r="ABQ204"/>
      <c r="ABR204"/>
      <c r="ABS204"/>
      <c r="ABT204"/>
      <c r="ABU204"/>
      <c r="ABV204"/>
      <c r="ABW204"/>
      <c r="ABX204"/>
      <c r="ABY204"/>
      <c r="ABZ204"/>
      <c r="ACA204"/>
      <c r="ACB204"/>
      <c r="ACC204"/>
      <c r="ACD204"/>
      <c r="ACE204"/>
      <c r="ACF204"/>
      <c r="ACG204"/>
      <c r="ACH204"/>
      <c r="ACI204"/>
      <c r="ACJ204"/>
      <c r="ACK204"/>
      <c r="ACL204"/>
      <c r="ACM204"/>
      <c r="ACN204"/>
      <c r="ACO204"/>
      <c r="ACP204"/>
      <c r="ACQ204"/>
      <c r="ACR204"/>
      <c r="ACS204"/>
      <c r="ACT204"/>
      <c r="ACU204"/>
      <c r="ACV204"/>
      <c r="ACW204"/>
      <c r="ACX204"/>
      <c r="ACY204"/>
      <c r="ACZ204"/>
      <c r="ADA204"/>
      <c r="ADB204"/>
      <c r="ADC204"/>
      <c r="ADD204"/>
      <c r="ADE204"/>
      <c r="ADF204"/>
      <c r="ADG204"/>
      <c r="ADH204"/>
      <c r="ADI204"/>
      <c r="ADJ204"/>
      <c r="ADK204"/>
      <c r="ADL204"/>
      <c r="ADM204"/>
      <c r="ADN204"/>
      <c r="ADO204"/>
      <c r="ADP204"/>
      <c r="ADQ204"/>
      <c r="ADR204"/>
      <c r="ADS204"/>
      <c r="ADT204"/>
      <c r="ADU204"/>
      <c r="ADV204"/>
      <c r="ADW204"/>
      <c r="ADX204"/>
      <c r="ADY204"/>
      <c r="ADZ204"/>
      <c r="AEA204"/>
      <c r="AEB204"/>
      <c r="AEC204"/>
      <c r="AED204"/>
      <c r="AEE204"/>
      <c r="AEF204"/>
      <c r="AEG204"/>
      <c r="AEH204"/>
      <c r="AEI204"/>
      <c r="AEJ204"/>
      <c r="AEK204"/>
      <c r="AEL204"/>
      <c r="AEM204"/>
      <c r="AEN204"/>
      <c r="AEO204"/>
      <c r="AEP204"/>
      <c r="AEQ204"/>
      <c r="AER204"/>
      <c r="AES204"/>
      <c r="AET204"/>
      <c r="AEU204"/>
      <c r="AEV204"/>
      <c r="AEW204"/>
      <c r="AEX204"/>
      <c r="AEY204"/>
      <c r="AEZ204"/>
      <c r="AFA204"/>
      <c r="AFB204"/>
      <c r="AFC204"/>
      <c r="AFD204"/>
      <c r="AFE204"/>
      <c r="AFF204"/>
      <c r="AFG204"/>
      <c r="AFH204"/>
      <c r="AFI204"/>
      <c r="AFJ204"/>
      <c r="AFK204"/>
      <c r="AFL204"/>
      <c r="AFM204"/>
      <c r="AFN204"/>
      <c r="AFO204"/>
      <c r="AFP204"/>
      <c r="AFQ204"/>
      <c r="AFR204"/>
      <c r="AFS204"/>
      <c r="AFT204"/>
      <c r="AFU204"/>
      <c r="AFV204"/>
      <c r="AFW204"/>
      <c r="AFX204"/>
      <c r="AFY204"/>
      <c r="AFZ204"/>
      <c r="AGA204"/>
      <c r="AGB204"/>
      <c r="AGC204"/>
      <c r="AGD204"/>
      <c r="AGE204"/>
      <c r="AGF204"/>
      <c r="AGG204"/>
      <c r="AGH204"/>
      <c r="AGI204"/>
      <c r="AGJ204"/>
      <c r="AGK204"/>
      <c r="AGL204"/>
      <c r="AGM204"/>
      <c r="AGN204"/>
      <c r="AGO204"/>
      <c r="AGP204"/>
      <c r="AGQ204"/>
      <c r="AGR204"/>
      <c r="AGS204"/>
      <c r="AGT204"/>
      <c r="AGU204"/>
      <c r="AGV204"/>
      <c r="AGW204"/>
      <c r="AGX204"/>
      <c r="AGY204"/>
      <c r="AGZ204"/>
      <c r="AHA204"/>
      <c r="AHB204"/>
      <c r="AHC204"/>
      <c r="AHD204"/>
      <c r="AHE204"/>
      <c r="AHF204"/>
      <c r="AHG204"/>
      <c r="AHH204"/>
      <c r="AHI204"/>
      <c r="AHJ204"/>
      <c r="AHK204"/>
      <c r="AHL204"/>
      <c r="AHM204"/>
      <c r="AHN204"/>
      <c r="AHO204"/>
      <c r="AHP204"/>
      <c r="AHQ204"/>
      <c r="AHR204"/>
      <c r="AHS204"/>
      <c r="AHT204"/>
      <c r="AHU204"/>
      <c r="AHV204"/>
      <c r="AHW204"/>
      <c r="AHX204"/>
      <c r="AHY204"/>
      <c r="AHZ204"/>
      <c r="AIA204"/>
      <c r="AIB204"/>
      <c r="AIC204"/>
      <c r="AID204"/>
      <c r="AIE204"/>
      <c r="AIF204"/>
      <c r="AIG204"/>
      <c r="AIH204"/>
      <c r="AII204"/>
      <c r="AIJ204"/>
      <c r="AIK204"/>
      <c r="AIL204"/>
      <c r="AIM204"/>
      <c r="AIN204"/>
      <c r="AIO204"/>
      <c r="AIP204"/>
      <c r="AIQ204"/>
      <c r="AIR204"/>
      <c r="AIS204"/>
      <c r="AIT204"/>
      <c r="AIU204"/>
      <c r="AIV204"/>
      <c r="AIW204"/>
      <c r="AIX204"/>
      <c r="AIY204"/>
      <c r="AIZ204"/>
      <c r="AJA204"/>
      <c r="AJB204"/>
      <c r="AJC204"/>
      <c r="AJD204"/>
      <c r="AJE204"/>
      <c r="AJF204"/>
      <c r="AJG204"/>
      <c r="AJH204"/>
      <c r="AJI204"/>
      <c r="AJJ204"/>
      <c r="AJK204"/>
      <c r="AJL204"/>
      <c r="AJM204"/>
      <c r="AJN204"/>
      <c r="AJO204"/>
      <c r="AJP204"/>
      <c r="AJQ204"/>
      <c r="AJR204"/>
      <c r="AJS204"/>
      <c r="AJT204"/>
      <c r="AJU204"/>
      <c r="AJV204"/>
      <c r="AJW204"/>
      <c r="AJX204"/>
      <c r="AJY204"/>
      <c r="AJZ204"/>
      <c r="AKA204"/>
      <c r="AKB204"/>
      <c r="AKC204"/>
      <c r="AKD204"/>
      <c r="AKE204"/>
      <c r="AKF204"/>
      <c r="AKG204"/>
      <c r="AKH204"/>
      <c r="AKI204"/>
      <c r="AKJ204"/>
      <c r="AKK204"/>
      <c r="AKL204"/>
      <c r="AKM204"/>
      <c r="AKN204"/>
      <c r="AKO204"/>
      <c r="AKP204"/>
      <c r="AKQ204"/>
      <c r="AKR204"/>
      <c r="AKS204"/>
      <c r="AKT204"/>
      <c r="AKU204"/>
      <c r="AKV204"/>
      <c r="AKW204"/>
      <c r="AKX204"/>
      <c r="AKY204"/>
      <c r="AKZ204"/>
      <c r="ALA204"/>
      <c r="ALB204"/>
      <c r="ALC204"/>
      <c r="ALD204"/>
      <c r="ALE204"/>
      <c r="ALF204"/>
      <c r="ALG204"/>
      <c r="ALH204"/>
      <c r="ALI204"/>
      <c r="ALJ204"/>
      <c r="ALK204"/>
      <c r="ALL204"/>
      <c r="ALM204"/>
      <c r="ALN204"/>
      <c r="ALO204"/>
      <c r="ALP204"/>
      <c r="ALQ204"/>
      <c r="ALR204"/>
      <c r="ALS204"/>
      <c r="ALT204"/>
      <c r="ALU204"/>
      <c r="ALV204"/>
      <c r="ALW204"/>
      <c r="ALX204"/>
      <c r="ALY204"/>
      <c r="ALZ204"/>
      <c r="AMA204"/>
      <c r="AMB204"/>
      <c r="AMC204"/>
      <c r="AMD204"/>
      <c r="AME204"/>
      <c r="AMF204"/>
      <c r="AMG204"/>
      <c r="AMH204"/>
      <c r="AMI204"/>
    </row>
    <row r="205" spans="1:1024" ht="30">
      <c r="A205" s="279" t="s">
        <v>847</v>
      </c>
      <c r="B205" s="156">
        <v>205</v>
      </c>
      <c r="C205" s="301" t="s">
        <v>848</v>
      </c>
      <c r="D205" s="312" t="s">
        <v>14395</v>
      </c>
      <c r="E205" t="s">
        <v>849</v>
      </c>
      <c r="F205" s="169"/>
      <c r="G205" s="169"/>
      <c r="H205" s="169"/>
      <c r="I205" s="170">
        <v>208</v>
      </c>
      <c r="J205" s="325">
        <v>2</v>
      </c>
      <c r="K205" s="171"/>
      <c r="L205" s="171">
        <v>1</v>
      </c>
      <c r="M205" s="172"/>
      <c r="N205" s="172"/>
      <c r="O205" s="191">
        <v>3</v>
      </c>
      <c r="P205" s="172"/>
      <c r="Q205" s="172"/>
      <c r="R205" s="172"/>
      <c r="S205" s="172"/>
      <c r="T205" s="172"/>
      <c r="U205" s="173"/>
      <c r="V205" s="166">
        <f t="shared" si="140"/>
        <v>100</v>
      </c>
      <c r="W205" s="166">
        <f t="shared" si="133"/>
        <v>100</v>
      </c>
      <c r="X205" s="166">
        <f t="shared" si="120"/>
        <v>20</v>
      </c>
      <c r="Y205" s="166">
        <f t="shared" si="100"/>
        <v>100</v>
      </c>
      <c r="Z205" s="166">
        <f t="shared" si="101"/>
        <v>100</v>
      </c>
      <c r="AA205" s="174">
        <f t="shared" si="138"/>
        <v>100</v>
      </c>
      <c r="AB205" s="174">
        <f t="shared" si="139"/>
        <v>100</v>
      </c>
      <c r="AC205" s="174">
        <f t="shared" si="104"/>
        <v>100</v>
      </c>
      <c r="AD205" s="168"/>
      <c r="AE205" s="168"/>
      <c r="AF205" s="162">
        <f t="shared" si="134"/>
        <v>100</v>
      </c>
      <c r="AG205" s="162">
        <f t="shared" si="135"/>
        <v>10</v>
      </c>
      <c r="AH205" s="162">
        <f t="shared" si="136"/>
        <v>100</v>
      </c>
      <c r="AI205" s="162">
        <f t="shared" si="137"/>
        <v>100</v>
      </c>
      <c r="AJ205" s="163">
        <v>0.94</v>
      </c>
      <c r="AK205" s="175"/>
      <c r="AL205" s="169"/>
      <c r="AM205" s="177" t="s">
        <v>850</v>
      </c>
      <c r="AN205"/>
      <c r="AO205"/>
      <c r="AP205"/>
      <c r="AQ205" s="270" t="s">
        <v>840</v>
      </c>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c r="AEW205"/>
      <c r="AEX205"/>
      <c r="AEY205"/>
      <c r="AEZ205"/>
      <c r="AFA205"/>
      <c r="AFB205"/>
      <c r="AFC205"/>
      <c r="AFD205"/>
      <c r="AFE205"/>
      <c r="AFF205"/>
      <c r="AFG205"/>
      <c r="AFH205"/>
      <c r="AFI205"/>
      <c r="AFJ205"/>
      <c r="AFK205"/>
      <c r="AFL205"/>
      <c r="AFM205"/>
      <c r="AFN205"/>
      <c r="AFO205"/>
      <c r="AFP205"/>
      <c r="AFQ205"/>
      <c r="AFR205"/>
      <c r="AFS205"/>
      <c r="AFT205"/>
      <c r="AFU205"/>
      <c r="AFV205"/>
      <c r="AFW205"/>
      <c r="AFX205"/>
      <c r="AFY205"/>
      <c r="AFZ205"/>
      <c r="AGA205"/>
      <c r="AGB205"/>
      <c r="AGC205"/>
      <c r="AGD205"/>
      <c r="AGE205"/>
      <c r="AGF205"/>
      <c r="AGG205"/>
      <c r="AGH205"/>
      <c r="AGI205"/>
      <c r="AGJ205"/>
      <c r="AGK205"/>
      <c r="AGL205"/>
      <c r="AGM205"/>
      <c r="AGN205"/>
      <c r="AGO205"/>
      <c r="AGP205"/>
      <c r="AGQ205"/>
      <c r="AGR205"/>
      <c r="AGS205"/>
      <c r="AGT205"/>
      <c r="AGU205"/>
      <c r="AGV205"/>
      <c r="AGW205"/>
      <c r="AGX205"/>
      <c r="AGY205"/>
      <c r="AGZ205"/>
      <c r="AHA205"/>
      <c r="AHB205"/>
      <c r="AHC205"/>
      <c r="AHD205"/>
      <c r="AHE205"/>
      <c r="AHF205"/>
      <c r="AHG205"/>
      <c r="AHH205"/>
      <c r="AHI205"/>
      <c r="AHJ205"/>
      <c r="AHK205"/>
      <c r="AHL205"/>
      <c r="AHM205"/>
      <c r="AHN205"/>
      <c r="AHO205"/>
      <c r="AHP205"/>
      <c r="AHQ205"/>
      <c r="AHR205"/>
      <c r="AHS205"/>
      <c r="AHT205"/>
      <c r="AHU205"/>
      <c r="AHV205"/>
      <c r="AHW205"/>
      <c r="AHX205"/>
      <c r="AHY205"/>
      <c r="AHZ205"/>
      <c r="AIA205"/>
      <c r="AIB205"/>
      <c r="AIC205"/>
      <c r="AID205"/>
      <c r="AIE205"/>
      <c r="AIF205"/>
      <c r="AIG205"/>
      <c r="AIH205"/>
      <c r="AII205"/>
      <c r="AIJ205"/>
      <c r="AIK205"/>
      <c r="AIL205"/>
      <c r="AIM205"/>
      <c r="AIN205"/>
      <c r="AIO205"/>
      <c r="AIP205"/>
      <c r="AIQ205"/>
      <c r="AIR205"/>
      <c r="AIS205"/>
      <c r="AIT205"/>
      <c r="AIU205"/>
      <c r="AIV205"/>
      <c r="AIW205"/>
      <c r="AIX205"/>
      <c r="AIY205"/>
      <c r="AIZ205"/>
      <c r="AJA205"/>
      <c r="AJB205"/>
      <c r="AJC205"/>
      <c r="AJD205"/>
      <c r="AJE205"/>
      <c r="AJF205"/>
      <c r="AJG205"/>
      <c r="AJH205"/>
      <c r="AJI205"/>
      <c r="AJJ205"/>
      <c r="AJK205"/>
      <c r="AJL205"/>
      <c r="AJM205"/>
      <c r="AJN205"/>
      <c r="AJO205"/>
      <c r="AJP205"/>
      <c r="AJQ205"/>
      <c r="AJR205"/>
      <c r="AJS205"/>
      <c r="AJT205"/>
      <c r="AJU205"/>
      <c r="AJV205"/>
      <c r="AJW205"/>
      <c r="AJX205"/>
      <c r="AJY205"/>
      <c r="AJZ205"/>
      <c r="AKA205"/>
      <c r="AKB205"/>
      <c r="AKC205"/>
      <c r="AKD205"/>
      <c r="AKE205"/>
      <c r="AKF205"/>
      <c r="AKG205"/>
      <c r="AKH205"/>
      <c r="AKI205"/>
      <c r="AKJ205"/>
      <c r="AKK205"/>
      <c r="AKL205"/>
      <c r="AKM205"/>
      <c r="AKN205"/>
      <c r="AKO205"/>
      <c r="AKP205"/>
      <c r="AKQ205"/>
      <c r="AKR205"/>
      <c r="AKS205"/>
      <c r="AKT205"/>
      <c r="AKU205"/>
      <c r="AKV205"/>
      <c r="AKW205"/>
      <c r="AKX205"/>
      <c r="AKY205"/>
      <c r="AKZ205"/>
      <c r="ALA205"/>
      <c r="ALB205"/>
      <c r="ALC205"/>
      <c r="ALD205"/>
      <c r="ALE205"/>
      <c r="ALF205"/>
      <c r="ALG205"/>
      <c r="ALH205"/>
      <c r="ALI205"/>
      <c r="ALJ205"/>
      <c r="ALK205"/>
      <c r="ALL205"/>
      <c r="ALM205"/>
      <c r="ALN205"/>
      <c r="ALO205"/>
      <c r="ALP205"/>
      <c r="ALQ205"/>
      <c r="ALR205"/>
      <c r="ALS205"/>
      <c r="ALT205"/>
      <c r="ALU205"/>
      <c r="ALV205"/>
      <c r="ALW205"/>
      <c r="ALX205"/>
      <c r="ALY205"/>
      <c r="ALZ205"/>
      <c r="AMA205"/>
      <c r="AMB205"/>
      <c r="AMC205"/>
      <c r="AMD205"/>
      <c r="AME205"/>
      <c r="AMF205"/>
      <c r="AMG205"/>
      <c r="AMH205"/>
      <c r="AMI205"/>
    </row>
    <row r="206" spans="1:1024" ht="45">
      <c r="A206" s="279" t="s">
        <v>809</v>
      </c>
      <c r="B206" s="156">
        <v>206</v>
      </c>
      <c r="C206" s="301" t="s">
        <v>810</v>
      </c>
      <c r="D206" s="312" t="s">
        <v>14505</v>
      </c>
      <c r="E206" t="s">
        <v>791</v>
      </c>
      <c r="F206" s="197"/>
      <c r="G206" s="197"/>
      <c r="H206" s="197">
        <v>4</v>
      </c>
      <c r="I206" s="170">
        <v>11</v>
      </c>
      <c r="J206" s="325">
        <v>2</v>
      </c>
      <c r="K206" s="171">
        <v>2</v>
      </c>
      <c r="L206" s="171" t="s">
        <v>772</v>
      </c>
      <c r="M206" s="172"/>
      <c r="N206" s="172"/>
      <c r="O206" s="171">
        <v>3</v>
      </c>
      <c r="P206" s="172"/>
      <c r="Q206" s="172"/>
      <c r="R206" s="172"/>
      <c r="S206" s="172"/>
      <c r="T206" s="172"/>
      <c r="U206" s="173"/>
      <c r="V206" s="166">
        <f t="shared" si="140"/>
        <v>100</v>
      </c>
      <c r="W206" s="166">
        <f t="shared" si="133"/>
        <v>100</v>
      </c>
      <c r="X206" s="166">
        <f t="shared" si="120"/>
        <v>20</v>
      </c>
      <c r="Y206" s="166">
        <f t="shared" si="100"/>
        <v>100</v>
      </c>
      <c r="Z206" s="166">
        <f t="shared" si="101"/>
        <v>100</v>
      </c>
      <c r="AA206" s="174">
        <f t="shared" si="138"/>
        <v>100</v>
      </c>
      <c r="AB206" s="174">
        <f t="shared" si="139"/>
        <v>100</v>
      </c>
      <c r="AC206" s="174">
        <f t="shared" si="104"/>
        <v>100</v>
      </c>
      <c r="AD206" s="168">
        <v>1</v>
      </c>
      <c r="AE206" s="168"/>
      <c r="AF206" s="162">
        <f t="shared" si="134"/>
        <v>10</v>
      </c>
      <c r="AG206" s="162">
        <f t="shared" si="135"/>
        <v>10</v>
      </c>
      <c r="AH206" s="162">
        <f t="shared" si="136"/>
        <v>100</v>
      </c>
      <c r="AI206" s="162">
        <f t="shared" si="137"/>
        <v>100</v>
      </c>
      <c r="AJ206" s="384" t="s">
        <v>25620</v>
      </c>
      <c r="AK206" s="194"/>
      <c r="AL206" s="198">
        <v>3</v>
      </c>
      <c r="AM206" s="163" t="s">
        <v>811</v>
      </c>
      <c r="AN206"/>
      <c r="AO206"/>
      <c r="AP206"/>
      <c r="AQ206" s="243" t="s">
        <v>812</v>
      </c>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c r="AAW206"/>
      <c r="AAX206"/>
      <c r="AAY206"/>
      <c r="AAZ206"/>
      <c r="ABA206"/>
      <c r="ABB206"/>
      <c r="ABC206"/>
      <c r="ABD206"/>
      <c r="ABE206"/>
      <c r="ABF206"/>
      <c r="ABG206"/>
      <c r="ABH206"/>
      <c r="ABI206"/>
      <c r="ABJ206"/>
      <c r="ABK206"/>
      <c r="ABL206"/>
      <c r="ABM206"/>
      <c r="ABN206"/>
      <c r="ABO206"/>
      <c r="ABP206"/>
      <c r="ABQ206"/>
      <c r="ABR206"/>
      <c r="ABS206"/>
      <c r="ABT206"/>
      <c r="ABU206"/>
      <c r="ABV206"/>
      <c r="ABW206"/>
      <c r="ABX206"/>
      <c r="ABY206"/>
      <c r="ABZ206"/>
      <c r="ACA206"/>
      <c r="ACB206"/>
      <c r="ACC206"/>
      <c r="ACD206"/>
      <c r="ACE206"/>
      <c r="ACF206"/>
      <c r="ACG206"/>
      <c r="ACH206"/>
      <c r="ACI206"/>
      <c r="ACJ206"/>
      <c r="ACK206"/>
      <c r="ACL206"/>
      <c r="ACM206"/>
      <c r="ACN206"/>
      <c r="ACO206"/>
      <c r="ACP206"/>
      <c r="ACQ206"/>
      <c r="ACR206"/>
      <c r="ACS206"/>
      <c r="ACT206"/>
      <c r="ACU206"/>
      <c r="ACV206"/>
      <c r="ACW206"/>
      <c r="ACX206"/>
      <c r="ACY206"/>
      <c r="ACZ206"/>
      <c r="ADA206"/>
      <c r="ADB206"/>
      <c r="ADC206"/>
      <c r="ADD206"/>
      <c r="ADE206"/>
      <c r="ADF206"/>
      <c r="ADG206"/>
      <c r="ADH206"/>
      <c r="ADI206"/>
      <c r="ADJ206"/>
      <c r="ADK206"/>
      <c r="ADL206"/>
      <c r="ADM206"/>
      <c r="ADN206"/>
      <c r="ADO206"/>
      <c r="ADP206"/>
      <c r="ADQ206"/>
      <c r="ADR206"/>
      <c r="ADS206"/>
      <c r="ADT206"/>
      <c r="ADU206"/>
      <c r="ADV206"/>
      <c r="ADW206"/>
      <c r="ADX206"/>
      <c r="ADY206"/>
      <c r="ADZ206"/>
      <c r="AEA206"/>
      <c r="AEB206"/>
      <c r="AEC206"/>
      <c r="AED206"/>
      <c r="AEE206"/>
      <c r="AEF206"/>
      <c r="AEG206"/>
      <c r="AEH206"/>
      <c r="AEI206"/>
      <c r="AEJ206"/>
      <c r="AEK206"/>
      <c r="AEL206"/>
      <c r="AEM206"/>
      <c r="AEN206"/>
      <c r="AEO206"/>
      <c r="AEP206"/>
      <c r="AEQ206"/>
      <c r="AER206"/>
      <c r="AES206"/>
      <c r="AET206"/>
      <c r="AEU206"/>
      <c r="AEV206"/>
      <c r="AEW206"/>
      <c r="AEX206"/>
      <c r="AEY206"/>
      <c r="AEZ206"/>
      <c r="AFA206"/>
      <c r="AFB206"/>
      <c r="AFC206"/>
      <c r="AFD206"/>
      <c r="AFE206"/>
      <c r="AFF206"/>
      <c r="AFG206"/>
      <c r="AFH206"/>
      <c r="AFI206"/>
      <c r="AFJ206"/>
      <c r="AFK206"/>
      <c r="AFL206"/>
      <c r="AFM206"/>
      <c r="AFN206"/>
      <c r="AFO206"/>
      <c r="AFP206"/>
      <c r="AFQ206"/>
      <c r="AFR206"/>
      <c r="AFS206"/>
      <c r="AFT206"/>
      <c r="AFU206"/>
      <c r="AFV206"/>
      <c r="AFW206"/>
      <c r="AFX206"/>
      <c r="AFY206"/>
      <c r="AFZ206"/>
      <c r="AGA206"/>
      <c r="AGB206"/>
      <c r="AGC206"/>
      <c r="AGD206"/>
      <c r="AGE206"/>
      <c r="AGF206"/>
      <c r="AGG206"/>
      <c r="AGH206"/>
      <c r="AGI206"/>
      <c r="AGJ206"/>
      <c r="AGK206"/>
      <c r="AGL206"/>
      <c r="AGM206"/>
      <c r="AGN206"/>
      <c r="AGO206"/>
      <c r="AGP206"/>
      <c r="AGQ206"/>
      <c r="AGR206"/>
      <c r="AGS206"/>
      <c r="AGT206"/>
      <c r="AGU206"/>
      <c r="AGV206"/>
      <c r="AGW206"/>
      <c r="AGX206"/>
      <c r="AGY206"/>
      <c r="AGZ206"/>
      <c r="AHA206"/>
      <c r="AHB206"/>
      <c r="AHC206"/>
      <c r="AHD206"/>
      <c r="AHE206"/>
      <c r="AHF206"/>
      <c r="AHG206"/>
      <c r="AHH206"/>
      <c r="AHI206"/>
      <c r="AHJ206"/>
      <c r="AHK206"/>
      <c r="AHL206"/>
      <c r="AHM206"/>
      <c r="AHN206"/>
      <c r="AHO206"/>
      <c r="AHP206"/>
      <c r="AHQ206"/>
      <c r="AHR206"/>
      <c r="AHS206"/>
      <c r="AHT206"/>
      <c r="AHU206"/>
      <c r="AHV206"/>
      <c r="AHW206"/>
      <c r="AHX206"/>
      <c r="AHY206"/>
      <c r="AHZ206"/>
      <c r="AIA206"/>
      <c r="AIB206"/>
      <c r="AIC206"/>
      <c r="AID206"/>
      <c r="AIE206"/>
      <c r="AIF206"/>
      <c r="AIG206"/>
      <c r="AIH206"/>
      <c r="AII206"/>
      <c r="AIJ206"/>
      <c r="AIK206"/>
      <c r="AIL206"/>
      <c r="AIM206"/>
      <c r="AIN206"/>
      <c r="AIO206"/>
      <c r="AIP206"/>
      <c r="AIQ206"/>
      <c r="AIR206"/>
      <c r="AIS206"/>
      <c r="AIT206"/>
      <c r="AIU206"/>
      <c r="AIV206"/>
      <c r="AIW206"/>
      <c r="AIX206"/>
      <c r="AIY206"/>
      <c r="AIZ206"/>
      <c r="AJA206"/>
      <c r="AJB206"/>
      <c r="AJC206"/>
      <c r="AJD206"/>
      <c r="AJE206"/>
      <c r="AJF206"/>
      <c r="AJG206"/>
      <c r="AJH206"/>
      <c r="AJI206"/>
      <c r="AJJ206"/>
      <c r="AJK206"/>
      <c r="AJL206"/>
      <c r="AJM206"/>
      <c r="AJN206"/>
      <c r="AJO206"/>
      <c r="AJP206"/>
      <c r="AJQ206"/>
      <c r="AJR206"/>
      <c r="AJS206"/>
      <c r="AJT206"/>
      <c r="AJU206"/>
      <c r="AJV206"/>
      <c r="AJW206"/>
      <c r="AJX206"/>
      <c r="AJY206"/>
      <c r="AJZ206"/>
      <c r="AKA206"/>
      <c r="AKB206"/>
      <c r="AKC206"/>
      <c r="AKD206"/>
      <c r="AKE206"/>
      <c r="AKF206"/>
      <c r="AKG206"/>
      <c r="AKH206"/>
      <c r="AKI206"/>
      <c r="AKJ206"/>
      <c r="AKK206"/>
      <c r="AKL206"/>
      <c r="AKM206"/>
      <c r="AKN206"/>
      <c r="AKO206"/>
      <c r="AKP206"/>
      <c r="AKQ206"/>
      <c r="AKR206"/>
      <c r="AKS206"/>
      <c r="AKT206"/>
      <c r="AKU206"/>
      <c r="AKV206"/>
      <c r="AKW206"/>
      <c r="AKX206"/>
      <c r="AKY206"/>
      <c r="AKZ206"/>
      <c r="ALA206"/>
      <c r="ALB206"/>
      <c r="ALC206"/>
      <c r="ALD206"/>
      <c r="ALE206"/>
      <c r="ALF206"/>
      <c r="ALG206"/>
      <c r="ALH206"/>
      <c r="ALI206"/>
      <c r="ALJ206"/>
      <c r="ALK206"/>
      <c r="ALL206"/>
      <c r="ALM206"/>
      <c r="ALN206"/>
      <c r="ALO206"/>
      <c r="ALP206"/>
      <c r="ALQ206"/>
      <c r="ALR206"/>
      <c r="ALS206"/>
      <c r="ALT206"/>
      <c r="ALU206"/>
      <c r="ALV206"/>
      <c r="ALW206"/>
      <c r="ALX206"/>
      <c r="ALY206"/>
      <c r="ALZ206"/>
      <c r="AMA206"/>
      <c r="AMB206"/>
      <c r="AMC206"/>
      <c r="AMD206"/>
      <c r="AME206"/>
      <c r="AMF206"/>
      <c r="AMG206"/>
      <c r="AMH206"/>
      <c r="AMI206"/>
    </row>
    <row r="207" spans="1:1024" ht="30">
      <c r="A207" s="286" t="s">
        <v>813</v>
      </c>
      <c r="B207" s="156">
        <v>207</v>
      </c>
      <c r="C207" s="304" t="s">
        <v>814</v>
      </c>
      <c r="D207" t="s">
        <v>813</v>
      </c>
      <c r="E207" s="178"/>
      <c r="F207" s="178"/>
      <c r="G207" s="178"/>
      <c r="H207" s="178"/>
      <c r="I207" s="179" t="s">
        <v>774</v>
      </c>
      <c r="J207" s="156">
        <v>2</v>
      </c>
      <c r="K207" s="194">
        <v>1</v>
      </c>
      <c r="L207" s="194"/>
      <c r="M207" s="195"/>
      <c r="N207" s="195"/>
      <c r="O207" s="194"/>
      <c r="P207" s="195"/>
      <c r="Q207" s="195"/>
      <c r="R207" s="195"/>
      <c r="S207" s="195"/>
      <c r="T207" s="195"/>
      <c r="U207" s="173"/>
      <c r="V207" s="166">
        <f t="shared" si="140"/>
        <v>100</v>
      </c>
      <c r="W207" s="166">
        <f t="shared" si="133"/>
        <v>100</v>
      </c>
      <c r="X207" s="166">
        <f t="shared" si="120"/>
        <v>100</v>
      </c>
      <c r="Y207" s="166">
        <f t="shared" si="100"/>
        <v>100</v>
      </c>
      <c r="Z207" s="166">
        <f t="shared" si="101"/>
        <v>100</v>
      </c>
      <c r="AA207" s="174">
        <f t="shared" si="138"/>
        <v>100</v>
      </c>
      <c r="AB207" s="174">
        <f t="shared" si="139"/>
        <v>100</v>
      </c>
      <c r="AC207" s="174">
        <f t="shared" si="104"/>
        <v>100</v>
      </c>
      <c r="AD207" s="195"/>
      <c r="AE207" s="195"/>
      <c r="AF207" s="162">
        <f t="shared" si="134"/>
        <v>1</v>
      </c>
      <c r="AG207" s="162">
        <f t="shared" si="135"/>
        <v>10</v>
      </c>
      <c r="AH207" s="162">
        <f t="shared" si="136"/>
        <v>3</v>
      </c>
      <c r="AI207" s="162">
        <f t="shared" si="137"/>
        <v>100</v>
      </c>
      <c r="AJ207" s="163" t="s">
        <v>774</v>
      </c>
      <c r="AK207" s="194"/>
      <c r="AL207" s="195"/>
      <c r="AM207" s="199"/>
      <c r="AN207"/>
      <c r="AO207"/>
      <c r="AP207"/>
      <c r="AQ207" s="270" t="s">
        <v>25861</v>
      </c>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c r="ADN207"/>
      <c r="ADO207"/>
      <c r="ADP207"/>
      <c r="ADQ207"/>
      <c r="ADR207"/>
      <c r="ADS207"/>
      <c r="ADT207"/>
      <c r="ADU207"/>
      <c r="ADV207"/>
      <c r="ADW207"/>
      <c r="ADX207"/>
      <c r="ADY207"/>
      <c r="ADZ207"/>
      <c r="AEA207"/>
      <c r="AEB207"/>
      <c r="AEC207"/>
      <c r="AED207"/>
      <c r="AEE207"/>
      <c r="AEF207"/>
      <c r="AEG207"/>
      <c r="AEH207"/>
      <c r="AEI207"/>
      <c r="AEJ207"/>
      <c r="AEK207"/>
      <c r="AEL207"/>
      <c r="AEM207"/>
      <c r="AEN207"/>
      <c r="AEO207"/>
      <c r="AEP207"/>
      <c r="AEQ207"/>
      <c r="AER207"/>
      <c r="AES207"/>
      <c r="AET207"/>
      <c r="AEU207"/>
      <c r="AEV207"/>
      <c r="AEW207"/>
      <c r="AEX207"/>
      <c r="AEY207"/>
      <c r="AEZ207"/>
      <c r="AFA207"/>
      <c r="AFB207"/>
      <c r="AFC207"/>
      <c r="AFD207"/>
      <c r="AFE207"/>
      <c r="AFF207"/>
      <c r="AFG207"/>
      <c r="AFH207"/>
      <c r="AFI207"/>
      <c r="AFJ207"/>
      <c r="AFK207"/>
      <c r="AFL207"/>
      <c r="AFM207"/>
      <c r="AFN207"/>
      <c r="AFO207"/>
      <c r="AFP207"/>
      <c r="AFQ207"/>
      <c r="AFR207"/>
      <c r="AFS207"/>
      <c r="AFT207"/>
      <c r="AFU207"/>
      <c r="AFV207"/>
      <c r="AFW207"/>
      <c r="AFX207"/>
      <c r="AFY207"/>
      <c r="AFZ207"/>
      <c r="AGA207"/>
      <c r="AGB207"/>
      <c r="AGC207"/>
      <c r="AGD207"/>
      <c r="AGE207"/>
      <c r="AGF207"/>
      <c r="AGG207"/>
      <c r="AGH207"/>
      <c r="AGI207"/>
      <c r="AGJ207"/>
      <c r="AGK207"/>
      <c r="AGL207"/>
      <c r="AGM207"/>
      <c r="AGN207"/>
      <c r="AGO207"/>
      <c r="AGP207"/>
      <c r="AGQ207"/>
      <c r="AGR207"/>
      <c r="AGS207"/>
      <c r="AGT207"/>
      <c r="AGU207"/>
      <c r="AGV207"/>
      <c r="AGW207"/>
      <c r="AGX207"/>
      <c r="AGY207"/>
      <c r="AGZ207"/>
      <c r="AHA207"/>
      <c r="AHB207"/>
      <c r="AHC207"/>
      <c r="AHD207"/>
      <c r="AHE207"/>
      <c r="AHF207"/>
      <c r="AHG207"/>
      <c r="AHH207"/>
      <c r="AHI207"/>
      <c r="AHJ207"/>
      <c r="AHK207"/>
      <c r="AHL207"/>
      <c r="AHM207"/>
      <c r="AHN207"/>
      <c r="AHO207"/>
      <c r="AHP207"/>
      <c r="AHQ207"/>
      <c r="AHR207"/>
      <c r="AHS207"/>
      <c r="AHT207"/>
      <c r="AHU207"/>
      <c r="AHV207"/>
      <c r="AHW207"/>
      <c r="AHX207"/>
      <c r="AHY207"/>
      <c r="AHZ207"/>
      <c r="AIA207"/>
      <c r="AIB207"/>
      <c r="AIC207"/>
      <c r="AID207"/>
      <c r="AIE207"/>
      <c r="AIF207"/>
      <c r="AIG207"/>
      <c r="AIH207"/>
      <c r="AII207"/>
      <c r="AIJ207"/>
      <c r="AIK207"/>
      <c r="AIL207"/>
      <c r="AIM207"/>
      <c r="AIN207"/>
      <c r="AIO207"/>
      <c r="AIP207"/>
      <c r="AIQ207"/>
      <c r="AIR207"/>
      <c r="AIS207"/>
      <c r="AIT207"/>
      <c r="AIU207"/>
      <c r="AIV207"/>
      <c r="AIW207"/>
      <c r="AIX207"/>
      <c r="AIY207"/>
      <c r="AIZ207"/>
      <c r="AJA207"/>
      <c r="AJB207"/>
      <c r="AJC207"/>
      <c r="AJD207"/>
      <c r="AJE207"/>
      <c r="AJF207"/>
      <c r="AJG207"/>
      <c r="AJH207"/>
      <c r="AJI207"/>
      <c r="AJJ207"/>
      <c r="AJK207"/>
      <c r="AJL207"/>
      <c r="AJM207"/>
      <c r="AJN207"/>
      <c r="AJO207"/>
      <c r="AJP207"/>
      <c r="AJQ207"/>
      <c r="AJR207"/>
      <c r="AJS207"/>
      <c r="AJT207"/>
      <c r="AJU207"/>
      <c r="AJV207"/>
      <c r="AJW207"/>
      <c r="AJX207"/>
      <c r="AJY207"/>
      <c r="AJZ207"/>
      <c r="AKA207"/>
      <c r="AKB207"/>
      <c r="AKC207"/>
      <c r="AKD207"/>
      <c r="AKE207"/>
      <c r="AKF207"/>
      <c r="AKG207"/>
      <c r="AKH207"/>
      <c r="AKI207"/>
      <c r="AKJ207"/>
      <c r="AKK207"/>
      <c r="AKL207"/>
      <c r="AKM207"/>
      <c r="AKN207"/>
      <c r="AKO207"/>
      <c r="AKP207"/>
      <c r="AKQ207"/>
      <c r="AKR207"/>
      <c r="AKS207"/>
      <c r="AKT207"/>
      <c r="AKU207"/>
      <c r="AKV207"/>
      <c r="AKW207"/>
      <c r="AKX207"/>
      <c r="AKY207"/>
      <c r="AKZ207"/>
      <c r="ALA207"/>
      <c r="ALB207"/>
      <c r="ALC207"/>
      <c r="ALD207"/>
      <c r="ALE207"/>
      <c r="ALF207"/>
      <c r="ALG207"/>
      <c r="ALH207"/>
      <c r="ALI207"/>
      <c r="ALJ207"/>
      <c r="ALK207"/>
      <c r="ALL207"/>
      <c r="ALM207"/>
      <c r="ALN207"/>
      <c r="ALO207"/>
      <c r="ALP207"/>
      <c r="ALQ207"/>
      <c r="ALR207"/>
      <c r="ALS207"/>
      <c r="ALT207"/>
      <c r="ALU207"/>
      <c r="ALV207"/>
      <c r="ALW207"/>
      <c r="ALX207"/>
      <c r="ALY207"/>
      <c r="ALZ207"/>
      <c r="AMA207"/>
      <c r="AMB207"/>
      <c r="AMC207"/>
      <c r="AMD207"/>
      <c r="AME207"/>
      <c r="AMF207"/>
      <c r="AMG207"/>
      <c r="AMH207"/>
      <c r="AMI207"/>
    </row>
    <row r="208" spans="1:1024" ht="30">
      <c r="A208" s="286" t="s">
        <v>815</v>
      </c>
      <c r="B208" s="156">
        <v>208</v>
      </c>
      <c r="C208" s="301" t="s">
        <v>816</v>
      </c>
      <c r="D208" s="385" t="s">
        <v>815</v>
      </c>
      <c r="E208" s="385"/>
      <c r="F208" s="169"/>
      <c r="G208" s="169"/>
      <c r="H208" s="169"/>
      <c r="I208" s="170" t="s">
        <v>817</v>
      </c>
      <c r="J208" s="325"/>
      <c r="K208" s="376">
        <v>1</v>
      </c>
      <c r="L208" s="171"/>
      <c r="M208" s="172"/>
      <c r="N208" s="172"/>
      <c r="O208" s="171"/>
      <c r="P208" s="172"/>
      <c r="Q208" s="172"/>
      <c r="R208" s="172"/>
      <c r="S208" s="172"/>
      <c r="T208" s="172"/>
      <c r="U208" s="173"/>
      <c r="V208" s="166">
        <f t="shared" si="140"/>
        <v>100</v>
      </c>
      <c r="W208" s="166">
        <f t="shared" si="133"/>
        <v>100</v>
      </c>
      <c r="X208" s="166">
        <f t="shared" si="120"/>
        <v>100</v>
      </c>
      <c r="Y208" s="166">
        <f t="shared" si="100"/>
        <v>100</v>
      </c>
      <c r="Z208" s="166">
        <f t="shared" si="101"/>
        <v>100</v>
      </c>
      <c r="AA208" s="174">
        <f t="shared" si="138"/>
        <v>100</v>
      </c>
      <c r="AB208" s="174">
        <f t="shared" si="139"/>
        <v>100</v>
      </c>
      <c r="AC208" s="174">
        <f t="shared" si="104"/>
        <v>100</v>
      </c>
      <c r="AD208" s="168"/>
      <c r="AE208" s="168"/>
      <c r="AF208" s="162">
        <f t="shared" si="134"/>
        <v>1</v>
      </c>
      <c r="AG208" s="162">
        <f t="shared" si="135"/>
        <v>100</v>
      </c>
      <c r="AH208" s="162">
        <f t="shared" si="136"/>
        <v>3</v>
      </c>
      <c r="AI208" s="162">
        <f t="shared" si="137"/>
        <v>100</v>
      </c>
      <c r="AJ208" s="163">
        <v>0.01</v>
      </c>
      <c r="AK208" s="175"/>
      <c r="AL208" s="176"/>
      <c r="AM208" s="177" t="s">
        <v>818</v>
      </c>
      <c r="AN208"/>
      <c r="AO208"/>
      <c r="AP208"/>
      <c r="AQ208" s="272" t="s">
        <v>25862</v>
      </c>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c r="ADN208"/>
      <c r="ADO208"/>
      <c r="ADP208"/>
      <c r="ADQ208"/>
      <c r="ADR208"/>
      <c r="ADS208"/>
      <c r="ADT208"/>
      <c r="ADU208"/>
      <c r="ADV208"/>
      <c r="ADW208"/>
      <c r="ADX208"/>
      <c r="ADY208"/>
      <c r="ADZ208"/>
      <c r="AEA208"/>
      <c r="AEB208"/>
      <c r="AEC208"/>
      <c r="AED208"/>
      <c r="AEE208"/>
      <c r="AEF208"/>
      <c r="AEG208"/>
      <c r="AEH208"/>
      <c r="AEI208"/>
      <c r="AEJ208"/>
      <c r="AEK208"/>
      <c r="AEL208"/>
      <c r="AEM208"/>
      <c r="AEN208"/>
      <c r="AEO208"/>
      <c r="AEP208"/>
      <c r="AEQ208"/>
      <c r="AER208"/>
      <c r="AES208"/>
      <c r="AET208"/>
      <c r="AEU208"/>
      <c r="AEV208"/>
      <c r="AEW208"/>
      <c r="AEX208"/>
      <c r="AEY208"/>
      <c r="AEZ208"/>
      <c r="AFA208"/>
      <c r="AFB208"/>
      <c r="AFC208"/>
      <c r="AFD208"/>
      <c r="AFE208"/>
      <c r="AFF208"/>
      <c r="AFG208"/>
      <c r="AFH208"/>
      <c r="AFI208"/>
      <c r="AFJ208"/>
      <c r="AFK208"/>
      <c r="AFL208"/>
      <c r="AFM208"/>
      <c r="AFN208"/>
      <c r="AFO208"/>
      <c r="AFP208"/>
      <c r="AFQ208"/>
      <c r="AFR208"/>
      <c r="AFS208"/>
      <c r="AFT208"/>
      <c r="AFU208"/>
      <c r="AFV208"/>
      <c r="AFW208"/>
      <c r="AFX208"/>
      <c r="AFY208"/>
      <c r="AFZ208"/>
      <c r="AGA208"/>
      <c r="AGB208"/>
      <c r="AGC208"/>
      <c r="AGD208"/>
      <c r="AGE208"/>
      <c r="AGF208"/>
      <c r="AGG208"/>
      <c r="AGH208"/>
      <c r="AGI208"/>
      <c r="AGJ208"/>
      <c r="AGK208"/>
      <c r="AGL208"/>
      <c r="AGM208"/>
      <c r="AGN208"/>
      <c r="AGO208"/>
      <c r="AGP208"/>
      <c r="AGQ208"/>
      <c r="AGR208"/>
      <c r="AGS208"/>
      <c r="AGT208"/>
      <c r="AGU208"/>
      <c r="AGV208"/>
      <c r="AGW208"/>
      <c r="AGX208"/>
      <c r="AGY208"/>
      <c r="AGZ208"/>
      <c r="AHA208"/>
      <c r="AHB208"/>
      <c r="AHC208"/>
      <c r="AHD208"/>
      <c r="AHE208"/>
      <c r="AHF208"/>
      <c r="AHG208"/>
      <c r="AHH208"/>
      <c r="AHI208"/>
      <c r="AHJ208"/>
      <c r="AHK208"/>
      <c r="AHL208"/>
      <c r="AHM208"/>
      <c r="AHN208"/>
      <c r="AHO208"/>
      <c r="AHP208"/>
      <c r="AHQ208"/>
      <c r="AHR208"/>
      <c r="AHS208"/>
      <c r="AHT208"/>
      <c r="AHU208"/>
      <c r="AHV208"/>
      <c r="AHW208"/>
      <c r="AHX208"/>
      <c r="AHY208"/>
      <c r="AHZ208"/>
      <c r="AIA208"/>
      <c r="AIB208"/>
      <c r="AIC208"/>
      <c r="AID208"/>
      <c r="AIE208"/>
      <c r="AIF208"/>
      <c r="AIG208"/>
      <c r="AIH208"/>
      <c r="AII208"/>
      <c r="AIJ208"/>
      <c r="AIK208"/>
      <c r="AIL208"/>
      <c r="AIM208"/>
      <c r="AIN208"/>
      <c r="AIO208"/>
      <c r="AIP208"/>
      <c r="AIQ208"/>
      <c r="AIR208"/>
      <c r="AIS208"/>
      <c r="AIT208"/>
      <c r="AIU208"/>
      <c r="AIV208"/>
      <c r="AIW208"/>
      <c r="AIX208"/>
      <c r="AIY208"/>
      <c r="AIZ208"/>
      <c r="AJA208"/>
      <c r="AJB208"/>
      <c r="AJC208"/>
      <c r="AJD208"/>
      <c r="AJE208"/>
      <c r="AJF208"/>
      <c r="AJG208"/>
      <c r="AJH208"/>
      <c r="AJI208"/>
      <c r="AJJ208"/>
      <c r="AJK208"/>
      <c r="AJL208"/>
      <c r="AJM208"/>
      <c r="AJN208"/>
      <c r="AJO208"/>
      <c r="AJP208"/>
      <c r="AJQ208"/>
      <c r="AJR208"/>
      <c r="AJS208"/>
      <c r="AJT208"/>
      <c r="AJU208"/>
      <c r="AJV208"/>
      <c r="AJW208"/>
      <c r="AJX208"/>
      <c r="AJY208"/>
      <c r="AJZ208"/>
      <c r="AKA208"/>
      <c r="AKB208"/>
      <c r="AKC208"/>
      <c r="AKD208"/>
      <c r="AKE208"/>
      <c r="AKF208"/>
      <c r="AKG208"/>
      <c r="AKH208"/>
      <c r="AKI208"/>
      <c r="AKJ208"/>
      <c r="AKK208"/>
      <c r="AKL208"/>
      <c r="AKM208"/>
      <c r="AKN208"/>
      <c r="AKO208"/>
      <c r="AKP208"/>
      <c r="AKQ208"/>
      <c r="AKR208"/>
      <c r="AKS208"/>
      <c r="AKT208"/>
      <c r="AKU208"/>
      <c r="AKV208"/>
      <c r="AKW208"/>
      <c r="AKX208"/>
      <c r="AKY208"/>
      <c r="AKZ208"/>
      <c r="ALA208"/>
      <c r="ALB208"/>
      <c r="ALC208"/>
      <c r="ALD208"/>
      <c r="ALE208"/>
      <c r="ALF208"/>
      <c r="ALG208"/>
      <c r="ALH208"/>
      <c r="ALI208"/>
      <c r="ALJ208"/>
      <c r="ALK208"/>
      <c r="ALL208"/>
      <c r="ALM208"/>
      <c r="ALN208"/>
      <c r="ALO208"/>
      <c r="ALP208"/>
      <c r="ALQ208"/>
      <c r="ALR208"/>
      <c r="ALS208"/>
      <c r="ALT208"/>
      <c r="ALU208"/>
      <c r="ALV208"/>
      <c r="ALW208"/>
      <c r="ALX208"/>
      <c r="ALY208"/>
      <c r="ALZ208"/>
      <c r="AMA208"/>
      <c r="AMB208"/>
      <c r="AMC208"/>
      <c r="AMD208"/>
      <c r="AME208"/>
      <c r="AMF208"/>
      <c r="AMG208"/>
      <c r="AMH208"/>
      <c r="AMI208"/>
    </row>
    <row r="209" spans="1:1023" ht="30">
      <c r="A209" s="279" t="s">
        <v>764</v>
      </c>
      <c r="B209" s="156">
        <v>209</v>
      </c>
      <c r="C209" s="301" t="s">
        <v>765</v>
      </c>
      <c r="D209" s="312" t="s">
        <v>25863</v>
      </c>
      <c r="E209" s="169"/>
      <c r="F209" s="169"/>
      <c r="G209" s="169"/>
      <c r="H209" s="169"/>
      <c r="I209" s="170" t="s">
        <v>766</v>
      </c>
      <c r="J209" s="325"/>
      <c r="K209" s="171">
        <v>2</v>
      </c>
      <c r="L209" s="171"/>
      <c r="M209" s="172"/>
      <c r="N209" s="172"/>
      <c r="O209" s="171"/>
      <c r="P209" s="172"/>
      <c r="Q209" s="172"/>
      <c r="R209" s="172"/>
      <c r="S209" s="172"/>
      <c r="T209" s="172"/>
      <c r="U209" s="173"/>
      <c r="V209" s="166">
        <f t="shared" si="140"/>
        <v>100</v>
      </c>
      <c r="W209" s="166">
        <f t="shared" si="133"/>
        <v>100</v>
      </c>
      <c r="X209" s="166">
        <f t="shared" si="120"/>
        <v>100</v>
      </c>
      <c r="Y209" s="166">
        <f t="shared" si="100"/>
        <v>100</v>
      </c>
      <c r="Z209" s="166">
        <f t="shared" si="101"/>
        <v>100</v>
      </c>
      <c r="AA209" s="174">
        <f t="shared" si="138"/>
        <v>100</v>
      </c>
      <c r="AB209" s="174">
        <f t="shared" si="139"/>
        <v>100</v>
      </c>
      <c r="AC209" s="174">
        <f t="shared" si="104"/>
        <v>100</v>
      </c>
      <c r="AD209" s="168"/>
      <c r="AE209" s="168"/>
      <c r="AF209" s="162">
        <f t="shared" si="134"/>
        <v>10</v>
      </c>
      <c r="AG209" s="162">
        <f t="shared" si="135"/>
        <v>100</v>
      </c>
      <c r="AH209" s="162">
        <f t="shared" si="136"/>
        <v>100</v>
      </c>
      <c r="AI209" s="162">
        <f t="shared" si="137"/>
        <v>100</v>
      </c>
      <c r="AJ209" s="163">
        <v>0.11899999999999999</v>
      </c>
      <c r="AK209" s="175"/>
      <c r="AL209" s="169"/>
      <c r="AM209" s="177" t="s">
        <v>767</v>
      </c>
      <c r="AN209"/>
      <c r="AO209"/>
      <c r="AP209"/>
      <c r="AQ209" s="270" t="s">
        <v>768</v>
      </c>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c r="ADN209"/>
      <c r="ADO209"/>
      <c r="ADP209"/>
      <c r="ADQ209"/>
      <c r="ADR209"/>
      <c r="ADS209"/>
      <c r="ADT209"/>
      <c r="ADU209"/>
      <c r="ADV209"/>
      <c r="ADW209"/>
      <c r="ADX209"/>
      <c r="ADY209"/>
      <c r="ADZ209"/>
      <c r="AEA209"/>
      <c r="AEB209"/>
      <c r="AEC209"/>
      <c r="AED209"/>
      <c r="AEE209"/>
      <c r="AEF209"/>
      <c r="AEG209"/>
      <c r="AEH209"/>
      <c r="AEI209"/>
      <c r="AEJ209"/>
      <c r="AEK209"/>
      <c r="AEL209"/>
      <c r="AEM209"/>
      <c r="AEN209"/>
      <c r="AEO209"/>
      <c r="AEP209"/>
      <c r="AEQ209"/>
      <c r="AER209"/>
      <c r="AES209"/>
      <c r="AET209"/>
      <c r="AEU209"/>
      <c r="AEV209"/>
      <c r="AEW209"/>
      <c r="AEX209"/>
      <c r="AEY209"/>
      <c r="AEZ209"/>
      <c r="AFA209"/>
      <c r="AFB209"/>
      <c r="AFC209"/>
      <c r="AFD209"/>
      <c r="AFE209"/>
      <c r="AFF209"/>
      <c r="AFG209"/>
      <c r="AFH209"/>
      <c r="AFI209"/>
      <c r="AFJ209"/>
      <c r="AFK209"/>
      <c r="AFL209"/>
      <c r="AFM209"/>
      <c r="AFN209"/>
      <c r="AFO209"/>
      <c r="AFP209"/>
      <c r="AFQ209"/>
      <c r="AFR209"/>
      <c r="AFS209"/>
      <c r="AFT209"/>
      <c r="AFU209"/>
      <c r="AFV209"/>
      <c r="AFW209"/>
      <c r="AFX209"/>
      <c r="AFY209"/>
      <c r="AFZ209"/>
      <c r="AGA209"/>
      <c r="AGB209"/>
      <c r="AGC209"/>
      <c r="AGD209"/>
      <c r="AGE209"/>
      <c r="AGF209"/>
      <c r="AGG209"/>
      <c r="AGH209"/>
      <c r="AGI209"/>
      <c r="AGJ209"/>
      <c r="AGK209"/>
      <c r="AGL209"/>
      <c r="AGM209"/>
      <c r="AGN209"/>
      <c r="AGO209"/>
      <c r="AGP209"/>
      <c r="AGQ209"/>
      <c r="AGR209"/>
      <c r="AGS209"/>
      <c r="AGT209"/>
      <c r="AGU209"/>
      <c r="AGV209"/>
      <c r="AGW209"/>
      <c r="AGX209"/>
      <c r="AGY209"/>
      <c r="AGZ209"/>
      <c r="AHA209"/>
      <c r="AHB209"/>
      <c r="AHC209"/>
      <c r="AHD209"/>
      <c r="AHE209"/>
      <c r="AHF209"/>
      <c r="AHG209"/>
      <c r="AHH209"/>
      <c r="AHI209"/>
      <c r="AHJ209"/>
      <c r="AHK209"/>
      <c r="AHL209"/>
      <c r="AHM209"/>
      <c r="AHN209"/>
      <c r="AHO209"/>
      <c r="AHP209"/>
      <c r="AHQ209"/>
      <c r="AHR209"/>
      <c r="AHS209"/>
      <c r="AHT209"/>
      <c r="AHU209"/>
      <c r="AHV209"/>
      <c r="AHW209"/>
      <c r="AHX209"/>
      <c r="AHY209"/>
      <c r="AHZ209"/>
      <c r="AIA209"/>
      <c r="AIB209"/>
      <c r="AIC209"/>
      <c r="AID209"/>
      <c r="AIE209"/>
      <c r="AIF209"/>
      <c r="AIG209"/>
      <c r="AIH209"/>
      <c r="AII209"/>
      <c r="AIJ209"/>
      <c r="AIK209"/>
      <c r="AIL209"/>
      <c r="AIM209"/>
      <c r="AIN209"/>
      <c r="AIO209"/>
      <c r="AIP209"/>
      <c r="AIQ209"/>
      <c r="AIR209"/>
      <c r="AIS209"/>
      <c r="AIT209"/>
      <c r="AIU209"/>
      <c r="AIV209"/>
      <c r="AIW209"/>
      <c r="AIX209"/>
      <c r="AIY209"/>
      <c r="AIZ209"/>
      <c r="AJA209"/>
      <c r="AJB209"/>
      <c r="AJC209"/>
      <c r="AJD209"/>
      <c r="AJE209"/>
      <c r="AJF209"/>
      <c r="AJG209"/>
      <c r="AJH209"/>
      <c r="AJI209"/>
      <c r="AJJ209"/>
      <c r="AJK209"/>
      <c r="AJL209"/>
      <c r="AJM209"/>
      <c r="AJN209"/>
      <c r="AJO209"/>
      <c r="AJP209"/>
      <c r="AJQ209"/>
      <c r="AJR209"/>
      <c r="AJS209"/>
      <c r="AJT209"/>
      <c r="AJU209"/>
      <c r="AJV209"/>
      <c r="AJW209"/>
      <c r="AJX209"/>
      <c r="AJY209"/>
      <c r="AJZ209"/>
      <c r="AKA209"/>
      <c r="AKB209"/>
      <c r="AKC209"/>
      <c r="AKD209"/>
      <c r="AKE209"/>
      <c r="AKF209"/>
      <c r="AKG209"/>
      <c r="AKH209"/>
      <c r="AKI209"/>
      <c r="AKJ209"/>
      <c r="AKK209"/>
      <c r="AKL209"/>
      <c r="AKM209"/>
      <c r="AKN209"/>
      <c r="AKO209"/>
      <c r="AKP209"/>
      <c r="AKQ209"/>
      <c r="AKR209"/>
      <c r="AKS209"/>
      <c r="AKT209"/>
      <c r="AKU209"/>
      <c r="AKV209"/>
      <c r="AKW209"/>
      <c r="AKX209"/>
      <c r="AKY209"/>
      <c r="AKZ209"/>
      <c r="ALA209"/>
      <c r="ALB209"/>
      <c r="ALC209"/>
      <c r="ALD209"/>
      <c r="ALE209"/>
      <c r="ALF209"/>
      <c r="ALG209"/>
      <c r="ALH209"/>
      <c r="ALI209"/>
      <c r="ALJ209"/>
      <c r="ALK209"/>
      <c r="ALL209"/>
      <c r="ALM209"/>
      <c r="ALN209"/>
      <c r="ALO209"/>
      <c r="ALP209"/>
      <c r="ALQ209"/>
      <c r="ALR209"/>
      <c r="ALS209"/>
      <c r="ALT209"/>
      <c r="ALU209"/>
      <c r="ALV209"/>
      <c r="ALW209"/>
      <c r="ALX209"/>
      <c r="ALY209"/>
      <c r="ALZ209"/>
      <c r="AMA209"/>
      <c r="AMB209"/>
      <c r="AMC209"/>
      <c r="AMD209"/>
      <c r="AME209"/>
      <c r="AMF209"/>
      <c r="AMG209"/>
      <c r="AMH209"/>
      <c r="AMI209"/>
    </row>
    <row r="210" spans="1:1023" ht="23.25" customHeight="1">
      <c r="A210" s="284" t="s">
        <v>6610</v>
      </c>
      <c r="B210" s="156">
        <v>210</v>
      </c>
      <c r="C210" t="s">
        <v>25864</v>
      </c>
      <c r="D210" s="276" t="s">
        <v>6609</v>
      </c>
      <c r="I210" s="349">
        <v>11.9</v>
      </c>
      <c r="V210" s="166">
        <f t="shared" si="140"/>
        <v>100</v>
      </c>
      <c r="W210" s="166">
        <f t="shared" si="133"/>
        <v>100</v>
      </c>
      <c r="X210" s="166">
        <f t="shared" si="120"/>
        <v>100</v>
      </c>
      <c r="Y210" s="166">
        <f t="shared" si="100"/>
        <v>100</v>
      </c>
      <c r="Z210" s="166">
        <f t="shared" si="101"/>
        <v>100</v>
      </c>
      <c r="AA210" s="174">
        <f t="shared" si="138"/>
        <v>100</v>
      </c>
      <c r="AB210" s="174">
        <f t="shared" si="139"/>
        <v>100</v>
      </c>
      <c r="AC210" s="174">
        <f t="shared" si="104"/>
        <v>100</v>
      </c>
      <c r="AF210" s="162">
        <f t="shared" si="134"/>
        <v>100</v>
      </c>
      <c r="AG210" s="162">
        <f t="shared" si="135"/>
        <v>100</v>
      </c>
      <c r="AH210" s="162">
        <f t="shared" si="136"/>
        <v>100</v>
      </c>
      <c r="AI210" s="162">
        <f t="shared" si="137"/>
        <v>100</v>
      </c>
      <c r="AJ210" s="352"/>
      <c r="AM210" s="163"/>
      <c r="AQ210" s="270" t="s">
        <v>25865</v>
      </c>
    </row>
    <row r="211" spans="1:1023">
      <c r="A211" s="284" t="s">
        <v>879</v>
      </c>
      <c r="B211" s="156">
        <v>211</v>
      </c>
      <c r="C211" s="302" t="s">
        <v>880</v>
      </c>
      <c r="D211" s="276" t="s">
        <v>881</v>
      </c>
      <c r="E211"/>
      <c r="F211"/>
      <c r="G211"/>
      <c r="H211"/>
      <c r="I211" s="349">
        <v>4.9000000000000004</v>
      </c>
      <c r="J211" s="359">
        <v>2</v>
      </c>
      <c r="K211" s="78">
        <v>2</v>
      </c>
      <c r="L211" s="78">
        <v>1</v>
      </c>
      <c r="M211" s="78"/>
      <c r="N211" s="40"/>
      <c r="O211" s="222"/>
      <c r="P211"/>
      <c r="Q211"/>
      <c r="R211"/>
      <c r="S211"/>
      <c r="T211"/>
      <c r="U211"/>
      <c r="V211" s="166">
        <f t="shared" si="140"/>
        <v>100</v>
      </c>
      <c r="W211" s="166">
        <f t="shared" si="133"/>
        <v>100</v>
      </c>
      <c r="X211" s="166">
        <f t="shared" ref="X211:X242" si="141">IF(O211=3,20,100)</f>
        <v>100</v>
      </c>
      <c r="Y211" s="166">
        <f t="shared" si="100"/>
        <v>100</v>
      </c>
      <c r="Z211" s="166">
        <f t="shared" si="101"/>
        <v>100</v>
      </c>
      <c r="AA211" s="174">
        <f t="shared" si="138"/>
        <v>100</v>
      </c>
      <c r="AB211" s="174">
        <f t="shared" si="139"/>
        <v>100</v>
      </c>
      <c r="AC211" s="174">
        <f t="shared" si="104"/>
        <v>100</v>
      </c>
      <c r="AD211"/>
      <c r="AE211"/>
      <c r="AF211" s="162">
        <f t="shared" si="134"/>
        <v>10</v>
      </c>
      <c r="AG211" s="162">
        <f t="shared" si="135"/>
        <v>10</v>
      </c>
      <c r="AH211" s="162">
        <f t="shared" si="136"/>
        <v>100</v>
      </c>
      <c r="AI211" s="162">
        <f t="shared" si="137"/>
        <v>100</v>
      </c>
      <c r="AJ211" s="352" t="s">
        <v>25866</v>
      </c>
      <c r="AK211"/>
      <c r="AL211"/>
      <c r="AM211" s="163"/>
      <c r="AN211"/>
      <c r="AO211"/>
      <c r="AP211"/>
      <c r="AQ211" s="243" t="s">
        <v>882</v>
      </c>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c r="AET211"/>
      <c r="AEU211"/>
      <c r="AEV211"/>
      <c r="AEW211"/>
      <c r="AEX211"/>
      <c r="AEY211"/>
      <c r="AEZ211"/>
      <c r="AFA211"/>
      <c r="AFB211"/>
      <c r="AFC211"/>
      <c r="AFD211"/>
      <c r="AFE211"/>
      <c r="AFF211"/>
      <c r="AFG211"/>
      <c r="AFH211"/>
      <c r="AFI211"/>
      <c r="AFJ211"/>
      <c r="AFK211"/>
      <c r="AFL211"/>
      <c r="AFM211"/>
      <c r="AFN211"/>
      <c r="AFO211"/>
      <c r="AFP211"/>
      <c r="AFQ211"/>
      <c r="AFR211"/>
      <c r="AFS211"/>
      <c r="AFT211"/>
      <c r="AFU211"/>
      <c r="AFV211"/>
      <c r="AFW211"/>
      <c r="AFX211"/>
      <c r="AFY211"/>
      <c r="AFZ211"/>
      <c r="AGA211"/>
      <c r="AGB211"/>
      <c r="AGC211"/>
      <c r="AGD211"/>
      <c r="AGE211"/>
      <c r="AGF211"/>
      <c r="AGG211"/>
      <c r="AGH211"/>
      <c r="AGI211"/>
      <c r="AGJ211"/>
      <c r="AGK211"/>
      <c r="AGL211"/>
      <c r="AGM211"/>
      <c r="AGN211"/>
      <c r="AGO211"/>
      <c r="AGP211"/>
      <c r="AGQ211"/>
      <c r="AGR211"/>
      <c r="AGS211"/>
      <c r="AGT211"/>
      <c r="AGU211"/>
      <c r="AGV211"/>
      <c r="AGW211"/>
      <c r="AGX211"/>
      <c r="AGY211"/>
      <c r="AGZ211"/>
      <c r="AHA211"/>
      <c r="AHB211"/>
      <c r="AHC211"/>
      <c r="AHD211"/>
      <c r="AHE211"/>
      <c r="AHF211"/>
      <c r="AHG211"/>
      <c r="AHH211"/>
      <c r="AHI211"/>
      <c r="AHJ211"/>
      <c r="AHK211"/>
      <c r="AHL211"/>
      <c r="AHM211"/>
      <c r="AHN211"/>
      <c r="AHO211"/>
      <c r="AHP211"/>
      <c r="AHQ211"/>
      <c r="AHR211"/>
      <c r="AHS211"/>
      <c r="AHT211"/>
      <c r="AHU211"/>
      <c r="AHV211"/>
      <c r="AHW211"/>
      <c r="AHX211"/>
      <c r="AHY211"/>
      <c r="AHZ211"/>
      <c r="AIA211"/>
      <c r="AIB211"/>
      <c r="AIC211"/>
      <c r="AID211"/>
      <c r="AIE211"/>
      <c r="AIF211"/>
      <c r="AIG211"/>
      <c r="AIH211"/>
      <c r="AII211"/>
      <c r="AIJ211"/>
      <c r="AIK211"/>
      <c r="AIL211"/>
      <c r="AIM211"/>
      <c r="AIN211"/>
      <c r="AIO211"/>
      <c r="AIP211"/>
      <c r="AIQ211"/>
      <c r="AIR211"/>
      <c r="AIS211"/>
      <c r="AIT211"/>
      <c r="AIU211"/>
      <c r="AIV211"/>
      <c r="AIW211"/>
      <c r="AIX211"/>
      <c r="AIY211"/>
      <c r="AIZ211"/>
      <c r="AJA211"/>
      <c r="AJB211"/>
      <c r="AJC211"/>
      <c r="AJD211"/>
      <c r="AJE211"/>
      <c r="AJF211"/>
      <c r="AJG211"/>
      <c r="AJH211"/>
      <c r="AJI211"/>
      <c r="AJJ211"/>
      <c r="AJK211"/>
      <c r="AJL211"/>
      <c r="AJM211"/>
      <c r="AJN211"/>
      <c r="AJO211"/>
      <c r="AJP211"/>
      <c r="AJQ211"/>
      <c r="AJR211"/>
      <c r="AJS211"/>
      <c r="AJT211"/>
      <c r="AJU211"/>
      <c r="AJV211"/>
      <c r="AJW211"/>
      <c r="AJX211"/>
      <c r="AJY211"/>
      <c r="AJZ211"/>
      <c r="AKA211"/>
      <c r="AKB211"/>
      <c r="AKC211"/>
      <c r="AKD211"/>
      <c r="AKE211"/>
      <c r="AKF211"/>
      <c r="AKG211"/>
      <c r="AKH211"/>
      <c r="AKI211"/>
      <c r="AKJ211"/>
      <c r="AKK211"/>
      <c r="AKL211"/>
      <c r="AKM211"/>
      <c r="AKN211"/>
      <c r="AKO211"/>
      <c r="AKP211"/>
      <c r="AKQ211"/>
      <c r="AKR211"/>
      <c r="AKS211"/>
      <c r="AKT211"/>
      <c r="AKU211"/>
      <c r="AKV211"/>
      <c r="AKW211"/>
      <c r="AKX211"/>
      <c r="AKY211"/>
      <c r="AKZ211"/>
      <c r="ALA211"/>
      <c r="ALB211"/>
      <c r="ALC211"/>
      <c r="ALD211"/>
      <c r="ALE211"/>
      <c r="ALF211"/>
      <c r="ALG211"/>
      <c r="ALH211"/>
      <c r="ALI211"/>
      <c r="ALJ211"/>
      <c r="ALK211"/>
      <c r="ALL211"/>
      <c r="ALM211"/>
      <c r="ALN211"/>
      <c r="ALO211"/>
      <c r="ALP211"/>
      <c r="ALQ211"/>
      <c r="ALR211"/>
      <c r="ALS211"/>
      <c r="ALT211"/>
      <c r="ALU211"/>
      <c r="ALV211"/>
      <c r="ALW211"/>
      <c r="ALX211"/>
      <c r="ALY211"/>
      <c r="ALZ211"/>
      <c r="AMA211"/>
      <c r="AMB211"/>
      <c r="AMC211"/>
      <c r="AMD211"/>
      <c r="AME211"/>
      <c r="AMF211"/>
      <c r="AMG211"/>
      <c r="AMH211"/>
      <c r="AMI211"/>
    </row>
    <row r="212" spans="1:1023">
      <c r="A212" s="284" t="s">
        <v>883</v>
      </c>
      <c r="B212" s="156">
        <v>212</v>
      </c>
      <c r="C212" t="s">
        <v>25867</v>
      </c>
      <c r="D212" s="276" t="s">
        <v>884</v>
      </c>
      <c r="E212"/>
      <c r="F212"/>
      <c r="G212"/>
      <c r="H212"/>
      <c r="I212" s="349">
        <v>14.7</v>
      </c>
      <c r="J212" s="212"/>
      <c r="K212" s="78">
        <v>2</v>
      </c>
      <c r="L212" s="78">
        <v>1</v>
      </c>
      <c r="M212" s="78"/>
      <c r="N212" s="40"/>
      <c r="O212" s="222"/>
      <c r="P212"/>
      <c r="Q212"/>
      <c r="R212"/>
      <c r="S212"/>
      <c r="T212"/>
      <c r="U212"/>
      <c r="V212" s="166">
        <f t="shared" si="140"/>
        <v>100</v>
      </c>
      <c r="W212" s="166">
        <f t="shared" si="133"/>
        <v>100</v>
      </c>
      <c r="X212" s="166">
        <f t="shared" si="141"/>
        <v>100</v>
      </c>
      <c r="Y212" s="166">
        <f t="shared" si="100"/>
        <v>100</v>
      </c>
      <c r="Z212" s="166">
        <f t="shared" si="101"/>
        <v>100</v>
      </c>
      <c r="AA212" s="174">
        <f t="shared" si="138"/>
        <v>100</v>
      </c>
      <c r="AB212" s="174">
        <f t="shared" si="139"/>
        <v>100</v>
      </c>
      <c r="AC212" s="174">
        <f t="shared" si="104"/>
        <v>100</v>
      </c>
      <c r="AD212"/>
      <c r="AE212"/>
      <c r="AF212" s="162">
        <f t="shared" si="134"/>
        <v>10</v>
      </c>
      <c r="AG212" s="162">
        <f t="shared" si="135"/>
        <v>100</v>
      </c>
      <c r="AH212" s="162">
        <f t="shared" si="136"/>
        <v>100</v>
      </c>
      <c r="AI212" s="162">
        <f t="shared" si="137"/>
        <v>100</v>
      </c>
      <c r="AJ212" s="352" t="s">
        <v>25868</v>
      </c>
      <c r="AK212"/>
      <c r="AL212"/>
      <c r="AM212" s="163"/>
      <c r="AN212"/>
      <c r="AO212"/>
      <c r="AP212"/>
      <c r="AQ212" s="243" t="s">
        <v>781</v>
      </c>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c r="ADN212"/>
      <c r="ADO212"/>
      <c r="ADP212"/>
      <c r="ADQ212"/>
      <c r="ADR212"/>
      <c r="ADS212"/>
      <c r="ADT212"/>
      <c r="ADU212"/>
      <c r="ADV212"/>
      <c r="ADW212"/>
      <c r="ADX212"/>
      <c r="ADY212"/>
      <c r="ADZ212"/>
      <c r="AEA212"/>
      <c r="AEB212"/>
      <c r="AEC212"/>
      <c r="AED212"/>
      <c r="AEE212"/>
      <c r="AEF212"/>
      <c r="AEG212"/>
      <c r="AEH212"/>
      <c r="AEI212"/>
      <c r="AEJ212"/>
      <c r="AEK212"/>
      <c r="AEL212"/>
      <c r="AEM212"/>
      <c r="AEN212"/>
      <c r="AEO212"/>
      <c r="AEP212"/>
      <c r="AEQ212"/>
      <c r="AER212"/>
      <c r="AES212"/>
      <c r="AET212"/>
      <c r="AEU212"/>
      <c r="AEV212"/>
      <c r="AEW212"/>
      <c r="AEX212"/>
      <c r="AEY212"/>
      <c r="AEZ212"/>
      <c r="AFA212"/>
      <c r="AFB212"/>
      <c r="AFC212"/>
      <c r="AFD212"/>
      <c r="AFE212"/>
      <c r="AFF212"/>
      <c r="AFG212"/>
      <c r="AFH212"/>
      <c r="AFI212"/>
      <c r="AFJ212"/>
      <c r="AFK212"/>
      <c r="AFL212"/>
      <c r="AFM212"/>
      <c r="AFN212"/>
      <c r="AFO212"/>
      <c r="AFP212"/>
      <c r="AFQ212"/>
      <c r="AFR212"/>
      <c r="AFS212"/>
      <c r="AFT212"/>
      <c r="AFU212"/>
      <c r="AFV212"/>
      <c r="AFW212"/>
      <c r="AFX212"/>
      <c r="AFY212"/>
      <c r="AFZ212"/>
      <c r="AGA212"/>
      <c r="AGB212"/>
      <c r="AGC212"/>
      <c r="AGD212"/>
      <c r="AGE212"/>
      <c r="AGF212"/>
      <c r="AGG212"/>
      <c r="AGH212"/>
      <c r="AGI212"/>
      <c r="AGJ212"/>
      <c r="AGK212"/>
      <c r="AGL212"/>
      <c r="AGM212"/>
      <c r="AGN212"/>
      <c r="AGO212"/>
      <c r="AGP212"/>
      <c r="AGQ212"/>
      <c r="AGR212"/>
      <c r="AGS212"/>
      <c r="AGT212"/>
      <c r="AGU212"/>
      <c r="AGV212"/>
      <c r="AGW212"/>
      <c r="AGX212"/>
      <c r="AGY212"/>
      <c r="AGZ212"/>
      <c r="AHA212"/>
      <c r="AHB212"/>
      <c r="AHC212"/>
      <c r="AHD212"/>
      <c r="AHE212"/>
      <c r="AHF212"/>
      <c r="AHG212"/>
      <c r="AHH212"/>
      <c r="AHI212"/>
      <c r="AHJ212"/>
      <c r="AHK212"/>
      <c r="AHL212"/>
      <c r="AHM212"/>
      <c r="AHN212"/>
      <c r="AHO212"/>
      <c r="AHP212"/>
      <c r="AHQ212"/>
      <c r="AHR212"/>
      <c r="AHS212"/>
      <c r="AHT212"/>
      <c r="AHU212"/>
      <c r="AHV212"/>
      <c r="AHW212"/>
      <c r="AHX212"/>
      <c r="AHY212"/>
      <c r="AHZ212"/>
      <c r="AIA212"/>
      <c r="AIB212"/>
      <c r="AIC212"/>
      <c r="AID212"/>
      <c r="AIE212"/>
      <c r="AIF212"/>
      <c r="AIG212"/>
      <c r="AIH212"/>
      <c r="AII212"/>
      <c r="AIJ212"/>
      <c r="AIK212"/>
      <c r="AIL212"/>
      <c r="AIM212"/>
      <c r="AIN212"/>
      <c r="AIO212"/>
      <c r="AIP212"/>
      <c r="AIQ212"/>
      <c r="AIR212"/>
      <c r="AIS212"/>
      <c r="AIT212"/>
      <c r="AIU212"/>
      <c r="AIV212"/>
      <c r="AIW212"/>
      <c r="AIX212"/>
      <c r="AIY212"/>
      <c r="AIZ212"/>
      <c r="AJA212"/>
      <c r="AJB212"/>
      <c r="AJC212"/>
      <c r="AJD212"/>
      <c r="AJE212"/>
      <c r="AJF212"/>
      <c r="AJG212"/>
      <c r="AJH212"/>
      <c r="AJI212"/>
      <c r="AJJ212"/>
      <c r="AJK212"/>
      <c r="AJL212"/>
      <c r="AJM212"/>
      <c r="AJN212"/>
      <c r="AJO212"/>
      <c r="AJP212"/>
      <c r="AJQ212"/>
      <c r="AJR212"/>
      <c r="AJS212"/>
      <c r="AJT212"/>
      <c r="AJU212"/>
      <c r="AJV212"/>
      <c r="AJW212"/>
      <c r="AJX212"/>
      <c r="AJY212"/>
      <c r="AJZ212"/>
      <c r="AKA212"/>
      <c r="AKB212"/>
      <c r="AKC212"/>
      <c r="AKD212"/>
      <c r="AKE212"/>
      <c r="AKF212"/>
      <c r="AKG212"/>
      <c r="AKH212"/>
      <c r="AKI212"/>
      <c r="AKJ212"/>
      <c r="AKK212"/>
      <c r="AKL212"/>
      <c r="AKM212"/>
      <c r="AKN212"/>
      <c r="AKO212"/>
      <c r="AKP212"/>
      <c r="AKQ212"/>
      <c r="AKR212"/>
      <c r="AKS212"/>
      <c r="AKT212"/>
      <c r="AKU212"/>
      <c r="AKV212"/>
      <c r="AKW212"/>
      <c r="AKX212"/>
      <c r="AKY212"/>
      <c r="AKZ212"/>
      <c r="ALA212"/>
      <c r="ALB212"/>
      <c r="ALC212"/>
      <c r="ALD212"/>
      <c r="ALE212"/>
      <c r="ALF212"/>
      <c r="ALG212"/>
      <c r="ALH212"/>
      <c r="ALI212"/>
      <c r="ALJ212"/>
      <c r="ALK212"/>
      <c r="ALL212"/>
      <c r="ALM212"/>
      <c r="ALN212"/>
      <c r="ALO212"/>
      <c r="ALP212"/>
      <c r="ALQ212"/>
      <c r="ALR212"/>
      <c r="ALS212"/>
      <c r="ALT212"/>
      <c r="ALU212"/>
      <c r="ALV212"/>
      <c r="ALW212"/>
      <c r="ALX212"/>
      <c r="ALY212"/>
      <c r="ALZ212"/>
      <c r="AMA212"/>
      <c r="AMB212"/>
      <c r="AMC212"/>
      <c r="AMD212"/>
      <c r="AME212"/>
      <c r="AMF212"/>
      <c r="AMG212"/>
      <c r="AMH212"/>
      <c r="AMI212"/>
    </row>
    <row r="213" spans="1:1023">
      <c r="A213" s="284" t="s">
        <v>885</v>
      </c>
      <c r="B213" s="156">
        <v>213</v>
      </c>
      <c r="C213" t="s">
        <v>25869</v>
      </c>
      <c r="D213" s="276" t="s">
        <v>886</v>
      </c>
      <c r="E213"/>
      <c r="F213"/>
      <c r="G213"/>
      <c r="H213"/>
      <c r="I213" s="349">
        <v>14.5</v>
      </c>
      <c r="J213" s="212"/>
      <c r="K213" s="78"/>
      <c r="L213" s="78"/>
      <c r="M213" s="78"/>
      <c r="N213" s="40"/>
      <c r="O213" s="222"/>
      <c r="P213"/>
      <c r="Q213"/>
      <c r="R213"/>
      <c r="S213"/>
      <c r="T213"/>
      <c r="U213" s="223"/>
      <c r="V213" s="166">
        <f t="shared" si="140"/>
        <v>100</v>
      </c>
      <c r="W213" s="166">
        <f t="shared" si="133"/>
        <v>100</v>
      </c>
      <c r="X213" s="166">
        <f t="shared" si="141"/>
        <v>100</v>
      </c>
      <c r="Y213" s="166">
        <f t="shared" si="100"/>
        <v>100</v>
      </c>
      <c r="Z213" s="166">
        <f t="shared" si="101"/>
        <v>100</v>
      </c>
      <c r="AA213" s="174">
        <f t="shared" si="138"/>
        <v>100</v>
      </c>
      <c r="AB213" s="174">
        <f t="shared" si="139"/>
        <v>100</v>
      </c>
      <c r="AC213" s="174">
        <f t="shared" si="104"/>
        <v>100</v>
      </c>
      <c r="AD213"/>
      <c r="AE213"/>
      <c r="AF213" s="162">
        <f t="shared" si="134"/>
        <v>100</v>
      </c>
      <c r="AG213" s="162">
        <f t="shared" si="135"/>
        <v>100</v>
      </c>
      <c r="AH213" s="162">
        <f t="shared" si="136"/>
        <v>100</v>
      </c>
      <c r="AI213" s="162">
        <f t="shared" si="137"/>
        <v>100</v>
      </c>
      <c r="AJ213" s="352" t="s">
        <v>25870</v>
      </c>
      <c r="AK213"/>
      <c r="AL213"/>
      <c r="AM213" s="163"/>
      <c r="AN213"/>
      <c r="AO213"/>
      <c r="AP213"/>
      <c r="AQ213" s="243" t="s">
        <v>887</v>
      </c>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c r="AET213"/>
      <c r="AEU213"/>
      <c r="AEV213"/>
      <c r="AEW213"/>
      <c r="AEX213"/>
      <c r="AEY213"/>
      <c r="AEZ213"/>
      <c r="AFA213"/>
      <c r="AFB213"/>
      <c r="AFC213"/>
      <c r="AFD213"/>
      <c r="AFE213"/>
      <c r="AFF213"/>
      <c r="AFG213"/>
      <c r="AFH213"/>
      <c r="AFI213"/>
      <c r="AFJ213"/>
      <c r="AFK213"/>
      <c r="AFL213"/>
      <c r="AFM213"/>
      <c r="AFN213"/>
      <c r="AFO213"/>
      <c r="AFP213"/>
      <c r="AFQ213"/>
      <c r="AFR213"/>
      <c r="AFS213"/>
      <c r="AFT213"/>
      <c r="AFU213"/>
      <c r="AFV213"/>
      <c r="AFW213"/>
      <c r="AFX213"/>
      <c r="AFY213"/>
      <c r="AFZ213"/>
      <c r="AGA213"/>
      <c r="AGB213"/>
      <c r="AGC213"/>
      <c r="AGD213"/>
      <c r="AGE213"/>
      <c r="AGF213"/>
      <c r="AGG213"/>
      <c r="AGH213"/>
      <c r="AGI213"/>
      <c r="AGJ213"/>
      <c r="AGK213"/>
      <c r="AGL213"/>
      <c r="AGM213"/>
      <c r="AGN213"/>
      <c r="AGO213"/>
      <c r="AGP213"/>
      <c r="AGQ213"/>
      <c r="AGR213"/>
      <c r="AGS213"/>
      <c r="AGT213"/>
      <c r="AGU213"/>
      <c r="AGV213"/>
      <c r="AGW213"/>
      <c r="AGX213"/>
      <c r="AGY213"/>
      <c r="AGZ213"/>
      <c r="AHA213"/>
      <c r="AHB213"/>
      <c r="AHC213"/>
      <c r="AHD213"/>
      <c r="AHE213"/>
      <c r="AHF213"/>
      <c r="AHG213"/>
      <c r="AHH213"/>
      <c r="AHI213"/>
      <c r="AHJ213"/>
      <c r="AHK213"/>
      <c r="AHL213"/>
      <c r="AHM213"/>
      <c r="AHN213"/>
      <c r="AHO213"/>
      <c r="AHP213"/>
      <c r="AHQ213"/>
      <c r="AHR213"/>
      <c r="AHS213"/>
      <c r="AHT213"/>
      <c r="AHU213"/>
      <c r="AHV213"/>
      <c r="AHW213"/>
      <c r="AHX213"/>
      <c r="AHY213"/>
      <c r="AHZ213"/>
      <c r="AIA213"/>
      <c r="AIB213"/>
      <c r="AIC213"/>
      <c r="AID213"/>
      <c r="AIE213"/>
      <c r="AIF213"/>
      <c r="AIG213"/>
      <c r="AIH213"/>
      <c r="AII213"/>
      <c r="AIJ213"/>
      <c r="AIK213"/>
      <c r="AIL213"/>
      <c r="AIM213"/>
      <c r="AIN213"/>
      <c r="AIO213"/>
      <c r="AIP213"/>
      <c r="AIQ213"/>
      <c r="AIR213"/>
      <c r="AIS213"/>
      <c r="AIT213"/>
      <c r="AIU213"/>
      <c r="AIV213"/>
      <c r="AIW213"/>
      <c r="AIX213"/>
      <c r="AIY213"/>
      <c r="AIZ213"/>
      <c r="AJA213"/>
      <c r="AJB213"/>
      <c r="AJC213"/>
      <c r="AJD213"/>
      <c r="AJE213"/>
      <c r="AJF213"/>
      <c r="AJG213"/>
      <c r="AJH213"/>
      <c r="AJI213"/>
      <c r="AJJ213"/>
      <c r="AJK213"/>
      <c r="AJL213"/>
      <c r="AJM213"/>
      <c r="AJN213"/>
      <c r="AJO213"/>
      <c r="AJP213"/>
      <c r="AJQ213"/>
      <c r="AJR213"/>
      <c r="AJS213"/>
      <c r="AJT213"/>
      <c r="AJU213"/>
      <c r="AJV213"/>
      <c r="AJW213"/>
      <c r="AJX213"/>
      <c r="AJY213"/>
      <c r="AJZ213"/>
      <c r="AKA213"/>
      <c r="AKB213"/>
      <c r="AKC213"/>
      <c r="AKD213"/>
      <c r="AKE213"/>
      <c r="AKF213"/>
      <c r="AKG213"/>
      <c r="AKH213"/>
      <c r="AKI213"/>
      <c r="AKJ213"/>
      <c r="AKK213"/>
      <c r="AKL213"/>
      <c r="AKM213"/>
      <c r="AKN213"/>
      <c r="AKO213"/>
      <c r="AKP213"/>
      <c r="AKQ213"/>
      <c r="AKR213"/>
      <c r="AKS213"/>
      <c r="AKT213"/>
      <c r="AKU213"/>
      <c r="AKV213"/>
      <c r="AKW213"/>
      <c r="AKX213"/>
      <c r="AKY213"/>
      <c r="AKZ213"/>
      <c r="ALA213"/>
      <c r="ALB213"/>
      <c r="ALC213"/>
      <c r="ALD213"/>
      <c r="ALE213"/>
      <c r="ALF213"/>
      <c r="ALG213"/>
      <c r="ALH213"/>
      <c r="ALI213"/>
      <c r="ALJ213"/>
      <c r="ALK213"/>
      <c r="ALL213"/>
      <c r="ALM213"/>
      <c r="ALN213"/>
      <c r="ALO213"/>
      <c r="ALP213"/>
      <c r="ALQ213"/>
      <c r="ALR213"/>
      <c r="ALS213"/>
      <c r="ALT213"/>
      <c r="ALU213"/>
      <c r="ALV213"/>
      <c r="ALW213"/>
      <c r="ALX213"/>
      <c r="ALY213"/>
      <c r="ALZ213"/>
      <c r="AMA213"/>
      <c r="AMB213"/>
      <c r="AMC213"/>
      <c r="AMD213"/>
      <c r="AME213"/>
      <c r="AMF213"/>
      <c r="AMG213"/>
      <c r="AMH213"/>
      <c r="AMI213"/>
    </row>
    <row r="214" spans="1:1023">
      <c r="A214" s="284" t="s">
        <v>888</v>
      </c>
      <c r="B214" s="156">
        <v>214</v>
      </c>
      <c r="C214" t="s">
        <v>25871</v>
      </c>
      <c r="D214" s="276" t="s">
        <v>889</v>
      </c>
      <c r="E214"/>
      <c r="F214"/>
      <c r="G214"/>
      <c r="H214"/>
      <c r="I214" s="349">
        <v>24.2</v>
      </c>
      <c r="J214" s="212"/>
      <c r="K214" s="78"/>
      <c r="L214" s="78"/>
      <c r="M214" s="78"/>
      <c r="N214" s="40"/>
      <c r="O214" s="222"/>
      <c r="P214"/>
      <c r="Q214"/>
      <c r="R214"/>
      <c r="S214"/>
      <c r="T214"/>
      <c r="U214" s="223"/>
      <c r="V214" s="166">
        <f t="shared" si="140"/>
        <v>100</v>
      </c>
      <c r="W214" s="166">
        <f t="shared" si="133"/>
        <v>100</v>
      </c>
      <c r="X214" s="166">
        <f t="shared" si="141"/>
        <v>100</v>
      </c>
      <c r="Y214" s="166">
        <f t="shared" si="100"/>
        <v>100</v>
      </c>
      <c r="Z214" s="166">
        <f t="shared" si="101"/>
        <v>100</v>
      </c>
      <c r="AA214" s="174">
        <f t="shared" si="138"/>
        <v>100</v>
      </c>
      <c r="AB214" s="174">
        <f t="shared" si="139"/>
        <v>100</v>
      </c>
      <c r="AC214" s="174">
        <f t="shared" si="104"/>
        <v>100</v>
      </c>
      <c r="AD214"/>
      <c r="AE214"/>
      <c r="AF214" s="162">
        <f t="shared" si="134"/>
        <v>100</v>
      </c>
      <c r="AG214" s="162">
        <f t="shared" si="135"/>
        <v>100</v>
      </c>
      <c r="AH214" s="162">
        <f t="shared" si="136"/>
        <v>100</v>
      </c>
      <c r="AI214" s="162">
        <f t="shared" si="137"/>
        <v>100</v>
      </c>
      <c r="AJ214" s="352" t="s">
        <v>25872</v>
      </c>
      <c r="AK214"/>
      <c r="AL214"/>
      <c r="AM214" s="163"/>
      <c r="AN214"/>
      <c r="AO214"/>
      <c r="AP214"/>
      <c r="AQ214" s="243" t="s">
        <v>890</v>
      </c>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c r="ADN214"/>
      <c r="ADO214"/>
      <c r="ADP214"/>
      <c r="ADQ214"/>
      <c r="ADR214"/>
      <c r="ADS214"/>
      <c r="ADT214"/>
      <c r="ADU214"/>
      <c r="ADV214"/>
      <c r="ADW214"/>
      <c r="ADX214"/>
      <c r="ADY214"/>
      <c r="ADZ214"/>
      <c r="AEA214"/>
      <c r="AEB214"/>
      <c r="AEC214"/>
      <c r="AED214"/>
      <c r="AEE214"/>
      <c r="AEF214"/>
      <c r="AEG214"/>
      <c r="AEH214"/>
      <c r="AEI214"/>
      <c r="AEJ214"/>
      <c r="AEK214"/>
      <c r="AEL214"/>
      <c r="AEM214"/>
      <c r="AEN214"/>
      <c r="AEO214"/>
      <c r="AEP214"/>
      <c r="AEQ214"/>
      <c r="AER214"/>
      <c r="AES214"/>
      <c r="AET214"/>
      <c r="AEU214"/>
      <c r="AEV214"/>
      <c r="AEW214"/>
      <c r="AEX214"/>
      <c r="AEY214"/>
      <c r="AEZ214"/>
      <c r="AFA214"/>
      <c r="AFB214"/>
      <c r="AFC214"/>
      <c r="AFD214"/>
      <c r="AFE214"/>
      <c r="AFF214"/>
      <c r="AFG214"/>
      <c r="AFH214"/>
      <c r="AFI214"/>
      <c r="AFJ214"/>
      <c r="AFK214"/>
      <c r="AFL214"/>
      <c r="AFM214"/>
      <c r="AFN214"/>
      <c r="AFO214"/>
      <c r="AFP214"/>
      <c r="AFQ214"/>
      <c r="AFR214"/>
      <c r="AFS214"/>
      <c r="AFT214"/>
      <c r="AFU214"/>
      <c r="AFV214"/>
      <c r="AFW214"/>
      <c r="AFX214"/>
      <c r="AFY214"/>
      <c r="AFZ214"/>
      <c r="AGA214"/>
      <c r="AGB214"/>
      <c r="AGC214"/>
      <c r="AGD214"/>
      <c r="AGE214"/>
      <c r="AGF214"/>
      <c r="AGG214"/>
      <c r="AGH214"/>
      <c r="AGI214"/>
      <c r="AGJ214"/>
      <c r="AGK214"/>
      <c r="AGL214"/>
      <c r="AGM214"/>
      <c r="AGN214"/>
      <c r="AGO214"/>
      <c r="AGP214"/>
      <c r="AGQ214"/>
      <c r="AGR214"/>
      <c r="AGS214"/>
      <c r="AGT214"/>
      <c r="AGU214"/>
      <c r="AGV214"/>
      <c r="AGW214"/>
      <c r="AGX214"/>
      <c r="AGY214"/>
      <c r="AGZ214"/>
      <c r="AHA214"/>
      <c r="AHB214"/>
      <c r="AHC214"/>
      <c r="AHD214"/>
      <c r="AHE214"/>
      <c r="AHF214"/>
      <c r="AHG214"/>
      <c r="AHH214"/>
      <c r="AHI214"/>
      <c r="AHJ214"/>
      <c r="AHK214"/>
      <c r="AHL214"/>
      <c r="AHM214"/>
      <c r="AHN214"/>
      <c r="AHO214"/>
      <c r="AHP214"/>
      <c r="AHQ214"/>
      <c r="AHR214"/>
      <c r="AHS214"/>
      <c r="AHT214"/>
      <c r="AHU214"/>
      <c r="AHV214"/>
      <c r="AHW214"/>
      <c r="AHX214"/>
      <c r="AHY214"/>
      <c r="AHZ214"/>
      <c r="AIA214"/>
      <c r="AIB214"/>
      <c r="AIC214"/>
      <c r="AID214"/>
      <c r="AIE214"/>
      <c r="AIF214"/>
      <c r="AIG214"/>
      <c r="AIH214"/>
      <c r="AII214"/>
      <c r="AIJ214"/>
      <c r="AIK214"/>
      <c r="AIL214"/>
      <c r="AIM214"/>
      <c r="AIN214"/>
      <c r="AIO214"/>
      <c r="AIP214"/>
      <c r="AIQ214"/>
      <c r="AIR214"/>
      <c r="AIS214"/>
      <c r="AIT214"/>
      <c r="AIU214"/>
      <c r="AIV214"/>
      <c r="AIW214"/>
      <c r="AIX214"/>
      <c r="AIY214"/>
      <c r="AIZ214"/>
      <c r="AJA214"/>
      <c r="AJB214"/>
      <c r="AJC214"/>
      <c r="AJD214"/>
      <c r="AJE214"/>
      <c r="AJF214"/>
      <c r="AJG214"/>
      <c r="AJH214"/>
      <c r="AJI214"/>
      <c r="AJJ214"/>
      <c r="AJK214"/>
      <c r="AJL214"/>
      <c r="AJM214"/>
      <c r="AJN214"/>
      <c r="AJO214"/>
      <c r="AJP214"/>
      <c r="AJQ214"/>
      <c r="AJR214"/>
      <c r="AJS214"/>
      <c r="AJT214"/>
      <c r="AJU214"/>
      <c r="AJV214"/>
      <c r="AJW214"/>
      <c r="AJX214"/>
      <c r="AJY214"/>
      <c r="AJZ214"/>
      <c r="AKA214"/>
      <c r="AKB214"/>
      <c r="AKC214"/>
      <c r="AKD214"/>
      <c r="AKE214"/>
      <c r="AKF214"/>
      <c r="AKG214"/>
      <c r="AKH214"/>
      <c r="AKI214"/>
      <c r="AKJ214"/>
      <c r="AKK214"/>
      <c r="AKL214"/>
      <c r="AKM214"/>
      <c r="AKN214"/>
      <c r="AKO214"/>
      <c r="AKP214"/>
      <c r="AKQ214"/>
      <c r="AKR214"/>
      <c r="AKS214"/>
      <c r="AKT214"/>
      <c r="AKU214"/>
      <c r="AKV214"/>
      <c r="AKW214"/>
      <c r="AKX214"/>
      <c r="AKY214"/>
      <c r="AKZ214"/>
      <c r="ALA214"/>
      <c r="ALB214"/>
      <c r="ALC214"/>
      <c r="ALD214"/>
      <c r="ALE214"/>
      <c r="ALF214"/>
      <c r="ALG214"/>
      <c r="ALH214"/>
      <c r="ALI214"/>
      <c r="ALJ214"/>
      <c r="ALK214"/>
      <c r="ALL214"/>
      <c r="ALM214"/>
      <c r="ALN214"/>
      <c r="ALO214"/>
      <c r="ALP214"/>
      <c r="ALQ214"/>
      <c r="ALR214"/>
      <c r="ALS214"/>
      <c r="ALT214"/>
      <c r="ALU214"/>
      <c r="ALV214"/>
      <c r="ALW214"/>
      <c r="ALX214"/>
      <c r="ALY214"/>
      <c r="ALZ214"/>
      <c r="AMA214"/>
      <c r="AMB214"/>
      <c r="AMC214"/>
      <c r="AMD214"/>
      <c r="AME214"/>
      <c r="AMF214"/>
      <c r="AMG214"/>
      <c r="AMH214"/>
      <c r="AMI214"/>
    </row>
    <row r="215" spans="1:1023">
      <c r="A215" s="284" t="s">
        <v>891</v>
      </c>
      <c r="B215" s="156">
        <v>215</v>
      </c>
      <c r="C215" s="302" t="s">
        <v>892</v>
      </c>
      <c r="D215" s="276" t="s">
        <v>893</v>
      </c>
      <c r="E215"/>
      <c r="F215"/>
      <c r="G215"/>
      <c r="H215"/>
      <c r="I215" s="343"/>
      <c r="J215" s="212">
        <v>2</v>
      </c>
      <c r="K215" s="154">
        <v>2</v>
      </c>
      <c r="L215" s="78" t="s">
        <v>772</v>
      </c>
      <c r="M215" s="78"/>
      <c r="N215" s="40"/>
      <c r="O215" s="224">
        <v>3</v>
      </c>
      <c r="P215"/>
      <c r="Q215"/>
      <c r="R215"/>
      <c r="S215"/>
      <c r="T215"/>
      <c r="U215" s="223"/>
      <c r="V215" s="166">
        <f t="shared" si="140"/>
        <v>100</v>
      </c>
      <c r="W215" s="166">
        <f t="shared" si="133"/>
        <v>100</v>
      </c>
      <c r="X215" s="166">
        <f t="shared" si="141"/>
        <v>20</v>
      </c>
      <c r="Y215" s="166">
        <f t="shared" si="100"/>
        <v>100</v>
      </c>
      <c r="Z215" s="166">
        <f t="shared" si="101"/>
        <v>100</v>
      </c>
      <c r="AA215" s="174">
        <f t="shared" si="138"/>
        <v>100</v>
      </c>
      <c r="AB215" s="174">
        <f t="shared" si="139"/>
        <v>100</v>
      </c>
      <c r="AC215" s="174">
        <f t="shared" si="104"/>
        <v>100</v>
      </c>
      <c r="AD215"/>
      <c r="AE215"/>
      <c r="AF215" s="162">
        <f t="shared" si="134"/>
        <v>10</v>
      </c>
      <c r="AG215" s="162">
        <f t="shared" si="135"/>
        <v>10</v>
      </c>
      <c r="AH215" s="162">
        <f t="shared" si="136"/>
        <v>100</v>
      </c>
      <c r="AI215" s="162">
        <f t="shared" si="137"/>
        <v>100</v>
      </c>
      <c r="AJ215" s="163" t="s">
        <v>25806</v>
      </c>
      <c r="AK215"/>
      <c r="AL215"/>
      <c r="AM215" s="163"/>
      <c r="AN215"/>
      <c r="AO215"/>
      <c r="AP215"/>
      <c r="AQ215" s="273" t="s">
        <v>894</v>
      </c>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c r="AFB215"/>
      <c r="AFC215"/>
      <c r="AFD215"/>
      <c r="AFE215"/>
      <c r="AFF215"/>
      <c r="AFG215"/>
      <c r="AFH215"/>
      <c r="AFI215"/>
      <c r="AFJ215"/>
      <c r="AFK215"/>
      <c r="AFL215"/>
      <c r="AFM215"/>
      <c r="AFN215"/>
      <c r="AFO215"/>
      <c r="AFP215"/>
      <c r="AFQ215"/>
      <c r="AFR215"/>
      <c r="AFS215"/>
      <c r="AFT215"/>
      <c r="AFU215"/>
      <c r="AFV215"/>
      <c r="AFW215"/>
      <c r="AFX215"/>
      <c r="AFY215"/>
      <c r="AFZ215"/>
      <c r="AGA215"/>
      <c r="AGB215"/>
      <c r="AGC215"/>
      <c r="AGD215"/>
      <c r="AGE215"/>
      <c r="AGF215"/>
      <c r="AGG215"/>
      <c r="AGH215"/>
      <c r="AGI215"/>
      <c r="AGJ215"/>
      <c r="AGK215"/>
      <c r="AGL215"/>
      <c r="AGM215"/>
      <c r="AGN215"/>
      <c r="AGO215"/>
      <c r="AGP215"/>
      <c r="AGQ215"/>
      <c r="AGR215"/>
      <c r="AGS215"/>
      <c r="AGT215"/>
      <c r="AGU215"/>
      <c r="AGV215"/>
      <c r="AGW215"/>
      <c r="AGX215"/>
      <c r="AGY215"/>
      <c r="AGZ215"/>
      <c r="AHA215"/>
      <c r="AHB215"/>
      <c r="AHC215"/>
      <c r="AHD215"/>
      <c r="AHE215"/>
      <c r="AHF215"/>
      <c r="AHG215"/>
      <c r="AHH215"/>
      <c r="AHI215"/>
      <c r="AHJ215"/>
      <c r="AHK215"/>
      <c r="AHL215"/>
      <c r="AHM215"/>
      <c r="AHN215"/>
      <c r="AHO215"/>
      <c r="AHP215"/>
      <c r="AHQ215"/>
      <c r="AHR215"/>
      <c r="AHS215"/>
      <c r="AHT215"/>
      <c r="AHU215"/>
      <c r="AHV215"/>
      <c r="AHW215"/>
      <c r="AHX215"/>
      <c r="AHY215"/>
      <c r="AHZ215"/>
      <c r="AIA215"/>
      <c r="AIB215"/>
      <c r="AIC215"/>
      <c r="AID215"/>
      <c r="AIE215"/>
      <c r="AIF215"/>
      <c r="AIG215"/>
      <c r="AIH215"/>
      <c r="AII215"/>
      <c r="AIJ215"/>
      <c r="AIK215"/>
      <c r="AIL215"/>
      <c r="AIM215"/>
      <c r="AIN215"/>
      <c r="AIO215"/>
      <c r="AIP215"/>
      <c r="AIQ215"/>
      <c r="AIR215"/>
      <c r="AIS215"/>
      <c r="AIT215"/>
      <c r="AIU215"/>
      <c r="AIV215"/>
      <c r="AIW215"/>
      <c r="AIX215"/>
      <c r="AIY215"/>
      <c r="AIZ215"/>
      <c r="AJA215"/>
      <c r="AJB215"/>
      <c r="AJC215"/>
      <c r="AJD215"/>
      <c r="AJE215"/>
      <c r="AJF215"/>
      <c r="AJG215"/>
      <c r="AJH215"/>
      <c r="AJI215"/>
      <c r="AJJ215"/>
      <c r="AJK215"/>
      <c r="AJL215"/>
      <c r="AJM215"/>
      <c r="AJN215"/>
      <c r="AJO215"/>
      <c r="AJP215"/>
      <c r="AJQ215"/>
      <c r="AJR215"/>
      <c r="AJS215"/>
      <c r="AJT215"/>
      <c r="AJU215"/>
      <c r="AJV215"/>
      <c r="AJW215"/>
      <c r="AJX215"/>
      <c r="AJY215"/>
      <c r="AJZ215"/>
      <c r="AKA215"/>
      <c r="AKB215"/>
      <c r="AKC215"/>
      <c r="AKD215"/>
      <c r="AKE215"/>
      <c r="AKF215"/>
      <c r="AKG215"/>
      <c r="AKH215"/>
      <c r="AKI215"/>
      <c r="AKJ215"/>
      <c r="AKK215"/>
      <c r="AKL215"/>
      <c r="AKM215"/>
      <c r="AKN215"/>
      <c r="AKO215"/>
      <c r="AKP215"/>
      <c r="AKQ215"/>
      <c r="AKR215"/>
      <c r="AKS215"/>
      <c r="AKT215"/>
      <c r="AKU215"/>
      <c r="AKV215"/>
      <c r="AKW215"/>
      <c r="AKX215"/>
      <c r="AKY215"/>
      <c r="AKZ215"/>
      <c r="ALA215"/>
      <c r="ALB215"/>
      <c r="ALC215"/>
      <c r="ALD215"/>
      <c r="ALE215"/>
      <c r="ALF215"/>
      <c r="ALG215"/>
      <c r="ALH215"/>
      <c r="ALI215"/>
      <c r="ALJ215"/>
      <c r="ALK215"/>
      <c r="ALL215"/>
      <c r="ALM215"/>
      <c r="ALN215"/>
      <c r="ALO215"/>
      <c r="ALP215"/>
      <c r="ALQ215"/>
      <c r="ALR215"/>
      <c r="ALS215"/>
      <c r="ALT215"/>
      <c r="ALU215"/>
      <c r="ALV215"/>
      <c r="ALW215"/>
      <c r="ALX215"/>
      <c r="ALY215"/>
      <c r="ALZ215"/>
      <c r="AMA215"/>
      <c r="AMB215"/>
      <c r="AMC215"/>
      <c r="AMD215"/>
      <c r="AME215"/>
      <c r="AMF215"/>
      <c r="AMG215"/>
      <c r="AMH215"/>
      <c r="AMI215"/>
    </row>
    <row r="216" spans="1:1023">
      <c r="A216" s="284" t="s">
        <v>895</v>
      </c>
      <c r="B216" s="156">
        <v>216</v>
      </c>
      <c r="C216" s="302" t="s">
        <v>896</v>
      </c>
      <c r="D216" s="276" t="s">
        <v>897</v>
      </c>
      <c r="E216"/>
      <c r="F216"/>
      <c r="G216"/>
      <c r="H216"/>
      <c r="I216" s="349">
        <v>209.4</v>
      </c>
      <c r="J216" s="212"/>
      <c r="K216" s="78"/>
      <c r="L216" s="78">
        <v>1</v>
      </c>
      <c r="M216" s="78"/>
      <c r="N216" s="40"/>
      <c r="O216" s="222"/>
      <c r="P216"/>
      <c r="Q216"/>
      <c r="R216"/>
      <c r="S216"/>
      <c r="T216"/>
      <c r="U216"/>
      <c r="V216" s="166">
        <f t="shared" si="140"/>
        <v>100</v>
      </c>
      <c r="W216" s="166">
        <f t="shared" si="133"/>
        <v>100</v>
      </c>
      <c r="X216" s="166">
        <f t="shared" si="141"/>
        <v>100</v>
      </c>
      <c r="Y216" s="166">
        <f t="shared" si="100"/>
        <v>100</v>
      </c>
      <c r="Z216" s="166">
        <f t="shared" si="101"/>
        <v>100</v>
      </c>
      <c r="AA216" s="174">
        <f t="shared" si="138"/>
        <v>100</v>
      </c>
      <c r="AB216" s="174">
        <f t="shared" si="139"/>
        <v>100</v>
      </c>
      <c r="AC216" s="174">
        <f t="shared" si="104"/>
        <v>100</v>
      </c>
      <c r="AD216"/>
      <c r="AE216"/>
      <c r="AF216" s="162">
        <f t="shared" si="134"/>
        <v>100</v>
      </c>
      <c r="AG216" s="162">
        <f t="shared" si="135"/>
        <v>100</v>
      </c>
      <c r="AH216" s="162">
        <f t="shared" si="136"/>
        <v>100</v>
      </c>
      <c r="AI216" s="162">
        <f t="shared" si="137"/>
        <v>100</v>
      </c>
      <c r="AJ216" s="352" t="s">
        <v>25873</v>
      </c>
      <c r="AK216"/>
      <c r="AL216"/>
      <c r="AM216" s="163"/>
      <c r="AN216"/>
      <c r="AO216"/>
      <c r="AP216"/>
      <c r="AQ216" s="243" t="s">
        <v>898</v>
      </c>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c r="ADN216"/>
      <c r="ADO216"/>
      <c r="ADP216"/>
      <c r="ADQ216"/>
      <c r="ADR216"/>
      <c r="ADS216"/>
      <c r="ADT216"/>
      <c r="ADU216"/>
      <c r="ADV216"/>
      <c r="ADW216"/>
      <c r="ADX216"/>
      <c r="ADY216"/>
      <c r="ADZ216"/>
      <c r="AEA216"/>
      <c r="AEB216"/>
      <c r="AEC216"/>
      <c r="AED216"/>
      <c r="AEE216"/>
      <c r="AEF216"/>
      <c r="AEG216"/>
      <c r="AEH216"/>
      <c r="AEI216"/>
      <c r="AEJ216"/>
      <c r="AEK216"/>
      <c r="AEL216"/>
      <c r="AEM216"/>
      <c r="AEN216"/>
      <c r="AEO216"/>
      <c r="AEP216"/>
      <c r="AEQ216"/>
      <c r="AER216"/>
      <c r="AES216"/>
      <c r="AET216"/>
      <c r="AEU216"/>
      <c r="AEV216"/>
      <c r="AEW216"/>
      <c r="AEX216"/>
      <c r="AEY216"/>
      <c r="AEZ216"/>
      <c r="AFA216"/>
      <c r="AFB216"/>
      <c r="AFC216"/>
      <c r="AFD216"/>
      <c r="AFE216"/>
      <c r="AFF216"/>
      <c r="AFG216"/>
      <c r="AFH216"/>
      <c r="AFI216"/>
      <c r="AFJ216"/>
      <c r="AFK216"/>
      <c r="AFL216"/>
      <c r="AFM216"/>
      <c r="AFN216"/>
      <c r="AFO216"/>
      <c r="AFP216"/>
      <c r="AFQ216"/>
      <c r="AFR216"/>
      <c r="AFS216"/>
      <c r="AFT216"/>
      <c r="AFU216"/>
      <c r="AFV216"/>
      <c r="AFW216"/>
      <c r="AFX216"/>
      <c r="AFY216"/>
      <c r="AFZ216"/>
      <c r="AGA216"/>
      <c r="AGB216"/>
      <c r="AGC216"/>
      <c r="AGD216"/>
      <c r="AGE216"/>
      <c r="AGF216"/>
      <c r="AGG216"/>
      <c r="AGH216"/>
      <c r="AGI216"/>
      <c r="AGJ216"/>
      <c r="AGK216"/>
      <c r="AGL216"/>
      <c r="AGM216"/>
      <c r="AGN216"/>
      <c r="AGO216"/>
      <c r="AGP216"/>
      <c r="AGQ216"/>
      <c r="AGR216"/>
      <c r="AGS216"/>
      <c r="AGT216"/>
      <c r="AGU216"/>
      <c r="AGV216"/>
      <c r="AGW216"/>
      <c r="AGX216"/>
      <c r="AGY216"/>
      <c r="AGZ216"/>
      <c r="AHA216"/>
      <c r="AHB216"/>
      <c r="AHC216"/>
      <c r="AHD216"/>
      <c r="AHE216"/>
      <c r="AHF216"/>
      <c r="AHG216"/>
      <c r="AHH216"/>
      <c r="AHI216"/>
      <c r="AHJ216"/>
      <c r="AHK216"/>
      <c r="AHL216"/>
      <c r="AHM216"/>
      <c r="AHN216"/>
      <c r="AHO216"/>
      <c r="AHP216"/>
      <c r="AHQ216"/>
      <c r="AHR216"/>
      <c r="AHS216"/>
      <c r="AHT216"/>
      <c r="AHU216"/>
      <c r="AHV216"/>
      <c r="AHW216"/>
      <c r="AHX216"/>
      <c r="AHY216"/>
      <c r="AHZ216"/>
      <c r="AIA216"/>
      <c r="AIB216"/>
      <c r="AIC216"/>
      <c r="AID216"/>
      <c r="AIE216"/>
      <c r="AIF216"/>
      <c r="AIG216"/>
      <c r="AIH216"/>
      <c r="AII216"/>
      <c r="AIJ216"/>
      <c r="AIK216"/>
      <c r="AIL216"/>
      <c r="AIM216"/>
      <c r="AIN216"/>
      <c r="AIO216"/>
      <c r="AIP216"/>
      <c r="AIQ216"/>
      <c r="AIR216"/>
      <c r="AIS216"/>
      <c r="AIT216"/>
      <c r="AIU216"/>
      <c r="AIV216"/>
      <c r="AIW216"/>
      <c r="AIX216"/>
      <c r="AIY216"/>
      <c r="AIZ216"/>
      <c r="AJA216"/>
      <c r="AJB216"/>
      <c r="AJC216"/>
      <c r="AJD216"/>
      <c r="AJE216"/>
      <c r="AJF216"/>
      <c r="AJG216"/>
      <c r="AJH216"/>
      <c r="AJI216"/>
      <c r="AJJ216"/>
      <c r="AJK216"/>
      <c r="AJL216"/>
      <c r="AJM216"/>
      <c r="AJN216"/>
      <c r="AJO216"/>
      <c r="AJP216"/>
      <c r="AJQ216"/>
      <c r="AJR216"/>
      <c r="AJS216"/>
      <c r="AJT216"/>
      <c r="AJU216"/>
      <c r="AJV216"/>
      <c r="AJW216"/>
      <c r="AJX216"/>
      <c r="AJY216"/>
      <c r="AJZ216"/>
      <c r="AKA216"/>
      <c r="AKB216"/>
      <c r="AKC216"/>
      <c r="AKD216"/>
      <c r="AKE216"/>
      <c r="AKF216"/>
      <c r="AKG216"/>
      <c r="AKH216"/>
      <c r="AKI216"/>
      <c r="AKJ216"/>
      <c r="AKK216"/>
      <c r="AKL216"/>
      <c r="AKM216"/>
      <c r="AKN216"/>
      <c r="AKO216"/>
      <c r="AKP216"/>
      <c r="AKQ216"/>
      <c r="AKR216"/>
      <c r="AKS216"/>
      <c r="AKT216"/>
      <c r="AKU216"/>
      <c r="AKV216"/>
      <c r="AKW216"/>
      <c r="AKX216"/>
      <c r="AKY216"/>
      <c r="AKZ216"/>
      <c r="ALA216"/>
      <c r="ALB216"/>
      <c r="ALC216"/>
      <c r="ALD216"/>
      <c r="ALE216"/>
      <c r="ALF216"/>
      <c r="ALG216"/>
      <c r="ALH216"/>
      <c r="ALI216"/>
      <c r="ALJ216"/>
      <c r="ALK216"/>
      <c r="ALL216"/>
      <c r="ALM216"/>
      <c r="ALN216"/>
      <c r="ALO216"/>
      <c r="ALP216"/>
      <c r="ALQ216"/>
      <c r="ALR216"/>
      <c r="ALS216"/>
      <c r="ALT216"/>
      <c r="ALU216"/>
      <c r="ALV216"/>
      <c r="ALW216"/>
      <c r="ALX216"/>
      <c r="ALY216"/>
      <c r="ALZ216"/>
      <c r="AMA216"/>
      <c r="AMB216"/>
      <c r="AMC216"/>
      <c r="AMD216"/>
      <c r="AME216"/>
      <c r="AMF216"/>
      <c r="AMG216"/>
      <c r="AMH216"/>
      <c r="AMI216"/>
    </row>
    <row r="217" spans="1:1023">
      <c r="A217" s="284" t="s">
        <v>899</v>
      </c>
      <c r="B217" s="156">
        <v>217</v>
      </c>
      <c r="C217" s="302" t="s">
        <v>900</v>
      </c>
      <c r="D217" s="276" t="s">
        <v>901</v>
      </c>
      <c r="E217"/>
      <c r="F217"/>
      <c r="G217"/>
      <c r="H217"/>
      <c r="I217" s="349">
        <v>45</v>
      </c>
      <c r="J217" s="154">
        <v>2</v>
      </c>
      <c r="K217" s="362">
        <v>2</v>
      </c>
      <c r="L217" s="366">
        <v>1</v>
      </c>
      <c r="M217" s="78"/>
      <c r="N217" s="40"/>
      <c r="O217" s="386">
        <v>3</v>
      </c>
      <c r="P217" s="348"/>
      <c r="Q217"/>
      <c r="R217"/>
      <c r="S217"/>
      <c r="T217"/>
      <c r="U217"/>
      <c r="V217" s="166">
        <f t="shared" si="140"/>
        <v>100</v>
      </c>
      <c r="W217" s="166">
        <f t="shared" si="133"/>
        <v>100</v>
      </c>
      <c r="X217" s="166">
        <f t="shared" si="141"/>
        <v>20</v>
      </c>
      <c r="Y217" s="166">
        <f t="shared" si="100"/>
        <v>100</v>
      </c>
      <c r="Z217" s="166">
        <f t="shared" si="101"/>
        <v>100</v>
      </c>
      <c r="AA217" s="174">
        <f t="shared" si="138"/>
        <v>100</v>
      </c>
      <c r="AB217" s="174">
        <f t="shared" si="139"/>
        <v>100</v>
      </c>
      <c r="AC217" s="174">
        <f t="shared" si="104"/>
        <v>100</v>
      </c>
      <c r="AD217"/>
      <c r="AE217"/>
      <c r="AF217" s="162">
        <f t="shared" si="134"/>
        <v>10</v>
      </c>
      <c r="AG217" s="162">
        <f t="shared" si="135"/>
        <v>10</v>
      </c>
      <c r="AH217" s="162">
        <f t="shared" si="136"/>
        <v>100</v>
      </c>
      <c r="AI217" s="162">
        <f t="shared" si="137"/>
        <v>100</v>
      </c>
      <c r="AJ217" s="352" t="s">
        <v>25620</v>
      </c>
      <c r="AK217"/>
      <c r="AL217" s="154">
        <v>3</v>
      </c>
      <c r="AM217" s="163"/>
      <c r="AN217"/>
      <c r="AO217"/>
      <c r="AP217"/>
      <c r="AQ217" s="273" t="s">
        <v>902</v>
      </c>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c r="AAW217"/>
      <c r="AAX217"/>
      <c r="AAY217"/>
      <c r="AAZ217"/>
      <c r="ABA217"/>
      <c r="ABB217"/>
      <c r="ABC217"/>
      <c r="ABD217"/>
      <c r="ABE217"/>
      <c r="ABF217"/>
      <c r="ABG217"/>
      <c r="ABH217"/>
      <c r="ABI217"/>
      <c r="ABJ217"/>
      <c r="ABK217"/>
      <c r="ABL217"/>
      <c r="ABM217"/>
      <c r="ABN217"/>
      <c r="ABO217"/>
      <c r="ABP217"/>
      <c r="ABQ217"/>
      <c r="ABR217"/>
      <c r="ABS217"/>
      <c r="ABT217"/>
      <c r="ABU217"/>
      <c r="ABV217"/>
      <c r="ABW217"/>
      <c r="ABX217"/>
      <c r="ABY217"/>
      <c r="ABZ217"/>
      <c r="ACA217"/>
      <c r="ACB217"/>
      <c r="ACC217"/>
      <c r="ACD217"/>
      <c r="ACE217"/>
      <c r="ACF217"/>
      <c r="ACG217"/>
      <c r="ACH217"/>
      <c r="ACI217"/>
      <c r="ACJ217"/>
      <c r="ACK217"/>
      <c r="ACL217"/>
      <c r="ACM217"/>
      <c r="ACN217"/>
      <c r="ACO217"/>
      <c r="ACP217"/>
      <c r="ACQ217"/>
      <c r="ACR217"/>
      <c r="ACS217"/>
      <c r="ACT217"/>
      <c r="ACU217"/>
      <c r="ACV217"/>
      <c r="ACW217"/>
      <c r="ACX217"/>
      <c r="ACY217"/>
      <c r="ACZ217"/>
      <c r="ADA217"/>
      <c r="ADB217"/>
      <c r="ADC217"/>
      <c r="ADD217"/>
      <c r="ADE217"/>
      <c r="ADF217"/>
      <c r="ADG217"/>
      <c r="ADH217"/>
      <c r="ADI217"/>
      <c r="ADJ217"/>
      <c r="ADK217"/>
      <c r="ADL217"/>
      <c r="ADM217"/>
      <c r="ADN217"/>
      <c r="ADO217"/>
      <c r="ADP217"/>
      <c r="ADQ217"/>
      <c r="ADR217"/>
      <c r="ADS217"/>
      <c r="ADT217"/>
      <c r="ADU217"/>
      <c r="ADV217"/>
      <c r="ADW217"/>
      <c r="ADX217"/>
      <c r="ADY217"/>
      <c r="ADZ217"/>
      <c r="AEA217"/>
      <c r="AEB217"/>
      <c r="AEC217"/>
      <c r="AED217"/>
      <c r="AEE217"/>
      <c r="AEF217"/>
      <c r="AEG217"/>
      <c r="AEH217"/>
      <c r="AEI217"/>
      <c r="AEJ217"/>
      <c r="AEK217"/>
      <c r="AEL217"/>
      <c r="AEM217"/>
      <c r="AEN217"/>
      <c r="AEO217"/>
      <c r="AEP217"/>
      <c r="AEQ217"/>
      <c r="AER217"/>
      <c r="AES217"/>
      <c r="AET217"/>
      <c r="AEU217"/>
      <c r="AEV217"/>
      <c r="AEW217"/>
      <c r="AEX217"/>
      <c r="AEY217"/>
      <c r="AEZ217"/>
      <c r="AFA217"/>
      <c r="AFB217"/>
      <c r="AFC217"/>
      <c r="AFD217"/>
      <c r="AFE217"/>
      <c r="AFF217"/>
      <c r="AFG217"/>
      <c r="AFH217"/>
      <c r="AFI217"/>
      <c r="AFJ217"/>
      <c r="AFK217"/>
      <c r="AFL217"/>
      <c r="AFM217"/>
      <c r="AFN217"/>
      <c r="AFO217"/>
      <c r="AFP217"/>
      <c r="AFQ217"/>
      <c r="AFR217"/>
      <c r="AFS217"/>
      <c r="AFT217"/>
      <c r="AFU217"/>
      <c r="AFV217"/>
      <c r="AFW217"/>
      <c r="AFX217"/>
      <c r="AFY217"/>
      <c r="AFZ217"/>
      <c r="AGA217"/>
      <c r="AGB217"/>
      <c r="AGC217"/>
      <c r="AGD217"/>
      <c r="AGE217"/>
      <c r="AGF217"/>
      <c r="AGG217"/>
      <c r="AGH217"/>
      <c r="AGI217"/>
      <c r="AGJ217"/>
      <c r="AGK217"/>
      <c r="AGL217"/>
      <c r="AGM217"/>
      <c r="AGN217"/>
      <c r="AGO217"/>
      <c r="AGP217"/>
      <c r="AGQ217"/>
      <c r="AGR217"/>
      <c r="AGS217"/>
      <c r="AGT217"/>
      <c r="AGU217"/>
      <c r="AGV217"/>
      <c r="AGW217"/>
      <c r="AGX217"/>
      <c r="AGY217"/>
      <c r="AGZ217"/>
      <c r="AHA217"/>
      <c r="AHB217"/>
      <c r="AHC217"/>
      <c r="AHD217"/>
      <c r="AHE217"/>
      <c r="AHF217"/>
      <c r="AHG217"/>
      <c r="AHH217"/>
      <c r="AHI217"/>
      <c r="AHJ217"/>
      <c r="AHK217"/>
      <c r="AHL217"/>
      <c r="AHM217"/>
      <c r="AHN217"/>
      <c r="AHO217"/>
      <c r="AHP217"/>
      <c r="AHQ217"/>
      <c r="AHR217"/>
      <c r="AHS217"/>
      <c r="AHT217"/>
      <c r="AHU217"/>
      <c r="AHV217"/>
      <c r="AHW217"/>
      <c r="AHX217"/>
      <c r="AHY217"/>
      <c r="AHZ217"/>
      <c r="AIA217"/>
      <c r="AIB217"/>
      <c r="AIC217"/>
      <c r="AID217"/>
      <c r="AIE217"/>
      <c r="AIF217"/>
      <c r="AIG217"/>
      <c r="AIH217"/>
      <c r="AII217"/>
      <c r="AIJ217"/>
      <c r="AIK217"/>
      <c r="AIL217"/>
      <c r="AIM217"/>
      <c r="AIN217"/>
      <c r="AIO217"/>
      <c r="AIP217"/>
      <c r="AIQ217"/>
      <c r="AIR217"/>
      <c r="AIS217"/>
      <c r="AIT217"/>
      <c r="AIU217"/>
      <c r="AIV217"/>
      <c r="AIW217"/>
      <c r="AIX217"/>
      <c r="AIY217"/>
      <c r="AIZ217"/>
      <c r="AJA217"/>
      <c r="AJB217"/>
      <c r="AJC217"/>
      <c r="AJD217"/>
      <c r="AJE217"/>
      <c r="AJF217"/>
      <c r="AJG217"/>
      <c r="AJH217"/>
      <c r="AJI217"/>
      <c r="AJJ217"/>
      <c r="AJK217"/>
      <c r="AJL217"/>
      <c r="AJM217"/>
      <c r="AJN217"/>
      <c r="AJO217"/>
      <c r="AJP217"/>
      <c r="AJQ217"/>
      <c r="AJR217"/>
      <c r="AJS217"/>
      <c r="AJT217"/>
      <c r="AJU217"/>
      <c r="AJV217"/>
      <c r="AJW217"/>
      <c r="AJX217"/>
      <c r="AJY217"/>
      <c r="AJZ217"/>
      <c r="AKA217"/>
      <c r="AKB217"/>
      <c r="AKC217"/>
      <c r="AKD217"/>
      <c r="AKE217"/>
      <c r="AKF217"/>
      <c r="AKG217"/>
      <c r="AKH217"/>
      <c r="AKI217"/>
      <c r="AKJ217"/>
      <c r="AKK217"/>
      <c r="AKL217"/>
      <c r="AKM217"/>
      <c r="AKN217"/>
      <c r="AKO217"/>
      <c r="AKP217"/>
      <c r="AKQ217"/>
      <c r="AKR217"/>
      <c r="AKS217"/>
      <c r="AKT217"/>
      <c r="AKU217"/>
      <c r="AKV217"/>
      <c r="AKW217"/>
      <c r="AKX217"/>
      <c r="AKY217"/>
      <c r="AKZ217"/>
      <c r="ALA217"/>
      <c r="ALB217"/>
      <c r="ALC217"/>
      <c r="ALD217"/>
      <c r="ALE217"/>
      <c r="ALF217"/>
      <c r="ALG217"/>
      <c r="ALH217"/>
      <c r="ALI217"/>
      <c r="ALJ217"/>
      <c r="ALK217"/>
      <c r="ALL217"/>
      <c r="ALM217"/>
      <c r="ALN217"/>
      <c r="ALO217"/>
      <c r="ALP217"/>
      <c r="ALQ217"/>
      <c r="ALR217"/>
      <c r="ALS217"/>
      <c r="ALT217"/>
      <c r="ALU217"/>
      <c r="ALV217"/>
      <c r="ALW217"/>
      <c r="ALX217"/>
      <c r="ALY217"/>
      <c r="ALZ217"/>
      <c r="AMA217"/>
      <c r="AMB217"/>
      <c r="AMC217"/>
      <c r="AMD217"/>
      <c r="AME217"/>
      <c r="AMF217"/>
      <c r="AMG217"/>
      <c r="AMH217"/>
      <c r="AMI217"/>
    </row>
    <row r="218" spans="1:1023" ht="45">
      <c r="A218" s="284" t="s">
        <v>903</v>
      </c>
      <c r="B218" s="156">
        <v>218</v>
      </c>
      <c r="C218" s="301" t="s">
        <v>904</v>
      </c>
      <c r="D218" s="281" t="s">
        <v>905</v>
      </c>
      <c r="E218"/>
      <c r="F218" s="154">
        <v>4</v>
      </c>
      <c r="G218" s="154">
        <v>3</v>
      </c>
      <c r="H218"/>
      <c r="I218" s="349">
        <v>45</v>
      </c>
      <c r="J218" s="212" t="s">
        <v>856</v>
      </c>
      <c r="K218" s="78">
        <v>1</v>
      </c>
      <c r="L218" s="78" t="s">
        <v>773</v>
      </c>
      <c r="M218" s="78"/>
      <c r="N218" s="40"/>
      <c r="O218" s="387">
        <v>3</v>
      </c>
      <c r="P218" s="350">
        <v>1</v>
      </c>
      <c r="Q218" t="s">
        <v>772</v>
      </c>
      <c r="R218" s="154">
        <v>2</v>
      </c>
      <c r="S218" s="154" t="s">
        <v>772</v>
      </c>
      <c r="T218"/>
      <c r="U218"/>
      <c r="V218" s="166">
        <f t="shared" si="140"/>
        <v>100</v>
      </c>
      <c r="W218" s="231">
        <f t="shared" si="133"/>
        <v>100</v>
      </c>
      <c r="X218" s="166">
        <f t="shared" si="141"/>
        <v>20</v>
      </c>
      <c r="Y218" s="166">
        <f t="shared" si="100"/>
        <v>10</v>
      </c>
      <c r="Z218" s="166">
        <f t="shared" si="101"/>
        <v>1</v>
      </c>
      <c r="AA218" s="174">
        <f t="shared" si="138"/>
        <v>0.1</v>
      </c>
      <c r="AB218" s="174">
        <f t="shared" si="139"/>
        <v>1</v>
      </c>
      <c r="AC218" s="174">
        <f t="shared" si="104"/>
        <v>0.3</v>
      </c>
      <c r="AD218"/>
      <c r="AE218"/>
      <c r="AF218" s="162">
        <f t="shared" ref="AF218:AF249" si="142">IF(OR(OR(EXACT(J218,"1A"),EXACT(J218,"1B"),EXACT(J218,"1C")),K218=1),1,IF(K218=2,10,100))</f>
        <v>1</v>
      </c>
      <c r="AG218" s="162">
        <f t="shared" ref="AG218:AG249" si="143">IF(OR(EXACT(J218,"1A"),EXACT(J218,"1B"),EXACT(J218,"1C")),1,IF(J218=2,10,100))</f>
        <v>1</v>
      </c>
      <c r="AH218" s="162">
        <f t="shared" ref="AH218:AH249" si="144">IF(OR(EXACT(J218,"1A"),EXACT(J218,"1B"),EXACT(J218,"1C"),K218=1),3,100)</f>
        <v>3</v>
      </c>
      <c r="AI218" s="162">
        <f t="shared" ref="AI218:AI249" si="145">IF(OR(EXACT(J218,"1A"),EXACT(J218,"1B"),EXACT(J218,"1C")),5,100)</f>
        <v>5</v>
      </c>
      <c r="AJ218" s="352" t="s">
        <v>25874</v>
      </c>
      <c r="AK218"/>
      <c r="AL218"/>
      <c r="AM218" s="163"/>
      <c r="AN218"/>
      <c r="AO218"/>
      <c r="AP218"/>
      <c r="AQ218" s="243" t="s">
        <v>25875</v>
      </c>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c r="ADN218"/>
      <c r="ADO218"/>
      <c r="ADP218"/>
      <c r="ADQ218"/>
      <c r="ADR218"/>
      <c r="ADS218"/>
      <c r="ADT218"/>
      <c r="ADU218"/>
      <c r="ADV218"/>
      <c r="ADW218"/>
      <c r="ADX218"/>
      <c r="ADY218"/>
      <c r="ADZ218"/>
      <c r="AEA218"/>
      <c r="AEB218"/>
      <c r="AEC218"/>
      <c r="AED218"/>
      <c r="AEE218"/>
      <c r="AEF218"/>
      <c r="AEG218"/>
      <c r="AEH218"/>
      <c r="AEI218"/>
      <c r="AEJ218"/>
      <c r="AEK218"/>
      <c r="AEL218"/>
      <c r="AEM218"/>
      <c r="AEN218"/>
      <c r="AEO218"/>
      <c r="AEP218"/>
      <c r="AEQ218"/>
      <c r="AER218"/>
      <c r="AES218"/>
      <c r="AET218"/>
      <c r="AEU218"/>
      <c r="AEV218"/>
      <c r="AEW218"/>
      <c r="AEX218"/>
      <c r="AEY218"/>
      <c r="AEZ218"/>
      <c r="AFA218"/>
      <c r="AFB218"/>
      <c r="AFC218"/>
      <c r="AFD218"/>
      <c r="AFE218"/>
      <c r="AFF218"/>
      <c r="AFG218"/>
      <c r="AFH218"/>
      <c r="AFI218"/>
      <c r="AFJ218"/>
      <c r="AFK218"/>
      <c r="AFL218"/>
      <c r="AFM218"/>
      <c r="AFN218"/>
      <c r="AFO218"/>
      <c r="AFP218"/>
      <c r="AFQ218"/>
      <c r="AFR218"/>
      <c r="AFS218"/>
      <c r="AFT218"/>
      <c r="AFU218"/>
      <c r="AFV218"/>
      <c r="AFW218"/>
      <c r="AFX218"/>
      <c r="AFY218"/>
      <c r="AFZ218"/>
      <c r="AGA218"/>
      <c r="AGB218"/>
      <c r="AGC218"/>
      <c r="AGD218"/>
      <c r="AGE218"/>
      <c r="AGF218"/>
      <c r="AGG218"/>
      <c r="AGH218"/>
      <c r="AGI218"/>
      <c r="AGJ218"/>
      <c r="AGK218"/>
      <c r="AGL218"/>
      <c r="AGM218"/>
      <c r="AGN218"/>
      <c r="AGO218"/>
      <c r="AGP218"/>
      <c r="AGQ218"/>
      <c r="AGR218"/>
      <c r="AGS218"/>
      <c r="AGT218"/>
      <c r="AGU218"/>
      <c r="AGV218"/>
      <c r="AGW218"/>
      <c r="AGX218"/>
      <c r="AGY218"/>
      <c r="AGZ218"/>
      <c r="AHA218"/>
      <c r="AHB218"/>
      <c r="AHC218"/>
      <c r="AHD218"/>
      <c r="AHE218"/>
      <c r="AHF218"/>
      <c r="AHG218"/>
      <c r="AHH218"/>
      <c r="AHI218"/>
      <c r="AHJ218"/>
      <c r="AHK218"/>
      <c r="AHL218"/>
      <c r="AHM218"/>
      <c r="AHN218"/>
      <c r="AHO218"/>
      <c r="AHP218"/>
      <c r="AHQ218"/>
      <c r="AHR218"/>
      <c r="AHS218"/>
      <c r="AHT218"/>
      <c r="AHU218"/>
      <c r="AHV218"/>
      <c r="AHW218"/>
      <c r="AHX218"/>
      <c r="AHY218"/>
      <c r="AHZ218"/>
      <c r="AIA218"/>
      <c r="AIB218"/>
      <c r="AIC218"/>
      <c r="AID218"/>
      <c r="AIE218"/>
      <c r="AIF218"/>
      <c r="AIG218"/>
      <c r="AIH218"/>
      <c r="AII218"/>
      <c r="AIJ218"/>
      <c r="AIK218"/>
      <c r="AIL218"/>
      <c r="AIM218"/>
      <c r="AIN218"/>
      <c r="AIO218"/>
      <c r="AIP218"/>
      <c r="AIQ218"/>
      <c r="AIR218"/>
      <c r="AIS218"/>
      <c r="AIT218"/>
      <c r="AIU218"/>
      <c r="AIV218"/>
      <c r="AIW218"/>
      <c r="AIX218"/>
      <c r="AIY218"/>
      <c r="AIZ218"/>
      <c r="AJA218"/>
      <c r="AJB218"/>
      <c r="AJC218"/>
      <c r="AJD218"/>
      <c r="AJE218"/>
      <c r="AJF218"/>
      <c r="AJG218"/>
      <c r="AJH218"/>
      <c r="AJI218"/>
      <c r="AJJ218"/>
      <c r="AJK218"/>
      <c r="AJL218"/>
      <c r="AJM218"/>
      <c r="AJN218"/>
      <c r="AJO218"/>
      <c r="AJP218"/>
      <c r="AJQ218"/>
      <c r="AJR218"/>
      <c r="AJS218"/>
      <c r="AJT218"/>
      <c r="AJU218"/>
      <c r="AJV218"/>
      <c r="AJW218"/>
      <c r="AJX218"/>
      <c r="AJY218"/>
      <c r="AJZ218"/>
      <c r="AKA218"/>
      <c r="AKB218"/>
      <c r="AKC218"/>
      <c r="AKD218"/>
      <c r="AKE218"/>
      <c r="AKF218"/>
      <c r="AKG218"/>
      <c r="AKH218"/>
      <c r="AKI218"/>
      <c r="AKJ218"/>
      <c r="AKK218"/>
      <c r="AKL218"/>
      <c r="AKM218"/>
      <c r="AKN218"/>
      <c r="AKO218"/>
      <c r="AKP218"/>
      <c r="AKQ218"/>
      <c r="AKR218"/>
      <c r="AKS218"/>
      <c r="AKT218"/>
      <c r="AKU218"/>
      <c r="AKV218"/>
      <c r="AKW218"/>
      <c r="AKX218"/>
      <c r="AKY218"/>
      <c r="AKZ218"/>
      <c r="ALA218"/>
      <c r="ALB218"/>
      <c r="ALC218"/>
      <c r="ALD218"/>
      <c r="ALE218"/>
      <c r="ALF218"/>
      <c r="ALG218"/>
      <c r="ALH218"/>
      <c r="ALI218"/>
      <c r="ALJ218"/>
      <c r="ALK218"/>
      <c r="ALL218"/>
      <c r="ALM218"/>
      <c r="ALN218"/>
      <c r="ALO218"/>
      <c r="ALP218"/>
      <c r="ALQ218"/>
      <c r="ALR218"/>
      <c r="ALS218"/>
      <c r="ALT218"/>
      <c r="ALU218"/>
      <c r="ALV218"/>
      <c r="ALW218"/>
      <c r="ALX218"/>
      <c r="ALY218"/>
      <c r="ALZ218"/>
      <c r="AMA218"/>
      <c r="AMB218"/>
      <c r="AMC218"/>
      <c r="AMD218"/>
      <c r="AME218"/>
      <c r="AMF218"/>
      <c r="AMG218"/>
      <c r="AMH218"/>
      <c r="AMI218"/>
    </row>
    <row r="219" spans="1:1023">
      <c r="A219" s="284" t="s">
        <v>906</v>
      </c>
      <c r="B219" s="156">
        <v>219</v>
      </c>
      <c r="C219" t="s">
        <v>25876</v>
      </c>
      <c r="D219" s="276" t="s">
        <v>907</v>
      </c>
      <c r="E219"/>
      <c r="F219"/>
      <c r="G219"/>
      <c r="H219"/>
      <c r="I219" s="343"/>
      <c r="J219" s="252">
        <v>2</v>
      </c>
      <c r="K219" s="358">
        <v>2</v>
      </c>
      <c r="L219" s="358">
        <v>1</v>
      </c>
      <c r="M219" s="78"/>
      <c r="N219" s="40"/>
      <c r="O219"/>
      <c r="P219"/>
      <c r="Q219"/>
      <c r="R219"/>
      <c r="S219"/>
      <c r="T219"/>
      <c r="U219" s="223"/>
      <c r="V219" s="166">
        <f t="shared" si="140"/>
        <v>100</v>
      </c>
      <c r="W219" s="166">
        <f t="shared" si="133"/>
        <v>100</v>
      </c>
      <c r="X219" s="166">
        <f t="shared" si="141"/>
        <v>100</v>
      </c>
      <c r="Y219" s="166">
        <f t="shared" si="100"/>
        <v>100</v>
      </c>
      <c r="Z219" s="166">
        <f t="shared" si="101"/>
        <v>100</v>
      </c>
      <c r="AA219" s="174">
        <f t="shared" si="138"/>
        <v>100</v>
      </c>
      <c r="AB219" s="174">
        <f t="shared" si="139"/>
        <v>100</v>
      </c>
      <c r="AC219" s="174">
        <f t="shared" si="104"/>
        <v>100</v>
      </c>
      <c r="AD219"/>
      <c r="AE219"/>
      <c r="AF219" s="162">
        <f t="shared" si="142"/>
        <v>10</v>
      </c>
      <c r="AG219" s="162">
        <f t="shared" si="143"/>
        <v>10</v>
      </c>
      <c r="AH219" s="162">
        <f t="shared" si="144"/>
        <v>100</v>
      </c>
      <c r="AI219" s="162">
        <f t="shared" si="145"/>
        <v>100</v>
      </c>
      <c r="AJ219" s="352" t="s">
        <v>25877</v>
      </c>
      <c r="AK219"/>
      <c r="AL219" s="154">
        <v>3</v>
      </c>
      <c r="AM219" s="163"/>
      <c r="AN219"/>
      <c r="AO219"/>
      <c r="AP219"/>
      <c r="AQ219" s="273" t="s">
        <v>781</v>
      </c>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c r="AAW219"/>
      <c r="AAX219"/>
      <c r="AAY219"/>
      <c r="AAZ219"/>
      <c r="ABA219"/>
      <c r="ABB219"/>
      <c r="ABC219"/>
      <c r="ABD219"/>
      <c r="ABE219"/>
      <c r="ABF219"/>
      <c r="ABG219"/>
      <c r="ABH219"/>
      <c r="ABI219"/>
      <c r="ABJ219"/>
      <c r="ABK219"/>
      <c r="ABL219"/>
      <c r="ABM219"/>
      <c r="ABN219"/>
      <c r="ABO219"/>
      <c r="ABP219"/>
      <c r="ABQ219"/>
      <c r="ABR219"/>
      <c r="ABS219"/>
      <c r="ABT219"/>
      <c r="ABU219"/>
      <c r="ABV219"/>
      <c r="ABW219"/>
      <c r="ABX219"/>
      <c r="ABY219"/>
      <c r="ABZ219"/>
      <c r="ACA219"/>
      <c r="ACB219"/>
      <c r="ACC219"/>
      <c r="ACD219"/>
      <c r="ACE219"/>
      <c r="ACF219"/>
      <c r="ACG219"/>
      <c r="ACH219"/>
      <c r="ACI219"/>
      <c r="ACJ219"/>
      <c r="ACK219"/>
      <c r="ACL219"/>
      <c r="ACM219"/>
      <c r="ACN219"/>
      <c r="ACO219"/>
      <c r="ACP219"/>
      <c r="ACQ219"/>
      <c r="ACR219"/>
      <c r="ACS219"/>
      <c r="ACT219"/>
      <c r="ACU219"/>
      <c r="ACV219"/>
      <c r="ACW219"/>
      <c r="ACX219"/>
      <c r="ACY219"/>
      <c r="ACZ219"/>
      <c r="ADA219"/>
      <c r="ADB219"/>
      <c r="ADC219"/>
      <c r="ADD219"/>
      <c r="ADE219"/>
      <c r="ADF219"/>
      <c r="ADG219"/>
      <c r="ADH219"/>
      <c r="ADI219"/>
      <c r="ADJ219"/>
      <c r="ADK219"/>
      <c r="ADL219"/>
      <c r="ADM219"/>
      <c r="ADN219"/>
      <c r="ADO219"/>
      <c r="ADP219"/>
      <c r="ADQ219"/>
      <c r="ADR219"/>
      <c r="ADS219"/>
      <c r="ADT219"/>
      <c r="ADU219"/>
      <c r="ADV219"/>
      <c r="ADW219"/>
      <c r="ADX219"/>
      <c r="ADY219"/>
      <c r="ADZ219"/>
      <c r="AEA219"/>
      <c r="AEB219"/>
      <c r="AEC219"/>
      <c r="AED219"/>
      <c r="AEE219"/>
      <c r="AEF219"/>
      <c r="AEG219"/>
      <c r="AEH219"/>
      <c r="AEI219"/>
      <c r="AEJ219"/>
      <c r="AEK219"/>
      <c r="AEL219"/>
      <c r="AEM219"/>
      <c r="AEN219"/>
      <c r="AEO219"/>
      <c r="AEP219"/>
      <c r="AEQ219"/>
      <c r="AER219"/>
      <c r="AES219"/>
      <c r="AET219"/>
      <c r="AEU219"/>
      <c r="AEV219"/>
      <c r="AEW219"/>
      <c r="AEX219"/>
      <c r="AEY219"/>
      <c r="AEZ219"/>
      <c r="AFA219"/>
      <c r="AFB219"/>
      <c r="AFC219"/>
      <c r="AFD219"/>
      <c r="AFE219"/>
      <c r="AFF219"/>
      <c r="AFG219"/>
      <c r="AFH219"/>
      <c r="AFI219"/>
      <c r="AFJ219"/>
      <c r="AFK219"/>
      <c r="AFL219"/>
      <c r="AFM219"/>
      <c r="AFN219"/>
      <c r="AFO219"/>
      <c r="AFP219"/>
      <c r="AFQ219"/>
      <c r="AFR219"/>
      <c r="AFS219"/>
      <c r="AFT219"/>
      <c r="AFU219"/>
      <c r="AFV219"/>
      <c r="AFW219"/>
      <c r="AFX219"/>
      <c r="AFY219"/>
      <c r="AFZ219"/>
      <c r="AGA219"/>
      <c r="AGB219"/>
      <c r="AGC219"/>
      <c r="AGD219"/>
      <c r="AGE219"/>
      <c r="AGF219"/>
      <c r="AGG219"/>
      <c r="AGH219"/>
      <c r="AGI219"/>
      <c r="AGJ219"/>
      <c r="AGK219"/>
      <c r="AGL219"/>
      <c r="AGM219"/>
      <c r="AGN219"/>
      <c r="AGO219"/>
      <c r="AGP219"/>
      <c r="AGQ219"/>
      <c r="AGR219"/>
      <c r="AGS219"/>
      <c r="AGT219"/>
      <c r="AGU219"/>
      <c r="AGV219"/>
      <c r="AGW219"/>
      <c r="AGX219"/>
      <c r="AGY219"/>
      <c r="AGZ219"/>
      <c r="AHA219"/>
      <c r="AHB219"/>
      <c r="AHC219"/>
      <c r="AHD219"/>
      <c r="AHE219"/>
      <c r="AHF219"/>
      <c r="AHG219"/>
      <c r="AHH219"/>
      <c r="AHI219"/>
      <c r="AHJ219"/>
      <c r="AHK219"/>
      <c r="AHL219"/>
      <c r="AHM219"/>
      <c r="AHN219"/>
      <c r="AHO219"/>
      <c r="AHP219"/>
      <c r="AHQ219"/>
      <c r="AHR219"/>
      <c r="AHS219"/>
      <c r="AHT219"/>
      <c r="AHU219"/>
      <c r="AHV219"/>
      <c r="AHW219"/>
      <c r="AHX219"/>
      <c r="AHY219"/>
      <c r="AHZ219"/>
      <c r="AIA219"/>
      <c r="AIB219"/>
      <c r="AIC219"/>
      <c r="AID219"/>
      <c r="AIE219"/>
      <c r="AIF219"/>
      <c r="AIG219"/>
      <c r="AIH219"/>
      <c r="AII219"/>
      <c r="AIJ219"/>
      <c r="AIK219"/>
      <c r="AIL219"/>
      <c r="AIM219"/>
      <c r="AIN219"/>
      <c r="AIO219"/>
      <c r="AIP219"/>
      <c r="AIQ219"/>
      <c r="AIR219"/>
      <c r="AIS219"/>
      <c r="AIT219"/>
      <c r="AIU219"/>
      <c r="AIV219"/>
      <c r="AIW219"/>
      <c r="AIX219"/>
      <c r="AIY219"/>
      <c r="AIZ219"/>
      <c r="AJA219"/>
      <c r="AJB219"/>
      <c r="AJC219"/>
      <c r="AJD219"/>
      <c r="AJE219"/>
      <c r="AJF219"/>
      <c r="AJG219"/>
      <c r="AJH219"/>
      <c r="AJI219"/>
      <c r="AJJ219"/>
      <c r="AJK219"/>
      <c r="AJL219"/>
      <c r="AJM219"/>
      <c r="AJN219"/>
      <c r="AJO219"/>
      <c r="AJP219"/>
      <c r="AJQ219"/>
      <c r="AJR219"/>
      <c r="AJS219"/>
      <c r="AJT219"/>
      <c r="AJU219"/>
      <c r="AJV219"/>
      <c r="AJW219"/>
      <c r="AJX219"/>
      <c r="AJY219"/>
      <c r="AJZ219"/>
      <c r="AKA219"/>
      <c r="AKB219"/>
      <c r="AKC219"/>
      <c r="AKD219"/>
      <c r="AKE219"/>
      <c r="AKF219"/>
      <c r="AKG219"/>
      <c r="AKH219"/>
      <c r="AKI219"/>
      <c r="AKJ219"/>
      <c r="AKK219"/>
      <c r="AKL219"/>
      <c r="AKM219"/>
      <c r="AKN219"/>
      <c r="AKO219"/>
      <c r="AKP219"/>
      <c r="AKQ219"/>
      <c r="AKR219"/>
      <c r="AKS219"/>
      <c r="AKT219"/>
      <c r="AKU219"/>
      <c r="AKV219"/>
      <c r="AKW219"/>
      <c r="AKX219"/>
      <c r="AKY219"/>
      <c r="AKZ219"/>
      <c r="ALA219"/>
      <c r="ALB219"/>
      <c r="ALC219"/>
      <c r="ALD219"/>
      <c r="ALE219"/>
      <c r="ALF219"/>
      <c r="ALG219"/>
      <c r="ALH219"/>
      <c r="ALI219"/>
      <c r="ALJ219"/>
      <c r="ALK219"/>
      <c r="ALL219"/>
      <c r="ALM219"/>
      <c r="ALN219"/>
      <c r="ALO219"/>
      <c r="ALP219"/>
      <c r="ALQ219"/>
      <c r="ALR219"/>
      <c r="ALS219"/>
      <c r="ALT219"/>
      <c r="ALU219"/>
      <c r="ALV219"/>
      <c r="ALW219"/>
      <c r="ALX219"/>
      <c r="ALY219"/>
      <c r="ALZ219"/>
      <c r="AMA219"/>
      <c r="AMB219"/>
      <c r="AMC219"/>
      <c r="AMD219"/>
      <c r="AME219"/>
      <c r="AMF219"/>
      <c r="AMG219"/>
      <c r="AMH219"/>
      <c r="AMI219"/>
    </row>
    <row r="220" spans="1:1023">
      <c r="A220" s="284" t="s">
        <v>908</v>
      </c>
      <c r="B220" s="156">
        <v>220</v>
      </c>
      <c r="C220" s="302" t="s">
        <v>909</v>
      </c>
      <c r="D220" s="276" t="s">
        <v>910</v>
      </c>
      <c r="E220"/>
      <c r="F220"/>
      <c r="G220"/>
      <c r="H220"/>
      <c r="I220" s="343"/>
      <c r="J220" s="212">
        <v>2</v>
      </c>
      <c r="K220" s="78">
        <v>2</v>
      </c>
      <c r="L220" s="78"/>
      <c r="M220" s="78"/>
      <c r="N220" s="40"/>
      <c r="O220" s="224">
        <v>3</v>
      </c>
      <c r="P220"/>
      <c r="Q220"/>
      <c r="R220"/>
      <c r="S220"/>
      <c r="T220"/>
      <c r="U220"/>
      <c r="V220" s="166">
        <f t="shared" si="140"/>
        <v>100</v>
      </c>
      <c r="W220" s="166">
        <f t="shared" si="133"/>
        <v>100</v>
      </c>
      <c r="X220" s="166">
        <f t="shared" si="141"/>
        <v>20</v>
      </c>
      <c r="Y220" s="166">
        <f t="shared" si="100"/>
        <v>100</v>
      </c>
      <c r="Z220" s="166">
        <f t="shared" si="101"/>
        <v>100</v>
      </c>
      <c r="AA220" s="174">
        <f t="shared" si="138"/>
        <v>100</v>
      </c>
      <c r="AB220" s="174">
        <f t="shared" si="139"/>
        <v>100</v>
      </c>
      <c r="AC220" s="174">
        <f t="shared" si="104"/>
        <v>100</v>
      </c>
      <c r="AD220"/>
      <c r="AE220"/>
      <c r="AF220" s="162">
        <f t="shared" si="142"/>
        <v>10</v>
      </c>
      <c r="AG220" s="162">
        <f t="shared" si="143"/>
        <v>10</v>
      </c>
      <c r="AH220" s="162">
        <f t="shared" si="144"/>
        <v>100</v>
      </c>
      <c r="AI220" s="162">
        <f t="shared" si="145"/>
        <v>100</v>
      </c>
      <c r="AJ220" s="163"/>
      <c r="AK220"/>
      <c r="AL220"/>
      <c r="AM220" s="163"/>
      <c r="AN220"/>
      <c r="AO220"/>
      <c r="AP220"/>
      <c r="AQ220" s="271" t="s">
        <v>805</v>
      </c>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c r="AAW220"/>
      <c r="AAX220"/>
      <c r="AAY220"/>
      <c r="AAZ220"/>
      <c r="ABA220"/>
      <c r="ABB220"/>
      <c r="ABC220"/>
      <c r="ABD220"/>
      <c r="ABE220"/>
      <c r="ABF220"/>
      <c r="ABG220"/>
      <c r="ABH220"/>
      <c r="ABI220"/>
      <c r="ABJ220"/>
      <c r="ABK220"/>
      <c r="ABL220"/>
      <c r="ABM220"/>
      <c r="ABN220"/>
      <c r="ABO220"/>
      <c r="ABP220"/>
      <c r="ABQ220"/>
      <c r="ABR220"/>
      <c r="ABS220"/>
      <c r="ABT220"/>
      <c r="ABU220"/>
      <c r="ABV220"/>
      <c r="ABW220"/>
      <c r="ABX220"/>
      <c r="ABY220"/>
      <c r="ABZ220"/>
      <c r="ACA220"/>
      <c r="ACB220"/>
      <c r="ACC220"/>
      <c r="ACD220"/>
      <c r="ACE220"/>
      <c r="ACF220"/>
      <c r="ACG220"/>
      <c r="ACH220"/>
      <c r="ACI220"/>
      <c r="ACJ220"/>
      <c r="ACK220"/>
      <c r="ACL220"/>
      <c r="ACM220"/>
      <c r="ACN220"/>
      <c r="ACO220"/>
      <c r="ACP220"/>
      <c r="ACQ220"/>
      <c r="ACR220"/>
      <c r="ACS220"/>
      <c r="ACT220"/>
      <c r="ACU220"/>
      <c r="ACV220"/>
      <c r="ACW220"/>
      <c r="ACX220"/>
      <c r="ACY220"/>
      <c r="ACZ220"/>
      <c r="ADA220"/>
      <c r="ADB220"/>
      <c r="ADC220"/>
      <c r="ADD220"/>
      <c r="ADE220"/>
      <c r="ADF220"/>
      <c r="ADG220"/>
      <c r="ADH220"/>
      <c r="ADI220"/>
      <c r="ADJ220"/>
      <c r="ADK220"/>
      <c r="ADL220"/>
      <c r="ADM220"/>
      <c r="ADN220"/>
      <c r="ADO220"/>
      <c r="ADP220"/>
      <c r="ADQ220"/>
      <c r="ADR220"/>
      <c r="ADS220"/>
      <c r="ADT220"/>
      <c r="ADU220"/>
      <c r="ADV220"/>
      <c r="ADW220"/>
      <c r="ADX220"/>
      <c r="ADY220"/>
      <c r="ADZ220"/>
      <c r="AEA220"/>
      <c r="AEB220"/>
      <c r="AEC220"/>
      <c r="AED220"/>
      <c r="AEE220"/>
      <c r="AEF220"/>
      <c r="AEG220"/>
      <c r="AEH220"/>
      <c r="AEI220"/>
      <c r="AEJ220"/>
      <c r="AEK220"/>
      <c r="AEL220"/>
      <c r="AEM220"/>
      <c r="AEN220"/>
      <c r="AEO220"/>
      <c r="AEP220"/>
      <c r="AEQ220"/>
      <c r="AER220"/>
      <c r="AES220"/>
      <c r="AET220"/>
      <c r="AEU220"/>
      <c r="AEV220"/>
      <c r="AEW220"/>
      <c r="AEX220"/>
      <c r="AEY220"/>
      <c r="AEZ220"/>
      <c r="AFA220"/>
      <c r="AFB220"/>
      <c r="AFC220"/>
      <c r="AFD220"/>
      <c r="AFE220"/>
      <c r="AFF220"/>
      <c r="AFG220"/>
      <c r="AFH220"/>
      <c r="AFI220"/>
      <c r="AFJ220"/>
      <c r="AFK220"/>
      <c r="AFL220"/>
      <c r="AFM220"/>
      <c r="AFN220"/>
      <c r="AFO220"/>
      <c r="AFP220"/>
      <c r="AFQ220"/>
      <c r="AFR220"/>
      <c r="AFS220"/>
      <c r="AFT220"/>
      <c r="AFU220"/>
      <c r="AFV220"/>
      <c r="AFW220"/>
      <c r="AFX220"/>
      <c r="AFY220"/>
      <c r="AFZ220"/>
      <c r="AGA220"/>
      <c r="AGB220"/>
      <c r="AGC220"/>
      <c r="AGD220"/>
      <c r="AGE220"/>
      <c r="AGF220"/>
      <c r="AGG220"/>
      <c r="AGH220"/>
      <c r="AGI220"/>
      <c r="AGJ220"/>
      <c r="AGK220"/>
      <c r="AGL220"/>
      <c r="AGM220"/>
      <c r="AGN220"/>
      <c r="AGO220"/>
      <c r="AGP220"/>
      <c r="AGQ220"/>
      <c r="AGR220"/>
      <c r="AGS220"/>
      <c r="AGT220"/>
      <c r="AGU220"/>
      <c r="AGV220"/>
      <c r="AGW220"/>
      <c r="AGX220"/>
      <c r="AGY220"/>
      <c r="AGZ220"/>
      <c r="AHA220"/>
      <c r="AHB220"/>
      <c r="AHC220"/>
      <c r="AHD220"/>
      <c r="AHE220"/>
      <c r="AHF220"/>
      <c r="AHG220"/>
      <c r="AHH220"/>
      <c r="AHI220"/>
      <c r="AHJ220"/>
      <c r="AHK220"/>
      <c r="AHL220"/>
      <c r="AHM220"/>
      <c r="AHN220"/>
      <c r="AHO220"/>
      <c r="AHP220"/>
      <c r="AHQ220"/>
      <c r="AHR220"/>
      <c r="AHS220"/>
      <c r="AHT220"/>
      <c r="AHU220"/>
      <c r="AHV220"/>
      <c r="AHW220"/>
      <c r="AHX220"/>
      <c r="AHY220"/>
      <c r="AHZ220"/>
      <c r="AIA220"/>
      <c r="AIB220"/>
      <c r="AIC220"/>
      <c r="AID220"/>
      <c r="AIE220"/>
      <c r="AIF220"/>
      <c r="AIG220"/>
      <c r="AIH220"/>
      <c r="AII220"/>
      <c r="AIJ220"/>
      <c r="AIK220"/>
      <c r="AIL220"/>
      <c r="AIM220"/>
      <c r="AIN220"/>
      <c r="AIO220"/>
      <c r="AIP220"/>
      <c r="AIQ220"/>
      <c r="AIR220"/>
      <c r="AIS220"/>
      <c r="AIT220"/>
      <c r="AIU220"/>
      <c r="AIV220"/>
      <c r="AIW220"/>
      <c r="AIX220"/>
      <c r="AIY220"/>
      <c r="AIZ220"/>
      <c r="AJA220"/>
      <c r="AJB220"/>
      <c r="AJC220"/>
      <c r="AJD220"/>
      <c r="AJE220"/>
      <c r="AJF220"/>
      <c r="AJG220"/>
      <c r="AJH220"/>
      <c r="AJI220"/>
      <c r="AJJ220"/>
      <c r="AJK220"/>
      <c r="AJL220"/>
      <c r="AJM220"/>
      <c r="AJN220"/>
      <c r="AJO220"/>
      <c r="AJP220"/>
      <c r="AJQ220"/>
      <c r="AJR220"/>
      <c r="AJS220"/>
      <c r="AJT220"/>
      <c r="AJU220"/>
      <c r="AJV220"/>
      <c r="AJW220"/>
      <c r="AJX220"/>
      <c r="AJY220"/>
      <c r="AJZ220"/>
      <c r="AKA220"/>
      <c r="AKB220"/>
      <c r="AKC220"/>
      <c r="AKD220"/>
      <c r="AKE220"/>
      <c r="AKF220"/>
      <c r="AKG220"/>
      <c r="AKH220"/>
      <c r="AKI220"/>
      <c r="AKJ220"/>
      <c r="AKK220"/>
      <c r="AKL220"/>
      <c r="AKM220"/>
      <c r="AKN220"/>
      <c r="AKO220"/>
      <c r="AKP220"/>
      <c r="AKQ220"/>
      <c r="AKR220"/>
      <c r="AKS220"/>
      <c r="AKT220"/>
      <c r="AKU220"/>
      <c r="AKV220"/>
      <c r="AKW220"/>
      <c r="AKX220"/>
      <c r="AKY220"/>
      <c r="AKZ220"/>
      <c r="ALA220"/>
      <c r="ALB220"/>
      <c r="ALC220"/>
      <c r="ALD220"/>
      <c r="ALE220"/>
      <c r="ALF220"/>
      <c r="ALG220"/>
      <c r="ALH220"/>
      <c r="ALI220"/>
      <c r="ALJ220"/>
      <c r="ALK220"/>
      <c r="ALL220"/>
      <c r="ALM220"/>
      <c r="ALN220"/>
      <c r="ALO220"/>
      <c r="ALP220"/>
      <c r="ALQ220"/>
      <c r="ALR220"/>
      <c r="ALS220"/>
      <c r="ALT220"/>
      <c r="ALU220"/>
      <c r="ALV220"/>
      <c r="ALW220"/>
      <c r="ALX220"/>
      <c r="ALY220"/>
      <c r="ALZ220"/>
      <c r="AMA220"/>
      <c r="AMB220"/>
      <c r="AMC220"/>
      <c r="AMD220"/>
      <c r="AME220"/>
      <c r="AMF220"/>
      <c r="AMG220"/>
      <c r="AMH220"/>
      <c r="AMI220"/>
    </row>
    <row r="221" spans="1:1023" ht="17.25" customHeight="1">
      <c r="A221" s="284" t="s">
        <v>911</v>
      </c>
      <c r="B221" s="156">
        <v>221</v>
      </c>
      <c r="C221" s="302" t="s">
        <v>912</v>
      </c>
      <c r="D221" s="276" t="s">
        <v>913</v>
      </c>
      <c r="E221"/>
      <c r="F221"/>
      <c r="G221"/>
      <c r="H221"/>
      <c r="I221" s="343"/>
      <c r="J221" s="212">
        <v>2</v>
      </c>
      <c r="K221" s="78">
        <v>2</v>
      </c>
      <c r="L221" s="78">
        <v>1</v>
      </c>
      <c r="M221" s="78"/>
      <c r="N221" s="40"/>
      <c r="O221" s="222"/>
      <c r="P221"/>
      <c r="Q221"/>
      <c r="R221"/>
      <c r="S221"/>
      <c r="T221"/>
      <c r="U221"/>
      <c r="V221" s="166">
        <f t="shared" si="140"/>
        <v>100</v>
      </c>
      <c r="W221" s="166">
        <f t="shared" si="133"/>
        <v>100</v>
      </c>
      <c r="X221" s="166">
        <f t="shared" si="141"/>
        <v>100</v>
      </c>
      <c r="Y221" s="166">
        <f t="shared" si="100"/>
        <v>100</v>
      </c>
      <c r="Z221" s="166">
        <f t="shared" si="101"/>
        <v>100</v>
      </c>
      <c r="AA221" s="174">
        <f t="shared" si="138"/>
        <v>100</v>
      </c>
      <c r="AB221" s="174">
        <f t="shared" si="139"/>
        <v>100</v>
      </c>
      <c r="AC221" s="174">
        <f t="shared" si="104"/>
        <v>100</v>
      </c>
      <c r="AD221"/>
      <c r="AE221"/>
      <c r="AF221" s="162">
        <f t="shared" si="142"/>
        <v>10</v>
      </c>
      <c r="AG221" s="162">
        <f t="shared" si="143"/>
        <v>10</v>
      </c>
      <c r="AH221" s="162">
        <f t="shared" si="144"/>
        <v>100</v>
      </c>
      <c r="AI221" s="162">
        <f t="shared" si="145"/>
        <v>100</v>
      </c>
      <c r="AJ221" s="163"/>
      <c r="AK221"/>
      <c r="AL221"/>
      <c r="AM221" s="163"/>
      <c r="AN221"/>
      <c r="AO221"/>
      <c r="AP221"/>
      <c r="AQ221" s="243" t="s">
        <v>805</v>
      </c>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c r="AAW221"/>
      <c r="AAX221"/>
      <c r="AAY221"/>
      <c r="AAZ221"/>
      <c r="ABA221"/>
      <c r="ABB221"/>
      <c r="ABC221"/>
      <c r="ABD221"/>
      <c r="ABE221"/>
      <c r="ABF221"/>
      <c r="ABG221"/>
      <c r="ABH221"/>
      <c r="ABI221"/>
      <c r="ABJ221"/>
      <c r="ABK221"/>
      <c r="ABL221"/>
      <c r="ABM221"/>
      <c r="ABN221"/>
      <c r="ABO221"/>
      <c r="ABP221"/>
      <c r="ABQ221"/>
      <c r="ABR221"/>
      <c r="ABS221"/>
      <c r="ABT221"/>
      <c r="ABU221"/>
      <c r="ABV221"/>
      <c r="ABW221"/>
      <c r="ABX221"/>
      <c r="ABY221"/>
      <c r="ABZ221"/>
      <c r="ACA221"/>
      <c r="ACB221"/>
      <c r="ACC221"/>
      <c r="ACD221"/>
      <c r="ACE221"/>
      <c r="ACF221"/>
      <c r="ACG221"/>
      <c r="ACH221"/>
      <c r="ACI221"/>
      <c r="ACJ221"/>
      <c r="ACK221"/>
      <c r="ACL221"/>
      <c r="ACM221"/>
      <c r="ACN221"/>
      <c r="ACO221"/>
      <c r="ACP221"/>
      <c r="ACQ221"/>
      <c r="ACR221"/>
      <c r="ACS221"/>
      <c r="ACT221"/>
      <c r="ACU221"/>
      <c r="ACV221"/>
      <c r="ACW221"/>
      <c r="ACX221"/>
      <c r="ACY221"/>
      <c r="ACZ221"/>
      <c r="ADA221"/>
      <c r="ADB221"/>
      <c r="ADC221"/>
      <c r="ADD221"/>
      <c r="ADE221"/>
      <c r="ADF221"/>
      <c r="ADG221"/>
      <c r="ADH221"/>
      <c r="ADI221"/>
      <c r="ADJ221"/>
      <c r="ADK221"/>
      <c r="ADL221"/>
      <c r="ADM221"/>
      <c r="ADN221"/>
      <c r="ADO221"/>
      <c r="ADP221"/>
      <c r="ADQ221"/>
      <c r="ADR221"/>
      <c r="ADS221"/>
      <c r="ADT221"/>
      <c r="ADU221"/>
      <c r="ADV221"/>
      <c r="ADW221"/>
      <c r="ADX221"/>
      <c r="ADY221"/>
      <c r="ADZ221"/>
      <c r="AEA221"/>
      <c r="AEB221"/>
      <c r="AEC221"/>
      <c r="AED221"/>
      <c r="AEE221"/>
      <c r="AEF221"/>
      <c r="AEG221"/>
      <c r="AEH221"/>
      <c r="AEI221"/>
      <c r="AEJ221"/>
      <c r="AEK221"/>
      <c r="AEL221"/>
      <c r="AEM221"/>
      <c r="AEN221"/>
      <c r="AEO221"/>
      <c r="AEP221"/>
      <c r="AEQ221"/>
      <c r="AER221"/>
      <c r="AES221"/>
      <c r="AET221"/>
      <c r="AEU221"/>
      <c r="AEV221"/>
      <c r="AEW221"/>
      <c r="AEX221"/>
      <c r="AEY221"/>
      <c r="AEZ221"/>
      <c r="AFA221"/>
      <c r="AFB221"/>
      <c r="AFC221"/>
      <c r="AFD221"/>
      <c r="AFE221"/>
      <c r="AFF221"/>
      <c r="AFG221"/>
      <c r="AFH221"/>
      <c r="AFI221"/>
      <c r="AFJ221"/>
      <c r="AFK221"/>
      <c r="AFL221"/>
      <c r="AFM221"/>
      <c r="AFN221"/>
      <c r="AFO221"/>
      <c r="AFP221"/>
      <c r="AFQ221"/>
      <c r="AFR221"/>
      <c r="AFS221"/>
      <c r="AFT221"/>
      <c r="AFU221"/>
      <c r="AFV221"/>
      <c r="AFW221"/>
      <c r="AFX221"/>
      <c r="AFY221"/>
      <c r="AFZ221"/>
      <c r="AGA221"/>
      <c r="AGB221"/>
      <c r="AGC221"/>
      <c r="AGD221"/>
      <c r="AGE221"/>
      <c r="AGF221"/>
      <c r="AGG221"/>
      <c r="AGH221"/>
      <c r="AGI221"/>
      <c r="AGJ221"/>
      <c r="AGK221"/>
      <c r="AGL221"/>
      <c r="AGM221"/>
      <c r="AGN221"/>
      <c r="AGO221"/>
      <c r="AGP221"/>
      <c r="AGQ221"/>
      <c r="AGR221"/>
      <c r="AGS221"/>
      <c r="AGT221"/>
      <c r="AGU221"/>
      <c r="AGV221"/>
      <c r="AGW221"/>
      <c r="AGX221"/>
      <c r="AGY221"/>
      <c r="AGZ221"/>
      <c r="AHA221"/>
      <c r="AHB221"/>
      <c r="AHC221"/>
      <c r="AHD221"/>
      <c r="AHE221"/>
      <c r="AHF221"/>
      <c r="AHG221"/>
      <c r="AHH221"/>
      <c r="AHI221"/>
      <c r="AHJ221"/>
      <c r="AHK221"/>
      <c r="AHL221"/>
      <c r="AHM221"/>
      <c r="AHN221"/>
      <c r="AHO221"/>
      <c r="AHP221"/>
      <c r="AHQ221"/>
      <c r="AHR221"/>
      <c r="AHS221"/>
      <c r="AHT221"/>
      <c r="AHU221"/>
      <c r="AHV221"/>
      <c r="AHW221"/>
      <c r="AHX221"/>
      <c r="AHY221"/>
      <c r="AHZ221"/>
      <c r="AIA221"/>
      <c r="AIB221"/>
      <c r="AIC221"/>
      <c r="AID221"/>
      <c r="AIE221"/>
      <c r="AIF221"/>
      <c r="AIG221"/>
      <c r="AIH221"/>
      <c r="AII221"/>
      <c r="AIJ221"/>
      <c r="AIK221"/>
      <c r="AIL221"/>
      <c r="AIM221"/>
      <c r="AIN221"/>
      <c r="AIO221"/>
      <c r="AIP221"/>
      <c r="AIQ221"/>
      <c r="AIR221"/>
      <c r="AIS221"/>
      <c r="AIT221"/>
      <c r="AIU221"/>
      <c r="AIV221"/>
      <c r="AIW221"/>
      <c r="AIX221"/>
      <c r="AIY221"/>
      <c r="AIZ221"/>
      <c r="AJA221"/>
      <c r="AJB221"/>
      <c r="AJC221"/>
      <c r="AJD221"/>
      <c r="AJE221"/>
      <c r="AJF221"/>
      <c r="AJG221"/>
      <c r="AJH221"/>
      <c r="AJI221"/>
      <c r="AJJ221"/>
      <c r="AJK221"/>
      <c r="AJL221"/>
      <c r="AJM221"/>
      <c r="AJN221"/>
      <c r="AJO221"/>
      <c r="AJP221"/>
      <c r="AJQ221"/>
      <c r="AJR221"/>
      <c r="AJS221"/>
      <c r="AJT221"/>
      <c r="AJU221"/>
      <c r="AJV221"/>
      <c r="AJW221"/>
      <c r="AJX221"/>
      <c r="AJY221"/>
      <c r="AJZ221"/>
      <c r="AKA221"/>
      <c r="AKB221"/>
      <c r="AKC221"/>
      <c r="AKD221"/>
      <c r="AKE221"/>
      <c r="AKF221"/>
      <c r="AKG221"/>
      <c r="AKH221"/>
      <c r="AKI221"/>
      <c r="AKJ221"/>
      <c r="AKK221"/>
      <c r="AKL221"/>
      <c r="AKM221"/>
      <c r="AKN221"/>
      <c r="AKO221"/>
      <c r="AKP221"/>
      <c r="AKQ221"/>
      <c r="AKR221"/>
      <c r="AKS221"/>
      <c r="AKT221"/>
      <c r="AKU221"/>
      <c r="AKV221"/>
      <c r="AKW221"/>
      <c r="AKX221"/>
      <c r="AKY221"/>
      <c r="AKZ221"/>
      <c r="ALA221"/>
      <c r="ALB221"/>
      <c r="ALC221"/>
      <c r="ALD221"/>
      <c r="ALE221"/>
      <c r="ALF221"/>
      <c r="ALG221"/>
      <c r="ALH221"/>
      <c r="ALI221"/>
      <c r="ALJ221"/>
      <c r="ALK221"/>
      <c r="ALL221"/>
      <c r="ALM221"/>
      <c r="ALN221"/>
      <c r="ALO221"/>
      <c r="ALP221"/>
      <c r="ALQ221"/>
      <c r="ALR221"/>
      <c r="ALS221"/>
      <c r="ALT221"/>
      <c r="ALU221"/>
      <c r="ALV221"/>
      <c r="ALW221"/>
      <c r="ALX221"/>
      <c r="ALY221"/>
      <c r="ALZ221"/>
      <c r="AMA221"/>
      <c r="AMB221"/>
      <c r="AMC221"/>
      <c r="AMD221"/>
      <c r="AME221"/>
      <c r="AMF221"/>
      <c r="AMG221"/>
      <c r="AMH221"/>
      <c r="AMI221"/>
    </row>
    <row r="222" spans="1:1023" ht="15" customHeight="1">
      <c r="A222" s="284" t="s">
        <v>914</v>
      </c>
      <c r="B222" s="156">
        <v>222</v>
      </c>
      <c r="C222" t="s">
        <v>25878</v>
      </c>
      <c r="D222" s="276" t="s">
        <v>915</v>
      </c>
      <c r="E222"/>
      <c r="F222"/>
      <c r="G222"/>
      <c r="H222"/>
      <c r="I222" s="349">
        <v>14.5</v>
      </c>
      <c r="J222" s="212"/>
      <c r="K222" s="78"/>
      <c r="L222" s="78" t="s">
        <v>772</v>
      </c>
      <c r="M222" s="78"/>
      <c r="N222" s="40"/>
      <c r="O222" s="222"/>
      <c r="P222"/>
      <c r="Q222"/>
      <c r="R222"/>
      <c r="S222"/>
      <c r="T222"/>
      <c r="U222"/>
      <c r="V222" s="166">
        <f t="shared" si="140"/>
        <v>100</v>
      </c>
      <c r="W222" s="166">
        <f t="shared" si="133"/>
        <v>100</v>
      </c>
      <c r="X222" s="166">
        <f t="shared" si="141"/>
        <v>100</v>
      </c>
      <c r="Y222" s="166">
        <f t="shared" si="100"/>
        <v>100</v>
      </c>
      <c r="Z222" s="166">
        <f t="shared" si="101"/>
        <v>100</v>
      </c>
      <c r="AA222" s="174">
        <f t="shared" si="138"/>
        <v>100</v>
      </c>
      <c r="AB222" s="174">
        <f t="shared" si="139"/>
        <v>100</v>
      </c>
      <c r="AC222" s="174">
        <f t="shared" si="104"/>
        <v>100</v>
      </c>
      <c r="AD222"/>
      <c r="AE222"/>
      <c r="AF222" s="162">
        <f t="shared" si="142"/>
        <v>100</v>
      </c>
      <c r="AG222" s="162">
        <f t="shared" si="143"/>
        <v>100</v>
      </c>
      <c r="AH222" s="162">
        <f t="shared" si="144"/>
        <v>100</v>
      </c>
      <c r="AI222" s="162">
        <f t="shared" si="145"/>
        <v>100</v>
      </c>
      <c r="AJ222" s="352" t="s">
        <v>25879</v>
      </c>
      <c r="AK222"/>
      <c r="AL222"/>
      <c r="AM222" s="163"/>
      <c r="AN222"/>
      <c r="AO222"/>
      <c r="AP222"/>
      <c r="AQ222" s="243" t="s">
        <v>916</v>
      </c>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c r="ADN222"/>
      <c r="ADO222"/>
      <c r="ADP222"/>
      <c r="ADQ222"/>
      <c r="ADR222"/>
      <c r="ADS222"/>
      <c r="ADT222"/>
      <c r="ADU222"/>
      <c r="ADV222"/>
      <c r="ADW222"/>
      <c r="ADX222"/>
      <c r="ADY222"/>
      <c r="ADZ222"/>
      <c r="AEA222"/>
      <c r="AEB222"/>
      <c r="AEC222"/>
      <c r="AED222"/>
      <c r="AEE222"/>
      <c r="AEF222"/>
      <c r="AEG222"/>
      <c r="AEH222"/>
      <c r="AEI222"/>
      <c r="AEJ222"/>
      <c r="AEK222"/>
      <c r="AEL222"/>
      <c r="AEM222"/>
      <c r="AEN222"/>
      <c r="AEO222"/>
      <c r="AEP222"/>
      <c r="AEQ222"/>
      <c r="AER222"/>
      <c r="AES222"/>
      <c r="AET222"/>
      <c r="AEU222"/>
      <c r="AEV222"/>
      <c r="AEW222"/>
      <c r="AEX222"/>
      <c r="AEY222"/>
      <c r="AEZ222"/>
      <c r="AFA222"/>
      <c r="AFB222"/>
      <c r="AFC222"/>
      <c r="AFD222"/>
      <c r="AFE222"/>
      <c r="AFF222"/>
      <c r="AFG222"/>
      <c r="AFH222"/>
      <c r="AFI222"/>
      <c r="AFJ222"/>
      <c r="AFK222"/>
      <c r="AFL222"/>
      <c r="AFM222"/>
      <c r="AFN222"/>
      <c r="AFO222"/>
      <c r="AFP222"/>
      <c r="AFQ222"/>
      <c r="AFR222"/>
      <c r="AFS222"/>
      <c r="AFT222"/>
      <c r="AFU222"/>
      <c r="AFV222"/>
      <c r="AFW222"/>
      <c r="AFX222"/>
      <c r="AFY222"/>
      <c r="AFZ222"/>
      <c r="AGA222"/>
      <c r="AGB222"/>
      <c r="AGC222"/>
      <c r="AGD222"/>
      <c r="AGE222"/>
      <c r="AGF222"/>
      <c r="AGG222"/>
      <c r="AGH222"/>
      <c r="AGI222"/>
      <c r="AGJ222"/>
      <c r="AGK222"/>
      <c r="AGL222"/>
      <c r="AGM222"/>
      <c r="AGN222"/>
      <c r="AGO222"/>
      <c r="AGP222"/>
      <c r="AGQ222"/>
      <c r="AGR222"/>
      <c r="AGS222"/>
      <c r="AGT222"/>
      <c r="AGU222"/>
      <c r="AGV222"/>
      <c r="AGW222"/>
      <c r="AGX222"/>
      <c r="AGY222"/>
      <c r="AGZ222"/>
      <c r="AHA222"/>
      <c r="AHB222"/>
      <c r="AHC222"/>
      <c r="AHD222"/>
      <c r="AHE222"/>
      <c r="AHF222"/>
      <c r="AHG222"/>
      <c r="AHH222"/>
      <c r="AHI222"/>
      <c r="AHJ222"/>
      <c r="AHK222"/>
      <c r="AHL222"/>
      <c r="AHM222"/>
      <c r="AHN222"/>
      <c r="AHO222"/>
      <c r="AHP222"/>
      <c r="AHQ222"/>
      <c r="AHR222"/>
      <c r="AHS222"/>
      <c r="AHT222"/>
      <c r="AHU222"/>
      <c r="AHV222"/>
      <c r="AHW222"/>
      <c r="AHX222"/>
      <c r="AHY222"/>
      <c r="AHZ222"/>
      <c r="AIA222"/>
      <c r="AIB222"/>
      <c r="AIC222"/>
      <c r="AID222"/>
      <c r="AIE222"/>
      <c r="AIF222"/>
      <c r="AIG222"/>
      <c r="AIH222"/>
      <c r="AII222"/>
      <c r="AIJ222"/>
      <c r="AIK222"/>
      <c r="AIL222"/>
      <c r="AIM222"/>
      <c r="AIN222"/>
      <c r="AIO222"/>
      <c r="AIP222"/>
      <c r="AIQ222"/>
      <c r="AIR222"/>
      <c r="AIS222"/>
      <c r="AIT222"/>
      <c r="AIU222"/>
      <c r="AIV222"/>
      <c r="AIW222"/>
      <c r="AIX222"/>
      <c r="AIY222"/>
      <c r="AIZ222"/>
      <c r="AJA222"/>
      <c r="AJB222"/>
      <c r="AJC222"/>
      <c r="AJD222"/>
      <c r="AJE222"/>
      <c r="AJF222"/>
      <c r="AJG222"/>
      <c r="AJH222"/>
      <c r="AJI222"/>
      <c r="AJJ222"/>
      <c r="AJK222"/>
      <c r="AJL222"/>
      <c r="AJM222"/>
      <c r="AJN222"/>
      <c r="AJO222"/>
      <c r="AJP222"/>
      <c r="AJQ222"/>
      <c r="AJR222"/>
      <c r="AJS222"/>
      <c r="AJT222"/>
      <c r="AJU222"/>
      <c r="AJV222"/>
      <c r="AJW222"/>
      <c r="AJX222"/>
      <c r="AJY222"/>
      <c r="AJZ222"/>
      <c r="AKA222"/>
      <c r="AKB222"/>
      <c r="AKC222"/>
      <c r="AKD222"/>
      <c r="AKE222"/>
      <c r="AKF222"/>
      <c r="AKG222"/>
      <c r="AKH222"/>
      <c r="AKI222"/>
      <c r="AKJ222"/>
      <c r="AKK222"/>
      <c r="AKL222"/>
      <c r="AKM222"/>
      <c r="AKN222"/>
      <c r="AKO222"/>
      <c r="AKP222"/>
      <c r="AKQ222"/>
      <c r="AKR222"/>
      <c r="AKS222"/>
      <c r="AKT222"/>
      <c r="AKU222"/>
      <c r="AKV222"/>
      <c r="AKW222"/>
      <c r="AKX222"/>
      <c r="AKY222"/>
      <c r="AKZ222"/>
      <c r="ALA222"/>
      <c r="ALB222"/>
      <c r="ALC222"/>
      <c r="ALD222"/>
      <c r="ALE222"/>
      <c r="ALF222"/>
      <c r="ALG222"/>
      <c r="ALH222"/>
      <c r="ALI222"/>
      <c r="ALJ222"/>
      <c r="ALK222"/>
      <c r="ALL222"/>
      <c r="ALM222"/>
      <c r="ALN222"/>
      <c r="ALO222"/>
      <c r="ALP222"/>
      <c r="ALQ222"/>
      <c r="ALR222"/>
      <c r="ALS222"/>
      <c r="ALT222"/>
      <c r="ALU222"/>
      <c r="ALV222"/>
      <c r="ALW222"/>
      <c r="ALX222"/>
      <c r="ALY222"/>
      <c r="ALZ222"/>
      <c r="AMA222"/>
      <c r="AMB222"/>
      <c r="AMC222"/>
      <c r="AMD222"/>
      <c r="AME222"/>
      <c r="AMF222"/>
      <c r="AMG222"/>
      <c r="AMH222"/>
      <c r="AMI222"/>
    </row>
    <row r="223" spans="1:1023">
      <c r="A223" s="284" t="s">
        <v>917</v>
      </c>
      <c r="B223" s="156">
        <v>223</v>
      </c>
      <c r="C223" t="s">
        <v>25880</v>
      </c>
      <c r="D223" s="276" t="s">
        <v>918</v>
      </c>
      <c r="E223"/>
      <c r="F223"/>
      <c r="G223"/>
      <c r="H223"/>
      <c r="I223" s="343"/>
      <c r="J223" s="212"/>
      <c r="K223" s="78"/>
      <c r="L223" s="78">
        <v>1</v>
      </c>
      <c r="M223" s="78"/>
      <c r="N223" s="40"/>
      <c r="O223" s="222"/>
      <c r="P223"/>
      <c r="Q223"/>
      <c r="R223"/>
      <c r="S223"/>
      <c r="T223"/>
      <c r="U223"/>
      <c r="V223" s="166">
        <f t="shared" si="140"/>
        <v>100</v>
      </c>
      <c r="W223" s="166">
        <f t="shared" si="133"/>
        <v>100</v>
      </c>
      <c r="X223" s="166">
        <f t="shared" si="141"/>
        <v>100</v>
      </c>
      <c r="Y223" s="166">
        <f t="shared" si="100"/>
        <v>100</v>
      </c>
      <c r="Z223" s="166">
        <f t="shared" si="101"/>
        <v>100</v>
      </c>
      <c r="AA223" s="174">
        <f t="shared" si="138"/>
        <v>100</v>
      </c>
      <c r="AB223" s="174">
        <f t="shared" si="139"/>
        <v>100</v>
      </c>
      <c r="AC223" s="174">
        <f t="shared" si="104"/>
        <v>100</v>
      </c>
      <c r="AD223"/>
      <c r="AE223"/>
      <c r="AF223" s="162">
        <f t="shared" si="142"/>
        <v>100</v>
      </c>
      <c r="AG223" s="162">
        <f t="shared" si="143"/>
        <v>100</v>
      </c>
      <c r="AH223" s="162">
        <f t="shared" si="144"/>
        <v>100</v>
      </c>
      <c r="AI223" s="162">
        <f t="shared" si="145"/>
        <v>100</v>
      </c>
      <c r="AJ223" s="163"/>
      <c r="AK223"/>
      <c r="AL223"/>
      <c r="AM223" s="163"/>
      <c r="AN223"/>
      <c r="AO223"/>
      <c r="AP223"/>
      <c r="AQ223" s="243" t="s">
        <v>916</v>
      </c>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c r="ADN223"/>
      <c r="ADO223"/>
      <c r="ADP223"/>
      <c r="ADQ223"/>
      <c r="ADR223"/>
      <c r="ADS223"/>
      <c r="ADT223"/>
      <c r="ADU223"/>
      <c r="ADV223"/>
      <c r="ADW223"/>
      <c r="ADX223"/>
      <c r="ADY223"/>
      <c r="ADZ223"/>
      <c r="AEA223"/>
      <c r="AEB223"/>
      <c r="AEC223"/>
      <c r="AED223"/>
      <c r="AEE223"/>
      <c r="AEF223"/>
      <c r="AEG223"/>
      <c r="AEH223"/>
      <c r="AEI223"/>
      <c r="AEJ223"/>
      <c r="AEK223"/>
      <c r="AEL223"/>
      <c r="AEM223"/>
      <c r="AEN223"/>
      <c r="AEO223"/>
      <c r="AEP223"/>
      <c r="AEQ223"/>
      <c r="AER223"/>
      <c r="AES223"/>
      <c r="AET223"/>
      <c r="AEU223"/>
      <c r="AEV223"/>
      <c r="AEW223"/>
      <c r="AEX223"/>
      <c r="AEY223"/>
      <c r="AEZ223"/>
      <c r="AFA223"/>
      <c r="AFB223"/>
      <c r="AFC223"/>
      <c r="AFD223"/>
      <c r="AFE223"/>
      <c r="AFF223"/>
      <c r="AFG223"/>
      <c r="AFH223"/>
      <c r="AFI223"/>
      <c r="AFJ223"/>
      <c r="AFK223"/>
      <c r="AFL223"/>
      <c r="AFM223"/>
      <c r="AFN223"/>
      <c r="AFO223"/>
      <c r="AFP223"/>
      <c r="AFQ223"/>
      <c r="AFR223"/>
      <c r="AFS223"/>
      <c r="AFT223"/>
      <c r="AFU223"/>
      <c r="AFV223"/>
      <c r="AFW223"/>
      <c r="AFX223"/>
      <c r="AFY223"/>
      <c r="AFZ223"/>
      <c r="AGA223"/>
      <c r="AGB223"/>
      <c r="AGC223"/>
      <c r="AGD223"/>
      <c r="AGE223"/>
      <c r="AGF223"/>
      <c r="AGG223"/>
      <c r="AGH223"/>
      <c r="AGI223"/>
      <c r="AGJ223"/>
      <c r="AGK223"/>
      <c r="AGL223"/>
      <c r="AGM223"/>
      <c r="AGN223"/>
      <c r="AGO223"/>
      <c r="AGP223"/>
      <c r="AGQ223"/>
      <c r="AGR223"/>
      <c r="AGS223"/>
      <c r="AGT223"/>
      <c r="AGU223"/>
      <c r="AGV223"/>
      <c r="AGW223"/>
      <c r="AGX223"/>
      <c r="AGY223"/>
      <c r="AGZ223"/>
      <c r="AHA223"/>
      <c r="AHB223"/>
      <c r="AHC223"/>
      <c r="AHD223"/>
      <c r="AHE223"/>
      <c r="AHF223"/>
      <c r="AHG223"/>
      <c r="AHH223"/>
      <c r="AHI223"/>
      <c r="AHJ223"/>
      <c r="AHK223"/>
      <c r="AHL223"/>
      <c r="AHM223"/>
      <c r="AHN223"/>
      <c r="AHO223"/>
      <c r="AHP223"/>
      <c r="AHQ223"/>
      <c r="AHR223"/>
      <c r="AHS223"/>
      <c r="AHT223"/>
      <c r="AHU223"/>
      <c r="AHV223"/>
      <c r="AHW223"/>
      <c r="AHX223"/>
      <c r="AHY223"/>
      <c r="AHZ223"/>
      <c r="AIA223"/>
      <c r="AIB223"/>
      <c r="AIC223"/>
      <c r="AID223"/>
      <c r="AIE223"/>
      <c r="AIF223"/>
      <c r="AIG223"/>
      <c r="AIH223"/>
      <c r="AII223"/>
      <c r="AIJ223"/>
      <c r="AIK223"/>
      <c r="AIL223"/>
      <c r="AIM223"/>
      <c r="AIN223"/>
      <c r="AIO223"/>
      <c r="AIP223"/>
      <c r="AIQ223"/>
      <c r="AIR223"/>
      <c r="AIS223"/>
      <c r="AIT223"/>
      <c r="AIU223"/>
      <c r="AIV223"/>
      <c r="AIW223"/>
      <c r="AIX223"/>
      <c r="AIY223"/>
      <c r="AIZ223"/>
      <c r="AJA223"/>
      <c r="AJB223"/>
      <c r="AJC223"/>
      <c r="AJD223"/>
      <c r="AJE223"/>
      <c r="AJF223"/>
      <c r="AJG223"/>
      <c r="AJH223"/>
      <c r="AJI223"/>
      <c r="AJJ223"/>
      <c r="AJK223"/>
      <c r="AJL223"/>
      <c r="AJM223"/>
      <c r="AJN223"/>
      <c r="AJO223"/>
      <c r="AJP223"/>
      <c r="AJQ223"/>
      <c r="AJR223"/>
      <c r="AJS223"/>
      <c r="AJT223"/>
      <c r="AJU223"/>
      <c r="AJV223"/>
      <c r="AJW223"/>
      <c r="AJX223"/>
      <c r="AJY223"/>
      <c r="AJZ223"/>
      <c r="AKA223"/>
      <c r="AKB223"/>
      <c r="AKC223"/>
      <c r="AKD223"/>
      <c r="AKE223"/>
      <c r="AKF223"/>
      <c r="AKG223"/>
      <c r="AKH223"/>
      <c r="AKI223"/>
      <c r="AKJ223"/>
      <c r="AKK223"/>
      <c r="AKL223"/>
      <c r="AKM223"/>
      <c r="AKN223"/>
      <c r="AKO223"/>
      <c r="AKP223"/>
      <c r="AKQ223"/>
      <c r="AKR223"/>
      <c r="AKS223"/>
      <c r="AKT223"/>
      <c r="AKU223"/>
      <c r="AKV223"/>
      <c r="AKW223"/>
      <c r="AKX223"/>
      <c r="AKY223"/>
      <c r="AKZ223"/>
      <c r="ALA223"/>
      <c r="ALB223"/>
      <c r="ALC223"/>
      <c r="ALD223"/>
      <c r="ALE223"/>
      <c r="ALF223"/>
      <c r="ALG223"/>
      <c r="ALH223"/>
      <c r="ALI223"/>
      <c r="ALJ223"/>
      <c r="ALK223"/>
      <c r="ALL223"/>
      <c r="ALM223"/>
      <c r="ALN223"/>
      <c r="ALO223"/>
      <c r="ALP223"/>
      <c r="ALQ223"/>
      <c r="ALR223"/>
      <c r="ALS223"/>
      <c r="ALT223"/>
      <c r="ALU223"/>
      <c r="ALV223"/>
      <c r="ALW223"/>
      <c r="ALX223"/>
      <c r="ALY223"/>
      <c r="ALZ223"/>
      <c r="AMA223"/>
      <c r="AMB223"/>
      <c r="AMC223"/>
      <c r="AMD223"/>
      <c r="AME223"/>
      <c r="AMF223"/>
      <c r="AMG223"/>
      <c r="AMH223"/>
      <c r="AMI223"/>
    </row>
    <row r="224" spans="1:1023">
      <c r="A224" s="284" t="s">
        <v>919</v>
      </c>
      <c r="B224" s="156">
        <v>224</v>
      </c>
      <c r="C224" t="s">
        <v>25881</v>
      </c>
      <c r="D224" s="281" t="s">
        <v>25882</v>
      </c>
      <c r="E224"/>
      <c r="F224"/>
      <c r="G224"/>
      <c r="H224"/>
      <c r="I224" s="349">
        <v>48.5</v>
      </c>
      <c r="J224" s="212">
        <v>2</v>
      </c>
      <c r="K224" s="78">
        <v>2</v>
      </c>
      <c r="L224" s="78">
        <v>1</v>
      </c>
      <c r="M224" s="78"/>
      <c r="N224" s="40"/>
      <c r="O224" s="224">
        <v>3</v>
      </c>
      <c r="P224"/>
      <c r="Q224"/>
      <c r="R224"/>
      <c r="S224"/>
      <c r="T224"/>
      <c r="U224"/>
      <c r="V224" s="166">
        <f t="shared" si="140"/>
        <v>100</v>
      </c>
      <c r="W224" s="166">
        <f t="shared" si="133"/>
        <v>100</v>
      </c>
      <c r="X224" s="166">
        <f t="shared" si="141"/>
        <v>20</v>
      </c>
      <c r="Y224" s="166">
        <f t="shared" si="100"/>
        <v>100</v>
      </c>
      <c r="Z224" s="166">
        <f t="shared" si="101"/>
        <v>100</v>
      </c>
      <c r="AA224" s="174">
        <f t="shared" si="138"/>
        <v>100</v>
      </c>
      <c r="AB224" s="174">
        <f t="shared" si="139"/>
        <v>100</v>
      </c>
      <c r="AC224" s="174">
        <f t="shared" si="104"/>
        <v>100</v>
      </c>
      <c r="AD224"/>
      <c r="AE224"/>
      <c r="AF224" s="162">
        <f t="shared" si="142"/>
        <v>10</v>
      </c>
      <c r="AG224" s="162">
        <f t="shared" si="143"/>
        <v>10</v>
      </c>
      <c r="AH224" s="162">
        <f t="shared" si="144"/>
        <v>100</v>
      </c>
      <c r="AI224" s="162">
        <f t="shared" si="145"/>
        <v>100</v>
      </c>
      <c r="AJ224" s="352"/>
      <c r="AK224"/>
      <c r="AL224" s="154">
        <v>3</v>
      </c>
      <c r="AM224" s="163"/>
      <c r="AN224"/>
      <c r="AO224"/>
      <c r="AP224"/>
      <c r="AQ224" s="243" t="s">
        <v>920</v>
      </c>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c r="ADN224"/>
      <c r="ADO224"/>
      <c r="ADP224"/>
      <c r="ADQ224"/>
      <c r="ADR224"/>
      <c r="ADS224"/>
      <c r="ADT224"/>
      <c r="ADU224"/>
      <c r="ADV224"/>
      <c r="ADW224"/>
      <c r="ADX224"/>
      <c r="ADY224"/>
      <c r="ADZ224"/>
      <c r="AEA224"/>
      <c r="AEB224"/>
      <c r="AEC224"/>
      <c r="AED224"/>
      <c r="AEE224"/>
      <c r="AEF224"/>
      <c r="AEG224"/>
      <c r="AEH224"/>
      <c r="AEI224"/>
      <c r="AEJ224"/>
      <c r="AEK224"/>
      <c r="AEL224"/>
      <c r="AEM224"/>
      <c r="AEN224"/>
      <c r="AEO224"/>
      <c r="AEP224"/>
      <c r="AEQ224"/>
      <c r="AER224"/>
      <c r="AES224"/>
      <c r="AET224"/>
      <c r="AEU224"/>
      <c r="AEV224"/>
      <c r="AEW224"/>
      <c r="AEX224"/>
      <c r="AEY224"/>
      <c r="AEZ224"/>
      <c r="AFA224"/>
      <c r="AFB224"/>
      <c r="AFC224"/>
      <c r="AFD224"/>
      <c r="AFE224"/>
      <c r="AFF224"/>
      <c r="AFG224"/>
      <c r="AFH224"/>
      <c r="AFI224"/>
      <c r="AFJ224"/>
      <c r="AFK224"/>
      <c r="AFL224"/>
      <c r="AFM224"/>
      <c r="AFN224"/>
      <c r="AFO224"/>
      <c r="AFP224"/>
      <c r="AFQ224"/>
      <c r="AFR224"/>
      <c r="AFS224"/>
      <c r="AFT224"/>
      <c r="AFU224"/>
      <c r="AFV224"/>
      <c r="AFW224"/>
      <c r="AFX224"/>
      <c r="AFY224"/>
      <c r="AFZ224"/>
      <c r="AGA224"/>
      <c r="AGB224"/>
      <c r="AGC224"/>
      <c r="AGD224"/>
      <c r="AGE224"/>
      <c r="AGF224"/>
      <c r="AGG224"/>
      <c r="AGH224"/>
      <c r="AGI224"/>
      <c r="AGJ224"/>
      <c r="AGK224"/>
      <c r="AGL224"/>
      <c r="AGM224"/>
      <c r="AGN224"/>
      <c r="AGO224"/>
      <c r="AGP224"/>
      <c r="AGQ224"/>
      <c r="AGR224"/>
      <c r="AGS224"/>
      <c r="AGT224"/>
      <c r="AGU224"/>
      <c r="AGV224"/>
      <c r="AGW224"/>
      <c r="AGX224"/>
      <c r="AGY224"/>
      <c r="AGZ224"/>
      <c r="AHA224"/>
      <c r="AHB224"/>
      <c r="AHC224"/>
      <c r="AHD224"/>
      <c r="AHE224"/>
      <c r="AHF224"/>
      <c r="AHG224"/>
      <c r="AHH224"/>
      <c r="AHI224"/>
      <c r="AHJ224"/>
      <c r="AHK224"/>
      <c r="AHL224"/>
      <c r="AHM224"/>
      <c r="AHN224"/>
      <c r="AHO224"/>
      <c r="AHP224"/>
      <c r="AHQ224"/>
      <c r="AHR224"/>
      <c r="AHS224"/>
      <c r="AHT224"/>
      <c r="AHU224"/>
      <c r="AHV224"/>
      <c r="AHW224"/>
      <c r="AHX224"/>
      <c r="AHY224"/>
      <c r="AHZ224"/>
      <c r="AIA224"/>
      <c r="AIB224"/>
      <c r="AIC224"/>
      <c r="AID224"/>
      <c r="AIE224"/>
      <c r="AIF224"/>
      <c r="AIG224"/>
      <c r="AIH224"/>
      <c r="AII224"/>
      <c r="AIJ224"/>
      <c r="AIK224"/>
      <c r="AIL224"/>
      <c r="AIM224"/>
      <c r="AIN224"/>
      <c r="AIO224"/>
      <c r="AIP224"/>
      <c r="AIQ224"/>
      <c r="AIR224"/>
      <c r="AIS224"/>
      <c r="AIT224"/>
      <c r="AIU224"/>
      <c r="AIV224"/>
      <c r="AIW224"/>
      <c r="AIX224"/>
      <c r="AIY224"/>
      <c r="AIZ224"/>
      <c r="AJA224"/>
      <c r="AJB224"/>
      <c r="AJC224"/>
      <c r="AJD224"/>
      <c r="AJE224"/>
      <c r="AJF224"/>
      <c r="AJG224"/>
      <c r="AJH224"/>
      <c r="AJI224"/>
      <c r="AJJ224"/>
      <c r="AJK224"/>
      <c r="AJL224"/>
      <c r="AJM224"/>
      <c r="AJN224"/>
      <c r="AJO224"/>
      <c r="AJP224"/>
      <c r="AJQ224"/>
      <c r="AJR224"/>
      <c r="AJS224"/>
      <c r="AJT224"/>
      <c r="AJU224"/>
      <c r="AJV224"/>
      <c r="AJW224"/>
      <c r="AJX224"/>
      <c r="AJY224"/>
      <c r="AJZ224"/>
      <c r="AKA224"/>
      <c r="AKB224"/>
      <c r="AKC224"/>
      <c r="AKD224"/>
      <c r="AKE224"/>
      <c r="AKF224"/>
      <c r="AKG224"/>
      <c r="AKH224"/>
      <c r="AKI224"/>
      <c r="AKJ224"/>
      <c r="AKK224"/>
      <c r="AKL224"/>
      <c r="AKM224"/>
      <c r="AKN224"/>
      <c r="AKO224"/>
      <c r="AKP224"/>
      <c r="AKQ224"/>
      <c r="AKR224"/>
      <c r="AKS224"/>
      <c r="AKT224"/>
      <c r="AKU224"/>
      <c r="AKV224"/>
      <c r="AKW224"/>
      <c r="AKX224"/>
      <c r="AKY224"/>
      <c r="AKZ224"/>
      <c r="ALA224"/>
      <c r="ALB224"/>
      <c r="ALC224"/>
      <c r="ALD224"/>
      <c r="ALE224"/>
      <c r="ALF224"/>
      <c r="ALG224"/>
      <c r="ALH224"/>
      <c r="ALI224"/>
      <c r="ALJ224"/>
      <c r="ALK224"/>
      <c r="ALL224"/>
      <c r="ALM224"/>
      <c r="ALN224"/>
      <c r="ALO224"/>
      <c r="ALP224"/>
      <c r="ALQ224"/>
      <c r="ALR224"/>
      <c r="ALS224"/>
      <c r="ALT224"/>
      <c r="ALU224"/>
      <c r="ALV224"/>
      <c r="ALW224"/>
      <c r="ALX224"/>
      <c r="ALY224"/>
      <c r="ALZ224"/>
      <c r="AMA224"/>
      <c r="AMB224"/>
      <c r="AMC224"/>
      <c r="AMD224"/>
      <c r="AME224"/>
      <c r="AMF224"/>
      <c r="AMG224"/>
      <c r="AMH224"/>
      <c r="AMI224"/>
    </row>
    <row r="225" spans="1:1023">
      <c r="A225" s="275" t="s">
        <v>921</v>
      </c>
      <c r="B225" s="156">
        <v>225</v>
      </c>
      <c r="C225" t="s">
        <v>25883</v>
      </c>
      <c r="D225" s="276" t="s">
        <v>922</v>
      </c>
      <c r="E225"/>
      <c r="F225"/>
      <c r="G225"/>
      <c r="H225"/>
      <c r="I225" s="343"/>
      <c r="J225" s="212"/>
      <c r="K225" s="78"/>
      <c r="L225" s="362" t="s">
        <v>772</v>
      </c>
      <c r="M225" s="78"/>
      <c r="N225" s="40"/>
      <c r="O225" s="222"/>
      <c r="P225"/>
      <c r="Q225"/>
      <c r="R225"/>
      <c r="S225"/>
      <c r="T225"/>
      <c r="U225"/>
      <c r="V225" s="166">
        <f t="shared" si="140"/>
        <v>100</v>
      </c>
      <c r="W225" s="166">
        <f t="shared" si="133"/>
        <v>100</v>
      </c>
      <c r="X225" s="166">
        <f t="shared" si="141"/>
        <v>100</v>
      </c>
      <c r="Y225" s="166">
        <f t="shared" si="100"/>
        <v>100</v>
      </c>
      <c r="Z225" s="166">
        <f t="shared" si="101"/>
        <v>100</v>
      </c>
      <c r="AA225" s="174">
        <f t="shared" si="138"/>
        <v>100</v>
      </c>
      <c r="AB225" s="174">
        <f t="shared" si="139"/>
        <v>100</v>
      </c>
      <c r="AC225" s="174">
        <f t="shared" si="104"/>
        <v>100</v>
      </c>
      <c r="AD225"/>
      <c r="AE225"/>
      <c r="AF225" s="162">
        <f t="shared" si="142"/>
        <v>100</v>
      </c>
      <c r="AG225" s="162">
        <f t="shared" si="143"/>
        <v>100</v>
      </c>
      <c r="AH225" s="162">
        <f t="shared" si="144"/>
        <v>100</v>
      </c>
      <c r="AI225" s="162">
        <f t="shared" si="145"/>
        <v>100</v>
      </c>
      <c r="AJ225" s="352" t="s">
        <v>25884</v>
      </c>
      <c r="AK225"/>
      <c r="AL225"/>
      <c r="AM225" s="163"/>
      <c r="AN225"/>
      <c r="AO225"/>
      <c r="AP225"/>
      <c r="AQ225" s="243" t="s">
        <v>916</v>
      </c>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c r="ADN225"/>
      <c r="ADO225"/>
      <c r="ADP225"/>
      <c r="ADQ225"/>
      <c r="ADR225"/>
      <c r="ADS225"/>
      <c r="ADT225"/>
      <c r="ADU225"/>
      <c r="ADV225"/>
      <c r="ADW225"/>
      <c r="ADX225"/>
      <c r="ADY225"/>
      <c r="ADZ225"/>
      <c r="AEA225"/>
      <c r="AEB225"/>
      <c r="AEC225"/>
      <c r="AED225"/>
      <c r="AEE225"/>
      <c r="AEF225"/>
      <c r="AEG225"/>
      <c r="AEH225"/>
      <c r="AEI225"/>
      <c r="AEJ225"/>
      <c r="AEK225"/>
      <c r="AEL225"/>
      <c r="AEM225"/>
      <c r="AEN225"/>
      <c r="AEO225"/>
      <c r="AEP225"/>
      <c r="AEQ225"/>
      <c r="AER225"/>
      <c r="AES225"/>
      <c r="AET225"/>
      <c r="AEU225"/>
      <c r="AEV225"/>
      <c r="AEW225"/>
      <c r="AEX225"/>
      <c r="AEY225"/>
      <c r="AEZ225"/>
      <c r="AFA225"/>
      <c r="AFB225"/>
      <c r="AFC225"/>
      <c r="AFD225"/>
      <c r="AFE225"/>
      <c r="AFF225"/>
      <c r="AFG225"/>
      <c r="AFH225"/>
      <c r="AFI225"/>
      <c r="AFJ225"/>
      <c r="AFK225"/>
      <c r="AFL225"/>
      <c r="AFM225"/>
      <c r="AFN225"/>
      <c r="AFO225"/>
      <c r="AFP225"/>
      <c r="AFQ225"/>
      <c r="AFR225"/>
      <c r="AFS225"/>
      <c r="AFT225"/>
      <c r="AFU225"/>
      <c r="AFV225"/>
      <c r="AFW225"/>
      <c r="AFX225"/>
      <c r="AFY225"/>
      <c r="AFZ225"/>
      <c r="AGA225"/>
      <c r="AGB225"/>
      <c r="AGC225"/>
      <c r="AGD225"/>
      <c r="AGE225"/>
      <c r="AGF225"/>
      <c r="AGG225"/>
      <c r="AGH225"/>
      <c r="AGI225"/>
      <c r="AGJ225"/>
      <c r="AGK225"/>
      <c r="AGL225"/>
      <c r="AGM225"/>
      <c r="AGN225"/>
      <c r="AGO225"/>
      <c r="AGP225"/>
      <c r="AGQ225"/>
      <c r="AGR225"/>
      <c r="AGS225"/>
      <c r="AGT225"/>
      <c r="AGU225"/>
      <c r="AGV225"/>
      <c r="AGW225"/>
      <c r="AGX225"/>
      <c r="AGY225"/>
      <c r="AGZ225"/>
      <c r="AHA225"/>
      <c r="AHB225"/>
      <c r="AHC225"/>
      <c r="AHD225"/>
      <c r="AHE225"/>
      <c r="AHF225"/>
      <c r="AHG225"/>
      <c r="AHH225"/>
      <c r="AHI225"/>
      <c r="AHJ225"/>
      <c r="AHK225"/>
      <c r="AHL225"/>
      <c r="AHM225"/>
      <c r="AHN225"/>
      <c r="AHO225"/>
      <c r="AHP225"/>
      <c r="AHQ225"/>
      <c r="AHR225"/>
      <c r="AHS225"/>
      <c r="AHT225"/>
      <c r="AHU225"/>
      <c r="AHV225"/>
      <c r="AHW225"/>
      <c r="AHX225"/>
      <c r="AHY225"/>
      <c r="AHZ225"/>
      <c r="AIA225"/>
      <c r="AIB225"/>
      <c r="AIC225"/>
      <c r="AID225"/>
      <c r="AIE225"/>
      <c r="AIF225"/>
      <c r="AIG225"/>
      <c r="AIH225"/>
      <c r="AII225"/>
      <c r="AIJ225"/>
      <c r="AIK225"/>
      <c r="AIL225"/>
      <c r="AIM225"/>
      <c r="AIN225"/>
      <c r="AIO225"/>
      <c r="AIP225"/>
      <c r="AIQ225"/>
      <c r="AIR225"/>
      <c r="AIS225"/>
      <c r="AIT225"/>
      <c r="AIU225"/>
      <c r="AIV225"/>
      <c r="AIW225"/>
      <c r="AIX225"/>
      <c r="AIY225"/>
      <c r="AIZ225"/>
      <c r="AJA225"/>
      <c r="AJB225"/>
      <c r="AJC225"/>
      <c r="AJD225"/>
      <c r="AJE225"/>
      <c r="AJF225"/>
      <c r="AJG225"/>
      <c r="AJH225"/>
      <c r="AJI225"/>
      <c r="AJJ225"/>
      <c r="AJK225"/>
      <c r="AJL225"/>
      <c r="AJM225"/>
      <c r="AJN225"/>
      <c r="AJO225"/>
      <c r="AJP225"/>
      <c r="AJQ225"/>
      <c r="AJR225"/>
      <c r="AJS225"/>
      <c r="AJT225"/>
      <c r="AJU225"/>
      <c r="AJV225"/>
      <c r="AJW225"/>
      <c r="AJX225"/>
      <c r="AJY225"/>
      <c r="AJZ225"/>
      <c r="AKA225"/>
      <c r="AKB225"/>
      <c r="AKC225"/>
      <c r="AKD225"/>
      <c r="AKE225"/>
      <c r="AKF225"/>
      <c r="AKG225"/>
      <c r="AKH225"/>
      <c r="AKI225"/>
      <c r="AKJ225"/>
      <c r="AKK225"/>
      <c r="AKL225"/>
      <c r="AKM225"/>
      <c r="AKN225"/>
      <c r="AKO225"/>
      <c r="AKP225"/>
      <c r="AKQ225"/>
      <c r="AKR225"/>
      <c r="AKS225"/>
      <c r="AKT225"/>
      <c r="AKU225"/>
      <c r="AKV225"/>
      <c r="AKW225"/>
      <c r="AKX225"/>
      <c r="AKY225"/>
      <c r="AKZ225"/>
      <c r="ALA225"/>
      <c r="ALB225"/>
      <c r="ALC225"/>
      <c r="ALD225"/>
      <c r="ALE225"/>
      <c r="ALF225"/>
      <c r="ALG225"/>
      <c r="ALH225"/>
      <c r="ALI225"/>
      <c r="ALJ225"/>
      <c r="ALK225"/>
      <c r="ALL225"/>
      <c r="ALM225"/>
      <c r="ALN225"/>
      <c r="ALO225"/>
      <c r="ALP225"/>
      <c r="ALQ225"/>
      <c r="ALR225"/>
      <c r="ALS225"/>
      <c r="ALT225"/>
      <c r="ALU225"/>
      <c r="ALV225"/>
      <c r="ALW225"/>
      <c r="ALX225"/>
      <c r="ALY225"/>
      <c r="ALZ225"/>
      <c r="AMA225"/>
      <c r="AMB225"/>
      <c r="AMC225"/>
      <c r="AMD225"/>
      <c r="AME225"/>
      <c r="AMF225"/>
      <c r="AMG225"/>
      <c r="AMH225"/>
      <c r="AMI225"/>
    </row>
    <row r="226" spans="1:1023">
      <c r="A226" s="284" t="s">
        <v>923</v>
      </c>
      <c r="B226" s="156">
        <v>226</v>
      </c>
      <c r="C226" t="s">
        <v>25885</v>
      </c>
      <c r="D226" s="276" t="s">
        <v>924</v>
      </c>
      <c r="E226"/>
      <c r="F226"/>
      <c r="G226"/>
      <c r="H226"/>
      <c r="I226" s="349">
        <v>10.56</v>
      </c>
      <c r="J226" s="212"/>
      <c r="K226" s="78"/>
      <c r="L226" s="78"/>
      <c r="M226" s="78"/>
      <c r="N226" s="40"/>
      <c r="O226" s="222"/>
      <c r="P226"/>
      <c r="Q226"/>
      <c r="R226"/>
      <c r="S226"/>
      <c r="T226"/>
      <c r="U226"/>
      <c r="V226" s="166">
        <f t="shared" si="140"/>
        <v>100</v>
      </c>
      <c r="W226" s="166">
        <f t="shared" si="133"/>
        <v>100</v>
      </c>
      <c r="X226" s="166">
        <f t="shared" si="141"/>
        <v>100</v>
      </c>
      <c r="Y226" s="166">
        <f t="shared" si="100"/>
        <v>100</v>
      </c>
      <c r="Z226" s="166">
        <f t="shared" si="101"/>
        <v>100</v>
      </c>
      <c r="AA226" s="174">
        <f t="shared" si="138"/>
        <v>100</v>
      </c>
      <c r="AB226" s="174">
        <f t="shared" si="139"/>
        <v>100</v>
      </c>
      <c r="AC226" s="174">
        <f t="shared" si="104"/>
        <v>100</v>
      </c>
      <c r="AD226"/>
      <c r="AE226"/>
      <c r="AF226" s="162">
        <f t="shared" si="142"/>
        <v>100</v>
      </c>
      <c r="AG226" s="162">
        <f t="shared" si="143"/>
        <v>100</v>
      </c>
      <c r="AH226" s="162">
        <f t="shared" si="144"/>
        <v>100</v>
      </c>
      <c r="AI226" s="162">
        <f t="shared" si="145"/>
        <v>100</v>
      </c>
      <c r="AJ226" s="352" t="s">
        <v>25886</v>
      </c>
      <c r="AK226"/>
      <c r="AL226" s="154">
        <v>2</v>
      </c>
      <c r="AM226" s="163"/>
      <c r="AN226"/>
      <c r="AO226"/>
      <c r="AP226"/>
      <c r="AQ226" s="243" t="s">
        <v>925</v>
      </c>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c r="ADN226"/>
      <c r="ADO226"/>
      <c r="ADP226"/>
      <c r="ADQ226"/>
      <c r="ADR226"/>
      <c r="ADS226"/>
      <c r="ADT226"/>
      <c r="ADU226"/>
      <c r="ADV226"/>
      <c r="ADW226"/>
      <c r="ADX226"/>
      <c r="ADY226"/>
      <c r="ADZ226"/>
      <c r="AEA226"/>
      <c r="AEB226"/>
      <c r="AEC226"/>
      <c r="AED226"/>
      <c r="AEE226"/>
      <c r="AEF226"/>
      <c r="AEG226"/>
      <c r="AEH226"/>
      <c r="AEI226"/>
      <c r="AEJ226"/>
      <c r="AEK226"/>
      <c r="AEL226"/>
      <c r="AEM226"/>
      <c r="AEN226"/>
      <c r="AEO226"/>
      <c r="AEP226"/>
      <c r="AEQ226"/>
      <c r="AER226"/>
      <c r="AES226"/>
      <c r="AET226"/>
      <c r="AEU226"/>
      <c r="AEV226"/>
      <c r="AEW226"/>
      <c r="AEX226"/>
      <c r="AEY226"/>
      <c r="AEZ226"/>
      <c r="AFA226"/>
      <c r="AFB226"/>
      <c r="AFC226"/>
      <c r="AFD226"/>
      <c r="AFE226"/>
      <c r="AFF226"/>
      <c r="AFG226"/>
      <c r="AFH226"/>
      <c r="AFI226"/>
      <c r="AFJ226"/>
      <c r="AFK226"/>
      <c r="AFL226"/>
      <c r="AFM226"/>
      <c r="AFN226"/>
      <c r="AFO226"/>
      <c r="AFP226"/>
      <c r="AFQ226"/>
      <c r="AFR226"/>
      <c r="AFS226"/>
      <c r="AFT226"/>
      <c r="AFU226"/>
      <c r="AFV226"/>
      <c r="AFW226"/>
      <c r="AFX226"/>
      <c r="AFY226"/>
      <c r="AFZ226"/>
      <c r="AGA226"/>
      <c r="AGB226"/>
      <c r="AGC226"/>
      <c r="AGD226"/>
      <c r="AGE226"/>
      <c r="AGF226"/>
      <c r="AGG226"/>
      <c r="AGH226"/>
      <c r="AGI226"/>
      <c r="AGJ226"/>
      <c r="AGK226"/>
      <c r="AGL226"/>
      <c r="AGM226"/>
      <c r="AGN226"/>
      <c r="AGO226"/>
      <c r="AGP226"/>
      <c r="AGQ226"/>
      <c r="AGR226"/>
      <c r="AGS226"/>
      <c r="AGT226"/>
      <c r="AGU226"/>
      <c r="AGV226"/>
      <c r="AGW226"/>
      <c r="AGX226"/>
      <c r="AGY226"/>
      <c r="AGZ226"/>
      <c r="AHA226"/>
      <c r="AHB226"/>
      <c r="AHC226"/>
      <c r="AHD226"/>
      <c r="AHE226"/>
      <c r="AHF226"/>
      <c r="AHG226"/>
      <c r="AHH226"/>
      <c r="AHI226"/>
      <c r="AHJ226"/>
      <c r="AHK226"/>
      <c r="AHL226"/>
      <c r="AHM226"/>
      <c r="AHN226"/>
      <c r="AHO226"/>
      <c r="AHP226"/>
      <c r="AHQ226"/>
      <c r="AHR226"/>
      <c r="AHS226"/>
      <c r="AHT226"/>
      <c r="AHU226"/>
      <c r="AHV226"/>
      <c r="AHW226"/>
      <c r="AHX226"/>
      <c r="AHY226"/>
      <c r="AHZ226"/>
      <c r="AIA226"/>
      <c r="AIB226"/>
      <c r="AIC226"/>
      <c r="AID226"/>
      <c r="AIE226"/>
      <c r="AIF226"/>
      <c r="AIG226"/>
      <c r="AIH226"/>
      <c r="AII226"/>
      <c r="AIJ226"/>
      <c r="AIK226"/>
      <c r="AIL226"/>
      <c r="AIM226"/>
      <c r="AIN226"/>
      <c r="AIO226"/>
      <c r="AIP226"/>
      <c r="AIQ226"/>
      <c r="AIR226"/>
      <c r="AIS226"/>
      <c r="AIT226"/>
      <c r="AIU226"/>
      <c r="AIV226"/>
      <c r="AIW226"/>
      <c r="AIX226"/>
      <c r="AIY226"/>
      <c r="AIZ226"/>
      <c r="AJA226"/>
      <c r="AJB226"/>
      <c r="AJC226"/>
      <c r="AJD226"/>
      <c r="AJE226"/>
      <c r="AJF226"/>
      <c r="AJG226"/>
      <c r="AJH226"/>
      <c r="AJI226"/>
      <c r="AJJ226"/>
      <c r="AJK226"/>
      <c r="AJL226"/>
      <c r="AJM226"/>
      <c r="AJN226"/>
      <c r="AJO226"/>
      <c r="AJP226"/>
      <c r="AJQ226"/>
      <c r="AJR226"/>
      <c r="AJS226"/>
      <c r="AJT226"/>
      <c r="AJU226"/>
      <c r="AJV226"/>
      <c r="AJW226"/>
      <c r="AJX226"/>
      <c r="AJY226"/>
      <c r="AJZ226"/>
      <c r="AKA226"/>
      <c r="AKB226"/>
      <c r="AKC226"/>
      <c r="AKD226"/>
      <c r="AKE226"/>
      <c r="AKF226"/>
      <c r="AKG226"/>
      <c r="AKH226"/>
      <c r="AKI226"/>
      <c r="AKJ226"/>
      <c r="AKK226"/>
      <c r="AKL226"/>
      <c r="AKM226"/>
      <c r="AKN226"/>
      <c r="AKO226"/>
      <c r="AKP226"/>
      <c r="AKQ226"/>
      <c r="AKR226"/>
      <c r="AKS226"/>
      <c r="AKT226"/>
      <c r="AKU226"/>
      <c r="AKV226"/>
      <c r="AKW226"/>
      <c r="AKX226"/>
      <c r="AKY226"/>
      <c r="AKZ226"/>
      <c r="ALA226"/>
      <c r="ALB226"/>
      <c r="ALC226"/>
      <c r="ALD226"/>
      <c r="ALE226"/>
      <c r="ALF226"/>
      <c r="ALG226"/>
      <c r="ALH226"/>
      <c r="ALI226"/>
      <c r="ALJ226"/>
      <c r="ALK226"/>
      <c r="ALL226"/>
      <c r="ALM226"/>
      <c r="ALN226"/>
      <c r="ALO226"/>
      <c r="ALP226"/>
      <c r="ALQ226"/>
      <c r="ALR226"/>
      <c r="ALS226"/>
      <c r="ALT226"/>
      <c r="ALU226"/>
      <c r="ALV226"/>
      <c r="ALW226"/>
      <c r="ALX226"/>
      <c r="ALY226"/>
      <c r="ALZ226"/>
      <c r="AMA226"/>
      <c r="AMB226"/>
      <c r="AMC226"/>
      <c r="AMD226"/>
      <c r="AME226"/>
      <c r="AMF226"/>
      <c r="AMG226"/>
      <c r="AMH226"/>
      <c r="AMI226"/>
    </row>
    <row r="227" spans="1:1023">
      <c r="A227" s="284" t="s">
        <v>926</v>
      </c>
      <c r="B227" s="156">
        <v>227</v>
      </c>
      <c r="C227" t="s">
        <v>25887</v>
      </c>
      <c r="D227" s="276" t="s">
        <v>927</v>
      </c>
      <c r="E227"/>
      <c r="F227" s="154">
        <v>4</v>
      </c>
      <c r="G227"/>
      <c r="H227"/>
      <c r="I227" s="349">
        <v>7.35</v>
      </c>
      <c r="J227" s="212"/>
      <c r="K227" s="78">
        <v>2</v>
      </c>
      <c r="L227" s="78"/>
      <c r="M227" s="78"/>
      <c r="N227" s="40"/>
      <c r="O227" s="222"/>
      <c r="P227"/>
      <c r="Q227"/>
      <c r="R227"/>
      <c r="S227"/>
      <c r="T227"/>
      <c r="U227"/>
      <c r="V227" s="166">
        <f t="shared" si="140"/>
        <v>100</v>
      </c>
      <c r="W227" s="166">
        <f t="shared" si="133"/>
        <v>100</v>
      </c>
      <c r="X227" s="166">
        <f t="shared" si="141"/>
        <v>100</v>
      </c>
      <c r="Y227" s="166">
        <f t="shared" si="100"/>
        <v>100</v>
      </c>
      <c r="Z227" s="166">
        <f t="shared" si="101"/>
        <v>100</v>
      </c>
      <c r="AA227" s="174">
        <f t="shared" si="138"/>
        <v>100</v>
      </c>
      <c r="AB227" s="174">
        <f t="shared" si="139"/>
        <v>100</v>
      </c>
      <c r="AC227" s="174">
        <f t="shared" si="104"/>
        <v>100</v>
      </c>
      <c r="AD227"/>
      <c r="AE227"/>
      <c r="AF227" s="162">
        <f t="shared" si="142"/>
        <v>10</v>
      </c>
      <c r="AG227" s="162">
        <f t="shared" si="143"/>
        <v>100</v>
      </c>
      <c r="AH227" s="162">
        <f t="shared" si="144"/>
        <v>100</v>
      </c>
      <c r="AI227" s="162">
        <f t="shared" si="145"/>
        <v>100</v>
      </c>
      <c r="AJ227" s="352" t="s">
        <v>25888</v>
      </c>
      <c r="AK227"/>
      <c r="AL227" s="154">
        <v>3</v>
      </c>
      <c r="AM227" s="163"/>
      <c r="AN227"/>
      <c r="AO227"/>
      <c r="AP227"/>
      <c r="AQ227" s="243" t="s">
        <v>928</v>
      </c>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c r="ADN227"/>
      <c r="ADO227"/>
      <c r="ADP227"/>
      <c r="ADQ227"/>
      <c r="ADR227"/>
      <c r="ADS227"/>
      <c r="ADT227"/>
      <c r="ADU227"/>
      <c r="ADV227"/>
      <c r="ADW227"/>
      <c r="ADX227"/>
      <c r="ADY227"/>
      <c r="ADZ227"/>
      <c r="AEA227"/>
      <c r="AEB227"/>
      <c r="AEC227"/>
      <c r="AED227"/>
      <c r="AEE227"/>
      <c r="AEF227"/>
      <c r="AEG227"/>
      <c r="AEH227"/>
      <c r="AEI227"/>
      <c r="AEJ227"/>
      <c r="AEK227"/>
      <c r="AEL227"/>
      <c r="AEM227"/>
      <c r="AEN227"/>
      <c r="AEO227"/>
      <c r="AEP227"/>
      <c r="AEQ227"/>
      <c r="AER227"/>
      <c r="AES227"/>
      <c r="AET227"/>
      <c r="AEU227"/>
      <c r="AEV227"/>
      <c r="AEW227"/>
      <c r="AEX227"/>
      <c r="AEY227"/>
      <c r="AEZ227"/>
      <c r="AFA227"/>
      <c r="AFB227"/>
      <c r="AFC227"/>
      <c r="AFD227"/>
      <c r="AFE227"/>
      <c r="AFF227"/>
      <c r="AFG227"/>
      <c r="AFH227"/>
      <c r="AFI227"/>
      <c r="AFJ227"/>
      <c r="AFK227"/>
      <c r="AFL227"/>
      <c r="AFM227"/>
      <c r="AFN227"/>
      <c r="AFO227"/>
      <c r="AFP227"/>
      <c r="AFQ227"/>
      <c r="AFR227"/>
      <c r="AFS227"/>
      <c r="AFT227"/>
      <c r="AFU227"/>
      <c r="AFV227"/>
      <c r="AFW227"/>
      <c r="AFX227"/>
      <c r="AFY227"/>
      <c r="AFZ227"/>
      <c r="AGA227"/>
      <c r="AGB227"/>
      <c r="AGC227"/>
      <c r="AGD227"/>
      <c r="AGE227"/>
      <c r="AGF227"/>
      <c r="AGG227"/>
      <c r="AGH227"/>
      <c r="AGI227"/>
      <c r="AGJ227"/>
      <c r="AGK227"/>
      <c r="AGL227"/>
      <c r="AGM227"/>
      <c r="AGN227"/>
      <c r="AGO227"/>
      <c r="AGP227"/>
      <c r="AGQ227"/>
      <c r="AGR227"/>
      <c r="AGS227"/>
      <c r="AGT227"/>
      <c r="AGU227"/>
      <c r="AGV227"/>
      <c r="AGW227"/>
      <c r="AGX227"/>
      <c r="AGY227"/>
      <c r="AGZ227"/>
      <c r="AHA227"/>
      <c r="AHB227"/>
      <c r="AHC227"/>
      <c r="AHD227"/>
      <c r="AHE227"/>
      <c r="AHF227"/>
      <c r="AHG227"/>
      <c r="AHH227"/>
      <c r="AHI227"/>
      <c r="AHJ227"/>
      <c r="AHK227"/>
      <c r="AHL227"/>
      <c r="AHM227"/>
      <c r="AHN227"/>
      <c r="AHO227"/>
      <c r="AHP227"/>
      <c r="AHQ227"/>
      <c r="AHR227"/>
      <c r="AHS227"/>
      <c r="AHT227"/>
      <c r="AHU227"/>
      <c r="AHV227"/>
      <c r="AHW227"/>
      <c r="AHX227"/>
      <c r="AHY227"/>
      <c r="AHZ227"/>
      <c r="AIA227"/>
      <c r="AIB227"/>
      <c r="AIC227"/>
      <c r="AID227"/>
      <c r="AIE227"/>
      <c r="AIF227"/>
      <c r="AIG227"/>
      <c r="AIH227"/>
      <c r="AII227"/>
      <c r="AIJ227"/>
      <c r="AIK227"/>
      <c r="AIL227"/>
      <c r="AIM227"/>
      <c r="AIN227"/>
      <c r="AIO227"/>
      <c r="AIP227"/>
      <c r="AIQ227"/>
      <c r="AIR227"/>
      <c r="AIS227"/>
      <c r="AIT227"/>
      <c r="AIU227"/>
      <c r="AIV227"/>
      <c r="AIW227"/>
      <c r="AIX227"/>
      <c r="AIY227"/>
      <c r="AIZ227"/>
      <c r="AJA227"/>
      <c r="AJB227"/>
      <c r="AJC227"/>
      <c r="AJD227"/>
      <c r="AJE227"/>
      <c r="AJF227"/>
      <c r="AJG227"/>
      <c r="AJH227"/>
      <c r="AJI227"/>
      <c r="AJJ227"/>
      <c r="AJK227"/>
      <c r="AJL227"/>
      <c r="AJM227"/>
      <c r="AJN227"/>
      <c r="AJO227"/>
      <c r="AJP227"/>
      <c r="AJQ227"/>
      <c r="AJR227"/>
      <c r="AJS227"/>
      <c r="AJT227"/>
      <c r="AJU227"/>
      <c r="AJV227"/>
      <c r="AJW227"/>
      <c r="AJX227"/>
      <c r="AJY227"/>
      <c r="AJZ227"/>
      <c r="AKA227"/>
      <c r="AKB227"/>
      <c r="AKC227"/>
      <c r="AKD227"/>
      <c r="AKE227"/>
      <c r="AKF227"/>
      <c r="AKG227"/>
      <c r="AKH227"/>
      <c r="AKI227"/>
      <c r="AKJ227"/>
      <c r="AKK227"/>
      <c r="AKL227"/>
      <c r="AKM227"/>
      <c r="AKN227"/>
      <c r="AKO227"/>
      <c r="AKP227"/>
      <c r="AKQ227"/>
      <c r="AKR227"/>
      <c r="AKS227"/>
      <c r="AKT227"/>
      <c r="AKU227"/>
      <c r="AKV227"/>
      <c r="AKW227"/>
      <c r="AKX227"/>
      <c r="AKY227"/>
      <c r="AKZ227"/>
      <c r="ALA227"/>
      <c r="ALB227"/>
      <c r="ALC227"/>
      <c r="ALD227"/>
      <c r="ALE227"/>
      <c r="ALF227"/>
      <c r="ALG227"/>
      <c r="ALH227"/>
      <c r="ALI227"/>
      <c r="ALJ227"/>
      <c r="ALK227"/>
      <c r="ALL227"/>
      <c r="ALM227"/>
      <c r="ALN227"/>
      <c r="ALO227"/>
      <c r="ALP227"/>
      <c r="ALQ227"/>
      <c r="ALR227"/>
      <c r="ALS227"/>
      <c r="ALT227"/>
      <c r="ALU227"/>
      <c r="ALV227"/>
      <c r="ALW227"/>
      <c r="ALX227"/>
      <c r="ALY227"/>
      <c r="ALZ227"/>
      <c r="AMA227"/>
      <c r="AMB227"/>
      <c r="AMC227"/>
      <c r="AMD227"/>
      <c r="AME227"/>
      <c r="AMF227"/>
      <c r="AMG227"/>
      <c r="AMH227"/>
      <c r="AMI227"/>
    </row>
    <row r="228" spans="1:1023">
      <c r="A228" s="284" t="s">
        <v>929</v>
      </c>
      <c r="B228" s="156">
        <v>228</v>
      </c>
      <c r="C228" t="s">
        <v>25889</v>
      </c>
      <c r="D228" s="276" t="s">
        <v>930</v>
      </c>
      <c r="E228"/>
      <c r="F228"/>
      <c r="G228"/>
      <c r="H228"/>
      <c r="I228" s="343"/>
      <c r="J228" s="212"/>
      <c r="K228" s="78"/>
      <c r="L228" s="78"/>
      <c r="M228" s="78"/>
      <c r="N228" s="40"/>
      <c r="O228" s="222"/>
      <c r="P228"/>
      <c r="Q228"/>
      <c r="R228"/>
      <c r="S228"/>
      <c r="T228"/>
      <c r="U228"/>
      <c r="V228" s="166">
        <f t="shared" si="140"/>
        <v>100</v>
      </c>
      <c r="W228" s="166">
        <f t="shared" si="133"/>
        <v>100</v>
      </c>
      <c r="X228" s="166">
        <f t="shared" si="141"/>
        <v>100</v>
      </c>
      <c r="Y228" s="166">
        <f t="shared" si="100"/>
        <v>100</v>
      </c>
      <c r="Z228" s="166">
        <f t="shared" si="101"/>
        <v>100</v>
      </c>
      <c r="AA228" s="174">
        <f t="shared" si="138"/>
        <v>100</v>
      </c>
      <c r="AB228" s="174">
        <f t="shared" si="139"/>
        <v>100</v>
      </c>
      <c r="AC228" s="174">
        <f t="shared" si="104"/>
        <v>100</v>
      </c>
      <c r="AD228"/>
      <c r="AE228"/>
      <c r="AF228" s="162">
        <f t="shared" si="142"/>
        <v>100</v>
      </c>
      <c r="AG228" s="162">
        <f t="shared" si="143"/>
        <v>100</v>
      </c>
      <c r="AH228" s="162">
        <f t="shared" si="144"/>
        <v>100</v>
      </c>
      <c r="AI228" s="162">
        <f t="shared" si="145"/>
        <v>100</v>
      </c>
      <c r="AJ228" s="163"/>
      <c r="AK228"/>
      <c r="AL228"/>
      <c r="AM228" s="163"/>
      <c r="AN228"/>
      <c r="AO228"/>
      <c r="AP228"/>
      <c r="AQ228" s="272" t="s">
        <v>25890</v>
      </c>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c r="AAW228"/>
      <c r="AAX228"/>
      <c r="AAY228"/>
      <c r="AAZ228"/>
      <c r="ABA228"/>
      <c r="ABB228"/>
      <c r="ABC228"/>
      <c r="ABD228"/>
      <c r="ABE228"/>
      <c r="ABF228"/>
      <c r="ABG228"/>
      <c r="ABH228"/>
      <c r="ABI228"/>
      <c r="ABJ228"/>
      <c r="ABK228"/>
      <c r="ABL228"/>
      <c r="ABM228"/>
      <c r="ABN228"/>
      <c r="ABO228"/>
      <c r="ABP228"/>
      <c r="ABQ228"/>
      <c r="ABR228"/>
      <c r="ABS228"/>
      <c r="ABT228"/>
      <c r="ABU228"/>
      <c r="ABV228"/>
      <c r="ABW228"/>
      <c r="ABX228"/>
      <c r="ABY228"/>
      <c r="ABZ228"/>
      <c r="ACA228"/>
      <c r="ACB228"/>
      <c r="ACC228"/>
      <c r="ACD228"/>
      <c r="ACE228"/>
      <c r="ACF228"/>
      <c r="ACG228"/>
      <c r="ACH228"/>
      <c r="ACI228"/>
      <c r="ACJ228"/>
      <c r="ACK228"/>
      <c r="ACL228"/>
      <c r="ACM228"/>
      <c r="ACN228"/>
      <c r="ACO228"/>
      <c r="ACP228"/>
      <c r="ACQ228"/>
      <c r="ACR228"/>
      <c r="ACS228"/>
      <c r="ACT228"/>
      <c r="ACU228"/>
      <c r="ACV228"/>
      <c r="ACW228"/>
      <c r="ACX228"/>
      <c r="ACY228"/>
      <c r="ACZ228"/>
      <c r="ADA228"/>
      <c r="ADB228"/>
      <c r="ADC228"/>
      <c r="ADD228"/>
      <c r="ADE228"/>
      <c r="ADF228"/>
      <c r="ADG228"/>
      <c r="ADH228"/>
      <c r="ADI228"/>
      <c r="ADJ228"/>
      <c r="ADK228"/>
      <c r="ADL228"/>
      <c r="ADM228"/>
      <c r="ADN228"/>
      <c r="ADO228"/>
      <c r="ADP228"/>
      <c r="ADQ228"/>
      <c r="ADR228"/>
      <c r="ADS228"/>
      <c r="ADT228"/>
      <c r="ADU228"/>
      <c r="ADV228"/>
      <c r="ADW228"/>
      <c r="ADX228"/>
      <c r="ADY228"/>
      <c r="ADZ228"/>
      <c r="AEA228"/>
      <c r="AEB228"/>
      <c r="AEC228"/>
      <c r="AED228"/>
      <c r="AEE228"/>
      <c r="AEF228"/>
      <c r="AEG228"/>
      <c r="AEH228"/>
      <c r="AEI228"/>
      <c r="AEJ228"/>
      <c r="AEK228"/>
      <c r="AEL228"/>
      <c r="AEM228"/>
      <c r="AEN228"/>
      <c r="AEO228"/>
      <c r="AEP228"/>
      <c r="AEQ228"/>
      <c r="AER228"/>
      <c r="AES228"/>
      <c r="AET228"/>
      <c r="AEU228"/>
      <c r="AEV228"/>
      <c r="AEW228"/>
      <c r="AEX228"/>
      <c r="AEY228"/>
      <c r="AEZ228"/>
      <c r="AFA228"/>
      <c r="AFB228"/>
      <c r="AFC228"/>
      <c r="AFD228"/>
      <c r="AFE228"/>
      <c r="AFF228"/>
      <c r="AFG228"/>
      <c r="AFH228"/>
      <c r="AFI228"/>
      <c r="AFJ228"/>
      <c r="AFK228"/>
      <c r="AFL228"/>
      <c r="AFM228"/>
      <c r="AFN228"/>
      <c r="AFO228"/>
      <c r="AFP228"/>
      <c r="AFQ228"/>
      <c r="AFR228"/>
      <c r="AFS228"/>
      <c r="AFT228"/>
      <c r="AFU228"/>
      <c r="AFV228"/>
      <c r="AFW228"/>
      <c r="AFX228"/>
      <c r="AFY228"/>
      <c r="AFZ228"/>
      <c r="AGA228"/>
      <c r="AGB228"/>
      <c r="AGC228"/>
      <c r="AGD228"/>
      <c r="AGE228"/>
      <c r="AGF228"/>
      <c r="AGG228"/>
      <c r="AGH228"/>
      <c r="AGI228"/>
      <c r="AGJ228"/>
      <c r="AGK228"/>
      <c r="AGL228"/>
      <c r="AGM228"/>
      <c r="AGN228"/>
      <c r="AGO228"/>
      <c r="AGP228"/>
      <c r="AGQ228"/>
      <c r="AGR228"/>
      <c r="AGS228"/>
      <c r="AGT228"/>
      <c r="AGU228"/>
      <c r="AGV228"/>
      <c r="AGW228"/>
      <c r="AGX228"/>
      <c r="AGY228"/>
      <c r="AGZ228"/>
      <c r="AHA228"/>
      <c r="AHB228"/>
      <c r="AHC228"/>
      <c r="AHD228"/>
      <c r="AHE228"/>
      <c r="AHF228"/>
      <c r="AHG228"/>
      <c r="AHH228"/>
      <c r="AHI228"/>
      <c r="AHJ228"/>
      <c r="AHK228"/>
      <c r="AHL228"/>
      <c r="AHM228"/>
      <c r="AHN228"/>
      <c r="AHO228"/>
      <c r="AHP228"/>
      <c r="AHQ228"/>
      <c r="AHR228"/>
      <c r="AHS228"/>
      <c r="AHT228"/>
      <c r="AHU228"/>
      <c r="AHV228"/>
      <c r="AHW228"/>
      <c r="AHX228"/>
      <c r="AHY228"/>
      <c r="AHZ228"/>
      <c r="AIA228"/>
      <c r="AIB228"/>
      <c r="AIC228"/>
      <c r="AID228"/>
      <c r="AIE228"/>
      <c r="AIF228"/>
      <c r="AIG228"/>
      <c r="AIH228"/>
      <c r="AII228"/>
      <c r="AIJ228"/>
      <c r="AIK228"/>
      <c r="AIL228"/>
      <c r="AIM228"/>
      <c r="AIN228"/>
      <c r="AIO228"/>
      <c r="AIP228"/>
      <c r="AIQ228"/>
      <c r="AIR228"/>
      <c r="AIS228"/>
      <c r="AIT228"/>
      <c r="AIU228"/>
      <c r="AIV228"/>
      <c r="AIW228"/>
      <c r="AIX228"/>
      <c r="AIY228"/>
      <c r="AIZ228"/>
      <c r="AJA228"/>
      <c r="AJB228"/>
      <c r="AJC228"/>
      <c r="AJD228"/>
      <c r="AJE228"/>
      <c r="AJF228"/>
      <c r="AJG228"/>
      <c r="AJH228"/>
      <c r="AJI228"/>
      <c r="AJJ228"/>
      <c r="AJK228"/>
      <c r="AJL228"/>
      <c r="AJM228"/>
      <c r="AJN228"/>
      <c r="AJO228"/>
      <c r="AJP228"/>
      <c r="AJQ228"/>
      <c r="AJR228"/>
      <c r="AJS228"/>
      <c r="AJT228"/>
      <c r="AJU228"/>
      <c r="AJV228"/>
      <c r="AJW228"/>
      <c r="AJX228"/>
      <c r="AJY228"/>
      <c r="AJZ228"/>
      <c r="AKA228"/>
      <c r="AKB228"/>
      <c r="AKC228"/>
      <c r="AKD228"/>
      <c r="AKE228"/>
      <c r="AKF228"/>
      <c r="AKG228"/>
      <c r="AKH228"/>
      <c r="AKI228"/>
      <c r="AKJ228"/>
      <c r="AKK228"/>
      <c r="AKL228"/>
      <c r="AKM228"/>
      <c r="AKN228"/>
      <c r="AKO228"/>
      <c r="AKP228"/>
      <c r="AKQ228"/>
      <c r="AKR228"/>
      <c r="AKS228"/>
      <c r="AKT228"/>
      <c r="AKU228"/>
      <c r="AKV228"/>
      <c r="AKW228"/>
      <c r="AKX228"/>
      <c r="AKY228"/>
      <c r="AKZ228"/>
      <c r="ALA228"/>
      <c r="ALB228"/>
      <c r="ALC228"/>
      <c r="ALD228"/>
      <c r="ALE228"/>
      <c r="ALF228"/>
      <c r="ALG228"/>
      <c r="ALH228"/>
      <c r="ALI228"/>
      <c r="ALJ228"/>
      <c r="ALK228"/>
      <c r="ALL228"/>
      <c r="ALM228"/>
      <c r="ALN228"/>
      <c r="ALO228"/>
      <c r="ALP228"/>
      <c r="ALQ228"/>
      <c r="ALR228"/>
      <c r="ALS228"/>
      <c r="ALT228"/>
      <c r="ALU228"/>
      <c r="ALV228"/>
      <c r="ALW228"/>
      <c r="ALX228"/>
      <c r="ALY228"/>
      <c r="ALZ228"/>
      <c r="AMA228"/>
      <c r="AMB228"/>
      <c r="AMC228"/>
      <c r="AMD228"/>
      <c r="AME228"/>
      <c r="AMF228"/>
      <c r="AMG228"/>
      <c r="AMH228"/>
      <c r="AMI228"/>
    </row>
    <row r="229" spans="1:1023" ht="17.25" customHeight="1">
      <c r="A229" s="284" t="s">
        <v>937</v>
      </c>
      <c r="B229" s="156">
        <v>229</v>
      </c>
      <c r="C229" t="s">
        <v>25891</v>
      </c>
      <c r="D229" t="s">
        <v>25892</v>
      </c>
      <c r="E229"/>
      <c r="F229"/>
      <c r="G229"/>
      <c r="H229"/>
      <c r="I229" s="343"/>
      <c r="J229" s="212">
        <v>2</v>
      </c>
      <c r="K229" s="78">
        <v>2</v>
      </c>
      <c r="L229" s="78"/>
      <c r="M229" s="78"/>
      <c r="N229" s="40"/>
      <c r="O229" s="222"/>
      <c r="P229"/>
      <c r="Q229"/>
      <c r="R229"/>
      <c r="S229"/>
      <c r="T229"/>
      <c r="U229"/>
      <c r="V229" s="166">
        <f t="shared" si="140"/>
        <v>100</v>
      </c>
      <c r="W229" s="166">
        <f t="shared" si="133"/>
        <v>100</v>
      </c>
      <c r="X229" s="166">
        <f t="shared" si="141"/>
        <v>100</v>
      </c>
      <c r="Y229" s="166">
        <f t="shared" si="100"/>
        <v>100</v>
      </c>
      <c r="Z229" s="166">
        <f t="shared" si="101"/>
        <v>100</v>
      </c>
      <c r="AA229" s="174">
        <f t="shared" si="138"/>
        <v>100</v>
      </c>
      <c r="AB229" s="174">
        <f t="shared" si="139"/>
        <v>100</v>
      </c>
      <c r="AC229" s="174">
        <f t="shared" si="104"/>
        <v>100</v>
      </c>
      <c r="AD229"/>
      <c r="AE229"/>
      <c r="AF229" s="162">
        <f t="shared" si="142"/>
        <v>10</v>
      </c>
      <c r="AG229" s="162">
        <f t="shared" si="143"/>
        <v>10</v>
      </c>
      <c r="AH229" s="162">
        <f t="shared" si="144"/>
        <v>100</v>
      </c>
      <c r="AI229" s="162">
        <f t="shared" si="145"/>
        <v>100</v>
      </c>
      <c r="AJ229" s="163"/>
      <c r="AK229"/>
      <c r="AL229"/>
      <c r="AM229" s="163"/>
      <c r="AN229"/>
      <c r="AO229"/>
      <c r="AP229"/>
      <c r="AQ229" s="243" t="s">
        <v>805</v>
      </c>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c r="AAM229"/>
      <c r="AAN229"/>
      <c r="AAO229"/>
      <c r="AAP229"/>
      <c r="AAQ229"/>
      <c r="AAR229"/>
      <c r="AAS229"/>
      <c r="AAT229"/>
      <c r="AAU229"/>
      <c r="AAV229"/>
      <c r="AAW229"/>
      <c r="AAX229"/>
      <c r="AAY229"/>
      <c r="AAZ229"/>
      <c r="ABA229"/>
      <c r="ABB229"/>
      <c r="ABC229"/>
      <c r="ABD229"/>
      <c r="ABE229"/>
      <c r="ABF229"/>
      <c r="ABG229"/>
      <c r="ABH229"/>
      <c r="ABI229"/>
      <c r="ABJ229"/>
      <c r="ABK229"/>
      <c r="ABL229"/>
      <c r="ABM229"/>
      <c r="ABN229"/>
      <c r="ABO229"/>
      <c r="ABP229"/>
      <c r="ABQ229"/>
      <c r="ABR229"/>
      <c r="ABS229"/>
      <c r="ABT229"/>
      <c r="ABU229"/>
      <c r="ABV229"/>
      <c r="ABW229"/>
      <c r="ABX229"/>
      <c r="ABY229"/>
      <c r="ABZ229"/>
      <c r="ACA229"/>
      <c r="ACB229"/>
      <c r="ACC229"/>
      <c r="ACD229"/>
      <c r="ACE229"/>
      <c r="ACF229"/>
      <c r="ACG229"/>
      <c r="ACH229"/>
      <c r="ACI229"/>
      <c r="ACJ229"/>
      <c r="ACK229"/>
      <c r="ACL229"/>
      <c r="ACM229"/>
      <c r="ACN229"/>
      <c r="ACO229"/>
      <c r="ACP229"/>
      <c r="ACQ229"/>
      <c r="ACR229"/>
      <c r="ACS229"/>
      <c r="ACT229"/>
      <c r="ACU229"/>
      <c r="ACV229"/>
      <c r="ACW229"/>
      <c r="ACX229"/>
      <c r="ACY229"/>
      <c r="ACZ229"/>
      <c r="ADA229"/>
      <c r="ADB229"/>
      <c r="ADC229"/>
      <c r="ADD229"/>
      <c r="ADE229"/>
      <c r="ADF229"/>
      <c r="ADG229"/>
      <c r="ADH229"/>
      <c r="ADI229"/>
      <c r="ADJ229"/>
      <c r="ADK229"/>
      <c r="ADL229"/>
      <c r="ADM229"/>
      <c r="ADN229"/>
      <c r="ADO229"/>
      <c r="ADP229"/>
      <c r="ADQ229"/>
      <c r="ADR229"/>
      <c r="ADS229"/>
      <c r="ADT229"/>
      <c r="ADU229"/>
      <c r="ADV229"/>
      <c r="ADW229"/>
      <c r="ADX229"/>
      <c r="ADY229"/>
      <c r="ADZ229"/>
      <c r="AEA229"/>
      <c r="AEB229"/>
      <c r="AEC229"/>
      <c r="AED229"/>
      <c r="AEE229"/>
      <c r="AEF229"/>
      <c r="AEG229"/>
      <c r="AEH229"/>
      <c r="AEI229"/>
      <c r="AEJ229"/>
      <c r="AEK229"/>
      <c r="AEL229"/>
      <c r="AEM229"/>
      <c r="AEN229"/>
      <c r="AEO229"/>
      <c r="AEP229"/>
      <c r="AEQ229"/>
      <c r="AER229"/>
      <c r="AES229"/>
      <c r="AET229"/>
      <c r="AEU229"/>
      <c r="AEV229"/>
      <c r="AEW229"/>
      <c r="AEX229"/>
      <c r="AEY229"/>
      <c r="AEZ229"/>
      <c r="AFA229"/>
      <c r="AFB229"/>
      <c r="AFC229"/>
      <c r="AFD229"/>
      <c r="AFE229"/>
      <c r="AFF229"/>
      <c r="AFG229"/>
      <c r="AFH229"/>
      <c r="AFI229"/>
      <c r="AFJ229"/>
      <c r="AFK229"/>
      <c r="AFL229"/>
      <c r="AFM229"/>
      <c r="AFN229"/>
      <c r="AFO229"/>
      <c r="AFP229"/>
      <c r="AFQ229"/>
      <c r="AFR229"/>
      <c r="AFS229"/>
      <c r="AFT229"/>
      <c r="AFU229"/>
      <c r="AFV229"/>
      <c r="AFW229"/>
      <c r="AFX229"/>
      <c r="AFY229"/>
      <c r="AFZ229"/>
      <c r="AGA229"/>
      <c r="AGB229"/>
      <c r="AGC229"/>
      <c r="AGD229"/>
      <c r="AGE229"/>
      <c r="AGF229"/>
      <c r="AGG229"/>
      <c r="AGH229"/>
      <c r="AGI229"/>
      <c r="AGJ229"/>
      <c r="AGK229"/>
      <c r="AGL229"/>
      <c r="AGM229"/>
      <c r="AGN229"/>
      <c r="AGO229"/>
      <c r="AGP229"/>
      <c r="AGQ229"/>
      <c r="AGR229"/>
      <c r="AGS229"/>
      <c r="AGT229"/>
      <c r="AGU229"/>
      <c r="AGV229"/>
      <c r="AGW229"/>
      <c r="AGX229"/>
      <c r="AGY229"/>
      <c r="AGZ229"/>
      <c r="AHA229"/>
      <c r="AHB229"/>
      <c r="AHC229"/>
      <c r="AHD229"/>
      <c r="AHE229"/>
      <c r="AHF229"/>
      <c r="AHG229"/>
      <c r="AHH229"/>
      <c r="AHI229"/>
      <c r="AHJ229"/>
      <c r="AHK229"/>
      <c r="AHL229"/>
      <c r="AHM229"/>
      <c r="AHN229"/>
      <c r="AHO229"/>
      <c r="AHP229"/>
      <c r="AHQ229"/>
      <c r="AHR229"/>
      <c r="AHS229"/>
      <c r="AHT229"/>
      <c r="AHU229"/>
      <c r="AHV229"/>
      <c r="AHW229"/>
      <c r="AHX229"/>
      <c r="AHY229"/>
      <c r="AHZ229"/>
      <c r="AIA229"/>
      <c r="AIB229"/>
      <c r="AIC229"/>
      <c r="AID229"/>
      <c r="AIE229"/>
      <c r="AIF229"/>
      <c r="AIG229"/>
      <c r="AIH229"/>
      <c r="AII229"/>
      <c r="AIJ229"/>
      <c r="AIK229"/>
      <c r="AIL229"/>
      <c r="AIM229"/>
      <c r="AIN229"/>
      <c r="AIO229"/>
      <c r="AIP229"/>
      <c r="AIQ229"/>
      <c r="AIR229"/>
      <c r="AIS229"/>
      <c r="AIT229"/>
      <c r="AIU229"/>
      <c r="AIV229"/>
      <c r="AIW229"/>
      <c r="AIX229"/>
      <c r="AIY229"/>
      <c r="AIZ229"/>
      <c r="AJA229"/>
      <c r="AJB229"/>
      <c r="AJC229"/>
      <c r="AJD229"/>
      <c r="AJE229"/>
      <c r="AJF229"/>
      <c r="AJG229"/>
      <c r="AJH229"/>
      <c r="AJI229"/>
      <c r="AJJ229"/>
      <c r="AJK229"/>
      <c r="AJL229"/>
      <c r="AJM229"/>
      <c r="AJN229"/>
      <c r="AJO229"/>
      <c r="AJP229"/>
      <c r="AJQ229"/>
      <c r="AJR229"/>
      <c r="AJS229"/>
      <c r="AJT229"/>
      <c r="AJU229"/>
      <c r="AJV229"/>
      <c r="AJW229"/>
      <c r="AJX229"/>
      <c r="AJY229"/>
      <c r="AJZ229"/>
      <c r="AKA229"/>
      <c r="AKB229"/>
      <c r="AKC229"/>
      <c r="AKD229"/>
      <c r="AKE229"/>
      <c r="AKF229"/>
      <c r="AKG229"/>
      <c r="AKH229"/>
      <c r="AKI229"/>
      <c r="AKJ229"/>
      <c r="AKK229"/>
      <c r="AKL229"/>
      <c r="AKM229"/>
      <c r="AKN229"/>
      <c r="AKO229"/>
      <c r="AKP229"/>
      <c r="AKQ229"/>
      <c r="AKR229"/>
      <c r="AKS229"/>
      <c r="AKT229"/>
      <c r="AKU229"/>
      <c r="AKV229"/>
      <c r="AKW229"/>
      <c r="AKX229"/>
      <c r="AKY229"/>
      <c r="AKZ229"/>
      <c r="ALA229"/>
      <c r="ALB229"/>
      <c r="ALC229"/>
      <c r="ALD229"/>
      <c r="ALE229"/>
      <c r="ALF229"/>
      <c r="ALG229"/>
      <c r="ALH229"/>
      <c r="ALI229"/>
      <c r="ALJ229"/>
      <c r="ALK229"/>
      <c r="ALL229"/>
      <c r="ALM229"/>
      <c r="ALN229"/>
      <c r="ALO229"/>
      <c r="ALP229"/>
      <c r="ALQ229"/>
      <c r="ALR229"/>
      <c r="ALS229"/>
      <c r="ALT229"/>
      <c r="ALU229"/>
      <c r="ALV229"/>
      <c r="ALW229"/>
      <c r="ALX229"/>
      <c r="ALY229"/>
      <c r="ALZ229"/>
      <c r="AMA229"/>
      <c r="AMB229"/>
      <c r="AMC229"/>
      <c r="AMD229"/>
      <c r="AME229"/>
      <c r="AMF229"/>
      <c r="AMG229"/>
      <c r="AMH229"/>
      <c r="AMI229"/>
    </row>
    <row r="230" spans="1:1023">
      <c r="A230" s="284" t="s">
        <v>938</v>
      </c>
      <c r="B230" s="156">
        <v>230</v>
      </c>
      <c r="C230" s="388" t="s">
        <v>25893</v>
      </c>
      <c r="D230" s="276" t="s">
        <v>939</v>
      </c>
      <c r="E230"/>
      <c r="F230"/>
      <c r="G230"/>
      <c r="H230"/>
      <c r="I230" s="349">
        <v>66.099999999999994</v>
      </c>
      <c r="J230" s="328"/>
      <c r="K230" s="341"/>
      <c r="L230"/>
      <c r="M230"/>
      <c r="N230"/>
      <c r="O230"/>
      <c r="P230"/>
      <c r="Q230"/>
      <c r="R230"/>
      <c r="S230" s="40"/>
      <c r="T230" s="40"/>
      <c r="U230"/>
      <c r="V230" s="166">
        <f t="shared" si="140"/>
        <v>100</v>
      </c>
      <c r="W230" s="166">
        <f t="shared" si="133"/>
        <v>100</v>
      </c>
      <c r="X230" s="166">
        <f t="shared" si="141"/>
        <v>100</v>
      </c>
      <c r="Y230" s="166">
        <f t="shared" ref="Y230:Y293" si="146">IF(P230=1,10,100)</f>
        <v>100</v>
      </c>
      <c r="Z230" s="166">
        <f t="shared" ref="Z230:Z293" si="147">IF(P230=1,1,IF(P230=2,10,100))</f>
        <v>100</v>
      </c>
      <c r="AA230" s="174">
        <f t="shared" ref="AA230:AA261" si="148">IF(OR(EXACT(Q230,"1A"),EXACT(Q230,"1B")),0.1,IF(Q230=2,1,100))</f>
        <v>100</v>
      </c>
      <c r="AB230" s="174">
        <f t="shared" ref="AB230:AB261" si="149">IF(OR(EXACT(R230,"1A"),EXACT(R230,"1B")),0.1,IF(R230=2,1,100))</f>
        <v>100</v>
      </c>
      <c r="AC230" s="174">
        <f t="shared" ref="AC230:AC293" si="150">IF(OR(EXACT(S230,"1A"),EXACT(S230,"1B")),0.3,IF(S230=2,3,100))</f>
        <v>100</v>
      </c>
      <c r="AD230"/>
      <c r="AE230"/>
      <c r="AF230" s="162">
        <f t="shared" si="142"/>
        <v>100</v>
      </c>
      <c r="AG230" s="162">
        <f t="shared" si="143"/>
        <v>100</v>
      </c>
      <c r="AH230" s="162">
        <f t="shared" si="144"/>
        <v>100</v>
      </c>
      <c r="AI230" s="162">
        <f t="shared" si="145"/>
        <v>100</v>
      </c>
      <c r="AJ230" s="352" t="s">
        <v>25894</v>
      </c>
      <c r="AK230" s="224"/>
      <c r="AL230" s="78"/>
      <c r="AM230" s="163"/>
      <c r="AN230"/>
      <c r="AO230"/>
      <c r="AP230"/>
      <c r="AQ230" s="243" t="s">
        <v>781</v>
      </c>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c r="AAW230"/>
      <c r="AAX230"/>
      <c r="AAY230"/>
      <c r="AAZ230"/>
      <c r="ABA230"/>
      <c r="ABB230"/>
      <c r="ABC230"/>
      <c r="ABD230"/>
      <c r="ABE230"/>
      <c r="ABF230"/>
      <c r="ABG230"/>
      <c r="ABH230"/>
      <c r="ABI230"/>
      <c r="ABJ230"/>
      <c r="ABK230"/>
      <c r="ABL230"/>
      <c r="ABM230"/>
      <c r="ABN230"/>
      <c r="ABO230"/>
      <c r="ABP230"/>
      <c r="ABQ230"/>
      <c r="ABR230"/>
      <c r="ABS230"/>
      <c r="ABT230"/>
      <c r="ABU230"/>
      <c r="ABV230"/>
      <c r="ABW230"/>
      <c r="ABX230"/>
      <c r="ABY230"/>
      <c r="ABZ230"/>
      <c r="ACA230"/>
      <c r="ACB230"/>
      <c r="ACC230"/>
      <c r="ACD230"/>
      <c r="ACE230"/>
      <c r="ACF230"/>
      <c r="ACG230"/>
      <c r="ACH230"/>
      <c r="ACI230"/>
      <c r="ACJ230"/>
      <c r="ACK230"/>
      <c r="ACL230"/>
      <c r="ACM230"/>
      <c r="ACN230"/>
      <c r="ACO230"/>
      <c r="ACP230"/>
      <c r="ACQ230"/>
      <c r="ACR230"/>
      <c r="ACS230"/>
      <c r="ACT230"/>
      <c r="ACU230"/>
      <c r="ACV230"/>
      <c r="ACW230"/>
      <c r="ACX230"/>
      <c r="ACY230"/>
      <c r="ACZ230"/>
      <c r="ADA230"/>
      <c r="ADB230"/>
      <c r="ADC230"/>
      <c r="ADD230"/>
      <c r="ADE230"/>
      <c r="ADF230"/>
      <c r="ADG230"/>
      <c r="ADH230"/>
      <c r="ADI230"/>
      <c r="ADJ230"/>
      <c r="ADK230"/>
      <c r="ADL230"/>
      <c r="ADM230"/>
      <c r="ADN230"/>
      <c r="ADO230"/>
      <c r="ADP230"/>
      <c r="ADQ230"/>
      <c r="ADR230"/>
      <c r="ADS230"/>
      <c r="ADT230"/>
      <c r="ADU230"/>
      <c r="ADV230"/>
      <c r="ADW230"/>
      <c r="ADX230"/>
      <c r="ADY230"/>
      <c r="ADZ230"/>
      <c r="AEA230"/>
      <c r="AEB230"/>
      <c r="AEC230"/>
      <c r="AED230"/>
      <c r="AEE230"/>
      <c r="AEF230"/>
      <c r="AEG230"/>
      <c r="AEH230"/>
      <c r="AEI230"/>
      <c r="AEJ230"/>
      <c r="AEK230"/>
      <c r="AEL230"/>
      <c r="AEM230"/>
      <c r="AEN230"/>
      <c r="AEO230"/>
      <c r="AEP230"/>
      <c r="AEQ230"/>
      <c r="AER230"/>
      <c r="AES230"/>
      <c r="AET230"/>
      <c r="AEU230"/>
      <c r="AEV230"/>
      <c r="AEW230"/>
      <c r="AEX230"/>
      <c r="AEY230"/>
      <c r="AEZ230"/>
      <c r="AFA230"/>
      <c r="AFB230"/>
      <c r="AFC230"/>
      <c r="AFD230"/>
      <c r="AFE230"/>
      <c r="AFF230"/>
      <c r="AFG230"/>
      <c r="AFH230"/>
      <c r="AFI230"/>
      <c r="AFJ230"/>
      <c r="AFK230"/>
      <c r="AFL230"/>
      <c r="AFM230"/>
      <c r="AFN230"/>
      <c r="AFO230"/>
      <c r="AFP230"/>
      <c r="AFQ230"/>
      <c r="AFR230"/>
      <c r="AFS230"/>
      <c r="AFT230"/>
      <c r="AFU230"/>
      <c r="AFV230"/>
      <c r="AFW230"/>
      <c r="AFX230"/>
      <c r="AFY230"/>
      <c r="AFZ230"/>
      <c r="AGA230"/>
      <c r="AGB230"/>
      <c r="AGC230"/>
      <c r="AGD230"/>
      <c r="AGE230"/>
      <c r="AGF230"/>
      <c r="AGG230"/>
      <c r="AGH230"/>
      <c r="AGI230"/>
      <c r="AGJ230"/>
      <c r="AGK230"/>
      <c r="AGL230"/>
      <c r="AGM230"/>
      <c r="AGN230"/>
      <c r="AGO230"/>
      <c r="AGP230"/>
      <c r="AGQ230"/>
      <c r="AGR230"/>
      <c r="AGS230"/>
      <c r="AGT230"/>
      <c r="AGU230"/>
      <c r="AGV230"/>
      <c r="AGW230"/>
      <c r="AGX230"/>
      <c r="AGY230"/>
      <c r="AGZ230"/>
      <c r="AHA230"/>
      <c r="AHB230"/>
      <c r="AHC230"/>
      <c r="AHD230"/>
      <c r="AHE230"/>
      <c r="AHF230"/>
      <c r="AHG230"/>
      <c r="AHH230"/>
      <c r="AHI230"/>
      <c r="AHJ230"/>
      <c r="AHK230"/>
      <c r="AHL230"/>
      <c r="AHM230"/>
      <c r="AHN230"/>
      <c r="AHO230"/>
      <c r="AHP230"/>
      <c r="AHQ230"/>
      <c r="AHR230"/>
      <c r="AHS230"/>
      <c r="AHT230"/>
      <c r="AHU230"/>
      <c r="AHV230"/>
      <c r="AHW230"/>
      <c r="AHX230"/>
      <c r="AHY230"/>
      <c r="AHZ230"/>
      <c r="AIA230"/>
      <c r="AIB230"/>
      <c r="AIC230"/>
      <c r="AID230"/>
      <c r="AIE230"/>
      <c r="AIF230"/>
      <c r="AIG230"/>
      <c r="AIH230"/>
      <c r="AII230"/>
      <c r="AIJ230"/>
      <c r="AIK230"/>
      <c r="AIL230"/>
      <c r="AIM230"/>
      <c r="AIN230"/>
      <c r="AIO230"/>
      <c r="AIP230"/>
      <c r="AIQ230"/>
      <c r="AIR230"/>
      <c r="AIS230"/>
      <c r="AIT230"/>
      <c r="AIU230"/>
      <c r="AIV230"/>
      <c r="AIW230"/>
      <c r="AIX230"/>
      <c r="AIY230"/>
      <c r="AIZ230"/>
      <c r="AJA230"/>
      <c r="AJB230"/>
      <c r="AJC230"/>
      <c r="AJD230"/>
      <c r="AJE230"/>
      <c r="AJF230"/>
      <c r="AJG230"/>
      <c r="AJH230"/>
      <c r="AJI230"/>
      <c r="AJJ230"/>
      <c r="AJK230"/>
      <c r="AJL230"/>
      <c r="AJM230"/>
      <c r="AJN230"/>
      <c r="AJO230"/>
      <c r="AJP230"/>
      <c r="AJQ230"/>
      <c r="AJR230"/>
      <c r="AJS230"/>
      <c r="AJT230"/>
      <c r="AJU230"/>
      <c r="AJV230"/>
      <c r="AJW230"/>
      <c r="AJX230"/>
      <c r="AJY230"/>
      <c r="AJZ230"/>
      <c r="AKA230"/>
      <c r="AKB230"/>
      <c r="AKC230"/>
      <c r="AKD230"/>
      <c r="AKE230"/>
      <c r="AKF230"/>
      <c r="AKG230"/>
      <c r="AKH230"/>
      <c r="AKI230"/>
      <c r="AKJ230"/>
      <c r="AKK230"/>
      <c r="AKL230"/>
      <c r="AKM230"/>
      <c r="AKN230"/>
      <c r="AKO230"/>
      <c r="AKP230"/>
      <c r="AKQ230"/>
      <c r="AKR230"/>
      <c r="AKS230"/>
      <c r="AKT230"/>
      <c r="AKU230"/>
      <c r="AKV230"/>
      <c r="AKW230"/>
      <c r="AKX230"/>
      <c r="AKY230"/>
      <c r="AKZ230"/>
      <c r="ALA230"/>
      <c r="ALB230"/>
      <c r="ALC230"/>
      <c r="ALD230"/>
      <c r="ALE230"/>
      <c r="ALF230"/>
      <c r="ALG230"/>
      <c r="ALH230"/>
      <c r="ALI230"/>
      <c r="ALJ230"/>
      <c r="ALK230"/>
      <c r="ALL230"/>
      <c r="ALM230"/>
      <c r="ALN230"/>
      <c r="ALO230"/>
      <c r="ALP230"/>
      <c r="ALQ230"/>
      <c r="ALR230"/>
      <c r="ALS230"/>
      <c r="ALT230"/>
      <c r="ALU230"/>
      <c r="ALV230"/>
      <c r="ALW230"/>
      <c r="ALX230"/>
      <c r="ALY230"/>
      <c r="ALZ230"/>
      <c r="AMA230"/>
      <c r="AMB230"/>
      <c r="AMC230"/>
      <c r="AMD230"/>
      <c r="AME230"/>
      <c r="AMF230"/>
      <c r="AMG230"/>
      <c r="AMH230"/>
      <c r="AMI230"/>
    </row>
    <row r="231" spans="1:1023">
      <c r="A231" s="284" t="s">
        <v>940</v>
      </c>
      <c r="B231" s="156">
        <v>231</v>
      </c>
      <c r="C231" t="s">
        <v>25895</v>
      </c>
      <c r="D231" s="276" t="s">
        <v>941</v>
      </c>
      <c r="E231"/>
      <c r="F231"/>
      <c r="G231"/>
      <c r="H231"/>
      <c r="I231" s="349">
        <v>10.56</v>
      </c>
      <c r="J231" s="328"/>
      <c r="K231" s="341"/>
      <c r="L231"/>
      <c r="M231"/>
      <c r="N231"/>
      <c r="O231"/>
      <c r="P231"/>
      <c r="Q231"/>
      <c r="R231"/>
      <c r="S231" s="40"/>
      <c r="T231" s="40"/>
      <c r="U231"/>
      <c r="V231" s="166">
        <f t="shared" si="140"/>
        <v>100</v>
      </c>
      <c r="W231" s="166">
        <f t="shared" si="133"/>
        <v>100</v>
      </c>
      <c r="X231" s="166">
        <f t="shared" si="141"/>
        <v>100</v>
      </c>
      <c r="Y231" s="166">
        <f t="shared" si="146"/>
        <v>100</v>
      </c>
      <c r="Z231" s="166">
        <f t="shared" si="147"/>
        <v>100</v>
      </c>
      <c r="AA231" s="174">
        <f t="shared" si="148"/>
        <v>100</v>
      </c>
      <c r="AB231" s="174">
        <f t="shared" si="149"/>
        <v>100</v>
      </c>
      <c r="AC231" s="174">
        <f t="shared" si="150"/>
        <v>100</v>
      </c>
      <c r="AD231"/>
      <c r="AE231"/>
      <c r="AF231" s="162">
        <f t="shared" si="142"/>
        <v>100</v>
      </c>
      <c r="AG231" s="162">
        <f t="shared" si="143"/>
        <v>100</v>
      </c>
      <c r="AH231" s="162">
        <f t="shared" si="144"/>
        <v>100</v>
      </c>
      <c r="AI231" s="162">
        <f t="shared" si="145"/>
        <v>100</v>
      </c>
      <c r="AJ231" s="352" t="s">
        <v>25896</v>
      </c>
      <c r="AK231" s="224"/>
      <c r="AL231" s="78"/>
      <c r="AM231" s="163"/>
      <c r="AN231"/>
      <c r="AO231"/>
      <c r="AP231"/>
      <c r="AQ231" s="243" t="s">
        <v>942</v>
      </c>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c r="AAW231"/>
      <c r="AAX231"/>
      <c r="AAY231"/>
      <c r="AAZ231"/>
      <c r="ABA231"/>
      <c r="ABB231"/>
      <c r="ABC231"/>
      <c r="ABD231"/>
      <c r="ABE231"/>
      <c r="ABF231"/>
      <c r="ABG231"/>
      <c r="ABH231"/>
      <c r="ABI231"/>
      <c r="ABJ231"/>
      <c r="ABK231"/>
      <c r="ABL231"/>
      <c r="ABM231"/>
      <c r="ABN231"/>
      <c r="ABO231"/>
      <c r="ABP231"/>
      <c r="ABQ231"/>
      <c r="ABR231"/>
      <c r="ABS231"/>
      <c r="ABT231"/>
      <c r="ABU231"/>
      <c r="ABV231"/>
      <c r="ABW231"/>
      <c r="ABX231"/>
      <c r="ABY231"/>
      <c r="ABZ231"/>
      <c r="ACA231"/>
      <c r="ACB231"/>
      <c r="ACC231"/>
      <c r="ACD231"/>
      <c r="ACE231"/>
      <c r="ACF231"/>
      <c r="ACG231"/>
      <c r="ACH231"/>
      <c r="ACI231"/>
      <c r="ACJ231"/>
      <c r="ACK231"/>
      <c r="ACL231"/>
      <c r="ACM231"/>
      <c r="ACN231"/>
      <c r="ACO231"/>
      <c r="ACP231"/>
      <c r="ACQ231"/>
      <c r="ACR231"/>
      <c r="ACS231"/>
      <c r="ACT231"/>
      <c r="ACU231"/>
      <c r="ACV231"/>
      <c r="ACW231"/>
      <c r="ACX231"/>
      <c r="ACY231"/>
      <c r="ACZ231"/>
      <c r="ADA231"/>
      <c r="ADB231"/>
      <c r="ADC231"/>
      <c r="ADD231"/>
      <c r="ADE231"/>
      <c r="ADF231"/>
      <c r="ADG231"/>
      <c r="ADH231"/>
      <c r="ADI231"/>
      <c r="ADJ231"/>
      <c r="ADK231"/>
      <c r="ADL231"/>
      <c r="ADM231"/>
      <c r="ADN231"/>
      <c r="ADO231"/>
      <c r="ADP231"/>
      <c r="ADQ231"/>
      <c r="ADR231"/>
      <c r="ADS231"/>
      <c r="ADT231"/>
      <c r="ADU231"/>
      <c r="ADV231"/>
      <c r="ADW231"/>
      <c r="ADX231"/>
      <c r="ADY231"/>
      <c r="ADZ231"/>
      <c r="AEA231"/>
      <c r="AEB231"/>
      <c r="AEC231"/>
      <c r="AED231"/>
      <c r="AEE231"/>
      <c r="AEF231"/>
      <c r="AEG231"/>
      <c r="AEH231"/>
      <c r="AEI231"/>
      <c r="AEJ231"/>
      <c r="AEK231"/>
      <c r="AEL231"/>
      <c r="AEM231"/>
      <c r="AEN231"/>
      <c r="AEO231"/>
      <c r="AEP231"/>
      <c r="AEQ231"/>
      <c r="AER231"/>
      <c r="AES231"/>
      <c r="AET231"/>
      <c r="AEU231"/>
      <c r="AEV231"/>
      <c r="AEW231"/>
      <c r="AEX231"/>
      <c r="AEY231"/>
      <c r="AEZ231"/>
      <c r="AFA231"/>
      <c r="AFB231"/>
      <c r="AFC231"/>
      <c r="AFD231"/>
      <c r="AFE231"/>
      <c r="AFF231"/>
      <c r="AFG231"/>
      <c r="AFH231"/>
      <c r="AFI231"/>
      <c r="AFJ231"/>
      <c r="AFK231"/>
      <c r="AFL231"/>
      <c r="AFM231"/>
      <c r="AFN231"/>
      <c r="AFO231"/>
      <c r="AFP231"/>
      <c r="AFQ231"/>
      <c r="AFR231"/>
      <c r="AFS231"/>
      <c r="AFT231"/>
      <c r="AFU231"/>
      <c r="AFV231"/>
      <c r="AFW231"/>
      <c r="AFX231"/>
      <c r="AFY231"/>
      <c r="AFZ231"/>
      <c r="AGA231"/>
      <c r="AGB231"/>
      <c r="AGC231"/>
      <c r="AGD231"/>
      <c r="AGE231"/>
      <c r="AGF231"/>
      <c r="AGG231"/>
      <c r="AGH231"/>
      <c r="AGI231"/>
      <c r="AGJ231"/>
      <c r="AGK231"/>
      <c r="AGL231"/>
      <c r="AGM231"/>
      <c r="AGN231"/>
      <c r="AGO231"/>
      <c r="AGP231"/>
      <c r="AGQ231"/>
      <c r="AGR231"/>
      <c r="AGS231"/>
      <c r="AGT231"/>
      <c r="AGU231"/>
      <c r="AGV231"/>
      <c r="AGW231"/>
      <c r="AGX231"/>
      <c r="AGY231"/>
      <c r="AGZ231"/>
      <c r="AHA231"/>
      <c r="AHB231"/>
      <c r="AHC231"/>
      <c r="AHD231"/>
      <c r="AHE231"/>
      <c r="AHF231"/>
      <c r="AHG231"/>
      <c r="AHH231"/>
      <c r="AHI231"/>
      <c r="AHJ231"/>
      <c r="AHK231"/>
      <c r="AHL231"/>
      <c r="AHM231"/>
      <c r="AHN231"/>
      <c r="AHO231"/>
      <c r="AHP231"/>
      <c r="AHQ231"/>
      <c r="AHR231"/>
      <c r="AHS231"/>
      <c r="AHT231"/>
      <c r="AHU231"/>
      <c r="AHV231"/>
      <c r="AHW231"/>
      <c r="AHX231"/>
      <c r="AHY231"/>
      <c r="AHZ231"/>
      <c r="AIA231"/>
      <c r="AIB231"/>
      <c r="AIC231"/>
      <c r="AID231"/>
      <c r="AIE231"/>
      <c r="AIF231"/>
      <c r="AIG231"/>
      <c r="AIH231"/>
      <c r="AII231"/>
      <c r="AIJ231"/>
      <c r="AIK231"/>
      <c r="AIL231"/>
      <c r="AIM231"/>
      <c r="AIN231"/>
      <c r="AIO231"/>
      <c r="AIP231"/>
      <c r="AIQ231"/>
      <c r="AIR231"/>
      <c r="AIS231"/>
      <c r="AIT231"/>
      <c r="AIU231"/>
      <c r="AIV231"/>
      <c r="AIW231"/>
      <c r="AIX231"/>
      <c r="AIY231"/>
      <c r="AIZ231"/>
      <c r="AJA231"/>
      <c r="AJB231"/>
      <c r="AJC231"/>
      <c r="AJD231"/>
      <c r="AJE231"/>
      <c r="AJF231"/>
      <c r="AJG231"/>
      <c r="AJH231"/>
      <c r="AJI231"/>
      <c r="AJJ231"/>
      <c r="AJK231"/>
      <c r="AJL231"/>
      <c r="AJM231"/>
      <c r="AJN231"/>
      <c r="AJO231"/>
      <c r="AJP231"/>
      <c r="AJQ231"/>
      <c r="AJR231"/>
      <c r="AJS231"/>
      <c r="AJT231"/>
      <c r="AJU231"/>
      <c r="AJV231"/>
      <c r="AJW231"/>
      <c r="AJX231"/>
      <c r="AJY231"/>
      <c r="AJZ231"/>
      <c r="AKA231"/>
      <c r="AKB231"/>
      <c r="AKC231"/>
      <c r="AKD231"/>
      <c r="AKE231"/>
      <c r="AKF231"/>
      <c r="AKG231"/>
      <c r="AKH231"/>
      <c r="AKI231"/>
      <c r="AKJ231"/>
      <c r="AKK231"/>
      <c r="AKL231"/>
      <c r="AKM231"/>
      <c r="AKN231"/>
      <c r="AKO231"/>
      <c r="AKP231"/>
      <c r="AKQ231"/>
      <c r="AKR231"/>
      <c r="AKS231"/>
      <c r="AKT231"/>
      <c r="AKU231"/>
      <c r="AKV231"/>
      <c r="AKW231"/>
      <c r="AKX231"/>
      <c r="AKY231"/>
      <c r="AKZ231"/>
      <c r="ALA231"/>
      <c r="ALB231"/>
      <c r="ALC231"/>
      <c r="ALD231"/>
      <c r="ALE231"/>
      <c r="ALF231"/>
      <c r="ALG231"/>
      <c r="ALH231"/>
      <c r="ALI231"/>
      <c r="ALJ231"/>
      <c r="ALK231"/>
      <c r="ALL231"/>
      <c r="ALM231"/>
      <c r="ALN231"/>
      <c r="ALO231"/>
      <c r="ALP231"/>
      <c r="ALQ231"/>
      <c r="ALR231"/>
      <c r="ALS231"/>
      <c r="ALT231"/>
      <c r="ALU231"/>
      <c r="ALV231"/>
      <c r="ALW231"/>
      <c r="ALX231"/>
      <c r="ALY231"/>
      <c r="ALZ231"/>
      <c r="AMA231"/>
      <c r="AMB231"/>
      <c r="AMC231"/>
      <c r="AMD231"/>
      <c r="AME231"/>
      <c r="AMF231"/>
      <c r="AMG231"/>
      <c r="AMH231"/>
      <c r="AMI231"/>
    </row>
    <row r="232" spans="1:1023">
      <c r="A232" s="284" t="s">
        <v>943</v>
      </c>
      <c r="B232" s="156">
        <v>232</v>
      </c>
      <c r="C232" t="s">
        <v>25897</v>
      </c>
      <c r="D232" s="276" t="s">
        <v>944</v>
      </c>
      <c r="E232"/>
      <c r="F232"/>
      <c r="G232"/>
      <c r="H232"/>
      <c r="I232" s="343"/>
      <c r="J232" s="154">
        <v>2</v>
      </c>
      <c r="K232" s="154">
        <v>2</v>
      </c>
      <c r="L232"/>
      <c r="M232"/>
      <c r="N232"/>
      <c r="O232" s="156">
        <v>3</v>
      </c>
      <c r="P232"/>
      <c r="Q232" s="154">
        <v>2</v>
      </c>
      <c r="R232"/>
      <c r="S232" s="40"/>
      <c r="T232" s="40"/>
      <c r="U232"/>
      <c r="V232" s="166">
        <f t="shared" si="140"/>
        <v>100</v>
      </c>
      <c r="W232" s="166">
        <f t="shared" si="133"/>
        <v>100</v>
      </c>
      <c r="X232" s="166">
        <f t="shared" si="141"/>
        <v>20</v>
      </c>
      <c r="Y232" s="166">
        <f t="shared" si="146"/>
        <v>100</v>
      </c>
      <c r="Z232" s="166">
        <f t="shared" si="147"/>
        <v>100</v>
      </c>
      <c r="AA232" s="174">
        <f t="shared" si="148"/>
        <v>1</v>
      </c>
      <c r="AB232" s="174">
        <f t="shared" si="149"/>
        <v>100</v>
      </c>
      <c r="AC232" s="174">
        <f t="shared" si="150"/>
        <v>100</v>
      </c>
      <c r="AD232"/>
      <c r="AE232"/>
      <c r="AF232" s="162">
        <f t="shared" si="142"/>
        <v>10</v>
      </c>
      <c r="AG232" s="162">
        <f t="shared" si="143"/>
        <v>10</v>
      </c>
      <c r="AH232" s="162">
        <f t="shared" si="144"/>
        <v>100</v>
      </c>
      <c r="AI232" s="162">
        <f t="shared" si="145"/>
        <v>100</v>
      </c>
      <c r="AJ232" s="163"/>
      <c r="AK232" s="224"/>
      <c r="AL232" s="78"/>
      <c r="AM232" s="163"/>
      <c r="AN232"/>
      <c r="AO232"/>
      <c r="AP232"/>
      <c r="AQ232" s="243" t="s">
        <v>805</v>
      </c>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c r="AAM232"/>
      <c r="AAN232"/>
      <c r="AAO232"/>
      <c r="AAP232"/>
      <c r="AAQ232"/>
      <c r="AAR232"/>
      <c r="AAS232"/>
      <c r="AAT232"/>
      <c r="AAU232"/>
      <c r="AAV232"/>
      <c r="AAW232"/>
      <c r="AAX232"/>
      <c r="AAY232"/>
      <c r="AAZ232"/>
      <c r="ABA232"/>
      <c r="ABB232"/>
      <c r="ABC232"/>
      <c r="ABD232"/>
      <c r="ABE232"/>
      <c r="ABF232"/>
      <c r="ABG232"/>
      <c r="ABH232"/>
      <c r="ABI232"/>
      <c r="ABJ232"/>
      <c r="ABK232"/>
      <c r="ABL232"/>
      <c r="ABM232"/>
      <c r="ABN232"/>
      <c r="ABO232"/>
      <c r="ABP232"/>
      <c r="ABQ232"/>
      <c r="ABR232"/>
      <c r="ABS232"/>
      <c r="ABT232"/>
      <c r="ABU232"/>
      <c r="ABV232"/>
      <c r="ABW232"/>
      <c r="ABX232"/>
      <c r="ABY232"/>
      <c r="ABZ232"/>
      <c r="ACA232"/>
      <c r="ACB232"/>
      <c r="ACC232"/>
      <c r="ACD232"/>
      <c r="ACE232"/>
      <c r="ACF232"/>
      <c r="ACG232"/>
      <c r="ACH232"/>
      <c r="ACI232"/>
      <c r="ACJ232"/>
      <c r="ACK232"/>
      <c r="ACL232"/>
      <c r="ACM232"/>
      <c r="ACN232"/>
      <c r="ACO232"/>
      <c r="ACP232"/>
      <c r="ACQ232"/>
      <c r="ACR232"/>
      <c r="ACS232"/>
      <c r="ACT232"/>
      <c r="ACU232"/>
      <c r="ACV232"/>
      <c r="ACW232"/>
      <c r="ACX232"/>
      <c r="ACY232"/>
      <c r="ACZ232"/>
      <c r="ADA232"/>
      <c r="ADB232"/>
      <c r="ADC232"/>
      <c r="ADD232"/>
      <c r="ADE232"/>
      <c r="ADF232"/>
      <c r="ADG232"/>
      <c r="ADH232"/>
      <c r="ADI232"/>
      <c r="ADJ232"/>
      <c r="ADK232"/>
      <c r="ADL232"/>
      <c r="ADM232"/>
      <c r="ADN232"/>
      <c r="ADO232"/>
      <c r="ADP232"/>
      <c r="ADQ232"/>
      <c r="ADR232"/>
      <c r="ADS232"/>
      <c r="ADT232"/>
      <c r="ADU232"/>
      <c r="ADV232"/>
      <c r="ADW232"/>
      <c r="ADX232"/>
      <c r="ADY232"/>
      <c r="ADZ232"/>
      <c r="AEA232"/>
      <c r="AEB232"/>
      <c r="AEC232"/>
      <c r="AED232"/>
      <c r="AEE232"/>
      <c r="AEF232"/>
      <c r="AEG232"/>
      <c r="AEH232"/>
      <c r="AEI232"/>
      <c r="AEJ232"/>
      <c r="AEK232"/>
      <c r="AEL232"/>
      <c r="AEM232"/>
      <c r="AEN232"/>
      <c r="AEO232"/>
      <c r="AEP232"/>
      <c r="AEQ232"/>
      <c r="AER232"/>
      <c r="AES232"/>
      <c r="AET232"/>
      <c r="AEU232"/>
      <c r="AEV232"/>
      <c r="AEW232"/>
      <c r="AEX232"/>
      <c r="AEY232"/>
      <c r="AEZ232"/>
      <c r="AFA232"/>
      <c r="AFB232"/>
      <c r="AFC232"/>
      <c r="AFD232"/>
      <c r="AFE232"/>
      <c r="AFF232"/>
      <c r="AFG232"/>
      <c r="AFH232"/>
      <c r="AFI232"/>
      <c r="AFJ232"/>
      <c r="AFK232"/>
      <c r="AFL232"/>
      <c r="AFM232"/>
      <c r="AFN232"/>
      <c r="AFO232"/>
      <c r="AFP232"/>
      <c r="AFQ232"/>
      <c r="AFR232"/>
      <c r="AFS232"/>
      <c r="AFT232"/>
      <c r="AFU232"/>
      <c r="AFV232"/>
      <c r="AFW232"/>
      <c r="AFX232"/>
      <c r="AFY232"/>
      <c r="AFZ232"/>
      <c r="AGA232"/>
      <c r="AGB232"/>
      <c r="AGC232"/>
      <c r="AGD232"/>
      <c r="AGE232"/>
      <c r="AGF232"/>
      <c r="AGG232"/>
      <c r="AGH232"/>
      <c r="AGI232"/>
      <c r="AGJ232"/>
      <c r="AGK232"/>
      <c r="AGL232"/>
      <c r="AGM232"/>
      <c r="AGN232"/>
      <c r="AGO232"/>
      <c r="AGP232"/>
      <c r="AGQ232"/>
      <c r="AGR232"/>
      <c r="AGS232"/>
      <c r="AGT232"/>
      <c r="AGU232"/>
      <c r="AGV232"/>
      <c r="AGW232"/>
      <c r="AGX232"/>
      <c r="AGY232"/>
      <c r="AGZ232"/>
      <c r="AHA232"/>
      <c r="AHB232"/>
      <c r="AHC232"/>
      <c r="AHD232"/>
      <c r="AHE232"/>
      <c r="AHF232"/>
      <c r="AHG232"/>
      <c r="AHH232"/>
      <c r="AHI232"/>
      <c r="AHJ232"/>
      <c r="AHK232"/>
      <c r="AHL232"/>
      <c r="AHM232"/>
      <c r="AHN232"/>
      <c r="AHO232"/>
      <c r="AHP232"/>
      <c r="AHQ232"/>
      <c r="AHR232"/>
      <c r="AHS232"/>
      <c r="AHT232"/>
      <c r="AHU232"/>
      <c r="AHV232"/>
      <c r="AHW232"/>
      <c r="AHX232"/>
      <c r="AHY232"/>
      <c r="AHZ232"/>
      <c r="AIA232"/>
      <c r="AIB232"/>
      <c r="AIC232"/>
      <c r="AID232"/>
      <c r="AIE232"/>
      <c r="AIF232"/>
      <c r="AIG232"/>
      <c r="AIH232"/>
      <c r="AII232"/>
      <c r="AIJ232"/>
      <c r="AIK232"/>
      <c r="AIL232"/>
      <c r="AIM232"/>
      <c r="AIN232"/>
      <c r="AIO232"/>
      <c r="AIP232"/>
      <c r="AIQ232"/>
      <c r="AIR232"/>
      <c r="AIS232"/>
      <c r="AIT232"/>
      <c r="AIU232"/>
      <c r="AIV232"/>
      <c r="AIW232"/>
      <c r="AIX232"/>
      <c r="AIY232"/>
      <c r="AIZ232"/>
      <c r="AJA232"/>
      <c r="AJB232"/>
      <c r="AJC232"/>
      <c r="AJD232"/>
      <c r="AJE232"/>
      <c r="AJF232"/>
      <c r="AJG232"/>
      <c r="AJH232"/>
      <c r="AJI232"/>
      <c r="AJJ232"/>
      <c r="AJK232"/>
      <c r="AJL232"/>
      <c r="AJM232"/>
      <c r="AJN232"/>
      <c r="AJO232"/>
      <c r="AJP232"/>
      <c r="AJQ232"/>
      <c r="AJR232"/>
      <c r="AJS232"/>
      <c r="AJT232"/>
      <c r="AJU232"/>
      <c r="AJV232"/>
      <c r="AJW232"/>
      <c r="AJX232"/>
      <c r="AJY232"/>
      <c r="AJZ232"/>
      <c r="AKA232"/>
      <c r="AKB232"/>
      <c r="AKC232"/>
      <c r="AKD232"/>
      <c r="AKE232"/>
      <c r="AKF232"/>
      <c r="AKG232"/>
      <c r="AKH232"/>
      <c r="AKI232"/>
      <c r="AKJ232"/>
      <c r="AKK232"/>
      <c r="AKL232"/>
      <c r="AKM232"/>
      <c r="AKN232"/>
      <c r="AKO232"/>
      <c r="AKP232"/>
      <c r="AKQ232"/>
      <c r="AKR232"/>
      <c r="AKS232"/>
      <c r="AKT232"/>
      <c r="AKU232"/>
      <c r="AKV232"/>
      <c r="AKW232"/>
      <c r="AKX232"/>
      <c r="AKY232"/>
      <c r="AKZ232"/>
      <c r="ALA232"/>
      <c r="ALB232"/>
      <c r="ALC232"/>
      <c r="ALD232"/>
      <c r="ALE232"/>
      <c r="ALF232"/>
      <c r="ALG232"/>
      <c r="ALH232"/>
      <c r="ALI232"/>
      <c r="ALJ232"/>
      <c r="ALK232"/>
      <c r="ALL232"/>
      <c r="ALM232"/>
      <c r="ALN232"/>
      <c r="ALO232"/>
      <c r="ALP232"/>
      <c r="ALQ232"/>
      <c r="ALR232"/>
      <c r="ALS232"/>
      <c r="ALT232"/>
      <c r="ALU232"/>
      <c r="ALV232"/>
      <c r="ALW232"/>
      <c r="ALX232"/>
      <c r="ALY232"/>
      <c r="ALZ232"/>
      <c r="AMA232"/>
      <c r="AMB232"/>
      <c r="AMC232"/>
      <c r="AMD232"/>
      <c r="AME232"/>
      <c r="AMF232"/>
      <c r="AMG232"/>
      <c r="AMH232"/>
      <c r="AMI232"/>
    </row>
    <row r="233" spans="1:1023">
      <c r="A233" s="284" t="s">
        <v>945</v>
      </c>
      <c r="B233" s="156">
        <v>233</v>
      </c>
      <c r="C233" t="s">
        <v>25898</v>
      </c>
      <c r="D233" s="276" t="s">
        <v>946</v>
      </c>
      <c r="E233"/>
      <c r="F233"/>
      <c r="G233"/>
      <c r="H233"/>
      <c r="I233" s="343"/>
      <c r="J233" s="328"/>
      <c r="K233" s="341"/>
      <c r="L233"/>
      <c r="M233"/>
      <c r="N233"/>
      <c r="O233"/>
      <c r="P233"/>
      <c r="Q233"/>
      <c r="R233"/>
      <c r="S233" s="78">
        <v>2</v>
      </c>
      <c r="T233" s="40"/>
      <c r="U233"/>
      <c r="V233" s="166">
        <f t="shared" si="140"/>
        <v>100</v>
      </c>
      <c r="W233" s="166">
        <f t="shared" si="133"/>
        <v>100</v>
      </c>
      <c r="X233" s="166">
        <f t="shared" si="141"/>
        <v>100</v>
      </c>
      <c r="Y233" s="166">
        <f t="shared" si="146"/>
        <v>100</v>
      </c>
      <c r="Z233" s="166">
        <f t="shared" si="147"/>
        <v>100</v>
      </c>
      <c r="AA233" s="174">
        <f t="shared" si="148"/>
        <v>100</v>
      </c>
      <c r="AB233" s="174">
        <f t="shared" si="149"/>
        <v>100</v>
      </c>
      <c r="AC233" s="174">
        <f t="shared" si="150"/>
        <v>3</v>
      </c>
      <c r="AD233"/>
      <c r="AE233"/>
      <c r="AF233" s="162">
        <f t="shared" si="142"/>
        <v>100</v>
      </c>
      <c r="AG233" s="162">
        <f t="shared" si="143"/>
        <v>100</v>
      </c>
      <c r="AH233" s="162">
        <f t="shared" si="144"/>
        <v>100</v>
      </c>
      <c r="AI233" s="162">
        <f t="shared" si="145"/>
        <v>100</v>
      </c>
      <c r="AJ233" s="163"/>
      <c r="AK233" s="224"/>
      <c r="AL233" s="78">
        <v>2</v>
      </c>
      <c r="AM233" s="163"/>
      <c r="AN233"/>
      <c r="AO233"/>
      <c r="AP233"/>
      <c r="AQ233" s="243" t="s">
        <v>805</v>
      </c>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c r="AAA233"/>
      <c r="AAB233"/>
      <c r="AAC233"/>
      <c r="AAD233"/>
      <c r="AAE233"/>
      <c r="AAF233"/>
      <c r="AAG233"/>
      <c r="AAH233"/>
      <c r="AAI233"/>
      <c r="AAJ233"/>
      <c r="AAK233"/>
      <c r="AAL233"/>
      <c r="AAM233"/>
      <c r="AAN233"/>
      <c r="AAO233"/>
      <c r="AAP233"/>
      <c r="AAQ233"/>
      <c r="AAR233"/>
      <c r="AAS233"/>
      <c r="AAT233"/>
      <c r="AAU233"/>
      <c r="AAV233"/>
      <c r="AAW233"/>
      <c r="AAX233"/>
      <c r="AAY233"/>
      <c r="AAZ233"/>
      <c r="ABA233"/>
      <c r="ABB233"/>
      <c r="ABC233"/>
      <c r="ABD233"/>
      <c r="ABE233"/>
      <c r="ABF233"/>
      <c r="ABG233"/>
      <c r="ABH233"/>
      <c r="ABI233"/>
      <c r="ABJ233"/>
      <c r="ABK233"/>
      <c r="ABL233"/>
      <c r="ABM233"/>
      <c r="ABN233"/>
      <c r="ABO233"/>
      <c r="ABP233"/>
      <c r="ABQ233"/>
      <c r="ABR233"/>
      <c r="ABS233"/>
      <c r="ABT233"/>
      <c r="ABU233"/>
      <c r="ABV233"/>
      <c r="ABW233"/>
      <c r="ABX233"/>
      <c r="ABY233"/>
      <c r="ABZ233"/>
      <c r="ACA233"/>
      <c r="ACB233"/>
      <c r="ACC233"/>
      <c r="ACD233"/>
      <c r="ACE233"/>
      <c r="ACF233"/>
      <c r="ACG233"/>
      <c r="ACH233"/>
      <c r="ACI233"/>
      <c r="ACJ233"/>
      <c r="ACK233"/>
      <c r="ACL233"/>
      <c r="ACM233"/>
      <c r="ACN233"/>
      <c r="ACO233"/>
      <c r="ACP233"/>
      <c r="ACQ233"/>
      <c r="ACR233"/>
      <c r="ACS233"/>
      <c r="ACT233"/>
      <c r="ACU233"/>
      <c r="ACV233"/>
      <c r="ACW233"/>
      <c r="ACX233"/>
      <c r="ACY233"/>
      <c r="ACZ233"/>
      <c r="ADA233"/>
      <c r="ADB233"/>
      <c r="ADC233"/>
      <c r="ADD233"/>
      <c r="ADE233"/>
      <c r="ADF233"/>
      <c r="ADG233"/>
      <c r="ADH233"/>
      <c r="ADI233"/>
      <c r="ADJ233"/>
      <c r="ADK233"/>
      <c r="ADL233"/>
      <c r="ADM233"/>
      <c r="ADN233"/>
      <c r="ADO233"/>
      <c r="ADP233"/>
      <c r="ADQ233"/>
      <c r="ADR233"/>
      <c r="ADS233"/>
      <c r="ADT233"/>
      <c r="ADU233"/>
      <c r="ADV233"/>
      <c r="ADW233"/>
      <c r="ADX233"/>
      <c r="ADY233"/>
      <c r="ADZ233"/>
      <c r="AEA233"/>
      <c r="AEB233"/>
      <c r="AEC233"/>
      <c r="AED233"/>
      <c r="AEE233"/>
      <c r="AEF233"/>
      <c r="AEG233"/>
      <c r="AEH233"/>
      <c r="AEI233"/>
      <c r="AEJ233"/>
      <c r="AEK233"/>
      <c r="AEL233"/>
      <c r="AEM233"/>
      <c r="AEN233"/>
      <c r="AEO233"/>
      <c r="AEP233"/>
      <c r="AEQ233"/>
      <c r="AER233"/>
      <c r="AES233"/>
      <c r="AET233"/>
      <c r="AEU233"/>
      <c r="AEV233"/>
      <c r="AEW233"/>
      <c r="AEX233"/>
      <c r="AEY233"/>
      <c r="AEZ233"/>
      <c r="AFA233"/>
      <c r="AFB233"/>
      <c r="AFC233"/>
      <c r="AFD233"/>
      <c r="AFE233"/>
      <c r="AFF233"/>
      <c r="AFG233"/>
      <c r="AFH233"/>
      <c r="AFI233"/>
      <c r="AFJ233"/>
      <c r="AFK233"/>
      <c r="AFL233"/>
      <c r="AFM233"/>
      <c r="AFN233"/>
      <c r="AFO233"/>
      <c r="AFP233"/>
      <c r="AFQ233"/>
      <c r="AFR233"/>
      <c r="AFS233"/>
      <c r="AFT233"/>
      <c r="AFU233"/>
      <c r="AFV233"/>
      <c r="AFW233"/>
      <c r="AFX233"/>
      <c r="AFY233"/>
      <c r="AFZ233"/>
      <c r="AGA233"/>
      <c r="AGB233"/>
      <c r="AGC233"/>
      <c r="AGD233"/>
      <c r="AGE233"/>
      <c r="AGF233"/>
      <c r="AGG233"/>
      <c r="AGH233"/>
      <c r="AGI233"/>
      <c r="AGJ233"/>
      <c r="AGK233"/>
      <c r="AGL233"/>
      <c r="AGM233"/>
      <c r="AGN233"/>
      <c r="AGO233"/>
      <c r="AGP233"/>
      <c r="AGQ233"/>
      <c r="AGR233"/>
      <c r="AGS233"/>
      <c r="AGT233"/>
      <c r="AGU233"/>
      <c r="AGV233"/>
      <c r="AGW233"/>
      <c r="AGX233"/>
      <c r="AGY233"/>
      <c r="AGZ233"/>
      <c r="AHA233"/>
      <c r="AHB233"/>
      <c r="AHC233"/>
      <c r="AHD233"/>
      <c r="AHE233"/>
      <c r="AHF233"/>
      <c r="AHG233"/>
      <c r="AHH233"/>
      <c r="AHI233"/>
      <c r="AHJ233"/>
      <c r="AHK233"/>
      <c r="AHL233"/>
      <c r="AHM233"/>
      <c r="AHN233"/>
      <c r="AHO233"/>
      <c r="AHP233"/>
      <c r="AHQ233"/>
      <c r="AHR233"/>
      <c r="AHS233"/>
      <c r="AHT233"/>
      <c r="AHU233"/>
      <c r="AHV233"/>
      <c r="AHW233"/>
      <c r="AHX233"/>
      <c r="AHY233"/>
      <c r="AHZ233"/>
      <c r="AIA233"/>
      <c r="AIB233"/>
      <c r="AIC233"/>
      <c r="AID233"/>
      <c r="AIE233"/>
      <c r="AIF233"/>
      <c r="AIG233"/>
      <c r="AIH233"/>
      <c r="AII233"/>
      <c r="AIJ233"/>
      <c r="AIK233"/>
      <c r="AIL233"/>
      <c r="AIM233"/>
      <c r="AIN233"/>
      <c r="AIO233"/>
      <c r="AIP233"/>
      <c r="AIQ233"/>
      <c r="AIR233"/>
      <c r="AIS233"/>
      <c r="AIT233"/>
      <c r="AIU233"/>
      <c r="AIV233"/>
      <c r="AIW233"/>
      <c r="AIX233"/>
      <c r="AIY233"/>
      <c r="AIZ233"/>
      <c r="AJA233"/>
      <c r="AJB233"/>
      <c r="AJC233"/>
      <c r="AJD233"/>
      <c r="AJE233"/>
      <c r="AJF233"/>
      <c r="AJG233"/>
      <c r="AJH233"/>
      <c r="AJI233"/>
      <c r="AJJ233"/>
      <c r="AJK233"/>
      <c r="AJL233"/>
      <c r="AJM233"/>
      <c r="AJN233"/>
      <c r="AJO233"/>
      <c r="AJP233"/>
      <c r="AJQ233"/>
      <c r="AJR233"/>
      <c r="AJS233"/>
      <c r="AJT233"/>
      <c r="AJU233"/>
      <c r="AJV233"/>
      <c r="AJW233"/>
      <c r="AJX233"/>
      <c r="AJY233"/>
      <c r="AJZ233"/>
      <c r="AKA233"/>
      <c r="AKB233"/>
      <c r="AKC233"/>
      <c r="AKD233"/>
      <c r="AKE233"/>
      <c r="AKF233"/>
      <c r="AKG233"/>
      <c r="AKH233"/>
      <c r="AKI233"/>
      <c r="AKJ233"/>
      <c r="AKK233"/>
      <c r="AKL233"/>
      <c r="AKM233"/>
      <c r="AKN233"/>
      <c r="AKO233"/>
      <c r="AKP233"/>
      <c r="AKQ233"/>
      <c r="AKR233"/>
      <c r="AKS233"/>
      <c r="AKT233"/>
      <c r="AKU233"/>
      <c r="AKV233"/>
      <c r="AKW233"/>
      <c r="AKX233"/>
      <c r="AKY233"/>
      <c r="AKZ233"/>
      <c r="ALA233"/>
      <c r="ALB233"/>
      <c r="ALC233"/>
      <c r="ALD233"/>
      <c r="ALE233"/>
      <c r="ALF233"/>
      <c r="ALG233"/>
      <c r="ALH233"/>
      <c r="ALI233"/>
      <c r="ALJ233"/>
      <c r="ALK233"/>
      <c r="ALL233"/>
      <c r="ALM233"/>
      <c r="ALN233"/>
      <c r="ALO233"/>
      <c r="ALP233"/>
      <c r="ALQ233"/>
      <c r="ALR233"/>
      <c r="ALS233"/>
      <c r="ALT233"/>
      <c r="ALU233"/>
      <c r="ALV233"/>
      <c r="ALW233"/>
      <c r="ALX233"/>
      <c r="ALY233"/>
      <c r="ALZ233"/>
      <c r="AMA233"/>
      <c r="AMB233"/>
      <c r="AMC233"/>
      <c r="AMD233"/>
      <c r="AME233"/>
      <c r="AMF233"/>
      <c r="AMG233"/>
      <c r="AMH233"/>
      <c r="AMI233"/>
    </row>
    <row r="234" spans="1:1023">
      <c r="A234" s="284" t="s">
        <v>947</v>
      </c>
      <c r="B234" s="156">
        <v>234</v>
      </c>
      <c r="C234" t="s">
        <v>25899</v>
      </c>
      <c r="D234" s="276" t="s">
        <v>948</v>
      </c>
      <c r="E234"/>
      <c r="F234"/>
      <c r="G234"/>
      <c r="H234"/>
      <c r="I234" s="349">
        <v>2.94</v>
      </c>
      <c r="J234" s="328"/>
      <c r="K234" s="341"/>
      <c r="L234"/>
      <c r="M234"/>
      <c r="N234"/>
      <c r="O234"/>
      <c r="P234"/>
      <c r="Q234"/>
      <c r="R234"/>
      <c r="S234" s="78" t="s">
        <v>772</v>
      </c>
      <c r="T234" s="40"/>
      <c r="U234"/>
      <c r="V234" s="166">
        <f t="shared" si="140"/>
        <v>100</v>
      </c>
      <c r="W234" s="166">
        <f t="shared" si="133"/>
        <v>100</v>
      </c>
      <c r="X234" s="166">
        <f t="shared" si="141"/>
        <v>100</v>
      </c>
      <c r="Y234" s="166">
        <f t="shared" si="146"/>
        <v>100</v>
      </c>
      <c r="Z234" s="166">
        <f t="shared" si="147"/>
        <v>100</v>
      </c>
      <c r="AA234" s="174">
        <f t="shared" si="148"/>
        <v>100</v>
      </c>
      <c r="AB234" s="174">
        <f t="shared" si="149"/>
        <v>100</v>
      </c>
      <c r="AC234" s="174">
        <f t="shared" si="150"/>
        <v>0.3</v>
      </c>
      <c r="AD234"/>
      <c r="AE234"/>
      <c r="AF234" s="162">
        <f t="shared" si="142"/>
        <v>100</v>
      </c>
      <c r="AG234" s="162">
        <f t="shared" si="143"/>
        <v>100</v>
      </c>
      <c r="AH234" s="162">
        <f t="shared" si="144"/>
        <v>100</v>
      </c>
      <c r="AI234" s="162">
        <f t="shared" si="145"/>
        <v>100</v>
      </c>
      <c r="AJ234" s="352" t="s">
        <v>25600</v>
      </c>
      <c r="AK234" s="389">
        <v>1</v>
      </c>
      <c r="AL234" s="78">
        <v>1</v>
      </c>
      <c r="AM234" s="163"/>
      <c r="AN234"/>
      <c r="AO234"/>
      <c r="AP234"/>
      <c r="AQ234" s="243" t="s">
        <v>949</v>
      </c>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c r="AAW234"/>
      <c r="AAX234"/>
      <c r="AAY234"/>
      <c r="AAZ234"/>
      <c r="ABA234"/>
      <c r="ABB234"/>
      <c r="ABC234"/>
      <c r="ABD234"/>
      <c r="ABE234"/>
      <c r="ABF234"/>
      <c r="ABG234"/>
      <c r="ABH234"/>
      <c r="ABI234"/>
      <c r="ABJ234"/>
      <c r="ABK234"/>
      <c r="ABL234"/>
      <c r="ABM234"/>
      <c r="ABN234"/>
      <c r="ABO234"/>
      <c r="ABP234"/>
      <c r="ABQ234"/>
      <c r="ABR234"/>
      <c r="ABS234"/>
      <c r="ABT234"/>
      <c r="ABU234"/>
      <c r="ABV234"/>
      <c r="ABW234"/>
      <c r="ABX234"/>
      <c r="ABY234"/>
      <c r="ABZ234"/>
      <c r="ACA234"/>
      <c r="ACB234"/>
      <c r="ACC234"/>
      <c r="ACD234"/>
      <c r="ACE234"/>
      <c r="ACF234"/>
      <c r="ACG234"/>
      <c r="ACH234"/>
      <c r="ACI234"/>
      <c r="ACJ234"/>
      <c r="ACK234"/>
      <c r="ACL234"/>
      <c r="ACM234"/>
      <c r="ACN234"/>
      <c r="ACO234"/>
      <c r="ACP234"/>
      <c r="ACQ234"/>
      <c r="ACR234"/>
      <c r="ACS234"/>
      <c r="ACT234"/>
      <c r="ACU234"/>
      <c r="ACV234"/>
      <c r="ACW234"/>
      <c r="ACX234"/>
      <c r="ACY234"/>
      <c r="ACZ234"/>
      <c r="ADA234"/>
      <c r="ADB234"/>
      <c r="ADC234"/>
      <c r="ADD234"/>
      <c r="ADE234"/>
      <c r="ADF234"/>
      <c r="ADG234"/>
      <c r="ADH234"/>
      <c r="ADI234"/>
      <c r="ADJ234"/>
      <c r="ADK234"/>
      <c r="ADL234"/>
      <c r="ADM234"/>
      <c r="ADN234"/>
      <c r="ADO234"/>
      <c r="ADP234"/>
      <c r="ADQ234"/>
      <c r="ADR234"/>
      <c r="ADS234"/>
      <c r="ADT234"/>
      <c r="ADU234"/>
      <c r="ADV234"/>
      <c r="ADW234"/>
      <c r="ADX234"/>
      <c r="ADY234"/>
      <c r="ADZ234"/>
      <c r="AEA234"/>
      <c r="AEB234"/>
      <c r="AEC234"/>
      <c r="AED234"/>
      <c r="AEE234"/>
      <c r="AEF234"/>
      <c r="AEG234"/>
      <c r="AEH234"/>
      <c r="AEI234"/>
      <c r="AEJ234"/>
      <c r="AEK234"/>
      <c r="AEL234"/>
      <c r="AEM234"/>
      <c r="AEN234"/>
      <c r="AEO234"/>
      <c r="AEP234"/>
      <c r="AEQ234"/>
      <c r="AER234"/>
      <c r="AES234"/>
      <c r="AET234"/>
      <c r="AEU234"/>
      <c r="AEV234"/>
      <c r="AEW234"/>
      <c r="AEX234"/>
      <c r="AEY234"/>
      <c r="AEZ234"/>
      <c r="AFA234"/>
      <c r="AFB234"/>
      <c r="AFC234"/>
      <c r="AFD234"/>
      <c r="AFE234"/>
      <c r="AFF234"/>
      <c r="AFG234"/>
      <c r="AFH234"/>
      <c r="AFI234"/>
      <c r="AFJ234"/>
      <c r="AFK234"/>
      <c r="AFL234"/>
      <c r="AFM234"/>
      <c r="AFN234"/>
      <c r="AFO234"/>
      <c r="AFP234"/>
      <c r="AFQ234"/>
      <c r="AFR234"/>
      <c r="AFS234"/>
      <c r="AFT234"/>
      <c r="AFU234"/>
      <c r="AFV234"/>
      <c r="AFW234"/>
      <c r="AFX234"/>
      <c r="AFY234"/>
      <c r="AFZ234"/>
      <c r="AGA234"/>
      <c r="AGB234"/>
      <c r="AGC234"/>
      <c r="AGD234"/>
      <c r="AGE234"/>
      <c r="AGF234"/>
      <c r="AGG234"/>
      <c r="AGH234"/>
      <c r="AGI234"/>
      <c r="AGJ234"/>
      <c r="AGK234"/>
      <c r="AGL234"/>
      <c r="AGM234"/>
      <c r="AGN234"/>
      <c r="AGO234"/>
      <c r="AGP234"/>
      <c r="AGQ234"/>
      <c r="AGR234"/>
      <c r="AGS234"/>
      <c r="AGT234"/>
      <c r="AGU234"/>
      <c r="AGV234"/>
      <c r="AGW234"/>
      <c r="AGX234"/>
      <c r="AGY234"/>
      <c r="AGZ234"/>
      <c r="AHA234"/>
      <c r="AHB234"/>
      <c r="AHC234"/>
      <c r="AHD234"/>
      <c r="AHE234"/>
      <c r="AHF234"/>
      <c r="AHG234"/>
      <c r="AHH234"/>
      <c r="AHI234"/>
      <c r="AHJ234"/>
      <c r="AHK234"/>
      <c r="AHL234"/>
      <c r="AHM234"/>
      <c r="AHN234"/>
      <c r="AHO234"/>
      <c r="AHP234"/>
      <c r="AHQ234"/>
      <c r="AHR234"/>
      <c r="AHS234"/>
      <c r="AHT234"/>
      <c r="AHU234"/>
      <c r="AHV234"/>
      <c r="AHW234"/>
      <c r="AHX234"/>
      <c r="AHY234"/>
      <c r="AHZ234"/>
      <c r="AIA234"/>
      <c r="AIB234"/>
      <c r="AIC234"/>
      <c r="AID234"/>
      <c r="AIE234"/>
      <c r="AIF234"/>
      <c r="AIG234"/>
      <c r="AIH234"/>
      <c r="AII234"/>
      <c r="AIJ234"/>
      <c r="AIK234"/>
      <c r="AIL234"/>
      <c r="AIM234"/>
      <c r="AIN234"/>
      <c r="AIO234"/>
      <c r="AIP234"/>
      <c r="AIQ234"/>
      <c r="AIR234"/>
      <c r="AIS234"/>
      <c r="AIT234"/>
      <c r="AIU234"/>
      <c r="AIV234"/>
      <c r="AIW234"/>
      <c r="AIX234"/>
      <c r="AIY234"/>
      <c r="AIZ234"/>
      <c r="AJA234"/>
      <c r="AJB234"/>
      <c r="AJC234"/>
      <c r="AJD234"/>
      <c r="AJE234"/>
      <c r="AJF234"/>
      <c r="AJG234"/>
      <c r="AJH234"/>
      <c r="AJI234"/>
      <c r="AJJ234"/>
      <c r="AJK234"/>
      <c r="AJL234"/>
      <c r="AJM234"/>
      <c r="AJN234"/>
      <c r="AJO234"/>
      <c r="AJP234"/>
      <c r="AJQ234"/>
      <c r="AJR234"/>
      <c r="AJS234"/>
      <c r="AJT234"/>
      <c r="AJU234"/>
      <c r="AJV234"/>
      <c r="AJW234"/>
      <c r="AJX234"/>
      <c r="AJY234"/>
      <c r="AJZ234"/>
      <c r="AKA234"/>
      <c r="AKB234"/>
      <c r="AKC234"/>
      <c r="AKD234"/>
      <c r="AKE234"/>
      <c r="AKF234"/>
      <c r="AKG234"/>
      <c r="AKH234"/>
      <c r="AKI234"/>
      <c r="AKJ234"/>
      <c r="AKK234"/>
      <c r="AKL234"/>
      <c r="AKM234"/>
      <c r="AKN234"/>
      <c r="AKO234"/>
      <c r="AKP234"/>
      <c r="AKQ234"/>
      <c r="AKR234"/>
      <c r="AKS234"/>
      <c r="AKT234"/>
      <c r="AKU234"/>
      <c r="AKV234"/>
      <c r="AKW234"/>
      <c r="AKX234"/>
      <c r="AKY234"/>
      <c r="AKZ234"/>
      <c r="ALA234"/>
      <c r="ALB234"/>
      <c r="ALC234"/>
      <c r="ALD234"/>
      <c r="ALE234"/>
      <c r="ALF234"/>
      <c r="ALG234"/>
      <c r="ALH234"/>
      <c r="ALI234"/>
      <c r="ALJ234"/>
      <c r="ALK234"/>
      <c r="ALL234"/>
      <c r="ALM234"/>
      <c r="ALN234"/>
      <c r="ALO234"/>
      <c r="ALP234"/>
      <c r="ALQ234"/>
      <c r="ALR234"/>
      <c r="ALS234"/>
      <c r="ALT234"/>
      <c r="ALU234"/>
      <c r="ALV234"/>
      <c r="ALW234"/>
      <c r="ALX234"/>
      <c r="ALY234"/>
      <c r="ALZ234"/>
      <c r="AMA234"/>
      <c r="AMB234"/>
      <c r="AMC234"/>
      <c r="AMD234"/>
      <c r="AME234"/>
      <c r="AMF234"/>
      <c r="AMG234"/>
      <c r="AMH234"/>
      <c r="AMI234"/>
    </row>
    <row r="235" spans="1:1023">
      <c r="A235" s="284" t="s">
        <v>950</v>
      </c>
      <c r="B235" s="156">
        <v>235</v>
      </c>
      <c r="C235" t="s">
        <v>25900</v>
      </c>
      <c r="D235" s="276" t="s">
        <v>951</v>
      </c>
      <c r="E235"/>
      <c r="F235"/>
      <c r="G235"/>
      <c r="H235"/>
      <c r="I235" s="349">
        <v>4.17</v>
      </c>
      <c r="J235" s="328"/>
      <c r="K235" s="341"/>
      <c r="L235"/>
      <c r="M235"/>
      <c r="N235"/>
      <c r="O235"/>
      <c r="P235"/>
      <c r="Q235"/>
      <c r="R235"/>
      <c r="S235" s="78" t="s">
        <v>772</v>
      </c>
      <c r="T235" s="40"/>
      <c r="U235"/>
      <c r="V235" s="166">
        <f t="shared" si="140"/>
        <v>100</v>
      </c>
      <c r="W235" s="166">
        <f t="shared" si="133"/>
        <v>100</v>
      </c>
      <c r="X235" s="166">
        <f t="shared" si="141"/>
        <v>100</v>
      </c>
      <c r="Y235" s="166">
        <f t="shared" si="146"/>
        <v>100</v>
      </c>
      <c r="Z235" s="166">
        <f t="shared" si="147"/>
        <v>100</v>
      </c>
      <c r="AA235" s="174">
        <f t="shared" si="148"/>
        <v>100</v>
      </c>
      <c r="AB235" s="174">
        <f t="shared" si="149"/>
        <v>100</v>
      </c>
      <c r="AC235" s="174">
        <f t="shared" si="150"/>
        <v>0.3</v>
      </c>
      <c r="AD235"/>
      <c r="AE235"/>
      <c r="AF235" s="162">
        <f t="shared" si="142"/>
        <v>100</v>
      </c>
      <c r="AG235" s="162">
        <f t="shared" si="143"/>
        <v>100</v>
      </c>
      <c r="AH235" s="162">
        <f t="shared" si="144"/>
        <v>100</v>
      </c>
      <c r="AI235" s="162">
        <f t="shared" si="145"/>
        <v>100</v>
      </c>
      <c r="AJ235" s="352" t="s">
        <v>25874</v>
      </c>
      <c r="AK235" s="224">
        <v>1</v>
      </c>
      <c r="AL235" s="78">
        <v>2</v>
      </c>
      <c r="AM235" s="163"/>
      <c r="AN235"/>
      <c r="AO235"/>
      <c r="AP235"/>
      <c r="AQ235" s="243" t="s">
        <v>952</v>
      </c>
      <c r="AR235" s="154" t="s">
        <v>953</v>
      </c>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c r="AAA235"/>
      <c r="AAB235"/>
      <c r="AAC235"/>
      <c r="AAD235"/>
      <c r="AAE235"/>
      <c r="AAF235"/>
      <c r="AAG235"/>
      <c r="AAH235"/>
      <c r="AAI235"/>
      <c r="AAJ235"/>
      <c r="AAK235"/>
      <c r="AAL235"/>
      <c r="AAM235"/>
      <c r="AAN235"/>
      <c r="AAO235"/>
      <c r="AAP235"/>
      <c r="AAQ235"/>
      <c r="AAR235"/>
      <c r="AAS235"/>
      <c r="AAT235"/>
      <c r="AAU235"/>
      <c r="AAV235"/>
      <c r="AAW235"/>
      <c r="AAX235"/>
      <c r="AAY235"/>
      <c r="AAZ235"/>
      <c r="ABA235"/>
      <c r="ABB235"/>
      <c r="ABC235"/>
      <c r="ABD235"/>
      <c r="ABE235"/>
      <c r="ABF235"/>
      <c r="ABG235"/>
      <c r="ABH235"/>
      <c r="ABI235"/>
      <c r="ABJ235"/>
      <c r="ABK235"/>
      <c r="ABL235"/>
      <c r="ABM235"/>
      <c r="ABN235"/>
      <c r="ABO235"/>
      <c r="ABP235"/>
      <c r="ABQ235"/>
      <c r="ABR235"/>
      <c r="ABS235"/>
      <c r="ABT235"/>
      <c r="ABU235"/>
      <c r="ABV235"/>
      <c r="ABW235"/>
      <c r="ABX235"/>
      <c r="ABY235"/>
      <c r="ABZ235"/>
      <c r="ACA235"/>
      <c r="ACB235"/>
      <c r="ACC235"/>
      <c r="ACD235"/>
      <c r="ACE235"/>
      <c r="ACF235"/>
      <c r="ACG235"/>
      <c r="ACH235"/>
      <c r="ACI235"/>
      <c r="ACJ235"/>
      <c r="ACK235"/>
      <c r="ACL235"/>
      <c r="ACM235"/>
      <c r="ACN235"/>
      <c r="ACO235"/>
      <c r="ACP235"/>
      <c r="ACQ235"/>
      <c r="ACR235"/>
      <c r="ACS235"/>
      <c r="ACT235"/>
      <c r="ACU235"/>
      <c r="ACV235"/>
      <c r="ACW235"/>
      <c r="ACX235"/>
      <c r="ACY235"/>
      <c r="ACZ235"/>
      <c r="ADA235"/>
      <c r="ADB235"/>
      <c r="ADC235"/>
      <c r="ADD235"/>
      <c r="ADE235"/>
      <c r="ADF235"/>
      <c r="ADG235"/>
      <c r="ADH235"/>
      <c r="ADI235"/>
      <c r="ADJ235"/>
      <c r="ADK235"/>
      <c r="ADL235"/>
      <c r="ADM235"/>
      <c r="ADN235"/>
      <c r="ADO235"/>
      <c r="ADP235"/>
      <c r="ADQ235"/>
      <c r="ADR235"/>
      <c r="ADS235"/>
      <c r="ADT235"/>
      <c r="ADU235"/>
      <c r="ADV235"/>
      <c r="ADW235"/>
      <c r="ADX235"/>
      <c r="ADY235"/>
      <c r="ADZ235"/>
      <c r="AEA235"/>
      <c r="AEB235"/>
      <c r="AEC235"/>
      <c r="AED235"/>
      <c r="AEE235"/>
      <c r="AEF235"/>
      <c r="AEG235"/>
      <c r="AEH235"/>
      <c r="AEI235"/>
      <c r="AEJ235"/>
      <c r="AEK235"/>
      <c r="AEL235"/>
      <c r="AEM235"/>
      <c r="AEN235"/>
      <c r="AEO235"/>
      <c r="AEP235"/>
      <c r="AEQ235"/>
      <c r="AER235"/>
      <c r="AES235"/>
      <c r="AET235"/>
      <c r="AEU235"/>
      <c r="AEV235"/>
      <c r="AEW235"/>
      <c r="AEX235"/>
      <c r="AEY235"/>
      <c r="AEZ235"/>
      <c r="AFA235"/>
      <c r="AFB235"/>
      <c r="AFC235"/>
      <c r="AFD235"/>
      <c r="AFE235"/>
      <c r="AFF235"/>
      <c r="AFG235"/>
      <c r="AFH235"/>
      <c r="AFI235"/>
      <c r="AFJ235"/>
      <c r="AFK235"/>
      <c r="AFL235"/>
      <c r="AFM235"/>
      <c r="AFN235"/>
      <c r="AFO235"/>
      <c r="AFP235"/>
      <c r="AFQ235"/>
      <c r="AFR235"/>
      <c r="AFS235"/>
      <c r="AFT235"/>
      <c r="AFU235"/>
      <c r="AFV235"/>
      <c r="AFW235"/>
      <c r="AFX235"/>
      <c r="AFY235"/>
      <c r="AFZ235"/>
      <c r="AGA235"/>
      <c r="AGB235"/>
      <c r="AGC235"/>
      <c r="AGD235"/>
      <c r="AGE235"/>
      <c r="AGF235"/>
      <c r="AGG235"/>
      <c r="AGH235"/>
      <c r="AGI235"/>
      <c r="AGJ235"/>
      <c r="AGK235"/>
      <c r="AGL235"/>
      <c r="AGM235"/>
      <c r="AGN235"/>
      <c r="AGO235"/>
      <c r="AGP235"/>
      <c r="AGQ235"/>
      <c r="AGR235"/>
      <c r="AGS235"/>
      <c r="AGT235"/>
      <c r="AGU235"/>
      <c r="AGV235"/>
      <c r="AGW235"/>
      <c r="AGX235"/>
      <c r="AGY235"/>
      <c r="AGZ235"/>
      <c r="AHA235"/>
      <c r="AHB235"/>
      <c r="AHC235"/>
      <c r="AHD235"/>
      <c r="AHE235"/>
      <c r="AHF235"/>
      <c r="AHG235"/>
      <c r="AHH235"/>
      <c r="AHI235"/>
      <c r="AHJ235"/>
      <c r="AHK235"/>
      <c r="AHL235"/>
      <c r="AHM235"/>
      <c r="AHN235"/>
      <c r="AHO235"/>
      <c r="AHP235"/>
      <c r="AHQ235"/>
      <c r="AHR235"/>
      <c r="AHS235"/>
      <c r="AHT235"/>
      <c r="AHU235"/>
      <c r="AHV235"/>
      <c r="AHW235"/>
      <c r="AHX235"/>
      <c r="AHY235"/>
      <c r="AHZ235"/>
      <c r="AIA235"/>
      <c r="AIB235"/>
      <c r="AIC235"/>
      <c r="AID235"/>
      <c r="AIE235"/>
      <c r="AIF235"/>
      <c r="AIG235"/>
      <c r="AIH235"/>
      <c r="AII235"/>
      <c r="AIJ235"/>
      <c r="AIK235"/>
      <c r="AIL235"/>
      <c r="AIM235"/>
      <c r="AIN235"/>
      <c r="AIO235"/>
      <c r="AIP235"/>
      <c r="AIQ235"/>
      <c r="AIR235"/>
      <c r="AIS235"/>
      <c r="AIT235"/>
      <c r="AIU235"/>
      <c r="AIV235"/>
      <c r="AIW235"/>
      <c r="AIX235"/>
      <c r="AIY235"/>
      <c r="AIZ235"/>
      <c r="AJA235"/>
      <c r="AJB235"/>
      <c r="AJC235"/>
      <c r="AJD235"/>
      <c r="AJE235"/>
      <c r="AJF235"/>
      <c r="AJG235"/>
      <c r="AJH235"/>
      <c r="AJI235"/>
      <c r="AJJ235"/>
      <c r="AJK235"/>
      <c r="AJL235"/>
      <c r="AJM235"/>
      <c r="AJN235"/>
      <c r="AJO235"/>
      <c r="AJP235"/>
      <c r="AJQ235"/>
      <c r="AJR235"/>
      <c r="AJS235"/>
      <c r="AJT235"/>
      <c r="AJU235"/>
      <c r="AJV235"/>
      <c r="AJW235"/>
      <c r="AJX235"/>
      <c r="AJY235"/>
      <c r="AJZ235"/>
      <c r="AKA235"/>
      <c r="AKB235"/>
      <c r="AKC235"/>
      <c r="AKD235"/>
      <c r="AKE235"/>
      <c r="AKF235"/>
      <c r="AKG235"/>
      <c r="AKH235"/>
      <c r="AKI235"/>
      <c r="AKJ235"/>
      <c r="AKK235"/>
      <c r="AKL235"/>
      <c r="AKM235"/>
      <c r="AKN235"/>
      <c r="AKO235"/>
      <c r="AKP235"/>
      <c r="AKQ235"/>
      <c r="AKR235"/>
      <c r="AKS235"/>
      <c r="AKT235"/>
      <c r="AKU235"/>
      <c r="AKV235"/>
      <c r="AKW235"/>
      <c r="AKX235"/>
      <c r="AKY235"/>
      <c r="AKZ235"/>
      <c r="ALA235"/>
      <c r="ALB235"/>
      <c r="ALC235"/>
      <c r="ALD235"/>
      <c r="ALE235"/>
      <c r="ALF235"/>
      <c r="ALG235"/>
      <c r="ALH235"/>
      <c r="ALI235"/>
      <c r="ALJ235"/>
      <c r="ALK235"/>
      <c r="ALL235"/>
      <c r="ALM235"/>
      <c r="ALN235"/>
      <c r="ALO235"/>
      <c r="ALP235"/>
      <c r="ALQ235"/>
      <c r="ALR235"/>
      <c r="ALS235"/>
      <c r="ALT235"/>
      <c r="ALU235"/>
      <c r="ALV235"/>
      <c r="ALW235"/>
      <c r="ALX235"/>
      <c r="ALY235"/>
      <c r="ALZ235"/>
      <c r="AMA235"/>
      <c r="AMB235"/>
      <c r="AMC235"/>
      <c r="AMD235"/>
      <c r="AME235"/>
      <c r="AMF235"/>
      <c r="AMG235"/>
      <c r="AMH235"/>
      <c r="AMI235"/>
    </row>
    <row r="236" spans="1:1023">
      <c r="A236" s="284" t="s">
        <v>954</v>
      </c>
      <c r="B236" s="156">
        <v>236</v>
      </c>
      <c r="C236" t="s">
        <v>25901</v>
      </c>
      <c r="D236" s="276" t="s">
        <v>955</v>
      </c>
      <c r="E236"/>
      <c r="F236"/>
      <c r="G236"/>
      <c r="H236"/>
      <c r="I236" s="349">
        <v>4.3600000000000003</v>
      </c>
      <c r="J236" s="328"/>
      <c r="K236" s="341"/>
      <c r="L236"/>
      <c r="M236"/>
      <c r="N236"/>
      <c r="O236"/>
      <c r="P236"/>
      <c r="Q236"/>
      <c r="R236"/>
      <c r="S236" s="78" t="s">
        <v>772</v>
      </c>
      <c r="T236" s="40"/>
      <c r="U236"/>
      <c r="V236" s="166">
        <f t="shared" si="140"/>
        <v>100</v>
      </c>
      <c r="W236" s="166">
        <f t="shared" si="133"/>
        <v>100</v>
      </c>
      <c r="X236" s="166">
        <f t="shared" si="141"/>
        <v>100</v>
      </c>
      <c r="Y236" s="166">
        <f t="shared" si="146"/>
        <v>100</v>
      </c>
      <c r="Z236" s="166">
        <f t="shared" si="147"/>
        <v>100</v>
      </c>
      <c r="AA236" s="174">
        <f t="shared" si="148"/>
        <v>100</v>
      </c>
      <c r="AB236" s="174">
        <f t="shared" si="149"/>
        <v>100</v>
      </c>
      <c r="AC236" s="174">
        <f t="shared" si="150"/>
        <v>0.3</v>
      </c>
      <c r="AD236"/>
      <c r="AE236"/>
      <c r="AF236" s="162">
        <f t="shared" si="142"/>
        <v>100</v>
      </c>
      <c r="AG236" s="162">
        <f t="shared" si="143"/>
        <v>100</v>
      </c>
      <c r="AH236" s="162">
        <f t="shared" si="144"/>
        <v>100</v>
      </c>
      <c r="AI236" s="162">
        <f t="shared" si="145"/>
        <v>100</v>
      </c>
      <c r="AJ236" s="352" t="s">
        <v>25902</v>
      </c>
      <c r="AK236" s="389">
        <v>1</v>
      </c>
      <c r="AL236" s="78">
        <v>1</v>
      </c>
      <c r="AM236" s="163"/>
      <c r="AN236"/>
      <c r="AO236"/>
      <c r="AP236"/>
      <c r="AQ236" s="243" t="s">
        <v>956</v>
      </c>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c r="AAA236"/>
      <c r="AAB236"/>
      <c r="AAC236"/>
      <c r="AAD236"/>
      <c r="AAE236"/>
      <c r="AAF236"/>
      <c r="AAG236"/>
      <c r="AAH236"/>
      <c r="AAI236"/>
      <c r="AAJ236"/>
      <c r="AAK236"/>
      <c r="AAL236"/>
      <c r="AAM236"/>
      <c r="AAN236"/>
      <c r="AAO236"/>
      <c r="AAP236"/>
      <c r="AAQ236"/>
      <c r="AAR236"/>
      <c r="AAS236"/>
      <c r="AAT236"/>
      <c r="AAU236"/>
      <c r="AAV236"/>
      <c r="AAW236"/>
      <c r="AAX236"/>
      <c r="AAY236"/>
      <c r="AAZ236"/>
      <c r="ABA236"/>
      <c r="ABB236"/>
      <c r="ABC236"/>
      <c r="ABD236"/>
      <c r="ABE236"/>
      <c r="ABF236"/>
      <c r="ABG236"/>
      <c r="ABH236"/>
      <c r="ABI236"/>
      <c r="ABJ236"/>
      <c r="ABK236"/>
      <c r="ABL236"/>
      <c r="ABM236"/>
      <c r="ABN236"/>
      <c r="ABO236"/>
      <c r="ABP236"/>
      <c r="ABQ236"/>
      <c r="ABR236"/>
      <c r="ABS236"/>
      <c r="ABT236"/>
      <c r="ABU236"/>
      <c r="ABV236"/>
      <c r="ABW236"/>
      <c r="ABX236"/>
      <c r="ABY236"/>
      <c r="ABZ236"/>
      <c r="ACA236"/>
      <c r="ACB236"/>
      <c r="ACC236"/>
      <c r="ACD236"/>
      <c r="ACE236"/>
      <c r="ACF236"/>
      <c r="ACG236"/>
      <c r="ACH236"/>
      <c r="ACI236"/>
      <c r="ACJ236"/>
      <c r="ACK236"/>
      <c r="ACL236"/>
      <c r="ACM236"/>
      <c r="ACN236"/>
      <c r="ACO236"/>
      <c r="ACP236"/>
      <c r="ACQ236"/>
      <c r="ACR236"/>
      <c r="ACS236"/>
      <c r="ACT236"/>
      <c r="ACU236"/>
      <c r="ACV236"/>
      <c r="ACW236"/>
      <c r="ACX236"/>
      <c r="ACY236"/>
      <c r="ACZ236"/>
      <c r="ADA236"/>
      <c r="ADB236"/>
      <c r="ADC236"/>
      <c r="ADD236"/>
      <c r="ADE236"/>
      <c r="ADF236"/>
      <c r="ADG236"/>
      <c r="ADH236"/>
      <c r="ADI236"/>
      <c r="ADJ236"/>
      <c r="ADK236"/>
      <c r="ADL236"/>
      <c r="ADM236"/>
      <c r="ADN236"/>
      <c r="ADO236"/>
      <c r="ADP236"/>
      <c r="ADQ236"/>
      <c r="ADR236"/>
      <c r="ADS236"/>
      <c r="ADT236"/>
      <c r="ADU236"/>
      <c r="ADV236"/>
      <c r="ADW236"/>
      <c r="ADX236"/>
      <c r="ADY236"/>
      <c r="ADZ236"/>
      <c r="AEA236"/>
      <c r="AEB236"/>
      <c r="AEC236"/>
      <c r="AED236"/>
      <c r="AEE236"/>
      <c r="AEF236"/>
      <c r="AEG236"/>
      <c r="AEH236"/>
      <c r="AEI236"/>
      <c r="AEJ236"/>
      <c r="AEK236"/>
      <c r="AEL236"/>
      <c r="AEM236"/>
      <c r="AEN236"/>
      <c r="AEO236"/>
      <c r="AEP236"/>
      <c r="AEQ236"/>
      <c r="AER236"/>
      <c r="AES236"/>
      <c r="AET236"/>
      <c r="AEU236"/>
      <c r="AEV236"/>
      <c r="AEW236"/>
      <c r="AEX236"/>
      <c r="AEY236"/>
      <c r="AEZ236"/>
      <c r="AFA236"/>
      <c r="AFB236"/>
      <c r="AFC236"/>
      <c r="AFD236"/>
      <c r="AFE236"/>
      <c r="AFF236"/>
      <c r="AFG236"/>
      <c r="AFH236"/>
      <c r="AFI236"/>
      <c r="AFJ236"/>
      <c r="AFK236"/>
      <c r="AFL236"/>
      <c r="AFM236"/>
      <c r="AFN236"/>
      <c r="AFO236"/>
      <c r="AFP236"/>
      <c r="AFQ236"/>
      <c r="AFR236"/>
      <c r="AFS236"/>
      <c r="AFT236"/>
      <c r="AFU236"/>
      <c r="AFV236"/>
      <c r="AFW236"/>
      <c r="AFX236"/>
      <c r="AFY236"/>
      <c r="AFZ236"/>
      <c r="AGA236"/>
      <c r="AGB236"/>
      <c r="AGC236"/>
      <c r="AGD236"/>
      <c r="AGE236"/>
      <c r="AGF236"/>
      <c r="AGG236"/>
      <c r="AGH236"/>
      <c r="AGI236"/>
      <c r="AGJ236"/>
      <c r="AGK236"/>
      <c r="AGL236"/>
      <c r="AGM236"/>
      <c r="AGN236"/>
      <c r="AGO236"/>
      <c r="AGP236"/>
      <c r="AGQ236"/>
      <c r="AGR236"/>
      <c r="AGS236"/>
      <c r="AGT236"/>
      <c r="AGU236"/>
      <c r="AGV236"/>
      <c r="AGW236"/>
      <c r="AGX236"/>
      <c r="AGY236"/>
      <c r="AGZ236"/>
      <c r="AHA236"/>
      <c r="AHB236"/>
      <c r="AHC236"/>
      <c r="AHD236"/>
      <c r="AHE236"/>
      <c r="AHF236"/>
      <c r="AHG236"/>
      <c r="AHH236"/>
      <c r="AHI236"/>
      <c r="AHJ236"/>
      <c r="AHK236"/>
      <c r="AHL236"/>
      <c r="AHM236"/>
      <c r="AHN236"/>
      <c r="AHO236"/>
      <c r="AHP236"/>
      <c r="AHQ236"/>
      <c r="AHR236"/>
      <c r="AHS236"/>
      <c r="AHT236"/>
      <c r="AHU236"/>
      <c r="AHV236"/>
      <c r="AHW236"/>
      <c r="AHX236"/>
      <c r="AHY236"/>
      <c r="AHZ236"/>
      <c r="AIA236"/>
      <c r="AIB236"/>
      <c r="AIC236"/>
      <c r="AID236"/>
      <c r="AIE236"/>
      <c r="AIF236"/>
      <c r="AIG236"/>
      <c r="AIH236"/>
      <c r="AII236"/>
      <c r="AIJ236"/>
      <c r="AIK236"/>
      <c r="AIL236"/>
      <c r="AIM236"/>
      <c r="AIN236"/>
      <c r="AIO236"/>
      <c r="AIP236"/>
      <c r="AIQ236"/>
      <c r="AIR236"/>
      <c r="AIS236"/>
      <c r="AIT236"/>
      <c r="AIU236"/>
      <c r="AIV236"/>
      <c r="AIW236"/>
      <c r="AIX236"/>
      <c r="AIY236"/>
      <c r="AIZ236"/>
      <c r="AJA236"/>
      <c r="AJB236"/>
      <c r="AJC236"/>
      <c r="AJD236"/>
      <c r="AJE236"/>
      <c r="AJF236"/>
      <c r="AJG236"/>
      <c r="AJH236"/>
      <c r="AJI236"/>
      <c r="AJJ236"/>
      <c r="AJK236"/>
      <c r="AJL236"/>
      <c r="AJM236"/>
      <c r="AJN236"/>
      <c r="AJO236"/>
      <c r="AJP236"/>
      <c r="AJQ236"/>
      <c r="AJR236"/>
      <c r="AJS236"/>
      <c r="AJT236"/>
      <c r="AJU236"/>
      <c r="AJV236"/>
      <c r="AJW236"/>
      <c r="AJX236"/>
      <c r="AJY236"/>
      <c r="AJZ236"/>
      <c r="AKA236"/>
      <c r="AKB236"/>
      <c r="AKC236"/>
      <c r="AKD236"/>
      <c r="AKE236"/>
      <c r="AKF236"/>
      <c r="AKG236"/>
      <c r="AKH236"/>
      <c r="AKI236"/>
      <c r="AKJ236"/>
      <c r="AKK236"/>
      <c r="AKL236"/>
      <c r="AKM236"/>
      <c r="AKN236"/>
      <c r="AKO236"/>
      <c r="AKP236"/>
      <c r="AKQ236"/>
      <c r="AKR236"/>
      <c r="AKS236"/>
      <c r="AKT236"/>
      <c r="AKU236"/>
      <c r="AKV236"/>
      <c r="AKW236"/>
      <c r="AKX236"/>
      <c r="AKY236"/>
      <c r="AKZ236"/>
      <c r="ALA236"/>
      <c r="ALB236"/>
      <c r="ALC236"/>
      <c r="ALD236"/>
      <c r="ALE236"/>
      <c r="ALF236"/>
      <c r="ALG236"/>
      <c r="ALH236"/>
      <c r="ALI236"/>
      <c r="ALJ236"/>
      <c r="ALK236"/>
      <c r="ALL236"/>
      <c r="ALM236"/>
      <c r="ALN236"/>
      <c r="ALO236"/>
      <c r="ALP236"/>
      <c r="ALQ236"/>
      <c r="ALR236"/>
      <c r="ALS236"/>
      <c r="ALT236"/>
      <c r="ALU236"/>
      <c r="ALV236"/>
      <c r="ALW236"/>
      <c r="ALX236"/>
      <c r="ALY236"/>
      <c r="ALZ236"/>
      <c r="AMA236"/>
      <c r="AMB236"/>
      <c r="AMC236"/>
      <c r="AMD236"/>
      <c r="AME236"/>
      <c r="AMF236"/>
      <c r="AMG236"/>
      <c r="AMH236"/>
      <c r="AMI236"/>
    </row>
    <row r="237" spans="1:1023" ht="15" customHeight="1">
      <c r="A237" s="284" t="s">
        <v>957</v>
      </c>
      <c r="B237" s="156">
        <v>237</v>
      </c>
      <c r="C237" t="s">
        <v>25903</v>
      </c>
      <c r="D237" s="276" t="s">
        <v>958</v>
      </c>
      <c r="E237"/>
      <c r="F237"/>
      <c r="G237"/>
      <c r="H237"/>
      <c r="I237" s="343"/>
      <c r="J237" s="328"/>
      <c r="K237" s="341"/>
      <c r="L237" s="359">
        <v>1</v>
      </c>
      <c r="M237"/>
      <c r="N237"/>
      <c r="O237"/>
      <c r="P237"/>
      <c r="Q237"/>
      <c r="R237"/>
      <c r="S237" s="78" t="s">
        <v>772</v>
      </c>
      <c r="T237" s="40"/>
      <c r="U237"/>
      <c r="V237" s="166">
        <f t="shared" si="140"/>
        <v>100</v>
      </c>
      <c r="W237" s="166">
        <f t="shared" si="133"/>
        <v>100</v>
      </c>
      <c r="X237" s="166">
        <f t="shared" si="141"/>
        <v>100</v>
      </c>
      <c r="Y237" s="166">
        <f t="shared" si="146"/>
        <v>100</v>
      </c>
      <c r="Z237" s="166">
        <f t="shared" si="147"/>
        <v>100</v>
      </c>
      <c r="AA237" s="174">
        <f t="shared" si="148"/>
        <v>100</v>
      </c>
      <c r="AB237" s="174">
        <f t="shared" si="149"/>
        <v>100</v>
      </c>
      <c r="AC237" s="174">
        <f t="shared" si="150"/>
        <v>0.3</v>
      </c>
      <c r="AD237"/>
      <c r="AE237"/>
      <c r="AF237" s="162">
        <f t="shared" si="142"/>
        <v>100</v>
      </c>
      <c r="AG237" s="162">
        <f t="shared" si="143"/>
        <v>100</v>
      </c>
      <c r="AH237" s="162">
        <f t="shared" si="144"/>
        <v>100</v>
      </c>
      <c r="AI237" s="162">
        <f t="shared" si="145"/>
        <v>100</v>
      </c>
      <c r="AJ237" s="163"/>
      <c r="AK237" s="224">
        <v>1</v>
      </c>
      <c r="AL237" s="78"/>
      <c r="AM237" s="163"/>
      <c r="AN237"/>
      <c r="AO237"/>
      <c r="AP237"/>
      <c r="AQ237" s="243" t="s">
        <v>959</v>
      </c>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c r="AAW237"/>
      <c r="AAX237"/>
      <c r="AAY237"/>
      <c r="AAZ237"/>
      <c r="ABA237"/>
      <c r="ABB237"/>
      <c r="ABC237"/>
      <c r="ABD237"/>
      <c r="ABE237"/>
      <c r="ABF237"/>
      <c r="ABG237"/>
      <c r="ABH237"/>
      <c r="ABI237"/>
      <c r="ABJ237"/>
      <c r="ABK237"/>
      <c r="ABL237"/>
      <c r="ABM237"/>
      <c r="ABN237"/>
      <c r="ABO237"/>
      <c r="ABP237"/>
      <c r="ABQ237"/>
      <c r="ABR237"/>
      <c r="ABS237"/>
      <c r="ABT237"/>
      <c r="ABU237"/>
      <c r="ABV237"/>
      <c r="ABW237"/>
      <c r="ABX237"/>
      <c r="ABY237"/>
      <c r="ABZ237"/>
      <c r="ACA237"/>
      <c r="ACB237"/>
      <c r="ACC237"/>
      <c r="ACD237"/>
      <c r="ACE237"/>
      <c r="ACF237"/>
      <c r="ACG237"/>
      <c r="ACH237"/>
      <c r="ACI237"/>
      <c r="ACJ237"/>
      <c r="ACK237"/>
      <c r="ACL237"/>
      <c r="ACM237"/>
      <c r="ACN237"/>
      <c r="ACO237"/>
      <c r="ACP237"/>
      <c r="ACQ237"/>
      <c r="ACR237"/>
      <c r="ACS237"/>
      <c r="ACT237"/>
      <c r="ACU237"/>
      <c r="ACV237"/>
      <c r="ACW237"/>
      <c r="ACX237"/>
      <c r="ACY237"/>
      <c r="ACZ237"/>
      <c r="ADA237"/>
      <c r="ADB237"/>
      <c r="ADC237"/>
      <c r="ADD237"/>
      <c r="ADE237"/>
      <c r="ADF237"/>
      <c r="ADG237"/>
      <c r="ADH237"/>
      <c r="ADI237"/>
      <c r="ADJ237"/>
      <c r="ADK237"/>
      <c r="ADL237"/>
      <c r="ADM237"/>
      <c r="ADN237"/>
      <c r="ADO237"/>
      <c r="ADP237"/>
      <c r="ADQ237"/>
      <c r="ADR237"/>
      <c r="ADS237"/>
      <c r="ADT237"/>
      <c r="ADU237"/>
      <c r="ADV237"/>
      <c r="ADW237"/>
      <c r="ADX237"/>
      <c r="ADY237"/>
      <c r="ADZ237"/>
      <c r="AEA237"/>
      <c r="AEB237"/>
      <c r="AEC237"/>
      <c r="AED237"/>
      <c r="AEE237"/>
      <c r="AEF237"/>
      <c r="AEG237"/>
      <c r="AEH237"/>
      <c r="AEI237"/>
      <c r="AEJ237"/>
      <c r="AEK237"/>
      <c r="AEL237"/>
      <c r="AEM237"/>
      <c r="AEN237"/>
      <c r="AEO237"/>
      <c r="AEP237"/>
      <c r="AEQ237"/>
      <c r="AER237"/>
      <c r="AES237"/>
      <c r="AET237"/>
      <c r="AEU237"/>
      <c r="AEV237"/>
      <c r="AEW237"/>
      <c r="AEX237"/>
      <c r="AEY237"/>
      <c r="AEZ237"/>
      <c r="AFA237"/>
      <c r="AFB237"/>
      <c r="AFC237"/>
      <c r="AFD237"/>
      <c r="AFE237"/>
      <c r="AFF237"/>
      <c r="AFG237"/>
      <c r="AFH237"/>
      <c r="AFI237"/>
      <c r="AFJ237"/>
      <c r="AFK237"/>
      <c r="AFL237"/>
      <c r="AFM237"/>
      <c r="AFN237"/>
      <c r="AFO237"/>
      <c r="AFP237"/>
      <c r="AFQ237"/>
      <c r="AFR237"/>
      <c r="AFS237"/>
      <c r="AFT237"/>
      <c r="AFU237"/>
      <c r="AFV237"/>
      <c r="AFW237"/>
      <c r="AFX237"/>
      <c r="AFY237"/>
      <c r="AFZ237"/>
      <c r="AGA237"/>
      <c r="AGB237"/>
      <c r="AGC237"/>
      <c r="AGD237"/>
      <c r="AGE237"/>
      <c r="AGF237"/>
      <c r="AGG237"/>
      <c r="AGH237"/>
      <c r="AGI237"/>
      <c r="AGJ237"/>
      <c r="AGK237"/>
      <c r="AGL237"/>
      <c r="AGM237"/>
      <c r="AGN237"/>
      <c r="AGO237"/>
      <c r="AGP237"/>
      <c r="AGQ237"/>
      <c r="AGR237"/>
      <c r="AGS237"/>
      <c r="AGT237"/>
      <c r="AGU237"/>
      <c r="AGV237"/>
      <c r="AGW237"/>
      <c r="AGX237"/>
      <c r="AGY237"/>
      <c r="AGZ237"/>
      <c r="AHA237"/>
      <c r="AHB237"/>
      <c r="AHC237"/>
      <c r="AHD237"/>
      <c r="AHE237"/>
      <c r="AHF237"/>
      <c r="AHG237"/>
      <c r="AHH237"/>
      <c r="AHI237"/>
      <c r="AHJ237"/>
      <c r="AHK237"/>
      <c r="AHL237"/>
      <c r="AHM237"/>
      <c r="AHN237"/>
      <c r="AHO237"/>
      <c r="AHP237"/>
      <c r="AHQ237"/>
      <c r="AHR237"/>
      <c r="AHS237"/>
      <c r="AHT237"/>
      <c r="AHU237"/>
      <c r="AHV237"/>
      <c r="AHW237"/>
      <c r="AHX237"/>
      <c r="AHY237"/>
      <c r="AHZ237"/>
      <c r="AIA237"/>
      <c r="AIB237"/>
      <c r="AIC237"/>
      <c r="AID237"/>
      <c r="AIE237"/>
      <c r="AIF237"/>
      <c r="AIG237"/>
      <c r="AIH237"/>
      <c r="AII237"/>
      <c r="AIJ237"/>
      <c r="AIK237"/>
      <c r="AIL237"/>
      <c r="AIM237"/>
      <c r="AIN237"/>
      <c r="AIO237"/>
      <c r="AIP237"/>
      <c r="AIQ237"/>
      <c r="AIR237"/>
      <c r="AIS237"/>
      <c r="AIT237"/>
      <c r="AIU237"/>
      <c r="AIV237"/>
      <c r="AIW237"/>
      <c r="AIX237"/>
      <c r="AIY237"/>
      <c r="AIZ237"/>
      <c r="AJA237"/>
      <c r="AJB237"/>
      <c r="AJC237"/>
      <c r="AJD237"/>
      <c r="AJE237"/>
      <c r="AJF237"/>
      <c r="AJG237"/>
      <c r="AJH237"/>
      <c r="AJI237"/>
      <c r="AJJ237"/>
      <c r="AJK237"/>
      <c r="AJL237"/>
      <c r="AJM237"/>
      <c r="AJN237"/>
      <c r="AJO237"/>
      <c r="AJP237"/>
      <c r="AJQ237"/>
      <c r="AJR237"/>
      <c r="AJS237"/>
      <c r="AJT237"/>
      <c r="AJU237"/>
      <c r="AJV237"/>
      <c r="AJW237"/>
      <c r="AJX237"/>
      <c r="AJY237"/>
      <c r="AJZ237"/>
      <c r="AKA237"/>
      <c r="AKB237"/>
      <c r="AKC237"/>
      <c r="AKD237"/>
      <c r="AKE237"/>
      <c r="AKF237"/>
      <c r="AKG237"/>
      <c r="AKH237"/>
      <c r="AKI237"/>
      <c r="AKJ237"/>
      <c r="AKK237"/>
      <c r="AKL237"/>
      <c r="AKM237"/>
      <c r="AKN237"/>
      <c r="AKO237"/>
      <c r="AKP237"/>
      <c r="AKQ237"/>
      <c r="AKR237"/>
      <c r="AKS237"/>
      <c r="AKT237"/>
      <c r="AKU237"/>
      <c r="AKV237"/>
      <c r="AKW237"/>
      <c r="AKX237"/>
      <c r="AKY237"/>
      <c r="AKZ237"/>
      <c r="ALA237"/>
      <c r="ALB237"/>
      <c r="ALC237"/>
      <c r="ALD237"/>
      <c r="ALE237"/>
      <c r="ALF237"/>
      <c r="ALG237"/>
      <c r="ALH237"/>
      <c r="ALI237"/>
      <c r="ALJ237"/>
      <c r="ALK237"/>
      <c r="ALL237"/>
      <c r="ALM237"/>
      <c r="ALN237"/>
      <c r="ALO237"/>
      <c r="ALP237"/>
      <c r="ALQ237"/>
      <c r="ALR237"/>
      <c r="ALS237"/>
      <c r="ALT237"/>
      <c r="ALU237"/>
      <c r="ALV237"/>
      <c r="ALW237"/>
      <c r="ALX237"/>
      <c r="ALY237"/>
      <c r="ALZ237"/>
      <c r="AMA237"/>
      <c r="AMB237"/>
      <c r="AMC237"/>
      <c r="AMD237"/>
      <c r="AME237"/>
      <c r="AMF237"/>
      <c r="AMG237"/>
      <c r="AMH237"/>
      <c r="AMI237"/>
    </row>
    <row r="238" spans="1:1023">
      <c r="A238" s="284" t="s">
        <v>960</v>
      </c>
      <c r="B238" s="156">
        <v>238</v>
      </c>
      <c r="C238" t="s">
        <v>25904</v>
      </c>
      <c r="D238" s="276"/>
      <c r="E238"/>
      <c r="F238"/>
      <c r="G238"/>
      <c r="H238"/>
      <c r="I238" s="343"/>
      <c r="J238" s="328"/>
      <c r="K238" s="341"/>
      <c r="L238"/>
      <c r="M238"/>
      <c r="N238"/>
      <c r="O238"/>
      <c r="P238"/>
      <c r="Q238"/>
      <c r="R238"/>
      <c r="S238" s="78" t="s">
        <v>772</v>
      </c>
      <c r="T238" s="40"/>
      <c r="U238"/>
      <c r="V238" s="166">
        <f t="shared" si="140"/>
        <v>100</v>
      </c>
      <c r="W238" s="166">
        <f t="shared" si="133"/>
        <v>100</v>
      </c>
      <c r="X238" s="166">
        <f t="shared" si="141"/>
        <v>100</v>
      </c>
      <c r="Y238" s="166">
        <f t="shared" si="146"/>
        <v>100</v>
      </c>
      <c r="Z238" s="166">
        <f t="shared" si="147"/>
        <v>100</v>
      </c>
      <c r="AA238" s="174">
        <f t="shared" si="148"/>
        <v>100</v>
      </c>
      <c r="AB238" s="174">
        <f t="shared" si="149"/>
        <v>100</v>
      </c>
      <c r="AC238" s="174">
        <f t="shared" si="150"/>
        <v>0.3</v>
      </c>
      <c r="AD238"/>
      <c r="AE238"/>
      <c r="AF238" s="162">
        <f t="shared" si="142"/>
        <v>100</v>
      </c>
      <c r="AG238" s="162">
        <f t="shared" si="143"/>
        <v>100</v>
      </c>
      <c r="AH238" s="162">
        <f t="shared" si="144"/>
        <v>100</v>
      </c>
      <c r="AI238" s="162">
        <f t="shared" si="145"/>
        <v>100</v>
      </c>
      <c r="AJ238" s="163"/>
      <c r="AK238" s="224">
        <v>1</v>
      </c>
      <c r="AL238" s="78"/>
      <c r="AM238" s="163"/>
      <c r="AN238"/>
      <c r="AO238"/>
      <c r="AP238"/>
      <c r="AQ238" s="270" t="s">
        <v>862</v>
      </c>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c r="AAA238"/>
      <c r="AAB238"/>
      <c r="AAC238"/>
      <c r="AAD238"/>
      <c r="AAE238"/>
      <c r="AAF238"/>
      <c r="AAG238"/>
      <c r="AAH238"/>
      <c r="AAI238"/>
      <c r="AAJ238"/>
      <c r="AAK238"/>
      <c r="AAL238"/>
      <c r="AAM238"/>
      <c r="AAN238"/>
      <c r="AAO238"/>
      <c r="AAP238"/>
      <c r="AAQ238"/>
      <c r="AAR238"/>
      <c r="AAS238"/>
      <c r="AAT238"/>
      <c r="AAU238"/>
      <c r="AAV238"/>
      <c r="AAW238"/>
      <c r="AAX238"/>
      <c r="AAY238"/>
      <c r="AAZ238"/>
      <c r="ABA238"/>
      <c r="ABB238"/>
      <c r="ABC238"/>
      <c r="ABD238"/>
      <c r="ABE238"/>
      <c r="ABF238"/>
      <c r="ABG238"/>
      <c r="ABH238"/>
      <c r="ABI238"/>
      <c r="ABJ238"/>
      <c r="ABK238"/>
      <c r="ABL238"/>
      <c r="ABM238"/>
      <c r="ABN238"/>
      <c r="ABO238"/>
      <c r="ABP238"/>
      <c r="ABQ238"/>
      <c r="ABR238"/>
      <c r="ABS238"/>
      <c r="ABT238"/>
      <c r="ABU238"/>
      <c r="ABV238"/>
      <c r="ABW238"/>
      <c r="ABX238"/>
      <c r="ABY238"/>
      <c r="ABZ238"/>
      <c r="ACA238"/>
      <c r="ACB238"/>
      <c r="ACC238"/>
      <c r="ACD238"/>
      <c r="ACE238"/>
      <c r="ACF238"/>
      <c r="ACG238"/>
      <c r="ACH238"/>
      <c r="ACI238"/>
      <c r="ACJ238"/>
      <c r="ACK238"/>
      <c r="ACL238"/>
      <c r="ACM238"/>
      <c r="ACN238"/>
      <c r="ACO238"/>
      <c r="ACP238"/>
      <c r="ACQ238"/>
      <c r="ACR238"/>
      <c r="ACS238"/>
      <c r="ACT238"/>
      <c r="ACU238"/>
      <c r="ACV238"/>
      <c r="ACW238"/>
      <c r="ACX238"/>
      <c r="ACY238"/>
      <c r="ACZ238"/>
      <c r="ADA238"/>
      <c r="ADB238"/>
      <c r="ADC238"/>
      <c r="ADD238"/>
      <c r="ADE238"/>
      <c r="ADF238"/>
      <c r="ADG238"/>
      <c r="ADH238"/>
      <c r="ADI238"/>
      <c r="ADJ238"/>
      <c r="ADK238"/>
      <c r="ADL238"/>
      <c r="ADM238"/>
      <c r="ADN238"/>
      <c r="ADO238"/>
      <c r="ADP238"/>
      <c r="ADQ238"/>
      <c r="ADR238"/>
      <c r="ADS238"/>
      <c r="ADT238"/>
      <c r="ADU238"/>
      <c r="ADV238"/>
      <c r="ADW238"/>
      <c r="ADX238"/>
      <c r="ADY238"/>
      <c r="ADZ238"/>
      <c r="AEA238"/>
      <c r="AEB238"/>
      <c r="AEC238"/>
      <c r="AED238"/>
      <c r="AEE238"/>
      <c r="AEF238"/>
      <c r="AEG238"/>
      <c r="AEH238"/>
      <c r="AEI238"/>
      <c r="AEJ238"/>
      <c r="AEK238"/>
      <c r="AEL238"/>
      <c r="AEM238"/>
      <c r="AEN238"/>
      <c r="AEO238"/>
      <c r="AEP238"/>
      <c r="AEQ238"/>
      <c r="AER238"/>
      <c r="AES238"/>
      <c r="AET238"/>
      <c r="AEU238"/>
      <c r="AEV238"/>
      <c r="AEW238"/>
      <c r="AEX238"/>
      <c r="AEY238"/>
      <c r="AEZ238"/>
      <c r="AFA238"/>
      <c r="AFB238"/>
      <c r="AFC238"/>
      <c r="AFD238"/>
      <c r="AFE238"/>
      <c r="AFF238"/>
      <c r="AFG238"/>
      <c r="AFH238"/>
      <c r="AFI238"/>
      <c r="AFJ238"/>
      <c r="AFK238"/>
      <c r="AFL238"/>
      <c r="AFM238"/>
      <c r="AFN238"/>
      <c r="AFO238"/>
      <c r="AFP238"/>
      <c r="AFQ238"/>
      <c r="AFR238"/>
      <c r="AFS238"/>
      <c r="AFT238"/>
      <c r="AFU238"/>
      <c r="AFV238"/>
      <c r="AFW238"/>
      <c r="AFX238"/>
      <c r="AFY238"/>
      <c r="AFZ238"/>
      <c r="AGA238"/>
      <c r="AGB238"/>
      <c r="AGC238"/>
      <c r="AGD238"/>
      <c r="AGE238"/>
      <c r="AGF238"/>
      <c r="AGG238"/>
      <c r="AGH238"/>
      <c r="AGI238"/>
      <c r="AGJ238"/>
      <c r="AGK238"/>
      <c r="AGL238"/>
      <c r="AGM238"/>
      <c r="AGN238"/>
      <c r="AGO238"/>
      <c r="AGP238"/>
      <c r="AGQ238"/>
      <c r="AGR238"/>
      <c r="AGS238"/>
      <c r="AGT238"/>
      <c r="AGU238"/>
      <c r="AGV238"/>
      <c r="AGW238"/>
      <c r="AGX238"/>
      <c r="AGY238"/>
      <c r="AGZ238"/>
      <c r="AHA238"/>
      <c r="AHB238"/>
      <c r="AHC238"/>
      <c r="AHD238"/>
      <c r="AHE238"/>
      <c r="AHF238"/>
      <c r="AHG238"/>
      <c r="AHH238"/>
      <c r="AHI238"/>
      <c r="AHJ238"/>
      <c r="AHK238"/>
      <c r="AHL238"/>
      <c r="AHM238"/>
      <c r="AHN238"/>
      <c r="AHO238"/>
      <c r="AHP238"/>
      <c r="AHQ238"/>
      <c r="AHR238"/>
      <c r="AHS238"/>
      <c r="AHT238"/>
      <c r="AHU238"/>
      <c r="AHV238"/>
      <c r="AHW238"/>
      <c r="AHX238"/>
      <c r="AHY238"/>
      <c r="AHZ238"/>
      <c r="AIA238"/>
      <c r="AIB238"/>
      <c r="AIC238"/>
      <c r="AID238"/>
      <c r="AIE238"/>
      <c r="AIF238"/>
      <c r="AIG238"/>
      <c r="AIH238"/>
      <c r="AII238"/>
      <c r="AIJ238"/>
      <c r="AIK238"/>
      <c r="AIL238"/>
      <c r="AIM238"/>
      <c r="AIN238"/>
      <c r="AIO238"/>
      <c r="AIP238"/>
      <c r="AIQ238"/>
      <c r="AIR238"/>
      <c r="AIS238"/>
      <c r="AIT238"/>
      <c r="AIU238"/>
      <c r="AIV238"/>
      <c r="AIW238"/>
      <c r="AIX238"/>
      <c r="AIY238"/>
      <c r="AIZ238"/>
      <c r="AJA238"/>
      <c r="AJB238"/>
      <c r="AJC238"/>
      <c r="AJD238"/>
      <c r="AJE238"/>
      <c r="AJF238"/>
      <c r="AJG238"/>
      <c r="AJH238"/>
      <c r="AJI238"/>
      <c r="AJJ238"/>
      <c r="AJK238"/>
      <c r="AJL238"/>
      <c r="AJM238"/>
      <c r="AJN238"/>
      <c r="AJO238"/>
      <c r="AJP238"/>
      <c r="AJQ238"/>
      <c r="AJR238"/>
      <c r="AJS238"/>
      <c r="AJT238"/>
      <c r="AJU238"/>
      <c r="AJV238"/>
      <c r="AJW238"/>
      <c r="AJX238"/>
      <c r="AJY238"/>
      <c r="AJZ238"/>
      <c r="AKA238"/>
      <c r="AKB238"/>
      <c r="AKC238"/>
      <c r="AKD238"/>
      <c r="AKE238"/>
      <c r="AKF238"/>
      <c r="AKG238"/>
      <c r="AKH238"/>
      <c r="AKI238"/>
      <c r="AKJ238"/>
      <c r="AKK238"/>
      <c r="AKL238"/>
      <c r="AKM238"/>
      <c r="AKN238"/>
      <c r="AKO238"/>
      <c r="AKP238"/>
      <c r="AKQ238"/>
      <c r="AKR238"/>
      <c r="AKS238"/>
      <c r="AKT238"/>
      <c r="AKU238"/>
      <c r="AKV238"/>
      <c r="AKW238"/>
      <c r="AKX238"/>
      <c r="AKY238"/>
      <c r="AKZ238"/>
      <c r="ALA238"/>
      <c r="ALB238"/>
      <c r="ALC238"/>
      <c r="ALD238"/>
      <c r="ALE238"/>
      <c r="ALF238"/>
      <c r="ALG238"/>
      <c r="ALH238"/>
      <c r="ALI238"/>
      <c r="ALJ238"/>
      <c r="ALK238"/>
      <c r="ALL238"/>
      <c r="ALM238"/>
      <c r="ALN238"/>
      <c r="ALO238"/>
      <c r="ALP238"/>
      <c r="ALQ238"/>
      <c r="ALR238"/>
      <c r="ALS238"/>
      <c r="ALT238"/>
      <c r="ALU238"/>
      <c r="ALV238"/>
      <c r="ALW238"/>
      <c r="ALX238"/>
      <c r="ALY238"/>
      <c r="ALZ238"/>
      <c r="AMA238"/>
      <c r="AMB238"/>
      <c r="AMC238"/>
      <c r="AMD238"/>
      <c r="AME238"/>
      <c r="AMF238"/>
      <c r="AMG238"/>
      <c r="AMH238"/>
      <c r="AMI238"/>
    </row>
    <row r="239" spans="1:1023">
      <c r="A239" s="284" t="s">
        <v>961</v>
      </c>
      <c r="B239" s="156">
        <v>239</v>
      </c>
      <c r="C239" t="s">
        <v>25905</v>
      </c>
      <c r="D239" s="276" t="s">
        <v>6275</v>
      </c>
      <c r="E239"/>
      <c r="F239"/>
      <c r="G239"/>
      <c r="H239"/>
      <c r="I239" s="343"/>
      <c r="J239" s="328"/>
      <c r="K239" s="341"/>
      <c r="L239"/>
      <c r="M239"/>
      <c r="N239"/>
      <c r="O239"/>
      <c r="P239"/>
      <c r="Q239"/>
      <c r="R239"/>
      <c r="S239" s="78" t="s">
        <v>772</v>
      </c>
      <c r="T239" s="40"/>
      <c r="U239"/>
      <c r="V239" s="166">
        <f t="shared" si="140"/>
        <v>100</v>
      </c>
      <c r="W239" s="166">
        <f t="shared" si="133"/>
        <v>100</v>
      </c>
      <c r="X239" s="166">
        <f t="shared" si="141"/>
        <v>100</v>
      </c>
      <c r="Y239" s="166">
        <f t="shared" si="146"/>
        <v>100</v>
      </c>
      <c r="Z239" s="166">
        <f t="shared" si="147"/>
        <v>100</v>
      </c>
      <c r="AA239" s="174">
        <f t="shared" si="148"/>
        <v>100</v>
      </c>
      <c r="AB239" s="174">
        <f t="shared" si="149"/>
        <v>100</v>
      </c>
      <c r="AC239" s="174">
        <f t="shared" si="150"/>
        <v>0.3</v>
      </c>
      <c r="AD239"/>
      <c r="AE239"/>
      <c r="AF239" s="162">
        <f t="shared" si="142"/>
        <v>100</v>
      </c>
      <c r="AG239" s="162">
        <f t="shared" si="143"/>
        <v>100</v>
      </c>
      <c r="AH239" s="162">
        <f t="shared" si="144"/>
        <v>100</v>
      </c>
      <c r="AI239" s="162">
        <f t="shared" si="145"/>
        <v>100</v>
      </c>
      <c r="AJ239" s="163"/>
      <c r="AK239" s="224"/>
      <c r="AL239" s="78"/>
      <c r="AM239" s="163"/>
      <c r="AN239"/>
      <c r="AO239"/>
      <c r="AP239"/>
      <c r="AQ239" s="270" t="s">
        <v>862</v>
      </c>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c r="AAA239"/>
      <c r="AAB239"/>
      <c r="AAC239"/>
      <c r="AAD239"/>
      <c r="AAE239"/>
      <c r="AAF239"/>
      <c r="AAG239"/>
      <c r="AAH239"/>
      <c r="AAI239"/>
      <c r="AAJ239"/>
      <c r="AAK239"/>
      <c r="AAL239"/>
      <c r="AAM239"/>
      <c r="AAN239"/>
      <c r="AAO239"/>
      <c r="AAP239"/>
      <c r="AAQ239"/>
      <c r="AAR239"/>
      <c r="AAS239"/>
      <c r="AAT239"/>
      <c r="AAU239"/>
      <c r="AAV239"/>
      <c r="AAW239"/>
      <c r="AAX239"/>
      <c r="AAY239"/>
      <c r="AAZ239"/>
      <c r="ABA239"/>
      <c r="ABB239"/>
      <c r="ABC239"/>
      <c r="ABD239"/>
      <c r="ABE239"/>
      <c r="ABF239"/>
      <c r="ABG239"/>
      <c r="ABH239"/>
      <c r="ABI239"/>
      <c r="ABJ239"/>
      <c r="ABK239"/>
      <c r="ABL239"/>
      <c r="ABM239"/>
      <c r="ABN239"/>
      <c r="ABO239"/>
      <c r="ABP239"/>
      <c r="ABQ239"/>
      <c r="ABR239"/>
      <c r="ABS239"/>
      <c r="ABT239"/>
      <c r="ABU239"/>
      <c r="ABV239"/>
      <c r="ABW239"/>
      <c r="ABX239"/>
      <c r="ABY239"/>
      <c r="ABZ239"/>
      <c r="ACA239"/>
      <c r="ACB239"/>
      <c r="ACC239"/>
      <c r="ACD239"/>
      <c r="ACE239"/>
      <c r="ACF239"/>
      <c r="ACG239"/>
      <c r="ACH239"/>
      <c r="ACI239"/>
      <c r="ACJ239"/>
      <c r="ACK239"/>
      <c r="ACL239"/>
      <c r="ACM239"/>
      <c r="ACN239"/>
      <c r="ACO239"/>
      <c r="ACP239"/>
      <c r="ACQ239"/>
      <c r="ACR239"/>
      <c r="ACS239"/>
      <c r="ACT239"/>
      <c r="ACU239"/>
      <c r="ACV239"/>
      <c r="ACW239"/>
      <c r="ACX239"/>
      <c r="ACY239"/>
      <c r="ACZ239"/>
      <c r="ADA239"/>
      <c r="ADB239"/>
      <c r="ADC239"/>
      <c r="ADD239"/>
      <c r="ADE239"/>
      <c r="ADF239"/>
      <c r="ADG239"/>
      <c r="ADH239"/>
      <c r="ADI239"/>
      <c r="ADJ239"/>
      <c r="ADK239"/>
      <c r="ADL239"/>
      <c r="ADM239"/>
      <c r="ADN239"/>
      <c r="ADO239"/>
      <c r="ADP239"/>
      <c r="ADQ239"/>
      <c r="ADR239"/>
      <c r="ADS239"/>
      <c r="ADT239"/>
      <c r="ADU239"/>
      <c r="ADV239"/>
      <c r="ADW239"/>
      <c r="ADX239"/>
      <c r="ADY239"/>
      <c r="ADZ239"/>
      <c r="AEA239"/>
      <c r="AEB239"/>
      <c r="AEC239"/>
      <c r="AED239"/>
      <c r="AEE239"/>
      <c r="AEF239"/>
      <c r="AEG239"/>
      <c r="AEH239"/>
      <c r="AEI239"/>
      <c r="AEJ239"/>
      <c r="AEK239"/>
      <c r="AEL239"/>
      <c r="AEM239"/>
      <c r="AEN239"/>
      <c r="AEO239"/>
      <c r="AEP239"/>
      <c r="AEQ239"/>
      <c r="AER239"/>
      <c r="AES239"/>
      <c r="AET239"/>
      <c r="AEU239"/>
      <c r="AEV239"/>
      <c r="AEW239"/>
      <c r="AEX239"/>
      <c r="AEY239"/>
      <c r="AEZ239"/>
      <c r="AFA239"/>
      <c r="AFB239"/>
      <c r="AFC239"/>
      <c r="AFD239"/>
      <c r="AFE239"/>
      <c r="AFF239"/>
      <c r="AFG239"/>
      <c r="AFH239"/>
      <c r="AFI239"/>
      <c r="AFJ239"/>
      <c r="AFK239"/>
      <c r="AFL239"/>
      <c r="AFM239"/>
      <c r="AFN239"/>
      <c r="AFO239"/>
      <c r="AFP239"/>
      <c r="AFQ239"/>
      <c r="AFR239"/>
      <c r="AFS239"/>
      <c r="AFT239"/>
      <c r="AFU239"/>
      <c r="AFV239"/>
      <c r="AFW239"/>
      <c r="AFX239"/>
      <c r="AFY239"/>
      <c r="AFZ239"/>
      <c r="AGA239"/>
      <c r="AGB239"/>
      <c r="AGC239"/>
      <c r="AGD239"/>
      <c r="AGE239"/>
      <c r="AGF239"/>
      <c r="AGG239"/>
      <c r="AGH239"/>
      <c r="AGI239"/>
      <c r="AGJ239"/>
      <c r="AGK239"/>
      <c r="AGL239"/>
      <c r="AGM239"/>
      <c r="AGN239"/>
      <c r="AGO239"/>
      <c r="AGP239"/>
      <c r="AGQ239"/>
      <c r="AGR239"/>
      <c r="AGS239"/>
      <c r="AGT239"/>
      <c r="AGU239"/>
      <c r="AGV239"/>
      <c r="AGW239"/>
      <c r="AGX239"/>
      <c r="AGY239"/>
      <c r="AGZ239"/>
      <c r="AHA239"/>
      <c r="AHB239"/>
      <c r="AHC239"/>
      <c r="AHD239"/>
      <c r="AHE239"/>
      <c r="AHF239"/>
      <c r="AHG239"/>
      <c r="AHH239"/>
      <c r="AHI239"/>
      <c r="AHJ239"/>
      <c r="AHK239"/>
      <c r="AHL239"/>
      <c r="AHM239"/>
      <c r="AHN239"/>
      <c r="AHO239"/>
      <c r="AHP239"/>
      <c r="AHQ239"/>
      <c r="AHR239"/>
      <c r="AHS239"/>
      <c r="AHT239"/>
      <c r="AHU239"/>
      <c r="AHV239"/>
      <c r="AHW239"/>
      <c r="AHX239"/>
      <c r="AHY239"/>
      <c r="AHZ239"/>
      <c r="AIA239"/>
      <c r="AIB239"/>
      <c r="AIC239"/>
      <c r="AID239"/>
      <c r="AIE239"/>
      <c r="AIF239"/>
      <c r="AIG239"/>
      <c r="AIH239"/>
      <c r="AII239"/>
      <c r="AIJ239"/>
      <c r="AIK239"/>
      <c r="AIL239"/>
      <c r="AIM239"/>
      <c r="AIN239"/>
      <c r="AIO239"/>
      <c r="AIP239"/>
      <c r="AIQ239"/>
      <c r="AIR239"/>
      <c r="AIS239"/>
      <c r="AIT239"/>
      <c r="AIU239"/>
      <c r="AIV239"/>
      <c r="AIW239"/>
      <c r="AIX239"/>
      <c r="AIY239"/>
      <c r="AIZ239"/>
      <c r="AJA239"/>
      <c r="AJB239"/>
      <c r="AJC239"/>
      <c r="AJD239"/>
      <c r="AJE239"/>
      <c r="AJF239"/>
      <c r="AJG239"/>
      <c r="AJH239"/>
      <c r="AJI239"/>
      <c r="AJJ239"/>
      <c r="AJK239"/>
      <c r="AJL239"/>
      <c r="AJM239"/>
      <c r="AJN239"/>
      <c r="AJO239"/>
      <c r="AJP239"/>
      <c r="AJQ239"/>
      <c r="AJR239"/>
      <c r="AJS239"/>
      <c r="AJT239"/>
      <c r="AJU239"/>
      <c r="AJV239"/>
      <c r="AJW239"/>
      <c r="AJX239"/>
      <c r="AJY239"/>
      <c r="AJZ239"/>
      <c r="AKA239"/>
      <c r="AKB239"/>
      <c r="AKC239"/>
      <c r="AKD239"/>
      <c r="AKE239"/>
      <c r="AKF239"/>
      <c r="AKG239"/>
      <c r="AKH239"/>
      <c r="AKI239"/>
      <c r="AKJ239"/>
      <c r="AKK239"/>
      <c r="AKL239"/>
      <c r="AKM239"/>
      <c r="AKN239"/>
      <c r="AKO239"/>
      <c r="AKP239"/>
      <c r="AKQ239"/>
      <c r="AKR239"/>
      <c r="AKS239"/>
      <c r="AKT239"/>
      <c r="AKU239"/>
      <c r="AKV239"/>
      <c r="AKW239"/>
      <c r="AKX239"/>
      <c r="AKY239"/>
      <c r="AKZ239"/>
      <c r="ALA239"/>
      <c r="ALB239"/>
      <c r="ALC239"/>
      <c r="ALD239"/>
      <c r="ALE239"/>
      <c r="ALF239"/>
      <c r="ALG239"/>
      <c r="ALH239"/>
      <c r="ALI239"/>
      <c r="ALJ239"/>
      <c r="ALK239"/>
      <c r="ALL239"/>
      <c r="ALM239"/>
      <c r="ALN239"/>
      <c r="ALO239"/>
      <c r="ALP239"/>
      <c r="ALQ239"/>
      <c r="ALR239"/>
      <c r="ALS239"/>
      <c r="ALT239"/>
      <c r="ALU239"/>
      <c r="ALV239"/>
      <c r="ALW239"/>
      <c r="ALX239"/>
      <c r="ALY239"/>
      <c r="ALZ239"/>
      <c r="AMA239"/>
      <c r="AMB239"/>
      <c r="AMC239"/>
      <c r="AMD239"/>
      <c r="AME239"/>
      <c r="AMF239"/>
      <c r="AMG239"/>
      <c r="AMH239"/>
      <c r="AMI239"/>
    </row>
    <row r="240" spans="1:1023">
      <c r="A240" s="284" t="s">
        <v>962</v>
      </c>
      <c r="B240" s="156">
        <v>240</v>
      </c>
      <c r="C240" t="s">
        <v>25906</v>
      </c>
      <c r="D240" s="276" t="s">
        <v>6356</v>
      </c>
      <c r="E240"/>
      <c r="F240"/>
      <c r="G240"/>
      <c r="H240"/>
      <c r="I240" s="343"/>
      <c r="J240" s="328"/>
      <c r="K240" s="341"/>
      <c r="L240"/>
      <c r="M240"/>
      <c r="N240"/>
      <c r="O240"/>
      <c r="P240"/>
      <c r="Q240"/>
      <c r="R240"/>
      <c r="S240" s="78" t="s">
        <v>772</v>
      </c>
      <c r="T240" s="40"/>
      <c r="U240"/>
      <c r="V240" s="166">
        <f t="shared" si="140"/>
        <v>100</v>
      </c>
      <c r="W240" s="166">
        <f t="shared" si="133"/>
        <v>100</v>
      </c>
      <c r="X240" s="166">
        <f t="shared" si="141"/>
        <v>100</v>
      </c>
      <c r="Y240" s="166">
        <f t="shared" si="146"/>
        <v>100</v>
      </c>
      <c r="Z240" s="166">
        <f t="shared" si="147"/>
        <v>100</v>
      </c>
      <c r="AA240" s="174">
        <f t="shared" si="148"/>
        <v>100</v>
      </c>
      <c r="AB240" s="174">
        <f t="shared" si="149"/>
        <v>100</v>
      </c>
      <c r="AC240" s="174">
        <f t="shared" si="150"/>
        <v>0.3</v>
      </c>
      <c r="AD240"/>
      <c r="AE240"/>
      <c r="AF240" s="162">
        <f t="shared" si="142"/>
        <v>100</v>
      </c>
      <c r="AG240" s="162">
        <f t="shared" si="143"/>
        <v>100</v>
      </c>
      <c r="AH240" s="162">
        <f t="shared" si="144"/>
        <v>100</v>
      </c>
      <c r="AI240" s="162">
        <f t="shared" si="145"/>
        <v>100</v>
      </c>
      <c r="AJ240" s="163"/>
      <c r="AK240" s="224">
        <v>1</v>
      </c>
      <c r="AL240" s="78"/>
      <c r="AM240" s="163"/>
      <c r="AN240"/>
      <c r="AO240"/>
      <c r="AP240"/>
      <c r="AQ240" s="243" t="s">
        <v>862</v>
      </c>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c r="AAA240"/>
      <c r="AAB240"/>
      <c r="AAC240"/>
      <c r="AAD240"/>
      <c r="AAE240"/>
      <c r="AAF240"/>
      <c r="AAG240"/>
      <c r="AAH240"/>
      <c r="AAI240"/>
      <c r="AAJ240"/>
      <c r="AAK240"/>
      <c r="AAL240"/>
      <c r="AAM240"/>
      <c r="AAN240"/>
      <c r="AAO240"/>
      <c r="AAP240"/>
      <c r="AAQ240"/>
      <c r="AAR240"/>
      <c r="AAS240"/>
      <c r="AAT240"/>
      <c r="AAU240"/>
      <c r="AAV240"/>
      <c r="AAW240"/>
      <c r="AAX240"/>
      <c r="AAY240"/>
      <c r="AAZ240"/>
      <c r="ABA240"/>
      <c r="ABB240"/>
      <c r="ABC240"/>
      <c r="ABD240"/>
      <c r="ABE240"/>
      <c r="ABF240"/>
      <c r="ABG240"/>
      <c r="ABH240"/>
      <c r="ABI240"/>
      <c r="ABJ240"/>
      <c r="ABK240"/>
      <c r="ABL240"/>
      <c r="ABM240"/>
      <c r="ABN240"/>
      <c r="ABO240"/>
      <c r="ABP240"/>
      <c r="ABQ240"/>
      <c r="ABR240"/>
      <c r="ABS240"/>
      <c r="ABT240"/>
      <c r="ABU240"/>
      <c r="ABV240"/>
      <c r="ABW240"/>
      <c r="ABX240"/>
      <c r="ABY240"/>
      <c r="ABZ240"/>
      <c r="ACA240"/>
      <c r="ACB240"/>
      <c r="ACC240"/>
      <c r="ACD240"/>
      <c r="ACE240"/>
      <c r="ACF240"/>
      <c r="ACG240"/>
      <c r="ACH240"/>
      <c r="ACI240"/>
      <c r="ACJ240"/>
      <c r="ACK240"/>
      <c r="ACL240"/>
      <c r="ACM240"/>
      <c r="ACN240"/>
      <c r="ACO240"/>
      <c r="ACP240"/>
      <c r="ACQ240"/>
      <c r="ACR240"/>
      <c r="ACS240"/>
      <c r="ACT240"/>
      <c r="ACU240"/>
      <c r="ACV240"/>
      <c r="ACW240"/>
      <c r="ACX240"/>
      <c r="ACY240"/>
      <c r="ACZ240"/>
      <c r="ADA240"/>
      <c r="ADB240"/>
      <c r="ADC240"/>
      <c r="ADD240"/>
      <c r="ADE240"/>
      <c r="ADF240"/>
      <c r="ADG240"/>
      <c r="ADH240"/>
      <c r="ADI240"/>
      <c r="ADJ240"/>
      <c r="ADK240"/>
      <c r="ADL240"/>
      <c r="ADM240"/>
      <c r="ADN240"/>
      <c r="ADO240"/>
      <c r="ADP240"/>
      <c r="ADQ240"/>
      <c r="ADR240"/>
      <c r="ADS240"/>
      <c r="ADT240"/>
      <c r="ADU240"/>
      <c r="ADV240"/>
      <c r="ADW240"/>
      <c r="ADX240"/>
      <c r="ADY240"/>
      <c r="ADZ240"/>
      <c r="AEA240"/>
      <c r="AEB240"/>
      <c r="AEC240"/>
      <c r="AED240"/>
      <c r="AEE240"/>
      <c r="AEF240"/>
      <c r="AEG240"/>
      <c r="AEH240"/>
      <c r="AEI240"/>
      <c r="AEJ240"/>
      <c r="AEK240"/>
      <c r="AEL240"/>
      <c r="AEM240"/>
      <c r="AEN240"/>
      <c r="AEO240"/>
      <c r="AEP240"/>
      <c r="AEQ240"/>
      <c r="AER240"/>
      <c r="AES240"/>
      <c r="AET240"/>
      <c r="AEU240"/>
      <c r="AEV240"/>
      <c r="AEW240"/>
      <c r="AEX240"/>
      <c r="AEY240"/>
      <c r="AEZ240"/>
      <c r="AFA240"/>
      <c r="AFB240"/>
      <c r="AFC240"/>
      <c r="AFD240"/>
      <c r="AFE240"/>
      <c r="AFF240"/>
      <c r="AFG240"/>
      <c r="AFH240"/>
      <c r="AFI240"/>
      <c r="AFJ240"/>
      <c r="AFK240"/>
      <c r="AFL240"/>
      <c r="AFM240"/>
      <c r="AFN240"/>
      <c r="AFO240"/>
      <c r="AFP240"/>
      <c r="AFQ240"/>
      <c r="AFR240"/>
      <c r="AFS240"/>
      <c r="AFT240"/>
      <c r="AFU240"/>
      <c r="AFV240"/>
      <c r="AFW240"/>
      <c r="AFX240"/>
      <c r="AFY240"/>
      <c r="AFZ240"/>
      <c r="AGA240"/>
      <c r="AGB240"/>
      <c r="AGC240"/>
      <c r="AGD240"/>
      <c r="AGE240"/>
      <c r="AGF240"/>
      <c r="AGG240"/>
      <c r="AGH240"/>
      <c r="AGI240"/>
      <c r="AGJ240"/>
      <c r="AGK240"/>
      <c r="AGL240"/>
      <c r="AGM240"/>
      <c r="AGN240"/>
      <c r="AGO240"/>
      <c r="AGP240"/>
      <c r="AGQ240"/>
      <c r="AGR240"/>
      <c r="AGS240"/>
      <c r="AGT240"/>
      <c r="AGU240"/>
      <c r="AGV240"/>
      <c r="AGW240"/>
      <c r="AGX240"/>
      <c r="AGY240"/>
      <c r="AGZ240"/>
      <c r="AHA240"/>
      <c r="AHB240"/>
      <c r="AHC240"/>
      <c r="AHD240"/>
      <c r="AHE240"/>
      <c r="AHF240"/>
      <c r="AHG240"/>
      <c r="AHH240"/>
      <c r="AHI240"/>
      <c r="AHJ240"/>
      <c r="AHK240"/>
      <c r="AHL240"/>
      <c r="AHM240"/>
      <c r="AHN240"/>
      <c r="AHO240"/>
      <c r="AHP240"/>
      <c r="AHQ240"/>
      <c r="AHR240"/>
      <c r="AHS240"/>
      <c r="AHT240"/>
      <c r="AHU240"/>
      <c r="AHV240"/>
      <c r="AHW240"/>
      <c r="AHX240"/>
      <c r="AHY240"/>
      <c r="AHZ240"/>
      <c r="AIA240"/>
      <c r="AIB240"/>
      <c r="AIC240"/>
      <c r="AID240"/>
      <c r="AIE240"/>
      <c r="AIF240"/>
      <c r="AIG240"/>
      <c r="AIH240"/>
      <c r="AII240"/>
      <c r="AIJ240"/>
      <c r="AIK240"/>
      <c r="AIL240"/>
      <c r="AIM240"/>
      <c r="AIN240"/>
      <c r="AIO240"/>
      <c r="AIP240"/>
      <c r="AIQ240"/>
      <c r="AIR240"/>
      <c r="AIS240"/>
      <c r="AIT240"/>
      <c r="AIU240"/>
      <c r="AIV240"/>
      <c r="AIW240"/>
      <c r="AIX240"/>
      <c r="AIY240"/>
      <c r="AIZ240"/>
      <c r="AJA240"/>
      <c r="AJB240"/>
      <c r="AJC240"/>
      <c r="AJD240"/>
      <c r="AJE240"/>
      <c r="AJF240"/>
      <c r="AJG240"/>
      <c r="AJH240"/>
      <c r="AJI240"/>
      <c r="AJJ240"/>
      <c r="AJK240"/>
      <c r="AJL240"/>
      <c r="AJM240"/>
      <c r="AJN240"/>
      <c r="AJO240"/>
      <c r="AJP240"/>
      <c r="AJQ240"/>
      <c r="AJR240"/>
      <c r="AJS240"/>
      <c r="AJT240"/>
      <c r="AJU240"/>
      <c r="AJV240"/>
      <c r="AJW240"/>
      <c r="AJX240"/>
      <c r="AJY240"/>
      <c r="AJZ240"/>
      <c r="AKA240"/>
      <c r="AKB240"/>
      <c r="AKC240"/>
      <c r="AKD240"/>
      <c r="AKE240"/>
      <c r="AKF240"/>
      <c r="AKG240"/>
      <c r="AKH240"/>
      <c r="AKI240"/>
      <c r="AKJ240"/>
      <c r="AKK240"/>
      <c r="AKL240"/>
      <c r="AKM240"/>
      <c r="AKN240"/>
      <c r="AKO240"/>
      <c r="AKP240"/>
      <c r="AKQ240"/>
      <c r="AKR240"/>
      <c r="AKS240"/>
      <c r="AKT240"/>
      <c r="AKU240"/>
      <c r="AKV240"/>
      <c r="AKW240"/>
      <c r="AKX240"/>
      <c r="AKY240"/>
      <c r="AKZ240"/>
      <c r="ALA240"/>
      <c r="ALB240"/>
      <c r="ALC240"/>
      <c r="ALD240"/>
      <c r="ALE240"/>
      <c r="ALF240"/>
      <c r="ALG240"/>
      <c r="ALH240"/>
      <c r="ALI240"/>
      <c r="ALJ240"/>
      <c r="ALK240"/>
      <c r="ALL240"/>
      <c r="ALM240"/>
      <c r="ALN240"/>
      <c r="ALO240"/>
      <c r="ALP240"/>
      <c r="ALQ240"/>
      <c r="ALR240"/>
      <c r="ALS240"/>
      <c r="ALT240"/>
      <c r="ALU240"/>
      <c r="ALV240"/>
      <c r="ALW240"/>
      <c r="ALX240"/>
      <c r="ALY240"/>
      <c r="ALZ240"/>
      <c r="AMA240"/>
      <c r="AMB240"/>
      <c r="AMC240"/>
      <c r="AMD240"/>
      <c r="AME240"/>
      <c r="AMF240"/>
      <c r="AMG240"/>
      <c r="AMH240"/>
      <c r="AMI240"/>
    </row>
    <row r="241" spans="1:1023">
      <c r="A241" s="284" t="s">
        <v>963</v>
      </c>
      <c r="B241" s="156">
        <v>241</v>
      </c>
      <c r="C241" t="s">
        <v>25907</v>
      </c>
      <c r="D241" s="276" t="s">
        <v>964</v>
      </c>
      <c r="E241"/>
      <c r="F241"/>
      <c r="G241"/>
      <c r="H241"/>
      <c r="I241" s="343"/>
      <c r="J241" s="328"/>
      <c r="K241" s="341"/>
      <c r="L241"/>
      <c r="M241"/>
      <c r="N241"/>
      <c r="O241"/>
      <c r="P241"/>
      <c r="Q241"/>
      <c r="R241"/>
      <c r="S241" s="78" t="s">
        <v>772</v>
      </c>
      <c r="T241" s="40"/>
      <c r="U241"/>
      <c r="V241" s="166">
        <f t="shared" si="140"/>
        <v>100</v>
      </c>
      <c r="W241" s="166">
        <f t="shared" si="133"/>
        <v>100</v>
      </c>
      <c r="X241" s="166">
        <f t="shared" si="141"/>
        <v>100</v>
      </c>
      <c r="Y241" s="166">
        <f t="shared" si="146"/>
        <v>100</v>
      </c>
      <c r="Z241" s="166">
        <f t="shared" si="147"/>
        <v>100</v>
      </c>
      <c r="AA241" s="174">
        <f t="shared" si="148"/>
        <v>100</v>
      </c>
      <c r="AB241" s="174">
        <f t="shared" si="149"/>
        <v>100</v>
      </c>
      <c r="AC241" s="174">
        <f t="shared" si="150"/>
        <v>0.3</v>
      </c>
      <c r="AD241"/>
      <c r="AE241"/>
      <c r="AF241" s="162">
        <f t="shared" si="142"/>
        <v>100</v>
      </c>
      <c r="AG241" s="162">
        <f t="shared" si="143"/>
        <v>100</v>
      </c>
      <c r="AH241" s="162">
        <f t="shared" si="144"/>
        <v>100</v>
      </c>
      <c r="AI241" s="162">
        <f t="shared" si="145"/>
        <v>100</v>
      </c>
      <c r="AJ241" s="163"/>
      <c r="AK241" s="224"/>
      <c r="AL241" s="78"/>
      <c r="AM241" s="163"/>
      <c r="AN241"/>
      <c r="AO241"/>
      <c r="AP241"/>
      <c r="AQ241" s="243" t="s">
        <v>965</v>
      </c>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c r="AAA241"/>
      <c r="AAB241"/>
      <c r="AAC241"/>
      <c r="AAD241"/>
      <c r="AAE241"/>
      <c r="AAF241"/>
      <c r="AAG241"/>
      <c r="AAH241"/>
      <c r="AAI241"/>
      <c r="AAJ241"/>
      <c r="AAK241"/>
      <c r="AAL241"/>
      <c r="AAM241"/>
      <c r="AAN241"/>
      <c r="AAO241"/>
      <c r="AAP241"/>
      <c r="AAQ241"/>
      <c r="AAR241"/>
      <c r="AAS241"/>
      <c r="AAT241"/>
      <c r="AAU241"/>
      <c r="AAV241"/>
      <c r="AAW241"/>
      <c r="AAX241"/>
      <c r="AAY241"/>
      <c r="AAZ241"/>
      <c r="ABA241"/>
      <c r="ABB241"/>
      <c r="ABC241"/>
      <c r="ABD241"/>
      <c r="ABE241"/>
      <c r="ABF241"/>
      <c r="ABG241"/>
      <c r="ABH241"/>
      <c r="ABI241"/>
      <c r="ABJ241"/>
      <c r="ABK241"/>
      <c r="ABL241"/>
      <c r="ABM241"/>
      <c r="ABN241"/>
      <c r="ABO241"/>
      <c r="ABP241"/>
      <c r="ABQ241"/>
      <c r="ABR241"/>
      <c r="ABS241"/>
      <c r="ABT241"/>
      <c r="ABU241"/>
      <c r="ABV241"/>
      <c r="ABW241"/>
      <c r="ABX241"/>
      <c r="ABY241"/>
      <c r="ABZ241"/>
      <c r="ACA241"/>
      <c r="ACB241"/>
      <c r="ACC241"/>
      <c r="ACD241"/>
      <c r="ACE241"/>
      <c r="ACF241"/>
      <c r="ACG241"/>
      <c r="ACH241"/>
      <c r="ACI241"/>
      <c r="ACJ241"/>
      <c r="ACK241"/>
      <c r="ACL241"/>
      <c r="ACM241"/>
      <c r="ACN241"/>
      <c r="ACO241"/>
      <c r="ACP241"/>
      <c r="ACQ241"/>
      <c r="ACR241"/>
      <c r="ACS241"/>
      <c r="ACT241"/>
      <c r="ACU241"/>
      <c r="ACV241"/>
      <c r="ACW241"/>
      <c r="ACX241"/>
      <c r="ACY241"/>
      <c r="ACZ241"/>
      <c r="ADA241"/>
      <c r="ADB241"/>
      <c r="ADC241"/>
      <c r="ADD241"/>
      <c r="ADE241"/>
      <c r="ADF241"/>
      <c r="ADG241"/>
      <c r="ADH241"/>
      <c r="ADI241"/>
      <c r="ADJ241"/>
      <c r="ADK241"/>
      <c r="ADL241"/>
      <c r="ADM241"/>
      <c r="ADN241"/>
      <c r="ADO241"/>
      <c r="ADP241"/>
      <c r="ADQ241"/>
      <c r="ADR241"/>
      <c r="ADS241"/>
      <c r="ADT241"/>
      <c r="ADU241"/>
      <c r="ADV241"/>
      <c r="ADW241"/>
      <c r="ADX241"/>
      <c r="ADY241"/>
      <c r="ADZ241"/>
      <c r="AEA241"/>
      <c r="AEB241"/>
      <c r="AEC241"/>
      <c r="AED241"/>
      <c r="AEE241"/>
      <c r="AEF241"/>
      <c r="AEG241"/>
      <c r="AEH241"/>
      <c r="AEI241"/>
      <c r="AEJ241"/>
      <c r="AEK241"/>
      <c r="AEL241"/>
      <c r="AEM241"/>
      <c r="AEN241"/>
      <c r="AEO241"/>
      <c r="AEP241"/>
      <c r="AEQ241"/>
      <c r="AER241"/>
      <c r="AES241"/>
      <c r="AET241"/>
      <c r="AEU241"/>
      <c r="AEV241"/>
      <c r="AEW241"/>
      <c r="AEX241"/>
      <c r="AEY241"/>
      <c r="AEZ241"/>
      <c r="AFA241"/>
      <c r="AFB241"/>
      <c r="AFC241"/>
      <c r="AFD241"/>
      <c r="AFE241"/>
      <c r="AFF241"/>
      <c r="AFG241"/>
      <c r="AFH241"/>
      <c r="AFI241"/>
      <c r="AFJ241"/>
      <c r="AFK241"/>
      <c r="AFL241"/>
      <c r="AFM241"/>
      <c r="AFN241"/>
      <c r="AFO241"/>
      <c r="AFP241"/>
      <c r="AFQ241"/>
      <c r="AFR241"/>
      <c r="AFS241"/>
      <c r="AFT241"/>
      <c r="AFU241"/>
      <c r="AFV241"/>
      <c r="AFW241"/>
      <c r="AFX241"/>
      <c r="AFY241"/>
      <c r="AFZ241"/>
      <c r="AGA241"/>
      <c r="AGB241"/>
      <c r="AGC241"/>
      <c r="AGD241"/>
      <c r="AGE241"/>
      <c r="AGF241"/>
      <c r="AGG241"/>
      <c r="AGH241"/>
      <c r="AGI241"/>
      <c r="AGJ241"/>
      <c r="AGK241"/>
      <c r="AGL241"/>
      <c r="AGM241"/>
      <c r="AGN241"/>
      <c r="AGO241"/>
      <c r="AGP241"/>
      <c r="AGQ241"/>
      <c r="AGR241"/>
      <c r="AGS241"/>
      <c r="AGT241"/>
      <c r="AGU241"/>
      <c r="AGV241"/>
      <c r="AGW241"/>
      <c r="AGX241"/>
      <c r="AGY241"/>
      <c r="AGZ241"/>
      <c r="AHA241"/>
      <c r="AHB241"/>
      <c r="AHC241"/>
      <c r="AHD241"/>
      <c r="AHE241"/>
      <c r="AHF241"/>
      <c r="AHG241"/>
      <c r="AHH241"/>
      <c r="AHI241"/>
      <c r="AHJ241"/>
      <c r="AHK241"/>
      <c r="AHL241"/>
      <c r="AHM241"/>
      <c r="AHN241"/>
      <c r="AHO241"/>
      <c r="AHP241"/>
      <c r="AHQ241"/>
      <c r="AHR241"/>
      <c r="AHS241"/>
      <c r="AHT241"/>
      <c r="AHU241"/>
      <c r="AHV241"/>
      <c r="AHW241"/>
      <c r="AHX241"/>
      <c r="AHY241"/>
      <c r="AHZ241"/>
      <c r="AIA241"/>
      <c r="AIB241"/>
      <c r="AIC241"/>
      <c r="AID241"/>
      <c r="AIE241"/>
      <c r="AIF241"/>
      <c r="AIG241"/>
      <c r="AIH241"/>
      <c r="AII241"/>
      <c r="AIJ241"/>
      <c r="AIK241"/>
      <c r="AIL241"/>
      <c r="AIM241"/>
      <c r="AIN241"/>
      <c r="AIO241"/>
      <c r="AIP241"/>
      <c r="AIQ241"/>
      <c r="AIR241"/>
      <c r="AIS241"/>
      <c r="AIT241"/>
      <c r="AIU241"/>
      <c r="AIV241"/>
      <c r="AIW241"/>
      <c r="AIX241"/>
      <c r="AIY241"/>
      <c r="AIZ241"/>
      <c r="AJA241"/>
      <c r="AJB241"/>
      <c r="AJC241"/>
      <c r="AJD241"/>
      <c r="AJE241"/>
      <c r="AJF241"/>
      <c r="AJG241"/>
      <c r="AJH241"/>
      <c r="AJI241"/>
      <c r="AJJ241"/>
      <c r="AJK241"/>
      <c r="AJL241"/>
      <c r="AJM241"/>
      <c r="AJN241"/>
      <c r="AJO241"/>
      <c r="AJP241"/>
      <c r="AJQ241"/>
      <c r="AJR241"/>
      <c r="AJS241"/>
      <c r="AJT241"/>
      <c r="AJU241"/>
      <c r="AJV241"/>
      <c r="AJW241"/>
      <c r="AJX241"/>
      <c r="AJY241"/>
      <c r="AJZ241"/>
      <c r="AKA241"/>
      <c r="AKB241"/>
      <c r="AKC241"/>
      <c r="AKD241"/>
      <c r="AKE241"/>
      <c r="AKF241"/>
      <c r="AKG241"/>
      <c r="AKH241"/>
      <c r="AKI241"/>
      <c r="AKJ241"/>
      <c r="AKK241"/>
      <c r="AKL241"/>
      <c r="AKM241"/>
      <c r="AKN241"/>
      <c r="AKO241"/>
      <c r="AKP241"/>
      <c r="AKQ241"/>
      <c r="AKR241"/>
      <c r="AKS241"/>
      <c r="AKT241"/>
      <c r="AKU241"/>
      <c r="AKV241"/>
      <c r="AKW241"/>
      <c r="AKX241"/>
      <c r="AKY241"/>
      <c r="AKZ241"/>
      <c r="ALA241"/>
      <c r="ALB241"/>
      <c r="ALC241"/>
      <c r="ALD241"/>
      <c r="ALE241"/>
      <c r="ALF241"/>
      <c r="ALG241"/>
      <c r="ALH241"/>
      <c r="ALI241"/>
      <c r="ALJ241"/>
      <c r="ALK241"/>
      <c r="ALL241"/>
      <c r="ALM241"/>
      <c r="ALN241"/>
      <c r="ALO241"/>
      <c r="ALP241"/>
      <c r="ALQ241"/>
      <c r="ALR241"/>
      <c r="ALS241"/>
      <c r="ALT241"/>
      <c r="ALU241"/>
      <c r="ALV241"/>
      <c r="ALW241"/>
      <c r="ALX241"/>
      <c r="ALY241"/>
      <c r="ALZ241"/>
      <c r="AMA241"/>
      <c r="AMB241"/>
      <c r="AMC241"/>
      <c r="AMD241"/>
      <c r="AME241"/>
      <c r="AMF241"/>
      <c r="AMG241"/>
      <c r="AMH241"/>
      <c r="AMI241"/>
    </row>
    <row r="242" spans="1:1023">
      <c r="A242" s="284" t="s">
        <v>966</v>
      </c>
      <c r="B242" s="156">
        <v>242</v>
      </c>
      <c r="C242" t="s">
        <v>25908</v>
      </c>
      <c r="D242" s="276" t="s">
        <v>967</v>
      </c>
      <c r="E242"/>
      <c r="F242"/>
      <c r="G242"/>
      <c r="H242"/>
      <c r="I242" s="343"/>
      <c r="J242" s="328"/>
      <c r="K242" s="341"/>
      <c r="L242"/>
      <c r="M242"/>
      <c r="N242"/>
      <c r="O242"/>
      <c r="P242"/>
      <c r="Q242" s="364"/>
      <c r="R242"/>
      <c r="S242" s="366">
        <v>2</v>
      </c>
      <c r="T242" s="40"/>
      <c r="U242"/>
      <c r="V242" s="166">
        <f t="shared" si="140"/>
        <v>100</v>
      </c>
      <c r="W242" s="166">
        <f t="shared" si="133"/>
        <v>100</v>
      </c>
      <c r="X242" s="166">
        <f t="shared" si="141"/>
        <v>100</v>
      </c>
      <c r="Y242" s="166">
        <f t="shared" si="146"/>
        <v>100</v>
      </c>
      <c r="Z242" s="166">
        <f t="shared" si="147"/>
        <v>100</v>
      </c>
      <c r="AA242" s="174">
        <f t="shared" si="148"/>
        <v>100</v>
      </c>
      <c r="AB242" s="174">
        <f t="shared" si="149"/>
        <v>100</v>
      </c>
      <c r="AC242" s="174">
        <f t="shared" si="150"/>
        <v>3</v>
      </c>
      <c r="AD242"/>
      <c r="AE242"/>
      <c r="AF242" s="162">
        <f t="shared" si="142"/>
        <v>100</v>
      </c>
      <c r="AG242" s="162">
        <f t="shared" si="143"/>
        <v>100</v>
      </c>
      <c r="AH242" s="162">
        <f t="shared" si="144"/>
        <v>100</v>
      </c>
      <c r="AI242" s="162">
        <f t="shared" si="145"/>
        <v>100</v>
      </c>
      <c r="AJ242" s="163"/>
      <c r="AK242" s="224"/>
      <c r="AL242" s="78"/>
      <c r="AM242" s="163"/>
      <c r="AN242"/>
      <c r="AO242"/>
      <c r="AP242"/>
      <c r="AQ242" s="243" t="s">
        <v>968</v>
      </c>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c r="AAW242"/>
      <c r="AAX242"/>
      <c r="AAY242"/>
      <c r="AAZ242"/>
      <c r="ABA242"/>
      <c r="ABB242"/>
      <c r="ABC242"/>
      <c r="ABD242"/>
      <c r="ABE242"/>
      <c r="ABF242"/>
      <c r="ABG242"/>
      <c r="ABH242"/>
      <c r="ABI242"/>
      <c r="ABJ242"/>
      <c r="ABK242"/>
      <c r="ABL242"/>
      <c r="ABM242"/>
      <c r="ABN242"/>
      <c r="ABO242"/>
      <c r="ABP242"/>
      <c r="ABQ242"/>
      <c r="ABR242"/>
      <c r="ABS242"/>
      <c r="ABT242"/>
      <c r="ABU242"/>
      <c r="ABV242"/>
      <c r="ABW242"/>
      <c r="ABX242"/>
      <c r="ABY242"/>
      <c r="ABZ242"/>
      <c r="ACA242"/>
      <c r="ACB242"/>
      <c r="ACC242"/>
      <c r="ACD242"/>
      <c r="ACE242"/>
      <c r="ACF242"/>
      <c r="ACG242"/>
      <c r="ACH242"/>
      <c r="ACI242"/>
      <c r="ACJ242"/>
      <c r="ACK242"/>
      <c r="ACL242"/>
      <c r="ACM242"/>
      <c r="ACN242"/>
      <c r="ACO242"/>
      <c r="ACP242"/>
      <c r="ACQ242"/>
      <c r="ACR242"/>
      <c r="ACS242"/>
      <c r="ACT242"/>
      <c r="ACU242"/>
      <c r="ACV242"/>
      <c r="ACW242"/>
      <c r="ACX242"/>
      <c r="ACY242"/>
      <c r="ACZ242"/>
      <c r="ADA242"/>
      <c r="ADB242"/>
      <c r="ADC242"/>
      <c r="ADD242"/>
      <c r="ADE242"/>
      <c r="ADF242"/>
      <c r="ADG242"/>
      <c r="ADH242"/>
      <c r="ADI242"/>
      <c r="ADJ242"/>
      <c r="ADK242"/>
      <c r="ADL242"/>
      <c r="ADM242"/>
      <c r="ADN242"/>
      <c r="ADO242"/>
      <c r="ADP242"/>
      <c r="ADQ242"/>
      <c r="ADR242"/>
      <c r="ADS242"/>
      <c r="ADT242"/>
      <c r="ADU242"/>
      <c r="ADV242"/>
      <c r="ADW242"/>
      <c r="ADX242"/>
      <c r="ADY242"/>
      <c r="ADZ242"/>
      <c r="AEA242"/>
      <c r="AEB242"/>
      <c r="AEC242"/>
      <c r="AED242"/>
      <c r="AEE242"/>
      <c r="AEF242"/>
      <c r="AEG242"/>
      <c r="AEH242"/>
      <c r="AEI242"/>
      <c r="AEJ242"/>
      <c r="AEK242"/>
      <c r="AEL242"/>
      <c r="AEM242"/>
      <c r="AEN242"/>
      <c r="AEO242"/>
      <c r="AEP242"/>
      <c r="AEQ242"/>
      <c r="AER242"/>
      <c r="AES242"/>
      <c r="AET242"/>
      <c r="AEU242"/>
      <c r="AEV242"/>
      <c r="AEW242"/>
      <c r="AEX242"/>
      <c r="AEY242"/>
      <c r="AEZ242"/>
      <c r="AFA242"/>
      <c r="AFB242"/>
      <c r="AFC242"/>
      <c r="AFD242"/>
      <c r="AFE242"/>
      <c r="AFF242"/>
      <c r="AFG242"/>
      <c r="AFH242"/>
      <c r="AFI242"/>
      <c r="AFJ242"/>
      <c r="AFK242"/>
      <c r="AFL242"/>
      <c r="AFM242"/>
      <c r="AFN242"/>
      <c r="AFO242"/>
      <c r="AFP242"/>
      <c r="AFQ242"/>
      <c r="AFR242"/>
      <c r="AFS242"/>
      <c r="AFT242"/>
      <c r="AFU242"/>
      <c r="AFV242"/>
      <c r="AFW242"/>
      <c r="AFX242"/>
      <c r="AFY242"/>
      <c r="AFZ242"/>
      <c r="AGA242"/>
      <c r="AGB242"/>
      <c r="AGC242"/>
      <c r="AGD242"/>
      <c r="AGE242"/>
      <c r="AGF242"/>
      <c r="AGG242"/>
      <c r="AGH242"/>
      <c r="AGI242"/>
      <c r="AGJ242"/>
      <c r="AGK242"/>
      <c r="AGL242"/>
      <c r="AGM242"/>
      <c r="AGN242"/>
      <c r="AGO242"/>
      <c r="AGP242"/>
      <c r="AGQ242"/>
      <c r="AGR242"/>
      <c r="AGS242"/>
      <c r="AGT242"/>
      <c r="AGU242"/>
      <c r="AGV242"/>
      <c r="AGW242"/>
      <c r="AGX242"/>
      <c r="AGY242"/>
      <c r="AGZ242"/>
      <c r="AHA242"/>
      <c r="AHB242"/>
      <c r="AHC242"/>
      <c r="AHD242"/>
      <c r="AHE242"/>
      <c r="AHF242"/>
      <c r="AHG242"/>
      <c r="AHH242"/>
      <c r="AHI242"/>
      <c r="AHJ242"/>
      <c r="AHK242"/>
      <c r="AHL242"/>
      <c r="AHM242"/>
      <c r="AHN242"/>
      <c r="AHO242"/>
      <c r="AHP242"/>
      <c r="AHQ242"/>
      <c r="AHR242"/>
      <c r="AHS242"/>
      <c r="AHT242"/>
      <c r="AHU242"/>
      <c r="AHV242"/>
      <c r="AHW242"/>
      <c r="AHX242"/>
      <c r="AHY242"/>
      <c r="AHZ242"/>
      <c r="AIA242"/>
      <c r="AIB242"/>
      <c r="AIC242"/>
      <c r="AID242"/>
      <c r="AIE242"/>
      <c r="AIF242"/>
      <c r="AIG242"/>
      <c r="AIH242"/>
      <c r="AII242"/>
      <c r="AIJ242"/>
      <c r="AIK242"/>
      <c r="AIL242"/>
      <c r="AIM242"/>
      <c r="AIN242"/>
      <c r="AIO242"/>
      <c r="AIP242"/>
      <c r="AIQ242"/>
      <c r="AIR242"/>
      <c r="AIS242"/>
      <c r="AIT242"/>
      <c r="AIU242"/>
      <c r="AIV242"/>
      <c r="AIW242"/>
      <c r="AIX242"/>
      <c r="AIY242"/>
      <c r="AIZ242"/>
      <c r="AJA242"/>
      <c r="AJB242"/>
      <c r="AJC242"/>
      <c r="AJD242"/>
      <c r="AJE242"/>
      <c r="AJF242"/>
      <c r="AJG242"/>
      <c r="AJH242"/>
      <c r="AJI242"/>
      <c r="AJJ242"/>
      <c r="AJK242"/>
      <c r="AJL242"/>
      <c r="AJM242"/>
      <c r="AJN242"/>
      <c r="AJO242"/>
      <c r="AJP242"/>
      <c r="AJQ242"/>
      <c r="AJR242"/>
      <c r="AJS242"/>
      <c r="AJT242"/>
      <c r="AJU242"/>
      <c r="AJV242"/>
      <c r="AJW242"/>
      <c r="AJX242"/>
      <c r="AJY242"/>
      <c r="AJZ242"/>
      <c r="AKA242"/>
      <c r="AKB242"/>
      <c r="AKC242"/>
      <c r="AKD242"/>
      <c r="AKE242"/>
      <c r="AKF242"/>
      <c r="AKG242"/>
      <c r="AKH242"/>
      <c r="AKI242"/>
      <c r="AKJ242"/>
      <c r="AKK242"/>
      <c r="AKL242"/>
      <c r="AKM242"/>
      <c r="AKN242"/>
      <c r="AKO242"/>
      <c r="AKP242"/>
      <c r="AKQ242"/>
      <c r="AKR242"/>
      <c r="AKS242"/>
      <c r="AKT242"/>
      <c r="AKU242"/>
      <c r="AKV242"/>
      <c r="AKW242"/>
      <c r="AKX242"/>
      <c r="AKY242"/>
      <c r="AKZ242"/>
      <c r="ALA242"/>
      <c r="ALB242"/>
      <c r="ALC242"/>
      <c r="ALD242"/>
      <c r="ALE242"/>
      <c r="ALF242"/>
      <c r="ALG242"/>
      <c r="ALH242"/>
      <c r="ALI242"/>
      <c r="ALJ242"/>
      <c r="ALK242"/>
      <c r="ALL242"/>
      <c r="ALM242"/>
      <c r="ALN242"/>
      <c r="ALO242"/>
      <c r="ALP242"/>
      <c r="ALQ242"/>
      <c r="ALR242"/>
      <c r="ALS242"/>
      <c r="ALT242"/>
      <c r="ALU242"/>
      <c r="ALV242"/>
      <c r="ALW242"/>
      <c r="ALX242"/>
      <c r="ALY242"/>
      <c r="ALZ242"/>
      <c r="AMA242"/>
      <c r="AMB242"/>
      <c r="AMC242"/>
      <c r="AMD242"/>
      <c r="AME242"/>
      <c r="AMF242"/>
      <c r="AMG242"/>
      <c r="AMH242"/>
      <c r="AMI242"/>
    </row>
    <row r="243" spans="1:1023">
      <c r="A243" s="284" t="s">
        <v>969</v>
      </c>
      <c r="B243" s="156">
        <v>243</v>
      </c>
      <c r="C243" t="s">
        <v>25909</v>
      </c>
      <c r="D243" t="s">
        <v>6335</v>
      </c>
      <c r="E243"/>
      <c r="F243"/>
      <c r="G243"/>
      <c r="H243"/>
      <c r="I243" s="343"/>
      <c r="J243" s="328"/>
      <c r="K243" s="341"/>
      <c r="L243"/>
      <c r="M243"/>
      <c r="N243"/>
      <c r="O243"/>
      <c r="P243"/>
      <c r="Q243"/>
      <c r="R243"/>
      <c r="S243" s="78" t="s">
        <v>772</v>
      </c>
      <c r="T243" s="40"/>
      <c r="U243"/>
      <c r="V243" s="166">
        <f t="shared" si="140"/>
        <v>100</v>
      </c>
      <c r="W243" s="166">
        <f t="shared" si="133"/>
        <v>100</v>
      </c>
      <c r="X243" s="166">
        <f t="shared" ref="X243:X274" si="151">IF(O243=3,20,100)</f>
        <v>100</v>
      </c>
      <c r="Y243" s="166">
        <f t="shared" si="146"/>
        <v>100</v>
      </c>
      <c r="Z243" s="166">
        <f t="shared" si="147"/>
        <v>100</v>
      </c>
      <c r="AA243" s="174">
        <f t="shared" si="148"/>
        <v>100</v>
      </c>
      <c r="AB243" s="174">
        <f t="shared" si="149"/>
        <v>100</v>
      </c>
      <c r="AC243" s="174">
        <f t="shared" si="150"/>
        <v>0.3</v>
      </c>
      <c r="AD243"/>
      <c r="AE243"/>
      <c r="AF243" s="162">
        <f t="shared" si="142"/>
        <v>100</v>
      </c>
      <c r="AG243" s="162">
        <f t="shared" si="143"/>
        <v>100</v>
      </c>
      <c r="AH243" s="162">
        <f t="shared" si="144"/>
        <v>100</v>
      </c>
      <c r="AI243" s="162">
        <f t="shared" si="145"/>
        <v>100</v>
      </c>
      <c r="AJ243" s="163"/>
      <c r="AK243" s="224"/>
      <c r="AL243" s="78"/>
      <c r="AM243" s="163"/>
      <c r="AN243"/>
      <c r="AO243"/>
      <c r="AP243"/>
      <c r="AQ243" s="272" t="s">
        <v>25910</v>
      </c>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c r="AAW243"/>
      <c r="AAX243"/>
      <c r="AAY243"/>
      <c r="AAZ243"/>
      <c r="ABA243"/>
      <c r="ABB243"/>
      <c r="ABC243"/>
      <c r="ABD243"/>
      <c r="ABE243"/>
      <c r="ABF243"/>
      <c r="ABG243"/>
      <c r="ABH243"/>
      <c r="ABI243"/>
      <c r="ABJ243"/>
      <c r="ABK243"/>
      <c r="ABL243"/>
      <c r="ABM243"/>
      <c r="ABN243"/>
      <c r="ABO243"/>
      <c r="ABP243"/>
      <c r="ABQ243"/>
      <c r="ABR243"/>
      <c r="ABS243"/>
      <c r="ABT243"/>
      <c r="ABU243"/>
      <c r="ABV243"/>
      <c r="ABW243"/>
      <c r="ABX243"/>
      <c r="ABY243"/>
      <c r="ABZ243"/>
      <c r="ACA243"/>
      <c r="ACB243"/>
      <c r="ACC243"/>
      <c r="ACD243"/>
      <c r="ACE243"/>
      <c r="ACF243"/>
      <c r="ACG243"/>
      <c r="ACH243"/>
      <c r="ACI243"/>
      <c r="ACJ243"/>
      <c r="ACK243"/>
      <c r="ACL243"/>
      <c r="ACM243"/>
      <c r="ACN243"/>
      <c r="ACO243"/>
      <c r="ACP243"/>
      <c r="ACQ243"/>
      <c r="ACR243"/>
      <c r="ACS243"/>
      <c r="ACT243"/>
      <c r="ACU243"/>
      <c r="ACV243"/>
      <c r="ACW243"/>
      <c r="ACX243"/>
      <c r="ACY243"/>
      <c r="ACZ243"/>
      <c r="ADA243"/>
      <c r="ADB243"/>
      <c r="ADC243"/>
      <c r="ADD243"/>
      <c r="ADE243"/>
      <c r="ADF243"/>
      <c r="ADG243"/>
      <c r="ADH243"/>
      <c r="ADI243"/>
      <c r="ADJ243"/>
      <c r="ADK243"/>
      <c r="ADL243"/>
      <c r="ADM243"/>
      <c r="ADN243"/>
      <c r="ADO243"/>
      <c r="ADP243"/>
      <c r="ADQ243"/>
      <c r="ADR243"/>
      <c r="ADS243"/>
      <c r="ADT243"/>
      <c r="ADU243"/>
      <c r="ADV243"/>
      <c r="ADW243"/>
      <c r="ADX243"/>
      <c r="ADY243"/>
      <c r="ADZ243"/>
      <c r="AEA243"/>
      <c r="AEB243"/>
      <c r="AEC243"/>
      <c r="AED243"/>
      <c r="AEE243"/>
      <c r="AEF243"/>
      <c r="AEG243"/>
      <c r="AEH243"/>
      <c r="AEI243"/>
      <c r="AEJ243"/>
      <c r="AEK243"/>
      <c r="AEL243"/>
      <c r="AEM243"/>
      <c r="AEN243"/>
      <c r="AEO243"/>
      <c r="AEP243"/>
      <c r="AEQ243"/>
      <c r="AER243"/>
      <c r="AES243"/>
      <c r="AET243"/>
      <c r="AEU243"/>
      <c r="AEV243"/>
      <c r="AEW243"/>
      <c r="AEX243"/>
      <c r="AEY243"/>
      <c r="AEZ243"/>
      <c r="AFA243"/>
      <c r="AFB243"/>
      <c r="AFC243"/>
      <c r="AFD243"/>
      <c r="AFE243"/>
      <c r="AFF243"/>
      <c r="AFG243"/>
      <c r="AFH243"/>
      <c r="AFI243"/>
      <c r="AFJ243"/>
      <c r="AFK243"/>
      <c r="AFL243"/>
      <c r="AFM243"/>
      <c r="AFN243"/>
      <c r="AFO243"/>
      <c r="AFP243"/>
      <c r="AFQ243"/>
      <c r="AFR243"/>
      <c r="AFS243"/>
      <c r="AFT243"/>
      <c r="AFU243"/>
      <c r="AFV243"/>
      <c r="AFW243"/>
      <c r="AFX243"/>
      <c r="AFY243"/>
      <c r="AFZ243"/>
      <c r="AGA243"/>
      <c r="AGB243"/>
      <c r="AGC243"/>
      <c r="AGD243"/>
      <c r="AGE243"/>
      <c r="AGF243"/>
      <c r="AGG243"/>
      <c r="AGH243"/>
      <c r="AGI243"/>
      <c r="AGJ243"/>
      <c r="AGK243"/>
      <c r="AGL243"/>
      <c r="AGM243"/>
      <c r="AGN243"/>
      <c r="AGO243"/>
      <c r="AGP243"/>
      <c r="AGQ243"/>
      <c r="AGR243"/>
      <c r="AGS243"/>
      <c r="AGT243"/>
      <c r="AGU243"/>
      <c r="AGV243"/>
      <c r="AGW243"/>
      <c r="AGX243"/>
      <c r="AGY243"/>
      <c r="AGZ243"/>
      <c r="AHA243"/>
      <c r="AHB243"/>
      <c r="AHC243"/>
      <c r="AHD243"/>
      <c r="AHE243"/>
      <c r="AHF243"/>
      <c r="AHG243"/>
      <c r="AHH243"/>
      <c r="AHI243"/>
      <c r="AHJ243"/>
      <c r="AHK243"/>
      <c r="AHL243"/>
      <c r="AHM243"/>
      <c r="AHN243"/>
      <c r="AHO243"/>
      <c r="AHP243"/>
      <c r="AHQ243"/>
      <c r="AHR243"/>
      <c r="AHS243"/>
      <c r="AHT243"/>
      <c r="AHU243"/>
      <c r="AHV243"/>
      <c r="AHW243"/>
      <c r="AHX243"/>
      <c r="AHY243"/>
      <c r="AHZ243"/>
      <c r="AIA243"/>
      <c r="AIB243"/>
      <c r="AIC243"/>
      <c r="AID243"/>
      <c r="AIE243"/>
      <c r="AIF243"/>
      <c r="AIG243"/>
      <c r="AIH243"/>
      <c r="AII243"/>
      <c r="AIJ243"/>
      <c r="AIK243"/>
      <c r="AIL243"/>
      <c r="AIM243"/>
      <c r="AIN243"/>
      <c r="AIO243"/>
      <c r="AIP243"/>
      <c r="AIQ243"/>
      <c r="AIR243"/>
      <c r="AIS243"/>
      <c r="AIT243"/>
      <c r="AIU243"/>
      <c r="AIV243"/>
      <c r="AIW243"/>
      <c r="AIX243"/>
      <c r="AIY243"/>
      <c r="AIZ243"/>
      <c r="AJA243"/>
      <c r="AJB243"/>
      <c r="AJC243"/>
      <c r="AJD243"/>
      <c r="AJE243"/>
      <c r="AJF243"/>
      <c r="AJG243"/>
      <c r="AJH243"/>
      <c r="AJI243"/>
      <c r="AJJ243"/>
      <c r="AJK243"/>
      <c r="AJL243"/>
      <c r="AJM243"/>
      <c r="AJN243"/>
      <c r="AJO243"/>
      <c r="AJP243"/>
      <c r="AJQ243"/>
      <c r="AJR243"/>
      <c r="AJS243"/>
      <c r="AJT243"/>
      <c r="AJU243"/>
      <c r="AJV243"/>
      <c r="AJW243"/>
      <c r="AJX243"/>
      <c r="AJY243"/>
      <c r="AJZ243"/>
      <c r="AKA243"/>
      <c r="AKB243"/>
      <c r="AKC243"/>
      <c r="AKD243"/>
      <c r="AKE243"/>
      <c r="AKF243"/>
      <c r="AKG243"/>
      <c r="AKH243"/>
      <c r="AKI243"/>
      <c r="AKJ243"/>
      <c r="AKK243"/>
      <c r="AKL243"/>
      <c r="AKM243"/>
      <c r="AKN243"/>
      <c r="AKO243"/>
      <c r="AKP243"/>
      <c r="AKQ243"/>
      <c r="AKR243"/>
      <c r="AKS243"/>
      <c r="AKT243"/>
      <c r="AKU243"/>
      <c r="AKV243"/>
      <c r="AKW243"/>
      <c r="AKX243"/>
      <c r="AKY243"/>
      <c r="AKZ243"/>
      <c r="ALA243"/>
      <c r="ALB243"/>
      <c r="ALC243"/>
      <c r="ALD243"/>
      <c r="ALE243"/>
      <c r="ALF243"/>
      <c r="ALG243"/>
      <c r="ALH243"/>
      <c r="ALI243"/>
      <c r="ALJ243"/>
      <c r="ALK243"/>
      <c r="ALL243"/>
      <c r="ALM243"/>
      <c r="ALN243"/>
      <c r="ALO243"/>
      <c r="ALP243"/>
      <c r="ALQ243"/>
      <c r="ALR243"/>
      <c r="ALS243"/>
      <c r="ALT243"/>
      <c r="ALU243"/>
      <c r="ALV243"/>
      <c r="ALW243"/>
      <c r="ALX243"/>
      <c r="ALY243"/>
      <c r="ALZ243"/>
      <c r="AMA243"/>
      <c r="AMB243"/>
      <c r="AMC243"/>
      <c r="AMD243"/>
      <c r="AME243"/>
      <c r="AMF243"/>
      <c r="AMG243"/>
      <c r="AMH243"/>
      <c r="AMI243"/>
    </row>
    <row r="244" spans="1:1023">
      <c r="A244" s="284" t="s">
        <v>970</v>
      </c>
      <c r="B244" s="156">
        <v>244</v>
      </c>
      <c r="C244" t="s">
        <v>25911</v>
      </c>
      <c r="D244" s="276" t="s">
        <v>25912</v>
      </c>
      <c r="E244"/>
      <c r="F244"/>
      <c r="G244"/>
      <c r="H244"/>
      <c r="I244" s="349">
        <v>1.6</v>
      </c>
      <c r="J244" s="328"/>
      <c r="K244" s="341"/>
      <c r="L244"/>
      <c r="M244"/>
      <c r="N244"/>
      <c r="O244"/>
      <c r="P244"/>
      <c r="Q244"/>
      <c r="R244"/>
      <c r="S244" s="366">
        <v>1</v>
      </c>
      <c r="T244" s="40"/>
      <c r="U244"/>
      <c r="V244" s="166">
        <f t="shared" si="140"/>
        <v>100</v>
      </c>
      <c r="W244" s="166">
        <f t="shared" si="133"/>
        <v>100</v>
      </c>
      <c r="X244" s="166">
        <f t="shared" si="151"/>
        <v>100</v>
      </c>
      <c r="Y244" s="166">
        <f t="shared" si="146"/>
        <v>100</v>
      </c>
      <c r="Z244" s="166">
        <f t="shared" si="147"/>
        <v>100</v>
      </c>
      <c r="AA244" s="174">
        <f t="shared" si="148"/>
        <v>100</v>
      </c>
      <c r="AB244" s="174">
        <f t="shared" si="149"/>
        <v>100</v>
      </c>
      <c r="AC244" s="174">
        <f t="shared" si="150"/>
        <v>100</v>
      </c>
      <c r="AD244"/>
      <c r="AE244"/>
      <c r="AF244" s="162">
        <f t="shared" si="142"/>
        <v>100</v>
      </c>
      <c r="AG244" s="162">
        <f t="shared" si="143"/>
        <v>100</v>
      </c>
      <c r="AH244" s="162">
        <f t="shared" si="144"/>
        <v>100</v>
      </c>
      <c r="AI244" s="162">
        <f t="shared" si="145"/>
        <v>100</v>
      </c>
      <c r="AJ244" s="352" t="s">
        <v>25913</v>
      </c>
      <c r="AK244" s="389">
        <v>1</v>
      </c>
      <c r="AL244" s="78"/>
      <c r="AM244" s="163"/>
      <c r="AN244"/>
      <c r="AO244"/>
      <c r="AP244"/>
      <c r="AQ244" s="272" t="s">
        <v>25914</v>
      </c>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c r="AAA244"/>
      <c r="AAB244"/>
      <c r="AAC244"/>
      <c r="AAD244"/>
      <c r="AAE244"/>
      <c r="AAF244"/>
      <c r="AAG244"/>
      <c r="AAH244"/>
      <c r="AAI244"/>
      <c r="AAJ244"/>
      <c r="AAK244"/>
      <c r="AAL244"/>
      <c r="AAM244"/>
      <c r="AAN244"/>
      <c r="AAO244"/>
      <c r="AAP244"/>
      <c r="AAQ244"/>
      <c r="AAR244"/>
      <c r="AAS244"/>
      <c r="AAT244"/>
      <c r="AAU244"/>
      <c r="AAV244"/>
      <c r="AAW244"/>
      <c r="AAX244"/>
      <c r="AAY244"/>
      <c r="AAZ244"/>
      <c r="ABA244"/>
      <c r="ABB244"/>
      <c r="ABC244"/>
      <c r="ABD244"/>
      <c r="ABE244"/>
      <c r="ABF244"/>
      <c r="ABG244"/>
      <c r="ABH244"/>
      <c r="ABI244"/>
      <c r="ABJ244"/>
      <c r="ABK244"/>
      <c r="ABL244"/>
      <c r="ABM244"/>
      <c r="ABN244"/>
      <c r="ABO244"/>
      <c r="ABP244"/>
      <c r="ABQ244"/>
      <c r="ABR244"/>
      <c r="ABS244"/>
      <c r="ABT244"/>
      <c r="ABU244"/>
      <c r="ABV244"/>
      <c r="ABW244"/>
      <c r="ABX244"/>
      <c r="ABY244"/>
      <c r="ABZ244"/>
      <c r="ACA244"/>
      <c r="ACB244"/>
      <c r="ACC244"/>
      <c r="ACD244"/>
      <c r="ACE244"/>
      <c r="ACF244"/>
      <c r="ACG244"/>
      <c r="ACH244"/>
      <c r="ACI244"/>
      <c r="ACJ244"/>
      <c r="ACK244"/>
      <c r="ACL244"/>
      <c r="ACM244"/>
      <c r="ACN244"/>
      <c r="ACO244"/>
      <c r="ACP244"/>
      <c r="ACQ244"/>
      <c r="ACR244"/>
      <c r="ACS244"/>
      <c r="ACT244"/>
      <c r="ACU244"/>
      <c r="ACV244"/>
      <c r="ACW244"/>
      <c r="ACX244"/>
      <c r="ACY244"/>
      <c r="ACZ244"/>
      <c r="ADA244"/>
      <c r="ADB244"/>
      <c r="ADC244"/>
      <c r="ADD244"/>
      <c r="ADE244"/>
      <c r="ADF244"/>
      <c r="ADG244"/>
      <c r="ADH244"/>
      <c r="ADI244"/>
      <c r="ADJ244"/>
      <c r="ADK244"/>
      <c r="ADL244"/>
      <c r="ADM244"/>
      <c r="ADN244"/>
      <c r="ADO244"/>
      <c r="ADP244"/>
      <c r="ADQ244"/>
      <c r="ADR244"/>
      <c r="ADS244"/>
      <c r="ADT244"/>
      <c r="ADU244"/>
      <c r="ADV244"/>
      <c r="ADW244"/>
      <c r="ADX244"/>
      <c r="ADY244"/>
      <c r="ADZ244"/>
      <c r="AEA244"/>
      <c r="AEB244"/>
      <c r="AEC244"/>
      <c r="AED244"/>
      <c r="AEE244"/>
      <c r="AEF244"/>
      <c r="AEG244"/>
      <c r="AEH244"/>
      <c r="AEI244"/>
      <c r="AEJ244"/>
      <c r="AEK244"/>
      <c r="AEL244"/>
      <c r="AEM244"/>
      <c r="AEN244"/>
      <c r="AEO244"/>
      <c r="AEP244"/>
      <c r="AEQ244"/>
      <c r="AER244"/>
      <c r="AES244"/>
      <c r="AET244"/>
      <c r="AEU244"/>
      <c r="AEV244"/>
      <c r="AEW244"/>
      <c r="AEX244"/>
      <c r="AEY244"/>
      <c r="AEZ244"/>
      <c r="AFA244"/>
      <c r="AFB244"/>
      <c r="AFC244"/>
      <c r="AFD244"/>
      <c r="AFE244"/>
      <c r="AFF244"/>
      <c r="AFG244"/>
      <c r="AFH244"/>
      <c r="AFI244"/>
      <c r="AFJ244"/>
      <c r="AFK244"/>
      <c r="AFL244"/>
      <c r="AFM244"/>
      <c r="AFN244"/>
      <c r="AFO244"/>
      <c r="AFP244"/>
      <c r="AFQ244"/>
      <c r="AFR244"/>
      <c r="AFS244"/>
      <c r="AFT244"/>
      <c r="AFU244"/>
      <c r="AFV244"/>
      <c r="AFW244"/>
      <c r="AFX244"/>
      <c r="AFY244"/>
      <c r="AFZ244"/>
      <c r="AGA244"/>
      <c r="AGB244"/>
      <c r="AGC244"/>
      <c r="AGD244"/>
      <c r="AGE244"/>
      <c r="AGF244"/>
      <c r="AGG244"/>
      <c r="AGH244"/>
      <c r="AGI244"/>
      <c r="AGJ244"/>
      <c r="AGK244"/>
      <c r="AGL244"/>
      <c r="AGM244"/>
      <c r="AGN244"/>
      <c r="AGO244"/>
      <c r="AGP244"/>
      <c r="AGQ244"/>
      <c r="AGR244"/>
      <c r="AGS244"/>
      <c r="AGT244"/>
      <c r="AGU244"/>
      <c r="AGV244"/>
      <c r="AGW244"/>
      <c r="AGX244"/>
      <c r="AGY244"/>
      <c r="AGZ244"/>
      <c r="AHA244"/>
      <c r="AHB244"/>
      <c r="AHC244"/>
      <c r="AHD244"/>
      <c r="AHE244"/>
      <c r="AHF244"/>
      <c r="AHG244"/>
      <c r="AHH244"/>
      <c r="AHI244"/>
      <c r="AHJ244"/>
      <c r="AHK244"/>
      <c r="AHL244"/>
      <c r="AHM244"/>
      <c r="AHN244"/>
      <c r="AHO244"/>
      <c r="AHP244"/>
      <c r="AHQ244"/>
      <c r="AHR244"/>
      <c r="AHS244"/>
      <c r="AHT244"/>
      <c r="AHU244"/>
      <c r="AHV244"/>
      <c r="AHW244"/>
      <c r="AHX244"/>
      <c r="AHY244"/>
      <c r="AHZ244"/>
      <c r="AIA244"/>
      <c r="AIB244"/>
      <c r="AIC244"/>
      <c r="AID244"/>
      <c r="AIE244"/>
      <c r="AIF244"/>
      <c r="AIG244"/>
      <c r="AIH244"/>
      <c r="AII244"/>
      <c r="AIJ244"/>
      <c r="AIK244"/>
      <c r="AIL244"/>
      <c r="AIM244"/>
      <c r="AIN244"/>
      <c r="AIO244"/>
      <c r="AIP244"/>
      <c r="AIQ244"/>
      <c r="AIR244"/>
      <c r="AIS244"/>
      <c r="AIT244"/>
      <c r="AIU244"/>
      <c r="AIV244"/>
      <c r="AIW244"/>
      <c r="AIX244"/>
      <c r="AIY244"/>
      <c r="AIZ244"/>
      <c r="AJA244"/>
      <c r="AJB244"/>
      <c r="AJC244"/>
      <c r="AJD244"/>
      <c r="AJE244"/>
      <c r="AJF244"/>
      <c r="AJG244"/>
      <c r="AJH244"/>
      <c r="AJI244"/>
      <c r="AJJ244"/>
      <c r="AJK244"/>
      <c r="AJL244"/>
      <c r="AJM244"/>
      <c r="AJN244"/>
      <c r="AJO244"/>
      <c r="AJP244"/>
      <c r="AJQ244"/>
      <c r="AJR244"/>
      <c r="AJS244"/>
      <c r="AJT244"/>
      <c r="AJU244"/>
      <c r="AJV244"/>
      <c r="AJW244"/>
      <c r="AJX244"/>
      <c r="AJY244"/>
      <c r="AJZ244"/>
      <c r="AKA244"/>
      <c r="AKB244"/>
      <c r="AKC244"/>
      <c r="AKD244"/>
      <c r="AKE244"/>
      <c r="AKF244"/>
      <c r="AKG244"/>
      <c r="AKH244"/>
      <c r="AKI244"/>
      <c r="AKJ244"/>
      <c r="AKK244"/>
      <c r="AKL244"/>
      <c r="AKM244"/>
      <c r="AKN244"/>
      <c r="AKO244"/>
      <c r="AKP244"/>
      <c r="AKQ244"/>
      <c r="AKR244"/>
      <c r="AKS244"/>
      <c r="AKT244"/>
      <c r="AKU244"/>
      <c r="AKV244"/>
      <c r="AKW244"/>
      <c r="AKX244"/>
      <c r="AKY244"/>
      <c r="AKZ244"/>
      <c r="ALA244"/>
      <c r="ALB244"/>
      <c r="ALC244"/>
      <c r="ALD244"/>
      <c r="ALE244"/>
      <c r="ALF244"/>
      <c r="ALG244"/>
      <c r="ALH244"/>
      <c r="ALI244"/>
      <c r="ALJ244"/>
      <c r="ALK244"/>
      <c r="ALL244"/>
      <c r="ALM244"/>
      <c r="ALN244"/>
      <c r="ALO244"/>
      <c r="ALP244"/>
      <c r="ALQ244"/>
      <c r="ALR244"/>
      <c r="ALS244"/>
      <c r="ALT244"/>
      <c r="ALU244"/>
      <c r="ALV244"/>
      <c r="ALW244"/>
      <c r="ALX244"/>
      <c r="ALY244"/>
      <c r="ALZ244"/>
      <c r="AMA244"/>
      <c r="AMB244"/>
      <c r="AMC244"/>
      <c r="AMD244"/>
      <c r="AME244"/>
      <c r="AMF244"/>
      <c r="AMG244"/>
      <c r="AMH244"/>
      <c r="AMI244"/>
    </row>
    <row r="245" spans="1:1023">
      <c r="A245" s="156" t="s">
        <v>971</v>
      </c>
      <c r="B245" s="156">
        <v>245</v>
      </c>
      <c r="C245" t="s">
        <v>25915</v>
      </c>
      <c r="D245" t="s">
        <v>25916</v>
      </c>
      <c r="E245"/>
      <c r="F245"/>
      <c r="G245"/>
      <c r="H245"/>
      <c r="I245" s="343"/>
      <c r="J245" s="328"/>
      <c r="K245" s="341"/>
      <c r="L245"/>
      <c r="M245"/>
      <c r="N245"/>
      <c r="O245"/>
      <c r="P245"/>
      <c r="Q245"/>
      <c r="R245"/>
      <c r="S245" s="40"/>
      <c r="T245" s="40"/>
      <c r="U245"/>
      <c r="V245" s="166">
        <f t="shared" si="140"/>
        <v>100</v>
      </c>
      <c r="W245" s="166">
        <f t="shared" si="133"/>
        <v>100</v>
      </c>
      <c r="X245" s="166">
        <f t="shared" si="151"/>
        <v>100</v>
      </c>
      <c r="Y245" s="166">
        <f t="shared" si="146"/>
        <v>100</v>
      </c>
      <c r="Z245" s="166">
        <f t="shared" si="147"/>
        <v>100</v>
      </c>
      <c r="AA245" s="174">
        <f t="shared" si="148"/>
        <v>100</v>
      </c>
      <c r="AB245" s="174">
        <f t="shared" si="149"/>
        <v>100</v>
      </c>
      <c r="AC245" s="174">
        <f t="shared" si="150"/>
        <v>100</v>
      </c>
      <c r="AD245"/>
      <c r="AE245"/>
      <c r="AF245" s="162">
        <f t="shared" si="142"/>
        <v>100</v>
      </c>
      <c r="AG245" s="162">
        <f t="shared" si="143"/>
        <v>100</v>
      </c>
      <c r="AH245" s="162">
        <f t="shared" si="144"/>
        <v>100</v>
      </c>
      <c r="AI245" s="162">
        <f t="shared" si="145"/>
        <v>100</v>
      </c>
      <c r="AJ245" s="163"/>
      <c r="AK245" s="224"/>
      <c r="AL245" s="78"/>
      <c r="AM245" s="163"/>
      <c r="AN245"/>
      <c r="AO245"/>
      <c r="AP245"/>
      <c r="AQ245" s="272" t="s">
        <v>25917</v>
      </c>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c r="AAA245"/>
      <c r="AAB245"/>
      <c r="AAC245"/>
      <c r="AAD245"/>
      <c r="AAE245"/>
      <c r="AAF245"/>
      <c r="AAG245"/>
      <c r="AAH245"/>
      <c r="AAI245"/>
      <c r="AAJ245"/>
      <c r="AAK245"/>
      <c r="AAL245"/>
      <c r="AAM245"/>
      <c r="AAN245"/>
      <c r="AAO245"/>
      <c r="AAP245"/>
      <c r="AAQ245"/>
      <c r="AAR245"/>
      <c r="AAS245"/>
      <c r="AAT245"/>
      <c r="AAU245"/>
      <c r="AAV245"/>
      <c r="AAW245"/>
      <c r="AAX245"/>
      <c r="AAY245"/>
      <c r="AAZ245"/>
      <c r="ABA245"/>
      <c r="ABB245"/>
      <c r="ABC245"/>
      <c r="ABD245"/>
      <c r="ABE245"/>
      <c r="ABF245"/>
      <c r="ABG245"/>
      <c r="ABH245"/>
      <c r="ABI245"/>
      <c r="ABJ245"/>
      <c r="ABK245"/>
      <c r="ABL245"/>
      <c r="ABM245"/>
      <c r="ABN245"/>
      <c r="ABO245"/>
      <c r="ABP245"/>
      <c r="ABQ245"/>
      <c r="ABR245"/>
      <c r="ABS245"/>
      <c r="ABT245"/>
      <c r="ABU245"/>
      <c r="ABV245"/>
      <c r="ABW245"/>
      <c r="ABX245"/>
      <c r="ABY245"/>
      <c r="ABZ245"/>
      <c r="ACA245"/>
      <c r="ACB245"/>
      <c r="ACC245"/>
      <c r="ACD245"/>
      <c r="ACE245"/>
      <c r="ACF245"/>
      <c r="ACG245"/>
      <c r="ACH245"/>
      <c r="ACI245"/>
      <c r="ACJ245"/>
      <c r="ACK245"/>
      <c r="ACL245"/>
      <c r="ACM245"/>
      <c r="ACN245"/>
      <c r="ACO245"/>
      <c r="ACP245"/>
      <c r="ACQ245"/>
      <c r="ACR245"/>
      <c r="ACS245"/>
      <c r="ACT245"/>
      <c r="ACU245"/>
      <c r="ACV245"/>
      <c r="ACW245"/>
      <c r="ACX245"/>
      <c r="ACY245"/>
      <c r="ACZ245"/>
      <c r="ADA245"/>
      <c r="ADB245"/>
      <c r="ADC245"/>
      <c r="ADD245"/>
      <c r="ADE245"/>
      <c r="ADF245"/>
      <c r="ADG245"/>
      <c r="ADH245"/>
      <c r="ADI245"/>
      <c r="ADJ245"/>
      <c r="ADK245"/>
      <c r="ADL245"/>
      <c r="ADM245"/>
      <c r="ADN245"/>
      <c r="ADO245"/>
      <c r="ADP245"/>
      <c r="ADQ245"/>
      <c r="ADR245"/>
      <c r="ADS245"/>
      <c r="ADT245"/>
      <c r="ADU245"/>
      <c r="ADV245"/>
      <c r="ADW245"/>
      <c r="ADX245"/>
      <c r="ADY245"/>
      <c r="ADZ245"/>
      <c r="AEA245"/>
      <c r="AEB245"/>
      <c r="AEC245"/>
      <c r="AED245"/>
      <c r="AEE245"/>
      <c r="AEF245"/>
      <c r="AEG245"/>
      <c r="AEH245"/>
      <c r="AEI245"/>
      <c r="AEJ245"/>
      <c r="AEK245"/>
      <c r="AEL245"/>
      <c r="AEM245"/>
      <c r="AEN245"/>
      <c r="AEO245"/>
      <c r="AEP245"/>
      <c r="AEQ245"/>
      <c r="AER245"/>
      <c r="AES245"/>
      <c r="AET245"/>
      <c r="AEU245"/>
      <c r="AEV245"/>
      <c r="AEW245"/>
      <c r="AEX245"/>
      <c r="AEY245"/>
      <c r="AEZ245"/>
      <c r="AFA245"/>
      <c r="AFB245"/>
      <c r="AFC245"/>
      <c r="AFD245"/>
      <c r="AFE245"/>
      <c r="AFF245"/>
      <c r="AFG245"/>
      <c r="AFH245"/>
      <c r="AFI245"/>
      <c r="AFJ245"/>
      <c r="AFK245"/>
      <c r="AFL245"/>
      <c r="AFM245"/>
      <c r="AFN245"/>
      <c r="AFO245"/>
      <c r="AFP245"/>
      <c r="AFQ245"/>
      <c r="AFR245"/>
      <c r="AFS245"/>
      <c r="AFT245"/>
      <c r="AFU245"/>
      <c r="AFV245"/>
      <c r="AFW245"/>
      <c r="AFX245"/>
      <c r="AFY245"/>
      <c r="AFZ245"/>
      <c r="AGA245"/>
      <c r="AGB245"/>
      <c r="AGC245"/>
      <c r="AGD245"/>
      <c r="AGE245"/>
      <c r="AGF245"/>
      <c r="AGG245"/>
      <c r="AGH245"/>
      <c r="AGI245"/>
      <c r="AGJ245"/>
      <c r="AGK245"/>
      <c r="AGL245"/>
      <c r="AGM245"/>
      <c r="AGN245"/>
      <c r="AGO245"/>
      <c r="AGP245"/>
      <c r="AGQ245"/>
      <c r="AGR245"/>
      <c r="AGS245"/>
      <c r="AGT245"/>
      <c r="AGU245"/>
      <c r="AGV245"/>
      <c r="AGW245"/>
      <c r="AGX245"/>
      <c r="AGY245"/>
      <c r="AGZ245"/>
      <c r="AHA245"/>
      <c r="AHB245"/>
      <c r="AHC245"/>
      <c r="AHD245"/>
      <c r="AHE245"/>
      <c r="AHF245"/>
      <c r="AHG245"/>
      <c r="AHH245"/>
      <c r="AHI245"/>
      <c r="AHJ245"/>
      <c r="AHK245"/>
      <c r="AHL245"/>
      <c r="AHM245"/>
      <c r="AHN245"/>
      <c r="AHO245"/>
      <c r="AHP245"/>
      <c r="AHQ245"/>
      <c r="AHR245"/>
      <c r="AHS245"/>
      <c r="AHT245"/>
      <c r="AHU245"/>
      <c r="AHV245"/>
      <c r="AHW245"/>
      <c r="AHX245"/>
      <c r="AHY245"/>
      <c r="AHZ245"/>
      <c r="AIA245"/>
      <c r="AIB245"/>
      <c r="AIC245"/>
      <c r="AID245"/>
      <c r="AIE245"/>
      <c r="AIF245"/>
      <c r="AIG245"/>
      <c r="AIH245"/>
      <c r="AII245"/>
      <c r="AIJ245"/>
      <c r="AIK245"/>
      <c r="AIL245"/>
      <c r="AIM245"/>
      <c r="AIN245"/>
      <c r="AIO245"/>
      <c r="AIP245"/>
      <c r="AIQ245"/>
      <c r="AIR245"/>
      <c r="AIS245"/>
      <c r="AIT245"/>
      <c r="AIU245"/>
      <c r="AIV245"/>
      <c r="AIW245"/>
      <c r="AIX245"/>
      <c r="AIY245"/>
      <c r="AIZ245"/>
      <c r="AJA245"/>
      <c r="AJB245"/>
      <c r="AJC245"/>
      <c r="AJD245"/>
      <c r="AJE245"/>
      <c r="AJF245"/>
      <c r="AJG245"/>
      <c r="AJH245"/>
      <c r="AJI245"/>
      <c r="AJJ245"/>
      <c r="AJK245"/>
      <c r="AJL245"/>
      <c r="AJM245"/>
      <c r="AJN245"/>
      <c r="AJO245"/>
      <c r="AJP245"/>
      <c r="AJQ245"/>
      <c r="AJR245"/>
      <c r="AJS245"/>
      <c r="AJT245"/>
      <c r="AJU245"/>
      <c r="AJV245"/>
      <c r="AJW245"/>
      <c r="AJX245"/>
      <c r="AJY245"/>
      <c r="AJZ245"/>
      <c r="AKA245"/>
      <c r="AKB245"/>
      <c r="AKC245"/>
      <c r="AKD245"/>
      <c r="AKE245"/>
      <c r="AKF245"/>
      <c r="AKG245"/>
      <c r="AKH245"/>
      <c r="AKI245"/>
      <c r="AKJ245"/>
      <c r="AKK245"/>
      <c r="AKL245"/>
      <c r="AKM245"/>
      <c r="AKN245"/>
      <c r="AKO245"/>
      <c r="AKP245"/>
      <c r="AKQ245"/>
      <c r="AKR245"/>
      <c r="AKS245"/>
      <c r="AKT245"/>
      <c r="AKU245"/>
      <c r="AKV245"/>
      <c r="AKW245"/>
      <c r="AKX245"/>
      <c r="AKY245"/>
      <c r="AKZ245"/>
      <c r="ALA245"/>
      <c r="ALB245"/>
      <c r="ALC245"/>
      <c r="ALD245"/>
      <c r="ALE245"/>
      <c r="ALF245"/>
      <c r="ALG245"/>
      <c r="ALH245"/>
      <c r="ALI245"/>
      <c r="ALJ245"/>
      <c r="ALK245"/>
      <c r="ALL245"/>
      <c r="ALM245"/>
      <c r="ALN245"/>
      <c r="ALO245"/>
      <c r="ALP245"/>
      <c r="ALQ245"/>
      <c r="ALR245"/>
      <c r="ALS245"/>
      <c r="ALT245"/>
      <c r="ALU245"/>
      <c r="ALV245"/>
      <c r="ALW245"/>
      <c r="ALX245"/>
      <c r="ALY245"/>
      <c r="ALZ245"/>
      <c r="AMA245"/>
      <c r="AMB245"/>
      <c r="AMC245"/>
      <c r="AMD245"/>
      <c r="AME245"/>
      <c r="AMF245"/>
      <c r="AMG245"/>
      <c r="AMH245"/>
      <c r="AMI245"/>
    </row>
    <row r="246" spans="1:1023">
      <c r="A246" s="284" t="s">
        <v>972</v>
      </c>
      <c r="B246" s="156">
        <v>246</v>
      </c>
      <c r="C246" t="s">
        <v>25918</v>
      </c>
      <c r="D246" t="s">
        <v>25919</v>
      </c>
      <c r="E246"/>
      <c r="F246"/>
      <c r="G246"/>
      <c r="H246"/>
      <c r="I246" s="349">
        <v>51.72</v>
      </c>
      <c r="J246" s="328"/>
      <c r="K246" s="341"/>
      <c r="L246"/>
      <c r="M246"/>
      <c r="N246"/>
      <c r="O246"/>
      <c r="P246"/>
      <c r="Q246"/>
      <c r="R246"/>
      <c r="S246" s="40"/>
      <c r="T246" s="40"/>
      <c r="U246"/>
      <c r="V246" s="166">
        <f t="shared" si="140"/>
        <v>100</v>
      </c>
      <c r="W246" s="166">
        <f t="shared" si="133"/>
        <v>100</v>
      </c>
      <c r="X246" s="166">
        <f t="shared" si="151"/>
        <v>100</v>
      </c>
      <c r="Y246" s="166">
        <f t="shared" si="146"/>
        <v>100</v>
      </c>
      <c r="Z246" s="166">
        <f t="shared" si="147"/>
        <v>100</v>
      </c>
      <c r="AA246" s="174">
        <f t="shared" si="148"/>
        <v>100</v>
      </c>
      <c r="AB246" s="174">
        <f t="shared" si="149"/>
        <v>100</v>
      </c>
      <c r="AC246" s="174">
        <f t="shared" si="150"/>
        <v>100</v>
      </c>
      <c r="AD246"/>
      <c r="AE246"/>
      <c r="AF246" s="162">
        <f t="shared" si="142"/>
        <v>100</v>
      </c>
      <c r="AG246" s="162">
        <f t="shared" si="143"/>
        <v>100</v>
      </c>
      <c r="AH246" s="162">
        <f t="shared" si="144"/>
        <v>100</v>
      </c>
      <c r="AI246" s="162">
        <f t="shared" si="145"/>
        <v>100</v>
      </c>
      <c r="AJ246" s="352"/>
      <c r="AK246" s="224"/>
      <c r="AL246" s="78"/>
      <c r="AM246" s="163"/>
      <c r="AN246"/>
      <c r="AO246"/>
      <c r="AP246"/>
      <c r="AQ246" s="270" t="s">
        <v>25920</v>
      </c>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c r="AAA246"/>
      <c r="AAB246"/>
      <c r="AAC246"/>
      <c r="AAD246"/>
      <c r="AAE246"/>
      <c r="AAF246"/>
      <c r="AAG246"/>
      <c r="AAH246"/>
      <c r="AAI246"/>
      <c r="AAJ246"/>
      <c r="AAK246"/>
      <c r="AAL246"/>
      <c r="AAM246"/>
      <c r="AAN246"/>
      <c r="AAO246"/>
      <c r="AAP246"/>
      <c r="AAQ246"/>
      <c r="AAR246"/>
      <c r="AAS246"/>
      <c r="AAT246"/>
      <c r="AAU246"/>
      <c r="AAV246"/>
      <c r="AAW246"/>
      <c r="AAX246"/>
      <c r="AAY246"/>
      <c r="AAZ246"/>
      <c r="ABA246"/>
      <c r="ABB246"/>
      <c r="ABC246"/>
      <c r="ABD246"/>
      <c r="ABE246"/>
      <c r="ABF246"/>
      <c r="ABG246"/>
      <c r="ABH246"/>
      <c r="ABI246"/>
      <c r="ABJ246"/>
      <c r="ABK246"/>
      <c r="ABL246"/>
      <c r="ABM246"/>
      <c r="ABN246"/>
      <c r="ABO246"/>
      <c r="ABP246"/>
      <c r="ABQ246"/>
      <c r="ABR246"/>
      <c r="ABS246"/>
      <c r="ABT246"/>
      <c r="ABU246"/>
      <c r="ABV246"/>
      <c r="ABW246"/>
      <c r="ABX246"/>
      <c r="ABY246"/>
      <c r="ABZ246"/>
      <c r="ACA246"/>
      <c r="ACB246"/>
      <c r="ACC246"/>
      <c r="ACD246"/>
      <c r="ACE246"/>
      <c r="ACF246"/>
      <c r="ACG246"/>
      <c r="ACH246"/>
      <c r="ACI246"/>
      <c r="ACJ246"/>
      <c r="ACK246"/>
      <c r="ACL246"/>
      <c r="ACM246"/>
      <c r="ACN246"/>
      <c r="ACO246"/>
      <c r="ACP246"/>
      <c r="ACQ246"/>
      <c r="ACR246"/>
      <c r="ACS246"/>
      <c r="ACT246"/>
      <c r="ACU246"/>
      <c r="ACV246"/>
      <c r="ACW246"/>
      <c r="ACX246"/>
      <c r="ACY246"/>
      <c r="ACZ246"/>
      <c r="ADA246"/>
      <c r="ADB246"/>
      <c r="ADC246"/>
      <c r="ADD246"/>
      <c r="ADE246"/>
      <c r="ADF246"/>
      <c r="ADG246"/>
      <c r="ADH246"/>
      <c r="ADI246"/>
      <c r="ADJ246"/>
      <c r="ADK246"/>
      <c r="ADL246"/>
      <c r="ADM246"/>
      <c r="ADN246"/>
      <c r="ADO246"/>
      <c r="ADP246"/>
      <c r="ADQ246"/>
      <c r="ADR246"/>
      <c r="ADS246"/>
      <c r="ADT246"/>
      <c r="ADU246"/>
      <c r="ADV246"/>
      <c r="ADW246"/>
      <c r="ADX246"/>
      <c r="ADY246"/>
      <c r="ADZ246"/>
      <c r="AEA246"/>
      <c r="AEB246"/>
      <c r="AEC246"/>
      <c r="AED246"/>
      <c r="AEE246"/>
      <c r="AEF246"/>
      <c r="AEG246"/>
      <c r="AEH246"/>
      <c r="AEI246"/>
      <c r="AEJ246"/>
      <c r="AEK246"/>
      <c r="AEL246"/>
      <c r="AEM246"/>
      <c r="AEN246"/>
      <c r="AEO246"/>
      <c r="AEP246"/>
      <c r="AEQ246"/>
      <c r="AER246"/>
      <c r="AES246"/>
      <c r="AET246"/>
      <c r="AEU246"/>
      <c r="AEV246"/>
      <c r="AEW246"/>
      <c r="AEX246"/>
      <c r="AEY246"/>
      <c r="AEZ246"/>
      <c r="AFA246"/>
      <c r="AFB246"/>
      <c r="AFC246"/>
      <c r="AFD246"/>
      <c r="AFE246"/>
      <c r="AFF246"/>
      <c r="AFG246"/>
      <c r="AFH246"/>
      <c r="AFI246"/>
      <c r="AFJ246"/>
      <c r="AFK246"/>
      <c r="AFL246"/>
      <c r="AFM246"/>
      <c r="AFN246"/>
      <c r="AFO246"/>
      <c r="AFP246"/>
      <c r="AFQ246"/>
      <c r="AFR246"/>
      <c r="AFS246"/>
      <c r="AFT246"/>
      <c r="AFU246"/>
      <c r="AFV246"/>
      <c r="AFW246"/>
      <c r="AFX246"/>
      <c r="AFY246"/>
      <c r="AFZ246"/>
      <c r="AGA246"/>
      <c r="AGB246"/>
      <c r="AGC246"/>
      <c r="AGD246"/>
      <c r="AGE246"/>
      <c r="AGF246"/>
      <c r="AGG246"/>
      <c r="AGH246"/>
      <c r="AGI246"/>
      <c r="AGJ246"/>
      <c r="AGK246"/>
      <c r="AGL246"/>
      <c r="AGM246"/>
      <c r="AGN246"/>
      <c r="AGO246"/>
      <c r="AGP246"/>
      <c r="AGQ246"/>
      <c r="AGR246"/>
      <c r="AGS246"/>
      <c r="AGT246"/>
      <c r="AGU246"/>
      <c r="AGV246"/>
      <c r="AGW246"/>
      <c r="AGX246"/>
      <c r="AGY246"/>
      <c r="AGZ246"/>
      <c r="AHA246"/>
      <c r="AHB246"/>
      <c r="AHC246"/>
      <c r="AHD246"/>
      <c r="AHE246"/>
      <c r="AHF246"/>
      <c r="AHG246"/>
      <c r="AHH246"/>
      <c r="AHI246"/>
      <c r="AHJ246"/>
      <c r="AHK246"/>
      <c r="AHL246"/>
      <c r="AHM246"/>
      <c r="AHN246"/>
      <c r="AHO246"/>
      <c r="AHP246"/>
      <c r="AHQ246"/>
      <c r="AHR246"/>
      <c r="AHS246"/>
      <c r="AHT246"/>
      <c r="AHU246"/>
      <c r="AHV246"/>
      <c r="AHW246"/>
      <c r="AHX246"/>
      <c r="AHY246"/>
      <c r="AHZ246"/>
      <c r="AIA246"/>
      <c r="AIB246"/>
      <c r="AIC246"/>
      <c r="AID246"/>
      <c r="AIE246"/>
      <c r="AIF246"/>
      <c r="AIG246"/>
      <c r="AIH246"/>
      <c r="AII246"/>
      <c r="AIJ246"/>
      <c r="AIK246"/>
      <c r="AIL246"/>
      <c r="AIM246"/>
      <c r="AIN246"/>
      <c r="AIO246"/>
      <c r="AIP246"/>
      <c r="AIQ246"/>
      <c r="AIR246"/>
      <c r="AIS246"/>
      <c r="AIT246"/>
      <c r="AIU246"/>
      <c r="AIV246"/>
      <c r="AIW246"/>
      <c r="AIX246"/>
      <c r="AIY246"/>
      <c r="AIZ246"/>
      <c r="AJA246"/>
      <c r="AJB246"/>
      <c r="AJC246"/>
      <c r="AJD246"/>
      <c r="AJE246"/>
      <c r="AJF246"/>
      <c r="AJG246"/>
      <c r="AJH246"/>
      <c r="AJI246"/>
      <c r="AJJ246"/>
      <c r="AJK246"/>
      <c r="AJL246"/>
      <c r="AJM246"/>
      <c r="AJN246"/>
      <c r="AJO246"/>
      <c r="AJP246"/>
      <c r="AJQ246"/>
      <c r="AJR246"/>
      <c r="AJS246"/>
      <c r="AJT246"/>
      <c r="AJU246"/>
      <c r="AJV246"/>
      <c r="AJW246"/>
      <c r="AJX246"/>
      <c r="AJY246"/>
      <c r="AJZ246"/>
      <c r="AKA246"/>
      <c r="AKB246"/>
      <c r="AKC246"/>
      <c r="AKD246"/>
      <c r="AKE246"/>
      <c r="AKF246"/>
      <c r="AKG246"/>
      <c r="AKH246"/>
      <c r="AKI246"/>
      <c r="AKJ246"/>
      <c r="AKK246"/>
      <c r="AKL246"/>
      <c r="AKM246"/>
      <c r="AKN246"/>
      <c r="AKO246"/>
      <c r="AKP246"/>
      <c r="AKQ246"/>
      <c r="AKR246"/>
      <c r="AKS246"/>
      <c r="AKT246"/>
      <c r="AKU246"/>
      <c r="AKV246"/>
      <c r="AKW246"/>
      <c r="AKX246"/>
      <c r="AKY246"/>
      <c r="AKZ246"/>
      <c r="ALA246"/>
      <c r="ALB246"/>
      <c r="ALC246"/>
      <c r="ALD246"/>
      <c r="ALE246"/>
      <c r="ALF246"/>
      <c r="ALG246"/>
      <c r="ALH246"/>
      <c r="ALI246"/>
      <c r="ALJ246"/>
      <c r="ALK246"/>
      <c r="ALL246"/>
      <c r="ALM246"/>
      <c r="ALN246"/>
      <c r="ALO246"/>
      <c r="ALP246"/>
      <c r="ALQ246"/>
      <c r="ALR246"/>
      <c r="ALS246"/>
      <c r="ALT246"/>
      <c r="ALU246"/>
      <c r="ALV246"/>
      <c r="ALW246"/>
      <c r="ALX246"/>
      <c r="ALY246"/>
      <c r="ALZ246"/>
      <c r="AMA246"/>
      <c r="AMB246"/>
      <c r="AMC246"/>
      <c r="AMD246"/>
      <c r="AME246"/>
      <c r="AMF246"/>
      <c r="AMG246"/>
      <c r="AMH246"/>
      <c r="AMI246"/>
    </row>
    <row r="247" spans="1:1023" ht="18" customHeight="1">
      <c r="A247" s="284" t="s">
        <v>973</v>
      </c>
      <c r="B247" s="156">
        <v>247</v>
      </c>
      <c r="C247" t="s">
        <v>25921</v>
      </c>
      <c r="D247" t="s">
        <v>6329</v>
      </c>
      <c r="E247"/>
      <c r="F247"/>
      <c r="G247"/>
      <c r="H247"/>
      <c r="I247" s="343"/>
      <c r="J247" s="328"/>
      <c r="K247" s="341"/>
      <c r="L247"/>
      <c r="M247"/>
      <c r="N247"/>
      <c r="O247"/>
      <c r="P247"/>
      <c r="Q247"/>
      <c r="R247"/>
      <c r="S247" s="78" t="s">
        <v>772</v>
      </c>
      <c r="T247" s="40"/>
      <c r="U247"/>
      <c r="V247" s="166">
        <f t="shared" si="140"/>
        <v>100</v>
      </c>
      <c r="W247" s="166">
        <f t="shared" si="133"/>
        <v>100</v>
      </c>
      <c r="X247" s="166">
        <f t="shared" si="151"/>
        <v>100</v>
      </c>
      <c r="Y247" s="166">
        <f t="shared" si="146"/>
        <v>100</v>
      </c>
      <c r="Z247" s="166">
        <f t="shared" si="147"/>
        <v>100</v>
      </c>
      <c r="AA247" s="174">
        <f t="shared" si="148"/>
        <v>100</v>
      </c>
      <c r="AB247" s="174">
        <f t="shared" si="149"/>
        <v>100</v>
      </c>
      <c r="AC247" s="174">
        <f t="shared" si="150"/>
        <v>0.3</v>
      </c>
      <c r="AD247"/>
      <c r="AE247"/>
      <c r="AF247" s="162">
        <f t="shared" si="142"/>
        <v>100</v>
      </c>
      <c r="AG247" s="162">
        <f t="shared" si="143"/>
        <v>100</v>
      </c>
      <c r="AH247" s="162">
        <f t="shared" si="144"/>
        <v>100</v>
      </c>
      <c r="AI247" s="162">
        <f t="shared" si="145"/>
        <v>100</v>
      </c>
      <c r="AJ247" s="163"/>
      <c r="AK247" s="224"/>
      <c r="AL247" s="78"/>
      <c r="AM247" s="163"/>
      <c r="AN247"/>
      <c r="AO247"/>
      <c r="AP247"/>
      <c r="AQ247" s="272" t="s">
        <v>25922</v>
      </c>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c r="AAA247"/>
      <c r="AAB247"/>
      <c r="AAC247"/>
      <c r="AAD247"/>
      <c r="AAE247"/>
      <c r="AAF247"/>
      <c r="AAG247"/>
      <c r="AAH247"/>
      <c r="AAI247"/>
      <c r="AAJ247"/>
      <c r="AAK247"/>
      <c r="AAL247"/>
      <c r="AAM247"/>
      <c r="AAN247"/>
      <c r="AAO247"/>
      <c r="AAP247"/>
      <c r="AAQ247"/>
      <c r="AAR247"/>
      <c r="AAS247"/>
      <c r="AAT247"/>
      <c r="AAU247"/>
      <c r="AAV247"/>
      <c r="AAW247"/>
      <c r="AAX247"/>
      <c r="AAY247"/>
      <c r="AAZ247"/>
      <c r="ABA247"/>
      <c r="ABB247"/>
      <c r="ABC247"/>
      <c r="ABD247"/>
      <c r="ABE247"/>
      <c r="ABF247"/>
      <c r="ABG247"/>
      <c r="ABH247"/>
      <c r="ABI247"/>
      <c r="ABJ247"/>
      <c r="ABK247"/>
      <c r="ABL247"/>
      <c r="ABM247"/>
      <c r="ABN247"/>
      <c r="ABO247"/>
      <c r="ABP247"/>
      <c r="ABQ247"/>
      <c r="ABR247"/>
      <c r="ABS247"/>
      <c r="ABT247"/>
      <c r="ABU247"/>
      <c r="ABV247"/>
      <c r="ABW247"/>
      <c r="ABX247"/>
      <c r="ABY247"/>
      <c r="ABZ247"/>
      <c r="ACA247"/>
      <c r="ACB247"/>
      <c r="ACC247"/>
      <c r="ACD247"/>
      <c r="ACE247"/>
      <c r="ACF247"/>
      <c r="ACG247"/>
      <c r="ACH247"/>
      <c r="ACI247"/>
      <c r="ACJ247"/>
      <c r="ACK247"/>
      <c r="ACL247"/>
      <c r="ACM247"/>
      <c r="ACN247"/>
      <c r="ACO247"/>
      <c r="ACP247"/>
      <c r="ACQ247"/>
      <c r="ACR247"/>
      <c r="ACS247"/>
      <c r="ACT247"/>
      <c r="ACU247"/>
      <c r="ACV247"/>
      <c r="ACW247"/>
      <c r="ACX247"/>
      <c r="ACY247"/>
      <c r="ACZ247"/>
      <c r="ADA247"/>
      <c r="ADB247"/>
      <c r="ADC247"/>
      <c r="ADD247"/>
      <c r="ADE247"/>
      <c r="ADF247"/>
      <c r="ADG247"/>
      <c r="ADH247"/>
      <c r="ADI247"/>
      <c r="ADJ247"/>
      <c r="ADK247"/>
      <c r="ADL247"/>
      <c r="ADM247"/>
      <c r="ADN247"/>
      <c r="ADO247"/>
      <c r="ADP247"/>
      <c r="ADQ247"/>
      <c r="ADR247"/>
      <c r="ADS247"/>
      <c r="ADT247"/>
      <c r="ADU247"/>
      <c r="ADV247"/>
      <c r="ADW247"/>
      <c r="ADX247"/>
      <c r="ADY247"/>
      <c r="ADZ247"/>
      <c r="AEA247"/>
      <c r="AEB247"/>
      <c r="AEC247"/>
      <c r="AED247"/>
      <c r="AEE247"/>
      <c r="AEF247"/>
      <c r="AEG247"/>
      <c r="AEH247"/>
      <c r="AEI247"/>
      <c r="AEJ247"/>
      <c r="AEK247"/>
      <c r="AEL247"/>
      <c r="AEM247"/>
      <c r="AEN247"/>
      <c r="AEO247"/>
      <c r="AEP247"/>
      <c r="AEQ247"/>
      <c r="AER247"/>
      <c r="AES247"/>
      <c r="AET247"/>
      <c r="AEU247"/>
      <c r="AEV247"/>
      <c r="AEW247"/>
      <c r="AEX247"/>
      <c r="AEY247"/>
      <c r="AEZ247"/>
      <c r="AFA247"/>
      <c r="AFB247"/>
      <c r="AFC247"/>
      <c r="AFD247"/>
      <c r="AFE247"/>
      <c r="AFF247"/>
      <c r="AFG247"/>
      <c r="AFH247"/>
      <c r="AFI247"/>
      <c r="AFJ247"/>
      <c r="AFK247"/>
      <c r="AFL247"/>
      <c r="AFM247"/>
      <c r="AFN247"/>
      <c r="AFO247"/>
      <c r="AFP247"/>
      <c r="AFQ247"/>
      <c r="AFR247"/>
      <c r="AFS247"/>
      <c r="AFT247"/>
      <c r="AFU247"/>
      <c r="AFV247"/>
      <c r="AFW247"/>
      <c r="AFX247"/>
      <c r="AFY247"/>
      <c r="AFZ247"/>
      <c r="AGA247"/>
      <c r="AGB247"/>
      <c r="AGC247"/>
      <c r="AGD247"/>
      <c r="AGE247"/>
      <c r="AGF247"/>
      <c r="AGG247"/>
      <c r="AGH247"/>
      <c r="AGI247"/>
      <c r="AGJ247"/>
      <c r="AGK247"/>
      <c r="AGL247"/>
      <c r="AGM247"/>
      <c r="AGN247"/>
      <c r="AGO247"/>
      <c r="AGP247"/>
      <c r="AGQ247"/>
      <c r="AGR247"/>
      <c r="AGS247"/>
      <c r="AGT247"/>
      <c r="AGU247"/>
      <c r="AGV247"/>
      <c r="AGW247"/>
      <c r="AGX247"/>
      <c r="AGY247"/>
      <c r="AGZ247"/>
      <c r="AHA247"/>
      <c r="AHB247"/>
      <c r="AHC247"/>
      <c r="AHD247"/>
      <c r="AHE247"/>
      <c r="AHF247"/>
      <c r="AHG247"/>
      <c r="AHH247"/>
      <c r="AHI247"/>
      <c r="AHJ247"/>
      <c r="AHK247"/>
      <c r="AHL247"/>
      <c r="AHM247"/>
      <c r="AHN247"/>
      <c r="AHO247"/>
      <c r="AHP247"/>
      <c r="AHQ247"/>
      <c r="AHR247"/>
      <c r="AHS247"/>
      <c r="AHT247"/>
      <c r="AHU247"/>
      <c r="AHV247"/>
      <c r="AHW247"/>
      <c r="AHX247"/>
      <c r="AHY247"/>
      <c r="AHZ247"/>
      <c r="AIA247"/>
      <c r="AIB247"/>
      <c r="AIC247"/>
      <c r="AID247"/>
      <c r="AIE247"/>
      <c r="AIF247"/>
      <c r="AIG247"/>
      <c r="AIH247"/>
      <c r="AII247"/>
      <c r="AIJ247"/>
      <c r="AIK247"/>
      <c r="AIL247"/>
      <c r="AIM247"/>
      <c r="AIN247"/>
      <c r="AIO247"/>
      <c r="AIP247"/>
      <c r="AIQ247"/>
      <c r="AIR247"/>
      <c r="AIS247"/>
      <c r="AIT247"/>
      <c r="AIU247"/>
      <c r="AIV247"/>
      <c r="AIW247"/>
      <c r="AIX247"/>
      <c r="AIY247"/>
      <c r="AIZ247"/>
      <c r="AJA247"/>
      <c r="AJB247"/>
      <c r="AJC247"/>
      <c r="AJD247"/>
      <c r="AJE247"/>
      <c r="AJF247"/>
      <c r="AJG247"/>
      <c r="AJH247"/>
      <c r="AJI247"/>
      <c r="AJJ247"/>
      <c r="AJK247"/>
      <c r="AJL247"/>
      <c r="AJM247"/>
      <c r="AJN247"/>
      <c r="AJO247"/>
      <c r="AJP247"/>
      <c r="AJQ247"/>
      <c r="AJR247"/>
      <c r="AJS247"/>
      <c r="AJT247"/>
      <c r="AJU247"/>
      <c r="AJV247"/>
      <c r="AJW247"/>
      <c r="AJX247"/>
      <c r="AJY247"/>
      <c r="AJZ247"/>
      <c r="AKA247"/>
      <c r="AKB247"/>
      <c r="AKC247"/>
      <c r="AKD247"/>
      <c r="AKE247"/>
      <c r="AKF247"/>
      <c r="AKG247"/>
      <c r="AKH247"/>
      <c r="AKI247"/>
      <c r="AKJ247"/>
      <c r="AKK247"/>
      <c r="AKL247"/>
      <c r="AKM247"/>
      <c r="AKN247"/>
      <c r="AKO247"/>
      <c r="AKP247"/>
      <c r="AKQ247"/>
      <c r="AKR247"/>
      <c r="AKS247"/>
      <c r="AKT247"/>
      <c r="AKU247"/>
      <c r="AKV247"/>
      <c r="AKW247"/>
      <c r="AKX247"/>
      <c r="AKY247"/>
      <c r="AKZ247"/>
      <c r="ALA247"/>
      <c r="ALB247"/>
      <c r="ALC247"/>
      <c r="ALD247"/>
      <c r="ALE247"/>
      <c r="ALF247"/>
      <c r="ALG247"/>
      <c r="ALH247"/>
      <c r="ALI247"/>
      <c r="ALJ247"/>
      <c r="ALK247"/>
      <c r="ALL247"/>
      <c r="ALM247"/>
      <c r="ALN247"/>
      <c r="ALO247"/>
      <c r="ALP247"/>
      <c r="ALQ247"/>
      <c r="ALR247"/>
      <c r="ALS247"/>
      <c r="ALT247"/>
      <c r="ALU247"/>
      <c r="ALV247"/>
      <c r="ALW247"/>
      <c r="ALX247"/>
      <c r="ALY247"/>
      <c r="ALZ247"/>
      <c r="AMA247"/>
      <c r="AMB247"/>
      <c r="AMC247"/>
      <c r="AMD247"/>
      <c r="AME247"/>
      <c r="AMF247"/>
      <c r="AMG247"/>
      <c r="AMH247"/>
      <c r="AMI247"/>
    </row>
    <row r="248" spans="1:1023">
      <c r="A248" s="284" t="s">
        <v>974</v>
      </c>
      <c r="B248" s="156">
        <v>248</v>
      </c>
      <c r="C248" t="s">
        <v>25923</v>
      </c>
      <c r="D248" t="s">
        <v>25924</v>
      </c>
      <c r="E248"/>
      <c r="F248"/>
      <c r="G248"/>
      <c r="H248"/>
      <c r="I248" s="349">
        <v>35.299999999999997</v>
      </c>
      <c r="J248" s="328"/>
      <c r="K248" s="341"/>
      <c r="L248"/>
      <c r="M248"/>
      <c r="N248"/>
      <c r="O248"/>
      <c r="P248"/>
      <c r="Q248"/>
      <c r="R248"/>
      <c r="S248" s="40"/>
      <c r="T248" s="40"/>
      <c r="U248"/>
      <c r="V248" s="166">
        <f t="shared" si="140"/>
        <v>100</v>
      </c>
      <c r="W248" s="166">
        <f t="shared" si="133"/>
        <v>100</v>
      </c>
      <c r="X248" s="166">
        <f t="shared" si="151"/>
        <v>100</v>
      </c>
      <c r="Y248" s="166">
        <f t="shared" si="146"/>
        <v>100</v>
      </c>
      <c r="Z248" s="166">
        <f t="shared" si="147"/>
        <v>100</v>
      </c>
      <c r="AA248" s="174">
        <f t="shared" si="148"/>
        <v>100</v>
      </c>
      <c r="AB248" s="174">
        <f t="shared" si="149"/>
        <v>100</v>
      </c>
      <c r="AC248" s="174">
        <f t="shared" si="150"/>
        <v>100</v>
      </c>
      <c r="AD248"/>
      <c r="AE248"/>
      <c r="AF248" s="162">
        <f t="shared" si="142"/>
        <v>100</v>
      </c>
      <c r="AG248" s="162">
        <f t="shared" si="143"/>
        <v>100</v>
      </c>
      <c r="AH248" s="162">
        <f t="shared" si="144"/>
        <v>100</v>
      </c>
      <c r="AI248" s="162">
        <f t="shared" si="145"/>
        <v>100</v>
      </c>
      <c r="AJ248" s="163"/>
      <c r="AK248" s="224"/>
      <c r="AL248" s="78"/>
      <c r="AM248" s="163"/>
      <c r="AN248"/>
      <c r="AO248"/>
      <c r="AP248"/>
      <c r="AQ248" s="272" t="s">
        <v>25925</v>
      </c>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c r="AAA248"/>
      <c r="AAB248"/>
      <c r="AAC248"/>
      <c r="AAD248"/>
      <c r="AAE248"/>
      <c r="AAF248"/>
      <c r="AAG248"/>
      <c r="AAH248"/>
      <c r="AAI248"/>
      <c r="AAJ248"/>
      <c r="AAK248"/>
      <c r="AAL248"/>
      <c r="AAM248"/>
      <c r="AAN248"/>
      <c r="AAO248"/>
      <c r="AAP248"/>
      <c r="AAQ248"/>
      <c r="AAR248"/>
      <c r="AAS248"/>
      <c r="AAT248"/>
      <c r="AAU248"/>
      <c r="AAV248"/>
      <c r="AAW248"/>
      <c r="AAX248"/>
      <c r="AAY248"/>
      <c r="AAZ248"/>
      <c r="ABA248"/>
      <c r="ABB248"/>
      <c r="ABC248"/>
      <c r="ABD248"/>
      <c r="ABE248"/>
      <c r="ABF248"/>
      <c r="ABG248"/>
      <c r="ABH248"/>
      <c r="ABI248"/>
      <c r="ABJ248"/>
      <c r="ABK248"/>
      <c r="ABL248"/>
      <c r="ABM248"/>
      <c r="ABN248"/>
      <c r="ABO248"/>
      <c r="ABP248"/>
      <c r="ABQ248"/>
      <c r="ABR248"/>
      <c r="ABS248"/>
      <c r="ABT248"/>
      <c r="ABU248"/>
      <c r="ABV248"/>
      <c r="ABW248"/>
      <c r="ABX248"/>
      <c r="ABY248"/>
      <c r="ABZ248"/>
      <c r="ACA248"/>
      <c r="ACB248"/>
      <c r="ACC248"/>
      <c r="ACD248"/>
      <c r="ACE248"/>
      <c r="ACF248"/>
      <c r="ACG248"/>
      <c r="ACH248"/>
      <c r="ACI248"/>
      <c r="ACJ248"/>
      <c r="ACK248"/>
      <c r="ACL248"/>
      <c r="ACM248"/>
      <c r="ACN248"/>
      <c r="ACO248"/>
      <c r="ACP248"/>
      <c r="ACQ248"/>
      <c r="ACR248"/>
      <c r="ACS248"/>
      <c r="ACT248"/>
      <c r="ACU248"/>
      <c r="ACV248"/>
      <c r="ACW248"/>
      <c r="ACX248"/>
      <c r="ACY248"/>
      <c r="ACZ248"/>
      <c r="ADA248"/>
      <c r="ADB248"/>
      <c r="ADC248"/>
      <c r="ADD248"/>
      <c r="ADE248"/>
      <c r="ADF248"/>
      <c r="ADG248"/>
      <c r="ADH248"/>
      <c r="ADI248"/>
      <c r="ADJ248"/>
      <c r="ADK248"/>
      <c r="ADL248"/>
      <c r="ADM248"/>
      <c r="ADN248"/>
      <c r="ADO248"/>
      <c r="ADP248"/>
      <c r="ADQ248"/>
      <c r="ADR248"/>
      <c r="ADS248"/>
      <c r="ADT248"/>
      <c r="ADU248"/>
      <c r="ADV248"/>
      <c r="ADW248"/>
      <c r="ADX248"/>
      <c r="ADY248"/>
      <c r="ADZ248"/>
      <c r="AEA248"/>
      <c r="AEB248"/>
      <c r="AEC248"/>
      <c r="AED248"/>
      <c r="AEE248"/>
      <c r="AEF248"/>
      <c r="AEG248"/>
      <c r="AEH248"/>
      <c r="AEI248"/>
      <c r="AEJ248"/>
      <c r="AEK248"/>
      <c r="AEL248"/>
      <c r="AEM248"/>
      <c r="AEN248"/>
      <c r="AEO248"/>
      <c r="AEP248"/>
      <c r="AEQ248"/>
      <c r="AER248"/>
      <c r="AES248"/>
      <c r="AET248"/>
      <c r="AEU248"/>
      <c r="AEV248"/>
      <c r="AEW248"/>
      <c r="AEX248"/>
      <c r="AEY248"/>
      <c r="AEZ248"/>
      <c r="AFA248"/>
      <c r="AFB248"/>
      <c r="AFC248"/>
      <c r="AFD248"/>
      <c r="AFE248"/>
      <c r="AFF248"/>
      <c r="AFG248"/>
      <c r="AFH248"/>
      <c r="AFI248"/>
      <c r="AFJ248"/>
      <c r="AFK248"/>
      <c r="AFL248"/>
      <c r="AFM248"/>
      <c r="AFN248"/>
      <c r="AFO248"/>
      <c r="AFP248"/>
      <c r="AFQ248"/>
      <c r="AFR248"/>
      <c r="AFS248"/>
      <c r="AFT248"/>
      <c r="AFU248"/>
      <c r="AFV248"/>
      <c r="AFW248"/>
      <c r="AFX248"/>
      <c r="AFY248"/>
      <c r="AFZ248"/>
      <c r="AGA248"/>
      <c r="AGB248"/>
      <c r="AGC248"/>
      <c r="AGD248"/>
      <c r="AGE248"/>
      <c r="AGF248"/>
      <c r="AGG248"/>
      <c r="AGH248"/>
      <c r="AGI248"/>
      <c r="AGJ248"/>
      <c r="AGK248"/>
      <c r="AGL248"/>
      <c r="AGM248"/>
      <c r="AGN248"/>
      <c r="AGO248"/>
      <c r="AGP248"/>
      <c r="AGQ248"/>
      <c r="AGR248"/>
      <c r="AGS248"/>
      <c r="AGT248"/>
      <c r="AGU248"/>
      <c r="AGV248"/>
      <c r="AGW248"/>
      <c r="AGX248"/>
      <c r="AGY248"/>
      <c r="AGZ248"/>
      <c r="AHA248"/>
      <c r="AHB248"/>
      <c r="AHC248"/>
      <c r="AHD248"/>
      <c r="AHE248"/>
      <c r="AHF248"/>
      <c r="AHG248"/>
      <c r="AHH248"/>
      <c r="AHI248"/>
      <c r="AHJ248"/>
      <c r="AHK248"/>
      <c r="AHL248"/>
      <c r="AHM248"/>
      <c r="AHN248"/>
      <c r="AHO248"/>
      <c r="AHP248"/>
      <c r="AHQ248"/>
      <c r="AHR248"/>
      <c r="AHS248"/>
      <c r="AHT248"/>
      <c r="AHU248"/>
      <c r="AHV248"/>
      <c r="AHW248"/>
      <c r="AHX248"/>
      <c r="AHY248"/>
      <c r="AHZ248"/>
      <c r="AIA248"/>
      <c r="AIB248"/>
      <c r="AIC248"/>
      <c r="AID248"/>
      <c r="AIE248"/>
      <c r="AIF248"/>
      <c r="AIG248"/>
      <c r="AIH248"/>
      <c r="AII248"/>
      <c r="AIJ248"/>
      <c r="AIK248"/>
      <c r="AIL248"/>
      <c r="AIM248"/>
      <c r="AIN248"/>
      <c r="AIO248"/>
      <c r="AIP248"/>
      <c r="AIQ248"/>
      <c r="AIR248"/>
      <c r="AIS248"/>
      <c r="AIT248"/>
      <c r="AIU248"/>
      <c r="AIV248"/>
      <c r="AIW248"/>
      <c r="AIX248"/>
      <c r="AIY248"/>
      <c r="AIZ248"/>
      <c r="AJA248"/>
      <c r="AJB248"/>
      <c r="AJC248"/>
      <c r="AJD248"/>
      <c r="AJE248"/>
      <c r="AJF248"/>
      <c r="AJG248"/>
      <c r="AJH248"/>
      <c r="AJI248"/>
      <c r="AJJ248"/>
      <c r="AJK248"/>
      <c r="AJL248"/>
      <c r="AJM248"/>
      <c r="AJN248"/>
      <c r="AJO248"/>
      <c r="AJP248"/>
      <c r="AJQ248"/>
      <c r="AJR248"/>
      <c r="AJS248"/>
      <c r="AJT248"/>
      <c r="AJU248"/>
      <c r="AJV248"/>
      <c r="AJW248"/>
      <c r="AJX248"/>
      <c r="AJY248"/>
      <c r="AJZ248"/>
      <c r="AKA248"/>
      <c r="AKB248"/>
      <c r="AKC248"/>
      <c r="AKD248"/>
      <c r="AKE248"/>
      <c r="AKF248"/>
      <c r="AKG248"/>
      <c r="AKH248"/>
      <c r="AKI248"/>
      <c r="AKJ248"/>
      <c r="AKK248"/>
      <c r="AKL248"/>
      <c r="AKM248"/>
      <c r="AKN248"/>
      <c r="AKO248"/>
      <c r="AKP248"/>
      <c r="AKQ248"/>
      <c r="AKR248"/>
      <c r="AKS248"/>
      <c r="AKT248"/>
      <c r="AKU248"/>
      <c r="AKV248"/>
      <c r="AKW248"/>
      <c r="AKX248"/>
      <c r="AKY248"/>
      <c r="AKZ248"/>
      <c r="ALA248"/>
      <c r="ALB248"/>
      <c r="ALC248"/>
      <c r="ALD248"/>
      <c r="ALE248"/>
      <c r="ALF248"/>
      <c r="ALG248"/>
      <c r="ALH248"/>
      <c r="ALI248"/>
      <c r="ALJ248"/>
      <c r="ALK248"/>
      <c r="ALL248"/>
      <c r="ALM248"/>
      <c r="ALN248"/>
      <c r="ALO248"/>
      <c r="ALP248"/>
      <c r="ALQ248"/>
      <c r="ALR248"/>
      <c r="ALS248"/>
      <c r="ALT248"/>
      <c r="ALU248"/>
      <c r="ALV248"/>
      <c r="ALW248"/>
      <c r="ALX248"/>
      <c r="ALY248"/>
      <c r="ALZ248"/>
      <c r="AMA248"/>
      <c r="AMB248"/>
      <c r="AMC248"/>
      <c r="AMD248"/>
      <c r="AME248"/>
      <c r="AMF248"/>
      <c r="AMG248"/>
      <c r="AMH248"/>
      <c r="AMI248"/>
    </row>
    <row r="249" spans="1:1023">
      <c r="A249" s="284" t="s">
        <v>975</v>
      </c>
      <c r="B249" s="156">
        <v>249</v>
      </c>
      <c r="C249" t="s">
        <v>25926</v>
      </c>
      <c r="D249" t="s">
        <v>25927</v>
      </c>
      <c r="E249"/>
      <c r="F249"/>
      <c r="G249"/>
      <c r="H249"/>
      <c r="I249" s="343"/>
      <c r="J249" s="328"/>
      <c r="K249" s="341"/>
      <c r="L249"/>
      <c r="M249"/>
      <c r="N249"/>
      <c r="O249"/>
      <c r="P249"/>
      <c r="Q249"/>
      <c r="R249"/>
      <c r="S249" s="40"/>
      <c r="T249" s="40"/>
      <c r="U249"/>
      <c r="V249" s="166">
        <f t="shared" si="140"/>
        <v>100</v>
      </c>
      <c r="W249" s="166">
        <f t="shared" si="133"/>
        <v>100</v>
      </c>
      <c r="X249" s="166">
        <f t="shared" si="151"/>
        <v>100</v>
      </c>
      <c r="Y249" s="166">
        <f t="shared" si="146"/>
        <v>100</v>
      </c>
      <c r="Z249" s="166">
        <f t="shared" si="147"/>
        <v>100</v>
      </c>
      <c r="AA249" s="174">
        <f t="shared" si="148"/>
        <v>100</v>
      </c>
      <c r="AB249" s="174">
        <f t="shared" si="149"/>
        <v>100</v>
      </c>
      <c r="AC249" s="174">
        <f t="shared" si="150"/>
        <v>100</v>
      </c>
      <c r="AD249"/>
      <c r="AE249"/>
      <c r="AF249" s="162">
        <f t="shared" si="142"/>
        <v>100</v>
      </c>
      <c r="AG249" s="162">
        <f t="shared" si="143"/>
        <v>100</v>
      </c>
      <c r="AH249" s="162">
        <f t="shared" si="144"/>
        <v>100</v>
      </c>
      <c r="AI249" s="162">
        <f t="shared" si="145"/>
        <v>100</v>
      </c>
      <c r="AJ249" s="163"/>
      <c r="AK249" s="224"/>
      <c r="AL249" s="78"/>
      <c r="AM249" s="163"/>
      <c r="AN249"/>
      <c r="AO249"/>
      <c r="AP249"/>
      <c r="AQ249" s="272" t="s">
        <v>25928</v>
      </c>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c r="AAW249"/>
      <c r="AAX249"/>
      <c r="AAY249"/>
      <c r="AAZ249"/>
      <c r="ABA249"/>
      <c r="ABB249"/>
      <c r="ABC249"/>
      <c r="ABD249"/>
      <c r="ABE249"/>
      <c r="ABF249"/>
      <c r="ABG249"/>
      <c r="ABH249"/>
      <c r="ABI249"/>
      <c r="ABJ249"/>
      <c r="ABK249"/>
      <c r="ABL249"/>
      <c r="ABM249"/>
      <c r="ABN249"/>
      <c r="ABO249"/>
      <c r="ABP249"/>
      <c r="ABQ249"/>
      <c r="ABR249"/>
      <c r="ABS249"/>
      <c r="ABT249"/>
      <c r="ABU249"/>
      <c r="ABV249"/>
      <c r="ABW249"/>
      <c r="ABX249"/>
      <c r="ABY249"/>
      <c r="ABZ249"/>
      <c r="ACA249"/>
      <c r="ACB249"/>
      <c r="ACC249"/>
      <c r="ACD249"/>
      <c r="ACE249"/>
      <c r="ACF249"/>
      <c r="ACG249"/>
      <c r="ACH249"/>
      <c r="ACI249"/>
      <c r="ACJ249"/>
      <c r="ACK249"/>
      <c r="ACL249"/>
      <c r="ACM249"/>
      <c r="ACN249"/>
      <c r="ACO249"/>
      <c r="ACP249"/>
      <c r="ACQ249"/>
      <c r="ACR249"/>
      <c r="ACS249"/>
      <c r="ACT249"/>
      <c r="ACU249"/>
      <c r="ACV249"/>
      <c r="ACW249"/>
      <c r="ACX249"/>
      <c r="ACY249"/>
      <c r="ACZ249"/>
      <c r="ADA249"/>
      <c r="ADB249"/>
      <c r="ADC249"/>
      <c r="ADD249"/>
      <c r="ADE249"/>
      <c r="ADF249"/>
      <c r="ADG249"/>
      <c r="ADH249"/>
      <c r="ADI249"/>
      <c r="ADJ249"/>
      <c r="ADK249"/>
      <c r="ADL249"/>
      <c r="ADM249"/>
      <c r="ADN249"/>
      <c r="ADO249"/>
      <c r="ADP249"/>
      <c r="ADQ249"/>
      <c r="ADR249"/>
      <c r="ADS249"/>
      <c r="ADT249"/>
      <c r="ADU249"/>
      <c r="ADV249"/>
      <c r="ADW249"/>
      <c r="ADX249"/>
      <c r="ADY249"/>
      <c r="ADZ249"/>
      <c r="AEA249"/>
      <c r="AEB249"/>
      <c r="AEC249"/>
      <c r="AED249"/>
      <c r="AEE249"/>
      <c r="AEF249"/>
      <c r="AEG249"/>
      <c r="AEH249"/>
      <c r="AEI249"/>
      <c r="AEJ249"/>
      <c r="AEK249"/>
      <c r="AEL249"/>
      <c r="AEM249"/>
      <c r="AEN249"/>
      <c r="AEO249"/>
      <c r="AEP249"/>
      <c r="AEQ249"/>
      <c r="AER249"/>
      <c r="AES249"/>
      <c r="AET249"/>
      <c r="AEU249"/>
      <c r="AEV249"/>
      <c r="AEW249"/>
      <c r="AEX249"/>
      <c r="AEY249"/>
      <c r="AEZ249"/>
      <c r="AFA249"/>
      <c r="AFB249"/>
      <c r="AFC249"/>
      <c r="AFD249"/>
      <c r="AFE249"/>
      <c r="AFF249"/>
      <c r="AFG249"/>
      <c r="AFH249"/>
      <c r="AFI249"/>
      <c r="AFJ249"/>
      <c r="AFK249"/>
      <c r="AFL249"/>
      <c r="AFM249"/>
      <c r="AFN249"/>
      <c r="AFO249"/>
      <c r="AFP249"/>
      <c r="AFQ249"/>
      <c r="AFR249"/>
      <c r="AFS249"/>
      <c r="AFT249"/>
      <c r="AFU249"/>
      <c r="AFV249"/>
      <c r="AFW249"/>
      <c r="AFX249"/>
      <c r="AFY249"/>
      <c r="AFZ249"/>
      <c r="AGA249"/>
      <c r="AGB249"/>
      <c r="AGC249"/>
      <c r="AGD249"/>
      <c r="AGE249"/>
      <c r="AGF249"/>
      <c r="AGG249"/>
      <c r="AGH249"/>
      <c r="AGI249"/>
      <c r="AGJ249"/>
      <c r="AGK249"/>
      <c r="AGL249"/>
      <c r="AGM249"/>
      <c r="AGN249"/>
      <c r="AGO249"/>
      <c r="AGP249"/>
      <c r="AGQ249"/>
      <c r="AGR249"/>
      <c r="AGS249"/>
      <c r="AGT249"/>
      <c r="AGU249"/>
      <c r="AGV249"/>
      <c r="AGW249"/>
      <c r="AGX249"/>
      <c r="AGY249"/>
      <c r="AGZ249"/>
      <c r="AHA249"/>
      <c r="AHB249"/>
      <c r="AHC249"/>
      <c r="AHD249"/>
      <c r="AHE249"/>
      <c r="AHF249"/>
      <c r="AHG249"/>
      <c r="AHH249"/>
      <c r="AHI249"/>
      <c r="AHJ249"/>
      <c r="AHK249"/>
      <c r="AHL249"/>
      <c r="AHM249"/>
      <c r="AHN249"/>
      <c r="AHO249"/>
      <c r="AHP249"/>
      <c r="AHQ249"/>
      <c r="AHR249"/>
      <c r="AHS249"/>
      <c r="AHT249"/>
      <c r="AHU249"/>
      <c r="AHV249"/>
      <c r="AHW249"/>
      <c r="AHX249"/>
      <c r="AHY249"/>
      <c r="AHZ249"/>
      <c r="AIA249"/>
      <c r="AIB249"/>
      <c r="AIC249"/>
      <c r="AID249"/>
      <c r="AIE249"/>
      <c r="AIF249"/>
      <c r="AIG249"/>
      <c r="AIH249"/>
      <c r="AII249"/>
      <c r="AIJ249"/>
      <c r="AIK249"/>
      <c r="AIL249"/>
      <c r="AIM249"/>
      <c r="AIN249"/>
      <c r="AIO249"/>
      <c r="AIP249"/>
      <c r="AIQ249"/>
      <c r="AIR249"/>
      <c r="AIS249"/>
      <c r="AIT249"/>
      <c r="AIU249"/>
      <c r="AIV249"/>
      <c r="AIW249"/>
      <c r="AIX249"/>
      <c r="AIY249"/>
      <c r="AIZ249"/>
      <c r="AJA249"/>
      <c r="AJB249"/>
      <c r="AJC249"/>
      <c r="AJD249"/>
      <c r="AJE249"/>
      <c r="AJF249"/>
      <c r="AJG249"/>
      <c r="AJH249"/>
      <c r="AJI249"/>
      <c r="AJJ249"/>
      <c r="AJK249"/>
      <c r="AJL249"/>
      <c r="AJM249"/>
      <c r="AJN249"/>
      <c r="AJO249"/>
      <c r="AJP249"/>
      <c r="AJQ249"/>
      <c r="AJR249"/>
      <c r="AJS249"/>
      <c r="AJT249"/>
      <c r="AJU249"/>
      <c r="AJV249"/>
      <c r="AJW249"/>
      <c r="AJX249"/>
      <c r="AJY249"/>
      <c r="AJZ249"/>
      <c r="AKA249"/>
      <c r="AKB249"/>
      <c r="AKC249"/>
      <c r="AKD249"/>
      <c r="AKE249"/>
      <c r="AKF249"/>
      <c r="AKG249"/>
      <c r="AKH249"/>
      <c r="AKI249"/>
      <c r="AKJ249"/>
      <c r="AKK249"/>
      <c r="AKL249"/>
      <c r="AKM249"/>
      <c r="AKN249"/>
      <c r="AKO249"/>
      <c r="AKP249"/>
      <c r="AKQ249"/>
      <c r="AKR249"/>
      <c r="AKS249"/>
      <c r="AKT249"/>
      <c r="AKU249"/>
      <c r="AKV249"/>
      <c r="AKW249"/>
      <c r="AKX249"/>
      <c r="AKY249"/>
      <c r="AKZ249"/>
      <c r="ALA249"/>
      <c r="ALB249"/>
      <c r="ALC249"/>
      <c r="ALD249"/>
      <c r="ALE249"/>
      <c r="ALF249"/>
      <c r="ALG249"/>
      <c r="ALH249"/>
      <c r="ALI249"/>
      <c r="ALJ249"/>
      <c r="ALK249"/>
      <c r="ALL249"/>
      <c r="ALM249"/>
      <c r="ALN249"/>
      <c r="ALO249"/>
      <c r="ALP249"/>
      <c r="ALQ249"/>
      <c r="ALR249"/>
      <c r="ALS249"/>
      <c r="ALT249"/>
      <c r="ALU249"/>
      <c r="ALV249"/>
      <c r="ALW249"/>
      <c r="ALX249"/>
      <c r="ALY249"/>
      <c r="ALZ249"/>
      <c r="AMA249"/>
      <c r="AMB249"/>
      <c r="AMC249"/>
      <c r="AMD249"/>
      <c r="AME249"/>
      <c r="AMF249"/>
      <c r="AMG249"/>
      <c r="AMH249"/>
      <c r="AMI249"/>
    </row>
    <row r="250" spans="1:1023">
      <c r="A250" s="284" t="s">
        <v>976</v>
      </c>
      <c r="B250" s="156">
        <v>250</v>
      </c>
      <c r="C250" t="s">
        <v>25929</v>
      </c>
      <c r="D250" t="s">
        <v>25930</v>
      </c>
      <c r="E250"/>
      <c r="F250"/>
      <c r="G250"/>
      <c r="H250"/>
      <c r="I250" s="349">
        <v>5.29</v>
      </c>
      <c r="J250" s="328"/>
      <c r="K250" s="341"/>
      <c r="L250"/>
      <c r="M250"/>
      <c r="N250"/>
      <c r="O250"/>
      <c r="P250"/>
      <c r="Q250"/>
      <c r="R250"/>
      <c r="S250" s="40"/>
      <c r="T250" s="40"/>
      <c r="U250"/>
      <c r="V250" s="166">
        <f t="shared" si="140"/>
        <v>100</v>
      </c>
      <c r="W250" s="166">
        <f t="shared" ref="W250:W313" si="152">IF(O250=1,1,IF(O250=2,10,100))</f>
        <v>100</v>
      </c>
      <c r="X250" s="166">
        <f t="shared" si="151"/>
        <v>100</v>
      </c>
      <c r="Y250" s="166">
        <f t="shared" si="146"/>
        <v>100</v>
      </c>
      <c r="Z250" s="166">
        <f t="shared" si="147"/>
        <v>100</v>
      </c>
      <c r="AA250" s="174">
        <f t="shared" si="148"/>
        <v>100</v>
      </c>
      <c r="AB250" s="174">
        <f t="shared" si="149"/>
        <v>100</v>
      </c>
      <c r="AC250" s="174">
        <f t="shared" si="150"/>
        <v>100</v>
      </c>
      <c r="AD250"/>
      <c r="AE250"/>
      <c r="AF250" s="162">
        <f t="shared" ref="AF250:AF281" si="153">IF(OR(OR(EXACT(J250,"1A"),EXACT(J250,"1B"),EXACT(J250,"1C")),K250=1),1,IF(K250=2,10,100))</f>
        <v>100</v>
      </c>
      <c r="AG250" s="162">
        <f t="shared" ref="AG250:AG281" si="154">IF(OR(EXACT(J250,"1A"),EXACT(J250,"1B"),EXACT(J250,"1C")),1,IF(J250=2,10,100))</f>
        <v>100</v>
      </c>
      <c r="AH250" s="162">
        <f t="shared" ref="AH250:AH281" si="155">IF(OR(EXACT(J250,"1A"),EXACT(J250,"1B"),EXACT(J250,"1C"),K250=1),3,100)</f>
        <v>100</v>
      </c>
      <c r="AI250" s="162">
        <f t="shared" ref="AI250:AI281" si="156">IF(OR(EXACT(J250,"1A"),EXACT(J250,"1B"),EXACT(J250,"1C")),5,100)</f>
        <v>100</v>
      </c>
      <c r="AJ250" s="163"/>
      <c r="AK250" s="224"/>
      <c r="AL250" s="78"/>
      <c r="AM250" s="163"/>
      <c r="AN250"/>
      <c r="AO250"/>
      <c r="AP250"/>
      <c r="AQ250" s="272" t="s">
        <v>25931</v>
      </c>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c r="AAA250"/>
      <c r="AAB250"/>
      <c r="AAC250"/>
      <c r="AAD250"/>
      <c r="AAE250"/>
      <c r="AAF250"/>
      <c r="AAG250"/>
      <c r="AAH250"/>
      <c r="AAI250"/>
      <c r="AAJ250"/>
      <c r="AAK250"/>
      <c r="AAL250"/>
      <c r="AAM250"/>
      <c r="AAN250"/>
      <c r="AAO250"/>
      <c r="AAP250"/>
      <c r="AAQ250"/>
      <c r="AAR250"/>
      <c r="AAS250"/>
      <c r="AAT250"/>
      <c r="AAU250"/>
      <c r="AAV250"/>
      <c r="AAW250"/>
      <c r="AAX250"/>
      <c r="AAY250"/>
      <c r="AAZ250"/>
      <c r="ABA250"/>
      <c r="ABB250"/>
      <c r="ABC250"/>
      <c r="ABD250"/>
      <c r="ABE250"/>
      <c r="ABF250"/>
      <c r="ABG250"/>
      <c r="ABH250"/>
      <c r="ABI250"/>
      <c r="ABJ250"/>
      <c r="ABK250"/>
      <c r="ABL250"/>
      <c r="ABM250"/>
      <c r="ABN250"/>
      <c r="ABO250"/>
      <c r="ABP250"/>
      <c r="ABQ250"/>
      <c r="ABR250"/>
      <c r="ABS250"/>
      <c r="ABT250"/>
      <c r="ABU250"/>
      <c r="ABV250"/>
      <c r="ABW250"/>
      <c r="ABX250"/>
      <c r="ABY250"/>
      <c r="ABZ250"/>
      <c r="ACA250"/>
      <c r="ACB250"/>
      <c r="ACC250"/>
      <c r="ACD250"/>
      <c r="ACE250"/>
      <c r="ACF250"/>
      <c r="ACG250"/>
      <c r="ACH250"/>
      <c r="ACI250"/>
      <c r="ACJ250"/>
      <c r="ACK250"/>
      <c r="ACL250"/>
      <c r="ACM250"/>
      <c r="ACN250"/>
      <c r="ACO250"/>
      <c r="ACP250"/>
      <c r="ACQ250"/>
      <c r="ACR250"/>
      <c r="ACS250"/>
      <c r="ACT250"/>
      <c r="ACU250"/>
      <c r="ACV250"/>
      <c r="ACW250"/>
      <c r="ACX250"/>
      <c r="ACY250"/>
      <c r="ACZ250"/>
      <c r="ADA250"/>
      <c r="ADB250"/>
      <c r="ADC250"/>
      <c r="ADD250"/>
      <c r="ADE250"/>
      <c r="ADF250"/>
      <c r="ADG250"/>
      <c r="ADH250"/>
      <c r="ADI250"/>
      <c r="ADJ250"/>
      <c r="ADK250"/>
      <c r="ADL250"/>
      <c r="ADM250"/>
      <c r="ADN250"/>
      <c r="ADO250"/>
      <c r="ADP250"/>
      <c r="ADQ250"/>
      <c r="ADR250"/>
      <c r="ADS250"/>
      <c r="ADT250"/>
      <c r="ADU250"/>
      <c r="ADV250"/>
      <c r="ADW250"/>
      <c r="ADX250"/>
      <c r="ADY250"/>
      <c r="ADZ250"/>
      <c r="AEA250"/>
      <c r="AEB250"/>
      <c r="AEC250"/>
      <c r="AED250"/>
      <c r="AEE250"/>
      <c r="AEF250"/>
      <c r="AEG250"/>
      <c r="AEH250"/>
      <c r="AEI250"/>
      <c r="AEJ250"/>
      <c r="AEK250"/>
      <c r="AEL250"/>
      <c r="AEM250"/>
      <c r="AEN250"/>
      <c r="AEO250"/>
      <c r="AEP250"/>
      <c r="AEQ250"/>
      <c r="AER250"/>
      <c r="AES250"/>
      <c r="AET250"/>
      <c r="AEU250"/>
      <c r="AEV250"/>
      <c r="AEW250"/>
      <c r="AEX250"/>
      <c r="AEY250"/>
      <c r="AEZ250"/>
      <c r="AFA250"/>
      <c r="AFB250"/>
      <c r="AFC250"/>
      <c r="AFD250"/>
      <c r="AFE250"/>
      <c r="AFF250"/>
      <c r="AFG250"/>
      <c r="AFH250"/>
      <c r="AFI250"/>
      <c r="AFJ250"/>
      <c r="AFK250"/>
      <c r="AFL250"/>
      <c r="AFM250"/>
      <c r="AFN250"/>
      <c r="AFO250"/>
      <c r="AFP250"/>
      <c r="AFQ250"/>
      <c r="AFR250"/>
      <c r="AFS250"/>
      <c r="AFT250"/>
      <c r="AFU250"/>
      <c r="AFV250"/>
      <c r="AFW250"/>
      <c r="AFX250"/>
      <c r="AFY250"/>
      <c r="AFZ250"/>
      <c r="AGA250"/>
      <c r="AGB250"/>
      <c r="AGC250"/>
      <c r="AGD250"/>
      <c r="AGE250"/>
      <c r="AGF250"/>
      <c r="AGG250"/>
      <c r="AGH250"/>
      <c r="AGI250"/>
      <c r="AGJ250"/>
      <c r="AGK250"/>
      <c r="AGL250"/>
      <c r="AGM250"/>
      <c r="AGN250"/>
      <c r="AGO250"/>
      <c r="AGP250"/>
      <c r="AGQ250"/>
      <c r="AGR250"/>
      <c r="AGS250"/>
      <c r="AGT250"/>
      <c r="AGU250"/>
      <c r="AGV250"/>
      <c r="AGW250"/>
      <c r="AGX250"/>
      <c r="AGY250"/>
      <c r="AGZ250"/>
      <c r="AHA250"/>
      <c r="AHB250"/>
      <c r="AHC250"/>
      <c r="AHD250"/>
      <c r="AHE250"/>
      <c r="AHF250"/>
      <c r="AHG250"/>
      <c r="AHH250"/>
      <c r="AHI250"/>
      <c r="AHJ250"/>
      <c r="AHK250"/>
      <c r="AHL250"/>
      <c r="AHM250"/>
      <c r="AHN250"/>
      <c r="AHO250"/>
      <c r="AHP250"/>
      <c r="AHQ250"/>
      <c r="AHR250"/>
      <c r="AHS250"/>
      <c r="AHT250"/>
      <c r="AHU250"/>
      <c r="AHV250"/>
      <c r="AHW250"/>
      <c r="AHX250"/>
      <c r="AHY250"/>
      <c r="AHZ250"/>
      <c r="AIA250"/>
      <c r="AIB250"/>
      <c r="AIC250"/>
      <c r="AID250"/>
      <c r="AIE250"/>
      <c r="AIF250"/>
      <c r="AIG250"/>
      <c r="AIH250"/>
      <c r="AII250"/>
      <c r="AIJ250"/>
      <c r="AIK250"/>
      <c r="AIL250"/>
      <c r="AIM250"/>
      <c r="AIN250"/>
      <c r="AIO250"/>
      <c r="AIP250"/>
      <c r="AIQ250"/>
      <c r="AIR250"/>
      <c r="AIS250"/>
      <c r="AIT250"/>
      <c r="AIU250"/>
      <c r="AIV250"/>
      <c r="AIW250"/>
      <c r="AIX250"/>
      <c r="AIY250"/>
      <c r="AIZ250"/>
      <c r="AJA250"/>
      <c r="AJB250"/>
      <c r="AJC250"/>
      <c r="AJD250"/>
      <c r="AJE250"/>
      <c r="AJF250"/>
      <c r="AJG250"/>
      <c r="AJH250"/>
      <c r="AJI250"/>
      <c r="AJJ250"/>
      <c r="AJK250"/>
      <c r="AJL250"/>
      <c r="AJM250"/>
      <c r="AJN250"/>
      <c r="AJO250"/>
      <c r="AJP250"/>
      <c r="AJQ250"/>
      <c r="AJR250"/>
      <c r="AJS250"/>
      <c r="AJT250"/>
      <c r="AJU250"/>
      <c r="AJV250"/>
      <c r="AJW250"/>
      <c r="AJX250"/>
      <c r="AJY250"/>
      <c r="AJZ250"/>
      <c r="AKA250"/>
      <c r="AKB250"/>
      <c r="AKC250"/>
      <c r="AKD250"/>
      <c r="AKE250"/>
      <c r="AKF250"/>
      <c r="AKG250"/>
      <c r="AKH250"/>
      <c r="AKI250"/>
      <c r="AKJ250"/>
      <c r="AKK250"/>
      <c r="AKL250"/>
      <c r="AKM250"/>
      <c r="AKN250"/>
      <c r="AKO250"/>
      <c r="AKP250"/>
      <c r="AKQ250"/>
      <c r="AKR250"/>
      <c r="AKS250"/>
      <c r="AKT250"/>
      <c r="AKU250"/>
      <c r="AKV250"/>
      <c r="AKW250"/>
      <c r="AKX250"/>
      <c r="AKY250"/>
      <c r="AKZ250"/>
      <c r="ALA250"/>
      <c r="ALB250"/>
      <c r="ALC250"/>
      <c r="ALD250"/>
      <c r="ALE250"/>
      <c r="ALF250"/>
      <c r="ALG250"/>
      <c r="ALH250"/>
      <c r="ALI250"/>
      <c r="ALJ250"/>
      <c r="ALK250"/>
      <c r="ALL250"/>
      <c r="ALM250"/>
      <c r="ALN250"/>
      <c r="ALO250"/>
      <c r="ALP250"/>
      <c r="ALQ250"/>
      <c r="ALR250"/>
      <c r="ALS250"/>
      <c r="ALT250"/>
      <c r="ALU250"/>
      <c r="ALV250"/>
      <c r="ALW250"/>
      <c r="ALX250"/>
      <c r="ALY250"/>
      <c r="ALZ250"/>
      <c r="AMA250"/>
      <c r="AMB250"/>
      <c r="AMC250"/>
      <c r="AMD250"/>
      <c r="AME250"/>
      <c r="AMF250"/>
      <c r="AMG250"/>
      <c r="AMH250"/>
      <c r="AMI250"/>
    </row>
    <row r="251" spans="1:1023">
      <c r="A251" s="284" t="s">
        <v>977</v>
      </c>
      <c r="B251" s="156">
        <v>251</v>
      </c>
      <c r="C251" t="s">
        <v>25932</v>
      </c>
      <c r="D251" t="s">
        <v>25933</v>
      </c>
      <c r="E251"/>
      <c r="F251"/>
      <c r="G251"/>
      <c r="H251"/>
      <c r="I251" s="349">
        <v>1.65</v>
      </c>
      <c r="J251" s="328"/>
      <c r="K251" s="341"/>
      <c r="L251"/>
      <c r="M251"/>
      <c r="N251"/>
      <c r="O251"/>
      <c r="P251"/>
      <c r="Q251"/>
      <c r="R251"/>
      <c r="S251" s="40"/>
      <c r="T251" s="40"/>
      <c r="U251"/>
      <c r="V251" s="166">
        <f t="shared" si="140"/>
        <v>100</v>
      </c>
      <c r="W251" s="166">
        <f t="shared" si="152"/>
        <v>100</v>
      </c>
      <c r="X251" s="166">
        <f t="shared" si="151"/>
        <v>100</v>
      </c>
      <c r="Y251" s="166">
        <f t="shared" si="146"/>
        <v>100</v>
      </c>
      <c r="Z251" s="166">
        <f t="shared" si="147"/>
        <v>100</v>
      </c>
      <c r="AA251" s="174">
        <f t="shared" si="148"/>
        <v>100</v>
      </c>
      <c r="AB251" s="174">
        <f t="shared" si="149"/>
        <v>100</v>
      </c>
      <c r="AC251" s="174">
        <f t="shared" si="150"/>
        <v>100</v>
      </c>
      <c r="AD251"/>
      <c r="AE251"/>
      <c r="AF251" s="162">
        <f t="shared" si="153"/>
        <v>100</v>
      </c>
      <c r="AG251" s="162">
        <f t="shared" si="154"/>
        <v>100</v>
      </c>
      <c r="AH251" s="162">
        <f t="shared" si="155"/>
        <v>100</v>
      </c>
      <c r="AI251" s="162">
        <f t="shared" si="156"/>
        <v>100</v>
      </c>
      <c r="AJ251" s="352" t="s">
        <v>25934</v>
      </c>
      <c r="AK251" s="224"/>
      <c r="AL251" s="78"/>
      <c r="AM251" s="163"/>
      <c r="AN251"/>
      <c r="AO251"/>
      <c r="AP251"/>
      <c r="AQ251" s="272" t="s">
        <v>25935</v>
      </c>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c r="AAA251"/>
      <c r="AAB251"/>
      <c r="AAC251"/>
      <c r="AAD251"/>
      <c r="AAE251"/>
      <c r="AAF251"/>
      <c r="AAG251"/>
      <c r="AAH251"/>
      <c r="AAI251"/>
      <c r="AAJ251"/>
      <c r="AAK251"/>
      <c r="AAL251"/>
      <c r="AAM251"/>
      <c r="AAN251"/>
      <c r="AAO251"/>
      <c r="AAP251"/>
      <c r="AAQ251"/>
      <c r="AAR251"/>
      <c r="AAS251"/>
      <c r="AAT251"/>
      <c r="AAU251"/>
      <c r="AAV251"/>
      <c r="AAW251"/>
      <c r="AAX251"/>
      <c r="AAY251"/>
      <c r="AAZ251"/>
      <c r="ABA251"/>
      <c r="ABB251"/>
      <c r="ABC251"/>
      <c r="ABD251"/>
      <c r="ABE251"/>
      <c r="ABF251"/>
      <c r="ABG251"/>
      <c r="ABH251"/>
      <c r="ABI251"/>
      <c r="ABJ251"/>
      <c r="ABK251"/>
      <c r="ABL251"/>
      <c r="ABM251"/>
      <c r="ABN251"/>
      <c r="ABO251"/>
      <c r="ABP251"/>
      <c r="ABQ251"/>
      <c r="ABR251"/>
      <c r="ABS251"/>
      <c r="ABT251"/>
      <c r="ABU251"/>
      <c r="ABV251"/>
      <c r="ABW251"/>
      <c r="ABX251"/>
      <c r="ABY251"/>
      <c r="ABZ251"/>
      <c r="ACA251"/>
      <c r="ACB251"/>
      <c r="ACC251"/>
      <c r="ACD251"/>
      <c r="ACE251"/>
      <c r="ACF251"/>
      <c r="ACG251"/>
      <c r="ACH251"/>
      <c r="ACI251"/>
      <c r="ACJ251"/>
      <c r="ACK251"/>
      <c r="ACL251"/>
      <c r="ACM251"/>
      <c r="ACN251"/>
      <c r="ACO251"/>
      <c r="ACP251"/>
      <c r="ACQ251"/>
      <c r="ACR251"/>
      <c r="ACS251"/>
      <c r="ACT251"/>
      <c r="ACU251"/>
      <c r="ACV251"/>
      <c r="ACW251"/>
      <c r="ACX251"/>
      <c r="ACY251"/>
      <c r="ACZ251"/>
      <c r="ADA251"/>
      <c r="ADB251"/>
      <c r="ADC251"/>
      <c r="ADD251"/>
      <c r="ADE251"/>
      <c r="ADF251"/>
      <c r="ADG251"/>
      <c r="ADH251"/>
      <c r="ADI251"/>
      <c r="ADJ251"/>
      <c r="ADK251"/>
      <c r="ADL251"/>
      <c r="ADM251"/>
      <c r="ADN251"/>
      <c r="ADO251"/>
      <c r="ADP251"/>
      <c r="ADQ251"/>
      <c r="ADR251"/>
      <c r="ADS251"/>
      <c r="ADT251"/>
      <c r="ADU251"/>
      <c r="ADV251"/>
      <c r="ADW251"/>
      <c r="ADX251"/>
      <c r="ADY251"/>
      <c r="ADZ251"/>
      <c r="AEA251"/>
      <c r="AEB251"/>
      <c r="AEC251"/>
      <c r="AED251"/>
      <c r="AEE251"/>
      <c r="AEF251"/>
      <c r="AEG251"/>
      <c r="AEH251"/>
      <c r="AEI251"/>
      <c r="AEJ251"/>
      <c r="AEK251"/>
      <c r="AEL251"/>
      <c r="AEM251"/>
      <c r="AEN251"/>
      <c r="AEO251"/>
      <c r="AEP251"/>
      <c r="AEQ251"/>
      <c r="AER251"/>
      <c r="AES251"/>
      <c r="AET251"/>
      <c r="AEU251"/>
      <c r="AEV251"/>
      <c r="AEW251"/>
      <c r="AEX251"/>
      <c r="AEY251"/>
      <c r="AEZ251"/>
      <c r="AFA251"/>
      <c r="AFB251"/>
      <c r="AFC251"/>
      <c r="AFD251"/>
      <c r="AFE251"/>
      <c r="AFF251"/>
      <c r="AFG251"/>
      <c r="AFH251"/>
      <c r="AFI251"/>
      <c r="AFJ251"/>
      <c r="AFK251"/>
      <c r="AFL251"/>
      <c r="AFM251"/>
      <c r="AFN251"/>
      <c r="AFO251"/>
      <c r="AFP251"/>
      <c r="AFQ251"/>
      <c r="AFR251"/>
      <c r="AFS251"/>
      <c r="AFT251"/>
      <c r="AFU251"/>
      <c r="AFV251"/>
      <c r="AFW251"/>
      <c r="AFX251"/>
      <c r="AFY251"/>
      <c r="AFZ251"/>
      <c r="AGA251"/>
      <c r="AGB251"/>
      <c r="AGC251"/>
      <c r="AGD251"/>
      <c r="AGE251"/>
      <c r="AGF251"/>
      <c r="AGG251"/>
      <c r="AGH251"/>
      <c r="AGI251"/>
      <c r="AGJ251"/>
      <c r="AGK251"/>
      <c r="AGL251"/>
      <c r="AGM251"/>
      <c r="AGN251"/>
      <c r="AGO251"/>
      <c r="AGP251"/>
      <c r="AGQ251"/>
      <c r="AGR251"/>
      <c r="AGS251"/>
      <c r="AGT251"/>
      <c r="AGU251"/>
      <c r="AGV251"/>
      <c r="AGW251"/>
      <c r="AGX251"/>
      <c r="AGY251"/>
      <c r="AGZ251"/>
      <c r="AHA251"/>
      <c r="AHB251"/>
      <c r="AHC251"/>
      <c r="AHD251"/>
      <c r="AHE251"/>
      <c r="AHF251"/>
      <c r="AHG251"/>
      <c r="AHH251"/>
      <c r="AHI251"/>
      <c r="AHJ251"/>
      <c r="AHK251"/>
      <c r="AHL251"/>
      <c r="AHM251"/>
      <c r="AHN251"/>
      <c r="AHO251"/>
      <c r="AHP251"/>
      <c r="AHQ251"/>
      <c r="AHR251"/>
      <c r="AHS251"/>
      <c r="AHT251"/>
      <c r="AHU251"/>
      <c r="AHV251"/>
      <c r="AHW251"/>
      <c r="AHX251"/>
      <c r="AHY251"/>
      <c r="AHZ251"/>
      <c r="AIA251"/>
      <c r="AIB251"/>
      <c r="AIC251"/>
      <c r="AID251"/>
      <c r="AIE251"/>
      <c r="AIF251"/>
      <c r="AIG251"/>
      <c r="AIH251"/>
      <c r="AII251"/>
      <c r="AIJ251"/>
      <c r="AIK251"/>
      <c r="AIL251"/>
      <c r="AIM251"/>
      <c r="AIN251"/>
      <c r="AIO251"/>
      <c r="AIP251"/>
      <c r="AIQ251"/>
      <c r="AIR251"/>
      <c r="AIS251"/>
      <c r="AIT251"/>
      <c r="AIU251"/>
      <c r="AIV251"/>
      <c r="AIW251"/>
      <c r="AIX251"/>
      <c r="AIY251"/>
      <c r="AIZ251"/>
      <c r="AJA251"/>
      <c r="AJB251"/>
      <c r="AJC251"/>
      <c r="AJD251"/>
      <c r="AJE251"/>
      <c r="AJF251"/>
      <c r="AJG251"/>
      <c r="AJH251"/>
      <c r="AJI251"/>
      <c r="AJJ251"/>
      <c r="AJK251"/>
      <c r="AJL251"/>
      <c r="AJM251"/>
      <c r="AJN251"/>
      <c r="AJO251"/>
      <c r="AJP251"/>
      <c r="AJQ251"/>
      <c r="AJR251"/>
      <c r="AJS251"/>
      <c r="AJT251"/>
      <c r="AJU251"/>
      <c r="AJV251"/>
      <c r="AJW251"/>
      <c r="AJX251"/>
      <c r="AJY251"/>
      <c r="AJZ251"/>
      <c r="AKA251"/>
      <c r="AKB251"/>
      <c r="AKC251"/>
      <c r="AKD251"/>
      <c r="AKE251"/>
      <c r="AKF251"/>
      <c r="AKG251"/>
      <c r="AKH251"/>
      <c r="AKI251"/>
      <c r="AKJ251"/>
      <c r="AKK251"/>
      <c r="AKL251"/>
      <c r="AKM251"/>
      <c r="AKN251"/>
      <c r="AKO251"/>
      <c r="AKP251"/>
      <c r="AKQ251"/>
      <c r="AKR251"/>
      <c r="AKS251"/>
      <c r="AKT251"/>
      <c r="AKU251"/>
      <c r="AKV251"/>
      <c r="AKW251"/>
      <c r="AKX251"/>
      <c r="AKY251"/>
      <c r="AKZ251"/>
      <c r="ALA251"/>
      <c r="ALB251"/>
      <c r="ALC251"/>
      <c r="ALD251"/>
      <c r="ALE251"/>
      <c r="ALF251"/>
      <c r="ALG251"/>
      <c r="ALH251"/>
      <c r="ALI251"/>
      <c r="ALJ251"/>
      <c r="ALK251"/>
      <c r="ALL251"/>
      <c r="ALM251"/>
      <c r="ALN251"/>
      <c r="ALO251"/>
      <c r="ALP251"/>
      <c r="ALQ251"/>
      <c r="ALR251"/>
      <c r="ALS251"/>
      <c r="ALT251"/>
      <c r="ALU251"/>
      <c r="ALV251"/>
      <c r="ALW251"/>
      <c r="ALX251"/>
      <c r="ALY251"/>
      <c r="ALZ251"/>
      <c r="AMA251"/>
      <c r="AMB251"/>
      <c r="AMC251"/>
      <c r="AMD251"/>
      <c r="AME251"/>
      <c r="AMF251"/>
      <c r="AMG251"/>
      <c r="AMH251"/>
      <c r="AMI251"/>
    </row>
    <row r="252" spans="1:1023" ht="30">
      <c r="A252" s="275" t="s">
        <v>978</v>
      </c>
      <c r="B252" s="156">
        <v>252</v>
      </c>
      <c r="C252" t="s">
        <v>25936</v>
      </c>
      <c r="D252" s="385" t="s">
        <v>25937</v>
      </c>
      <c r="E252" s="385" t="s">
        <v>25937</v>
      </c>
      <c r="F252"/>
      <c r="G252"/>
      <c r="H252"/>
      <c r="I252" s="343"/>
      <c r="J252" s="328"/>
      <c r="K252" s="341"/>
      <c r="L252"/>
      <c r="M252"/>
      <c r="N252"/>
      <c r="O252"/>
      <c r="P252"/>
      <c r="Q252"/>
      <c r="R252"/>
      <c r="S252" s="40"/>
      <c r="T252" s="40"/>
      <c r="U252"/>
      <c r="V252" s="166">
        <f t="shared" si="140"/>
        <v>100</v>
      </c>
      <c r="W252" s="166">
        <f t="shared" si="152"/>
        <v>100</v>
      </c>
      <c r="X252" s="166">
        <f t="shared" si="151"/>
        <v>100</v>
      </c>
      <c r="Y252" s="166">
        <f t="shared" si="146"/>
        <v>100</v>
      </c>
      <c r="Z252" s="166">
        <f t="shared" si="147"/>
        <v>100</v>
      </c>
      <c r="AA252" s="174">
        <f t="shared" si="148"/>
        <v>100</v>
      </c>
      <c r="AB252" s="174">
        <f t="shared" si="149"/>
        <v>100</v>
      </c>
      <c r="AC252" s="174">
        <f t="shared" si="150"/>
        <v>100</v>
      </c>
      <c r="AD252"/>
      <c r="AE252"/>
      <c r="AF252" s="162">
        <f t="shared" si="153"/>
        <v>100</v>
      </c>
      <c r="AG252" s="162">
        <f t="shared" si="154"/>
        <v>100</v>
      </c>
      <c r="AH252" s="162">
        <f t="shared" si="155"/>
        <v>100</v>
      </c>
      <c r="AI252" s="162">
        <f t="shared" si="156"/>
        <v>100</v>
      </c>
      <c r="AJ252" s="163"/>
      <c r="AK252" s="224"/>
      <c r="AL252" s="358">
        <v>3</v>
      </c>
      <c r="AM252" s="163"/>
      <c r="AN252"/>
      <c r="AO252"/>
      <c r="AP252"/>
      <c r="AQ252" s="272" t="s">
        <v>25938</v>
      </c>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c r="AAA252"/>
      <c r="AAB252"/>
      <c r="AAC252"/>
      <c r="AAD252"/>
      <c r="AAE252"/>
      <c r="AAF252"/>
      <c r="AAG252"/>
      <c r="AAH252"/>
      <c r="AAI252"/>
      <c r="AAJ252"/>
      <c r="AAK252"/>
      <c r="AAL252"/>
      <c r="AAM252"/>
      <c r="AAN252"/>
      <c r="AAO252"/>
      <c r="AAP252"/>
      <c r="AAQ252"/>
      <c r="AAR252"/>
      <c r="AAS252"/>
      <c r="AAT252"/>
      <c r="AAU252"/>
      <c r="AAV252"/>
      <c r="AAW252"/>
      <c r="AAX252"/>
      <c r="AAY252"/>
      <c r="AAZ252"/>
      <c r="ABA252"/>
      <c r="ABB252"/>
      <c r="ABC252"/>
      <c r="ABD252"/>
      <c r="ABE252"/>
      <c r="ABF252"/>
      <c r="ABG252"/>
      <c r="ABH252"/>
      <c r="ABI252"/>
      <c r="ABJ252"/>
      <c r="ABK252"/>
      <c r="ABL252"/>
      <c r="ABM252"/>
      <c r="ABN252"/>
      <c r="ABO252"/>
      <c r="ABP252"/>
      <c r="ABQ252"/>
      <c r="ABR252"/>
      <c r="ABS252"/>
      <c r="ABT252"/>
      <c r="ABU252"/>
      <c r="ABV252"/>
      <c r="ABW252"/>
      <c r="ABX252"/>
      <c r="ABY252"/>
      <c r="ABZ252"/>
      <c r="ACA252"/>
      <c r="ACB252"/>
      <c r="ACC252"/>
      <c r="ACD252"/>
      <c r="ACE252"/>
      <c r="ACF252"/>
      <c r="ACG252"/>
      <c r="ACH252"/>
      <c r="ACI252"/>
      <c r="ACJ252"/>
      <c r="ACK252"/>
      <c r="ACL252"/>
      <c r="ACM252"/>
      <c r="ACN252"/>
      <c r="ACO252"/>
      <c r="ACP252"/>
      <c r="ACQ252"/>
      <c r="ACR252"/>
      <c r="ACS252"/>
      <c r="ACT252"/>
      <c r="ACU252"/>
      <c r="ACV252"/>
      <c r="ACW252"/>
      <c r="ACX252"/>
      <c r="ACY252"/>
      <c r="ACZ252"/>
      <c r="ADA252"/>
      <c r="ADB252"/>
      <c r="ADC252"/>
      <c r="ADD252"/>
      <c r="ADE252"/>
      <c r="ADF252"/>
      <c r="ADG252"/>
      <c r="ADH252"/>
      <c r="ADI252"/>
      <c r="ADJ252"/>
      <c r="ADK252"/>
      <c r="ADL252"/>
      <c r="ADM252"/>
      <c r="ADN252"/>
      <c r="ADO252"/>
      <c r="ADP252"/>
      <c r="ADQ252"/>
      <c r="ADR252"/>
      <c r="ADS252"/>
      <c r="ADT252"/>
      <c r="ADU252"/>
      <c r="ADV252"/>
      <c r="ADW252"/>
      <c r="ADX252"/>
      <c r="ADY252"/>
      <c r="ADZ252"/>
      <c r="AEA252"/>
      <c r="AEB252"/>
      <c r="AEC252"/>
      <c r="AED252"/>
      <c r="AEE252"/>
      <c r="AEF252"/>
      <c r="AEG252"/>
      <c r="AEH252"/>
      <c r="AEI252"/>
      <c r="AEJ252"/>
      <c r="AEK252"/>
      <c r="AEL252"/>
      <c r="AEM252"/>
      <c r="AEN252"/>
      <c r="AEO252"/>
      <c r="AEP252"/>
      <c r="AEQ252"/>
      <c r="AER252"/>
      <c r="AES252"/>
      <c r="AET252"/>
      <c r="AEU252"/>
      <c r="AEV252"/>
      <c r="AEW252"/>
      <c r="AEX252"/>
      <c r="AEY252"/>
      <c r="AEZ252"/>
      <c r="AFA252"/>
      <c r="AFB252"/>
      <c r="AFC252"/>
      <c r="AFD252"/>
      <c r="AFE252"/>
      <c r="AFF252"/>
      <c r="AFG252"/>
      <c r="AFH252"/>
      <c r="AFI252"/>
      <c r="AFJ252"/>
      <c r="AFK252"/>
      <c r="AFL252"/>
      <c r="AFM252"/>
      <c r="AFN252"/>
      <c r="AFO252"/>
      <c r="AFP252"/>
      <c r="AFQ252"/>
      <c r="AFR252"/>
      <c r="AFS252"/>
      <c r="AFT252"/>
      <c r="AFU252"/>
      <c r="AFV252"/>
      <c r="AFW252"/>
      <c r="AFX252"/>
      <c r="AFY252"/>
      <c r="AFZ252"/>
      <c r="AGA252"/>
      <c r="AGB252"/>
      <c r="AGC252"/>
      <c r="AGD252"/>
      <c r="AGE252"/>
      <c r="AGF252"/>
      <c r="AGG252"/>
      <c r="AGH252"/>
      <c r="AGI252"/>
      <c r="AGJ252"/>
      <c r="AGK252"/>
      <c r="AGL252"/>
      <c r="AGM252"/>
      <c r="AGN252"/>
      <c r="AGO252"/>
      <c r="AGP252"/>
      <c r="AGQ252"/>
      <c r="AGR252"/>
      <c r="AGS252"/>
      <c r="AGT252"/>
      <c r="AGU252"/>
      <c r="AGV252"/>
      <c r="AGW252"/>
      <c r="AGX252"/>
      <c r="AGY252"/>
      <c r="AGZ252"/>
      <c r="AHA252"/>
      <c r="AHB252"/>
      <c r="AHC252"/>
      <c r="AHD252"/>
      <c r="AHE252"/>
      <c r="AHF252"/>
      <c r="AHG252"/>
      <c r="AHH252"/>
      <c r="AHI252"/>
      <c r="AHJ252"/>
      <c r="AHK252"/>
      <c r="AHL252"/>
      <c r="AHM252"/>
      <c r="AHN252"/>
      <c r="AHO252"/>
      <c r="AHP252"/>
      <c r="AHQ252"/>
      <c r="AHR252"/>
      <c r="AHS252"/>
      <c r="AHT252"/>
      <c r="AHU252"/>
      <c r="AHV252"/>
      <c r="AHW252"/>
      <c r="AHX252"/>
      <c r="AHY252"/>
      <c r="AHZ252"/>
      <c r="AIA252"/>
      <c r="AIB252"/>
      <c r="AIC252"/>
      <c r="AID252"/>
      <c r="AIE252"/>
      <c r="AIF252"/>
      <c r="AIG252"/>
      <c r="AIH252"/>
      <c r="AII252"/>
      <c r="AIJ252"/>
      <c r="AIK252"/>
      <c r="AIL252"/>
      <c r="AIM252"/>
      <c r="AIN252"/>
      <c r="AIO252"/>
      <c r="AIP252"/>
      <c r="AIQ252"/>
      <c r="AIR252"/>
      <c r="AIS252"/>
      <c r="AIT252"/>
      <c r="AIU252"/>
      <c r="AIV252"/>
      <c r="AIW252"/>
      <c r="AIX252"/>
      <c r="AIY252"/>
      <c r="AIZ252"/>
      <c r="AJA252"/>
      <c r="AJB252"/>
      <c r="AJC252"/>
      <c r="AJD252"/>
      <c r="AJE252"/>
      <c r="AJF252"/>
      <c r="AJG252"/>
      <c r="AJH252"/>
      <c r="AJI252"/>
      <c r="AJJ252"/>
      <c r="AJK252"/>
      <c r="AJL252"/>
      <c r="AJM252"/>
      <c r="AJN252"/>
      <c r="AJO252"/>
      <c r="AJP252"/>
      <c r="AJQ252"/>
      <c r="AJR252"/>
      <c r="AJS252"/>
      <c r="AJT252"/>
      <c r="AJU252"/>
      <c r="AJV252"/>
      <c r="AJW252"/>
      <c r="AJX252"/>
      <c r="AJY252"/>
      <c r="AJZ252"/>
      <c r="AKA252"/>
      <c r="AKB252"/>
      <c r="AKC252"/>
      <c r="AKD252"/>
      <c r="AKE252"/>
      <c r="AKF252"/>
      <c r="AKG252"/>
      <c r="AKH252"/>
      <c r="AKI252"/>
      <c r="AKJ252"/>
      <c r="AKK252"/>
      <c r="AKL252"/>
      <c r="AKM252"/>
      <c r="AKN252"/>
      <c r="AKO252"/>
      <c r="AKP252"/>
      <c r="AKQ252"/>
      <c r="AKR252"/>
      <c r="AKS252"/>
      <c r="AKT252"/>
      <c r="AKU252"/>
      <c r="AKV252"/>
      <c r="AKW252"/>
      <c r="AKX252"/>
      <c r="AKY252"/>
      <c r="AKZ252"/>
      <c r="ALA252"/>
      <c r="ALB252"/>
      <c r="ALC252"/>
      <c r="ALD252"/>
      <c r="ALE252"/>
      <c r="ALF252"/>
      <c r="ALG252"/>
      <c r="ALH252"/>
      <c r="ALI252"/>
      <c r="ALJ252"/>
      <c r="ALK252"/>
      <c r="ALL252"/>
      <c r="ALM252"/>
      <c r="ALN252"/>
      <c r="ALO252"/>
      <c r="ALP252"/>
      <c r="ALQ252"/>
      <c r="ALR252"/>
      <c r="ALS252"/>
      <c r="ALT252"/>
      <c r="ALU252"/>
      <c r="ALV252"/>
      <c r="ALW252"/>
      <c r="ALX252"/>
      <c r="ALY252"/>
      <c r="ALZ252"/>
      <c r="AMA252"/>
      <c r="AMB252"/>
      <c r="AMC252"/>
      <c r="AMD252"/>
      <c r="AME252"/>
      <c r="AMF252"/>
      <c r="AMG252"/>
      <c r="AMH252"/>
      <c r="AMI252"/>
    </row>
    <row r="253" spans="1:1023">
      <c r="A253" s="284" t="s">
        <v>979</v>
      </c>
      <c r="B253" s="156">
        <v>253</v>
      </c>
      <c r="C253" t="s">
        <v>25939</v>
      </c>
      <c r="D253" t="s">
        <v>25940</v>
      </c>
      <c r="E253"/>
      <c r="F253"/>
      <c r="G253"/>
      <c r="H253"/>
      <c r="I253" s="343"/>
      <c r="J253" s="328"/>
      <c r="K253" s="341"/>
      <c r="L253"/>
      <c r="M253"/>
      <c r="N253"/>
      <c r="O253"/>
      <c r="P253"/>
      <c r="Q253"/>
      <c r="R253"/>
      <c r="S253" s="40"/>
      <c r="T253" s="40"/>
      <c r="U253"/>
      <c r="V253" s="166">
        <f t="shared" si="140"/>
        <v>100</v>
      </c>
      <c r="W253" s="166">
        <f t="shared" si="152"/>
        <v>100</v>
      </c>
      <c r="X253" s="166">
        <f t="shared" si="151"/>
        <v>100</v>
      </c>
      <c r="Y253" s="166">
        <f t="shared" si="146"/>
        <v>100</v>
      </c>
      <c r="Z253" s="166">
        <f t="shared" si="147"/>
        <v>100</v>
      </c>
      <c r="AA253" s="174">
        <f t="shared" si="148"/>
        <v>100</v>
      </c>
      <c r="AB253" s="174">
        <f t="shared" si="149"/>
        <v>100</v>
      </c>
      <c r="AC253" s="174">
        <f t="shared" si="150"/>
        <v>100</v>
      </c>
      <c r="AD253"/>
      <c r="AE253"/>
      <c r="AF253" s="162">
        <f t="shared" si="153"/>
        <v>100</v>
      </c>
      <c r="AG253" s="162">
        <f t="shared" si="154"/>
        <v>100</v>
      </c>
      <c r="AH253" s="162">
        <f t="shared" si="155"/>
        <v>100</v>
      </c>
      <c r="AI253" s="162">
        <f t="shared" si="156"/>
        <v>100</v>
      </c>
      <c r="AJ253" s="163"/>
      <c r="AK253" s="224"/>
      <c r="AL253" s="78"/>
      <c r="AM253" s="163"/>
      <c r="AN253"/>
      <c r="AO253"/>
      <c r="AP253"/>
      <c r="AQ253" s="272" t="s">
        <v>25941</v>
      </c>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c r="AAA253"/>
      <c r="AAB253"/>
      <c r="AAC253"/>
      <c r="AAD253"/>
      <c r="AAE253"/>
      <c r="AAF253"/>
      <c r="AAG253"/>
      <c r="AAH253"/>
      <c r="AAI253"/>
      <c r="AAJ253"/>
      <c r="AAK253"/>
      <c r="AAL253"/>
      <c r="AAM253"/>
      <c r="AAN253"/>
      <c r="AAO253"/>
      <c r="AAP253"/>
      <c r="AAQ253"/>
      <c r="AAR253"/>
      <c r="AAS253"/>
      <c r="AAT253"/>
      <c r="AAU253"/>
      <c r="AAV253"/>
      <c r="AAW253"/>
      <c r="AAX253"/>
      <c r="AAY253"/>
      <c r="AAZ253"/>
      <c r="ABA253"/>
      <c r="ABB253"/>
      <c r="ABC253"/>
      <c r="ABD253"/>
      <c r="ABE253"/>
      <c r="ABF253"/>
      <c r="ABG253"/>
      <c r="ABH253"/>
      <c r="ABI253"/>
      <c r="ABJ253"/>
      <c r="ABK253"/>
      <c r="ABL253"/>
      <c r="ABM253"/>
      <c r="ABN253"/>
      <c r="ABO253"/>
      <c r="ABP253"/>
      <c r="ABQ253"/>
      <c r="ABR253"/>
      <c r="ABS253"/>
      <c r="ABT253"/>
      <c r="ABU253"/>
      <c r="ABV253"/>
      <c r="ABW253"/>
      <c r="ABX253"/>
      <c r="ABY253"/>
      <c r="ABZ253"/>
      <c r="ACA253"/>
      <c r="ACB253"/>
      <c r="ACC253"/>
      <c r="ACD253"/>
      <c r="ACE253"/>
      <c r="ACF253"/>
      <c r="ACG253"/>
      <c r="ACH253"/>
      <c r="ACI253"/>
      <c r="ACJ253"/>
      <c r="ACK253"/>
      <c r="ACL253"/>
      <c r="ACM253"/>
      <c r="ACN253"/>
      <c r="ACO253"/>
      <c r="ACP253"/>
      <c r="ACQ253"/>
      <c r="ACR253"/>
      <c r="ACS253"/>
      <c r="ACT253"/>
      <c r="ACU253"/>
      <c r="ACV253"/>
      <c r="ACW253"/>
      <c r="ACX253"/>
      <c r="ACY253"/>
      <c r="ACZ253"/>
      <c r="ADA253"/>
      <c r="ADB253"/>
      <c r="ADC253"/>
      <c r="ADD253"/>
      <c r="ADE253"/>
      <c r="ADF253"/>
      <c r="ADG253"/>
      <c r="ADH253"/>
      <c r="ADI253"/>
      <c r="ADJ253"/>
      <c r="ADK253"/>
      <c r="ADL253"/>
      <c r="ADM253"/>
      <c r="ADN253"/>
      <c r="ADO253"/>
      <c r="ADP253"/>
      <c r="ADQ253"/>
      <c r="ADR253"/>
      <c r="ADS253"/>
      <c r="ADT253"/>
      <c r="ADU253"/>
      <c r="ADV253"/>
      <c r="ADW253"/>
      <c r="ADX253"/>
      <c r="ADY253"/>
      <c r="ADZ253"/>
      <c r="AEA253"/>
      <c r="AEB253"/>
      <c r="AEC253"/>
      <c r="AED253"/>
      <c r="AEE253"/>
      <c r="AEF253"/>
      <c r="AEG253"/>
      <c r="AEH253"/>
      <c r="AEI253"/>
      <c r="AEJ253"/>
      <c r="AEK253"/>
      <c r="AEL253"/>
      <c r="AEM253"/>
      <c r="AEN253"/>
      <c r="AEO253"/>
      <c r="AEP253"/>
      <c r="AEQ253"/>
      <c r="AER253"/>
      <c r="AES253"/>
      <c r="AET253"/>
      <c r="AEU253"/>
      <c r="AEV253"/>
      <c r="AEW253"/>
      <c r="AEX253"/>
      <c r="AEY253"/>
      <c r="AEZ253"/>
      <c r="AFA253"/>
      <c r="AFB253"/>
      <c r="AFC253"/>
      <c r="AFD253"/>
      <c r="AFE253"/>
      <c r="AFF253"/>
      <c r="AFG253"/>
      <c r="AFH253"/>
      <c r="AFI253"/>
      <c r="AFJ253"/>
      <c r="AFK253"/>
      <c r="AFL253"/>
      <c r="AFM253"/>
      <c r="AFN253"/>
      <c r="AFO253"/>
      <c r="AFP253"/>
      <c r="AFQ253"/>
      <c r="AFR253"/>
      <c r="AFS253"/>
      <c r="AFT253"/>
      <c r="AFU253"/>
      <c r="AFV253"/>
      <c r="AFW253"/>
      <c r="AFX253"/>
      <c r="AFY253"/>
      <c r="AFZ253"/>
      <c r="AGA253"/>
      <c r="AGB253"/>
      <c r="AGC253"/>
      <c r="AGD253"/>
      <c r="AGE253"/>
      <c r="AGF253"/>
      <c r="AGG253"/>
      <c r="AGH253"/>
      <c r="AGI253"/>
      <c r="AGJ253"/>
      <c r="AGK253"/>
      <c r="AGL253"/>
      <c r="AGM253"/>
      <c r="AGN253"/>
      <c r="AGO253"/>
      <c r="AGP253"/>
      <c r="AGQ253"/>
      <c r="AGR253"/>
      <c r="AGS253"/>
      <c r="AGT253"/>
      <c r="AGU253"/>
      <c r="AGV253"/>
      <c r="AGW253"/>
      <c r="AGX253"/>
      <c r="AGY253"/>
      <c r="AGZ253"/>
      <c r="AHA253"/>
      <c r="AHB253"/>
      <c r="AHC253"/>
      <c r="AHD253"/>
      <c r="AHE253"/>
      <c r="AHF253"/>
      <c r="AHG253"/>
      <c r="AHH253"/>
      <c r="AHI253"/>
      <c r="AHJ253"/>
      <c r="AHK253"/>
      <c r="AHL253"/>
      <c r="AHM253"/>
      <c r="AHN253"/>
      <c r="AHO253"/>
      <c r="AHP253"/>
      <c r="AHQ253"/>
      <c r="AHR253"/>
      <c r="AHS253"/>
      <c r="AHT253"/>
      <c r="AHU253"/>
      <c r="AHV253"/>
      <c r="AHW253"/>
      <c r="AHX253"/>
      <c r="AHY253"/>
      <c r="AHZ253"/>
      <c r="AIA253"/>
      <c r="AIB253"/>
      <c r="AIC253"/>
      <c r="AID253"/>
      <c r="AIE253"/>
      <c r="AIF253"/>
      <c r="AIG253"/>
      <c r="AIH253"/>
      <c r="AII253"/>
      <c r="AIJ253"/>
      <c r="AIK253"/>
      <c r="AIL253"/>
      <c r="AIM253"/>
      <c r="AIN253"/>
      <c r="AIO253"/>
      <c r="AIP253"/>
      <c r="AIQ253"/>
      <c r="AIR253"/>
      <c r="AIS253"/>
      <c r="AIT253"/>
      <c r="AIU253"/>
      <c r="AIV253"/>
      <c r="AIW253"/>
      <c r="AIX253"/>
      <c r="AIY253"/>
      <c r="AIZ253"/>
      <c r="AJA253"/>
      <c r="AJB253"/>
      <c r="AJC253"/>
      <c r="AJD253"/>
      <c r="AJE253"/>
      <c r="AJF253"/>
      <c r="AJG253"/>
      <c r="AJH253"/>
      <c r="AJI253"/>
      <c r="AJJ253"/>
      <c r="AJK253"/>
      <c r="AJL253"/>
      <c r="AJM253"/>
      <c r="AJN253"/>
      <c r="AJO253"/>
      <c r="AJP253"/>
      <c r="AJQ253"/>
      <c r="AJR253"/>
      <c r="AJS253"/>
      <c r="AJT253"/>
      <c r="AJU253"/>
      <c r="AJV253"/>
      <c r="AJW253"/>
      <c r="AJX253"/>
      <c r="AJY253"/>
      <c r="AJZ253"/>
      <c r="AKA253"/>
      <c r="AKB253"/>
      <c r="AKC253"/>
      <c r="AKD253"/>
      <c r="AKE253"/>
      <c r="AKF253"/>
      <c r="AKG253"/>
      <c r="AKH253"/>
      <c r="AKI253"/>
      <c r="AKJ253"/>
      <c r="AKK253"/>
      <c r="AKL253"/>
      <c r="AKM253"/>
      <c r="AKN253"/>
      <c r="AKO253"/>
      <c r="AKP253"/>
      <c r="AKQ253"/>
      <c r="AKR253"/>
      <c r="AKS253"/>
      <c r="AKT253"/>
      <c r="AKU253"/>
      <c r="AKV253"/>
      <c r="AKW253"/>
      <c r="AKX253"/>
      <c r="AKY253"/>
      <c r="AKZ253"/>
      <c r="ALA253"/>
      <c r="ALB253"/>
      <c r="ALC253"/>
      <c r="ALD253"/>
      <c r="ALE253"/>
      <c r="ALF253"/>
      <c r="ALG253"/>
      <c r="ALH253"/>
      <c r="ALI253"/>
      <c r="ALJ253"/>
      <c r="ALK253"/>
      <c r="ALL253"/>
      <c r="ALM253"/>
      <c r="ALN253"/>
      <c r="ALO253"/>
      <c r="ALP253"/>
      <c r="ALQ253"/>
      <c r="ALR253"/>
      <c r="ALS253"/>
      <c r="ALT253"/>
      <c r="ALU253"/>
      <c r="ALV253"/>
      <c r="ALW253"/>
      <c r="ALX253"/>
      <c r="ALY253"/>
      <c r="ALZ253"/>
      <c r="AMA253"/>
      <c r="AMB253"/>
      <c r="AMC253"/>
      <c r="AMD253"/>
      <c r="AME253"/>
      <c r="AMF253"/>
      <c r="AMG253"/>
      <c r="AMH253"/>
      <c r="AMI253"/>
    </row>
    <row r="254" spans="1:1023">
      <c r="A254" s="284" t="s">
        <v>980</v>
      </c>
      <c r="B254" s="156">
        <v>254</v>
      </c>
      <c r="C254" t="s">
        <v>25942</v>
      </c>
      <c r="D254" t="s">
        <v>25943</v>
      </c>
      <c r="E254"/>
      <c r="F254"/>
      <c r="G254"/>
      <c r="H254"/>
      <c r="I254" s="343"/>
      <c r="J254" s="328"/>
      <c r="K254" s="341"/>
      <c r="L254"/>
      <c r="M254"/>
      <c r="N254"/>
      <c r="O254"/>
      <c r="P254"/>
      <c r="Q254"/>
      <c r="R254"/>
      <c r="S254" s="40"/>
      <c r="T254" s="40"/>
      <c r="U254"/>
      <c r="V254" s="166">
        <f t="shared" si="140"/>
        <v>100</v>
      </c>
      <c r="W254" s="166">
        <f t="shared" si="152"/>
        <v>100</v>
      </c>
      <c r="X254" s="166">
        <f t="shared" si="151"/>
        <v>100</v>
      </c>
      <c r="Y254" s="166">
        <f t="shared" si="146"/>
        <v>100</v>
      </c>
      <c r="Z254" s="166">
        <f t="shared" si="147"/>
        <v>100</v>
      </c>
      <c r="AA254" s="174">
        <f t="shared" si="148"/>
        <v>100</v>
      </c>
      <c r="AB254" s="174">
        <f t="shared" si="149"/>
        <v>100</v>
      </c>
      <c r="AC254" s="174">
        <f t="shared" si="150"/>
        <v>100</v>
      </c>
      <c r="AD254"/>
      <c r="AE254"/>
      <c r="AF254" s="162">
        <f t="shared" si="153"/>
        <v>100</v>
      </c>
      <c r="AG254" s="162">
        <f t="shared" si="154"/>
        <v>100</v>
      </c>
      <c r="AH254" s="162">
        <f t="shared" si="155"/>
        <v>100</v>
      </c>
      <c r="AI254" s="162">
        <f t="shared" si="156"/>
        <v>100</v>
      </c>
      <c r="AJ254" s="163"/>
      <c r="AK254" s="224"/>
      <c r="AL254" s="78"/>
      <c r="AM254" s="163"/>
      <c r="AN254"/>
      <c r="AO254"/>
      <c r="AP254"/>
      <c r="AQ254" s="272" t="s">
        <v>25944</v>
      </c>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c r="AAA254"/>
      <c r="AAB254"/>
      <c r="AAC254"/>
      <c r="AAD254"/>
      <c r="AAE254"/>
      <c r="AAF254"/>
      <c r="AAG254"/>
      <c r="AAH254"/>
      <c r="AAI254"/>
      <c r="AAJ254"/>
      <c r="AAK254"/>
      <c r="AAL254"/>
      <c r="AAM254"/>
      <c r="AAN254"/>
      <c r="AAO254"/>
      <c r="AAP254"/>
      <c r="AAQ254"/>
      <c r="AAR254"/>
      <c r="AAS254"/>
      <c r="AAT254"/>
      <c r="AAU254"/>
      <c r="AAV254"/>
      <c r="AAW254"/>
      <c r="AAX254"/>
      <c r="AAY254"/>
      <c r="AAZ254"/>
      <c r="ABA254"/>
      <c r="ABB254"/>
      <c r="ABC254"/>
      <c r="ABD254"/>
      <c r="ABE254"/>
      <c r="ABF254"/>
      <c r="ABG254"/>
      <c r="ABH254"/>
      <c r="ABI254"/>
      <c r="ABJ254"/>
      <c r="ABK254"/>
      <c r="ABL254"/>
      <c r="ABM254"/>
      <c r="ABN254"/>
      <c r="ABO254"/>
      <c r="ABP254"/>
      <c r="ABQ254"/>
      <c r="ABR254"/>
      <c r="ABS254"/>
      <c r="ABT254"/>
      <c r="ABU254"/>
      <c r="ABV254"/>
      <c r="ABW254"/>
      <c r="ABX254"/>
      <c r="ABY254"/>
      <c r="ABZ254"/>
      <c r="ACA254"/>
      <c r="ACB254"/>
      <c r="ACC254"/>
      <c r="ACD254"/>
      <c r="ACE254"/>
      <c r="ACF254"/>
      <c r="ACG254"/>
      <c r="ACH254"/>
      <c r="ACI254"/>
      <c r="ACJ254"/>
      <c r="ACK254"/>
      <c r="ACL254"/>
      <c r="ACM254"/>
      <c r="ACN254"/>
      <c r="ACO254"/>
      <c r="ACP254"/>
      <c r="ACQ254"/>
      <c r="ACR254"/>
      <c r="ACS254"/>
      <c r="ACT254"/>
      <c r="ACU254"/>
      <c r="ACV254"/>
      <c r="ACW254"/>
      <c r="ACX254"/>
      <c r="ACY254"/>
      <c r="ACZ254"/>
      <c r="ADA254"/>
      <c r="ADB254"/>
      <c r="ADC254"/>
      <c r="ADD254"/>
      <c r="ADE254"/>
      <c r="ADF254"/>
      <c r="ADG254"/>
      <c r="ADH254"/>
      <c r="ADI254"/>
      <c r="ADJ254"/>
      <c r="ADK254"/>
      <c r="ADL254"/>
      <c r="ADM254"/>
      <c r="ADN254"/>
      <c r="ADO254"/>
      <c r="ADP254"/>
      <c r="ADQ254"/>
      <c r="ADR254"/>
      <c r="ADS254"/>
      <c r="ADT254"/>
      <c r="ADU254"/>
      <c r="ADV254"/>
      <c r="ADW254"/>
      <c r="ADX254"/>
      <c r="ADY254"/>
      <c r="ADZ254"/>
      <c r="AEA254"/>
      <c r="AEB254"/>
      <c r="AEC254"/>
      <c r="AED254"/>
      <c r="AEE254"/>
      <c r="AEF254"/>
      <c r="AEG254"/>
      <c r="AEH254"/>
      <c r="AEI254"/>
      <c r="AEJ254"/>
      <c r="AEK254"/>
      <c r="AEL254"/>
      <c r="AEM254"/>
      <c r="AEN254"/>
      <c r="AEO254"/>
      <c r="AEP254"/>
      <c r="AEQ254"/>
      <c r="AER254"/>
      <c r="AES254"/>
      <c r="AET254"/>
      <c r="AEU254"/>
      <c r="AEV254"/>
      <c r="AEW254"/>
      <c r="AEX254"/>
      <c r="AEY254"/>
      <c r="AEZ254"/>
      <c r="AFA254"/>
      <c r="AFB254"/>
      <c r="AFC254"/>
      <c r="AFD254"/>
      <c r="AFE254"/>
      <c r="AFF254"/>
      <c r="AFG254"/>
      <c r="AFH254"/>
      <c r="AFI254"/>
      <c r="AFJ254"/>
      <c r="AFK254"/>
      <c r="AFL254"/>
      <c r="AFM254"/>
      <c r="AFN254"/>
      <c r="AFO254"/>
      <c r="AFP254"/>
      <c r="AFQ254"/>
      <c r="AFR254"/>
      <c r="AFS254"/>
      <c r="AFT254"/>
      <c r="AFU254"/>
      <c r="AFV254"/>
      <c r="AFW254"/>
      <c r="AFX254"/>
      <c r="AFY254"/>
      <c r="AFZ254"/>
      <c r="AGA254"/>
      <c r="AGB254"/>
      <c r="AGC254"/>
      <c r="AGD254"/>
      <c r="AGE254"/>
      <c r="AGF254"/>
      <c r="AGG254"/>
      <c r="AGH254"/>
      <c r="AGI254"/>
      <c r="AGJ254"/>
      <c r="AGK254"/>
      <c r="AGL254"/>
      <c r="AGM254"/>
      <c r="AGN254"/>
      <c r="AGO254"/>
      <c r="AGP254"/>
      <c r="AGQ254"/>
      <c r="AGR254"/>
      <c r="AGS254"/>
      <c r="AGT254"/>
      <c r="AGU254"/>
      <c r="AGV254"/>
      <c r="AGW254"/>
      <c r="AGX254"/>
      <c r="AGY254"/>
      <c r="AGZ254"/>
      <c r="AHA254"/>
      <c r="AHB254"/>
      <c r="AHC254"/>
      <c r="AHD254"/>
      <c r="AHE254"/>
      <c r="AHF254"/>
      <c r="AHG254"/>
      <c r="AHH254"/>
      <c r="AHI254"/>
      <c r="AHJ254"/>
      <c r="AHK254"/>
      <c r="AHL254"/>
      <c r="AHM254"/>
      <c r="AHN254"/>
      <c r="AHO254"/>
      <c r="AHP254"/>
      <c r="AHQ254"/>
      <c r="AHR254"/>
      <c r="AHS254"/>
      <c r="AHT254"/>
      <c r="AHU254"/>
      <c r="AHV254"/>
      <c r="AHW254"/>
      <c r="AHX254"/>
      <c r="AHY254"/>
      <c r="AHZ254"/>
      <c r="AIA254"/>
      <c r="AIB254"/>
      <c r="AIC254"/>
      <c r="AID254"/>
      <c r="AIE254"/>
      <c r="AIF254"/>
      <c r="AIG254"/>
      <c r="AIH254"/>
      <c r="AII254"/>
      <c r="AIJ254"/>
      <c r="AIK254"/>
      <c r="AIL254"/>
      <c r="AIM254"/>
      <c r="AIN254"/>
      <c r="AIO254"/>
      <c r="AIP254"/>
      <c r="AIQ254"/>
      <c r="AIR254"/>
      <c r="AIS254"/>
      <c r="AIT254"/>
      <c r="AIU254"/>
      <c r="AIV254"/>
      <c r="AIW254"/>
      <c r="AIX254"/>
      <c r="AIY254"/>
      <c r="AIZ254"/>
      <c r="AJA254"/>
      <c r="AJB254"/>
      <c r="AJC254"/>
      <c r="AJD254"/>
      <c r="AJE254"/>
      <c r="AJF254"/>
      <c r="AJG254"/>
      <c r="AJH254"/>
      <c r="AJI254"/>
      <c r="AJJ254"/>
      <c r="AJK254"/>
      <c r="AJL254"/>
      <c r="AJM254"/>
      <c r="AJN254"/>
      <c r="AJO254"/>
      <c r="AJP254"/>
      <c r="AJQ254"/>
      <c r="AJR254"/>
      <c r="AJS254"/>
      <c r="AJT254"/>
      <c r="AJU254"/>
      <c r="AJV254"/>
      <c r="AJW254"/>
      <c r="AJX254"/>
      <c r="AJY254"/>
      <c r="AJZ254"/>
      <c r="AKA254"/>
      <c r="AKB254"/>
      <c r="AKC254"/>
      <c r="AKD254"/>
      <c r="AKE254"/>
      <c r="AKF254"/>
      <c r="AKG254"/>
      <c r="AKH254"/>
      <c r="AKI254"/>
      <c r="AKJ254"/>
      <c r="AKK254"/>
      <c r="AKL254"/>
      <c r="AKM254"/>
      <c r="AKN254"/>
      <c r="AKO254"/>
      <c r="AKP254"/>
      <c r="AKQ254"/>
      <c r="AKR254"/>
      <c r="AKS254"/>
      <c r="AKT254"/>
      <c r="AKU254"/>
      <c r="AKV254"/>
      <c r="AKW254"/>
      <c r="AKX254"/>
      <c r="AKY254"/>
      <c r="AKZ254"/>
      <c r="ALA254"/>
      <c r="ALB254"/>
      <c r="ALC254"/>
      <c r="ALD254"/>
      <c r="ALE254"/>
      <c r="ALF254"/>
      <c r="ALG254"/>
      <c r="ALH254"/>
      <c r="ALI254"/>
      <c r="ALJ254"/>
      <c r="ALK254"/>
      <c r="ALL254"/>
      <c r="ALM254"/>
      <c r="ALN254"/>
      <c r="ALO254"/>
      <c r="ALP254"/>
      <c r="ALQ254"/>
      <c r="ALR254"/>
      <c r="ALS254"/>
      <c r="ALT254"/>
      <c r="ALU254"/>
      <c r="ALV254"/>
      <c r="ALW254"/>
      <c r="ALX254"/>
      <c r="ALY254"/>
      <c r="ALZ254"/>
      <c r="AMA254"/>
      <c r="AMB254"/>
      <c r="AMC254"/>
      <c r="AMD254"/>
      <c r="AME254"/>
      <c r="AMF254"/>
      <c r="AMG254"/>
      <c r="AMH254"/>
      <c r="AMI254"/>
    </row>
    <row r="255" spans="1:1023">
      <c r="A255" s="277" t="s">
        <v>5919</v>
      </c>
      <c r="B255" s="156">
        <v>255</v>
      </c>
      <c r="C255" s="300" t="s">
        <v>5920</v>
      </c>
      <c r="D255" s="288" t="s">
        <v>5921</v>
      </c>
      <c r="E255" s="246"/>
      <c r="F255" s="245"/>
      <c r="G255" s="245"/>
      <c r="H255" s="245"/>
      <c r="I255" s="349">
        <v>17.8</v>
      </c>
      <c r="J255" s="245"/>
      <c r="K255" s="245"/>
      <c r="L255" s="245"/>
      <c r="M255" s="245"/>
      <c r="N255" s="245"/>
      <c r="O255" s="244"/>
      <c r="P255" s="245"/>
      <c r="Q255" s="245"/>
      <c r="R255" s="245"/>
      <c r="S255" s="245"/>
      <c r="T255" s="245"/>
      <c r="U255" s="247"/>
      <c r="V255" s="248">
        <f t="shared" si="140"/>
        <v>100</v>
      </c>
      <c r="W255" s="248">
        <f t="shared" si="152"/>
        <v>100</v>
      </c>
      <c r="X255" s="248">
        <f t="shared" si="151"/>
        <v>100</v>
      </c>
      <c r="Y255" s="248">
        <f t="shared" si="146"/>
        <v>100</v>
      </c>
      <c r="Z255" s="248">
        <f t="shared" si="147"/>
        <v>100</v>
      </c>
      <c r="AA255" s="249">
        <f t="shared" si="148"/>
        <v>100</v>
      </c>
      <c r="AB255" s="249">
        <f t="shared" si="149"/>
        <v>100</v>
      </c>
      <c r="AC255" s="249">
        <f t="shared" si="150"/>
        <v>100</v>
      </c>
      <c r="AF255" s="250">
        <f t="shared" si="153"/>
        <v>100</v>
      </c>
      <c r="AG255" s="250">
        <f t="shared" si="154"/>
        <v>100</v>
      </c>
      <c r="AH255" s="250">
        <f t="shared" si="155"/>
        <v>100</v>
      </c>
      <c r="AI255" s="250">
        <f t="shared" si="156"/>
        <v>100</v>
      </c>
      <c r="AJ255" s="354" t="s">
        <v>25620</v>
      </c>
      <c r="AK255" s="244"/>
      <c r="AL255" s="245"/>
      <c r="AM255" s="163"/>
      <c r="AN255" s="245"/>
      <c r="AO255" s="245"/>
      <c r="AQ255" s="243" t="s">
        <v>5922</v>
      </c>
      <c r="AR255" s="155" t="s">
        <v>5923</v>
      </c>
    </row>
    <row r="256" spans="1:1023">
      <c r="A256" s="275" t="s">
        <v>981</v>
      </c>
      <c r="B256" s="156">
        <v>256</v>
      </c>
      <c r="C256" s="299" t="s">
        <v>982</v>
      </c>
      <c r="D256" s="278" t="s">
        <v>983</v>
      </c>
      <c r="E256"/>
      <c r="F256" s="226">
        <v>4</v>
      </c>
      <c r="G256"/>
      <c r="H256"/>
      <c r="I256" s="343"/>
      <c r="J256" s="154">
        <v>2</v>
      </c>
      <c r="K256" s="226">
        <v>2</v>
      </c>
      <c r="L256"/>
      <c r="M256"/>
      <c r="N256"/>
      <c r="O256"/>
      <c r="P256"/>
      <c r="Q256" s="226">
        <v>2</v>
      </c>
      <c r="R256" s="154" t="s">
        <v>772</v>
      </c>
      <c r="S256"/>
      <c r="T256"/>
      <c r="U256"/>
      <c r="V256" s="166">
        <f t="shared" si="140"/>
        <v>100</v>
      </c>
      <c r="W256" s="166">
        <f t="shared" si="152"/>
        <v>100</v>
      </c>
      <c r="X256" s="166">
        <f t="shared" si="151"/>
        <v>100</v>
      </c>
      <c r="Y256" s="166">
        <f t="shared" si="146"/>
        <v>100</v>
      </c>
      <c r="Z256" s="166">
        <f t="shared" si="147"/>
        <v>100</v>
      </c>
      <c r="AA256" s="174">
        <f t="shared" si="148"/>
        <v>1</v>
      </c>
      <c r="AB256" s="174">
        <f t="shared" si="149"/>
        <v>0.1</v>
      </c>
      <c r="AC256" s="174">
        <f t="shared" si="150"/>
        <v>100</v>
      </c>
      <c r="AD256"/>
      <c r="AE256"/>
      <c r="AF256" s="162">
        <f t="shared" si="153"/>
        <v>10</v>
      </c>
      <c r="AG256" s="162">
        <f t="shared" si="154"/>
        <v>10</v>
      </c>
      <c r="AH256" s="162">
        <f t="shared" si="155"/>
        <v>100</v>
      </c>
      <c r="AI256" s="162">
        <f t="shared" si="156"/>
        <v>100</v>
      </c>
      <c r="AJ256" s="163"/>
      <c r="AK256"/>
      <c r="AL256" s="226"/>
      <c r="AM256" s="163"/>
      <c r="AN256"/>
      <c r="AO256"/>
      <c r="AP256"/>
      <c r="AQ256" s="272" t="s">
        <v>25945</v>
      </c>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c r="AAA256"/>
      <c r="AAB256"/>
      <c r="AAC256"/>
      <c r="AAD256"/>
      <c r="AAE256"/>
      <c r="AAF256"/>
      <c r="AAG256"/>
      <c r="AAH256"/>
      <c r="AAI256"/>
      <c r="AAJ256"/>
      <c r="AAK256"/>
      <c r="AAL256"/>
      <c r="AAM256"/>
      <c r="AAN256"/>
      <c r="AAO256"/>
      <c r="AAP256"/>
      <c r="AAQ256"/>
      <c r="AAR256"/>
      <c r="AAS256"/>
      <c r="AAT256"/>
      <c r="AAU256"/>
      <c r="AAV256"/>
      <c r="AAW256"/>
      <c r="AAX256"/>
      <c r="AAY256"/>
      <c r="AAZ256"/>
      <c r="ABA256"/>
      <c r="ABB256"/>
      <c r="ABC256"/>
      <c r="ABD256"/>
      <c r="ABE256"/>
      <c r="ABF256"/>
      <c r="ABG256"/>
      <c r="ABH256"/>
      <c r="ABI256"/>
      <c r="ABJ256"/>
      <c r="ABK256"/>
      <c r="ABL256"/>
      <c r="ABM256"/>
      <c r="ABN256"/>
      <c r="ABO256"/>
      <c r="ABP256"/>
      <c r="ABQ256"/>
      <c r="ABR256"/>
      <c r="ABS256"/>
      <c r="ABT256"/>
      <c r="ABU256"/>
      <c r="ABV256"/>
      <c r="ABW256"/>
      <c r="ABX256"/>
      <c r="ABY256"/>
      <c r="ABZ256"/>
      <c r="ACA256"/>
      <c r="ACB256"/>
      <c r="ACC256"/>
      <c r="ACD256"/>
      <c r="ACE256"/>
      <c r="ACF256"/>
      <c r="ACG256"/>
      <c r="ACH256"/>
      <c r="ACI256"/>
      <c r="ACJ256"/>
      <c r="ACK256"/>
      <c r="ACL256"/>
      <c r="ACM256"/>
      <c r="ACN256"/>
      <c r="ACO256"/>
      <c r="ACP256"/>
      <c r="ACQ256"/>
      <c r="ACR256"/>
      <c r="ACS256"/>
      <c r="ACT256"/>
      <c r="ACU256"/>
      <c r="ACV256"/>
      <c r="ACW256"/>
      <c r="ACX256"/>
      <c r="ACY256"/>
      <c r="ACZ256"/>
      <c r="ADA256"/>
      <c r="ADB256"/>
      <c r="ADC256"/>
      <c r="ADD256"/>
      <c r="ADE256"/>
      <c r="ADF256"/>
      <c r="ADG256"/>
      <c r="ADH256"/>
      <c r="ADI256"/>
      <c r="ADJ256"/>
      <c r="ADK256"/>
      <c r="ADL256"/>
      <c r="ADM256"/>
      <c r="ADN256"/>
      <c r="ADO256"/>
      <c r="ADP256"/>
      <c r="ADQ256"/>
      <c r="ADR256"/>
      <c r="ADS256"/>
      <c r="ADT256"/>
      <c r="ADU256"/>
      <c r="ADV256"/>
      <c r="ADW256"/>
      <c r="ADX256"/>
      <c r="ADY256"/>
      <c r="ADZ256"/>
      <c r="AEA256"/>
      <c r="AEB256"/>
      <c r="AEC256"/>
      <c r="AED256"/>
      <c r="AEE256"/>
      <c r="AEF256"/>
      <c r="AEG256"/>
      <c r="AEH256"/>
      <c r="AEI256"/>
      <c r="AEJ256"/>
      <c r="AEK256"/>
      <c r="AEL256"/>
      <c r="AEM256"/>
      <c r="AEN256"/>
      <c r="AEO256"/>
      <c r="AEP256"/>
      <c r="AEQ256"/>
      <c r="AER256"/>
      <c r="AES256"/>
      <c r="AET256"/>
      <c r="AEU256"/>
      <c r="AEV256"/>
      <c r="AEW256"/>
      <c r="AEX256"/>
      <c r="AEY256"/>
      <c r="AEZ256"/>
      <c r="AFA256"/>
      <c r="AFB256"/>
      <c r="AFC256"/>
      <c r="AFD256"/>
      <c r="AFE256"/>
      <c r="AFF256"/>
      <c r="AFG256"/>
      <c r="AFH256"/>
      <c r="AFI256"/>
      <c r="AFJ256"/>
      <c r="AFK256"/>
      <c r="AFL256"/>
      <c r="AFM256"/>
      <c r="AFN256"/>
      <c r="AFO256"/>
      <c r="AFP256"/>
      <c r="AFQ256"/>
      <c r="AFR256"/>
      <c r="AFS256"/>
      <c r="AFT256"/>
      <c r="AFU256"/>
      <c r="AFV256"/>
      <c r="AFW256"/>
      <c r="AFX256"/>
      <c r="AFY256"/>
      <c r="AFZ256"/>
      <c r="AGA256"/>
      <c r="AGB256"/>
      <c r="AGC256"/>
      <c r="AGD256"/>
      <c r="AGE256"/>
      <c r="AGF256"/>
      <c r="AGG256"/>
      <c r="AGH256"/>
      <c r="AGI256"/>
      <c r="AGJ256"/>
      <c r="AGK256"/>
      <c r="AGL256"/>
      <c r="AGM256"/>
      <c r="AGN256"/>
      <c r="AGO256"/>
      <c r="AGP256"/>
      <c r="AGQ256"/>
      <c r="AGR256"/>
      <c r="AGS256"/>
      <c r="AGT256"/>
      <c r="AGU256"/>
      <c r="AGV256"/>
      <c r="AGW256"/>
      <c r="AGX256"/>
      <c r="AGY256"/>
      <c r="AGZ256"/>
      <c r="AHA256"/>
      <c r="AHB256"/>
      <c r="AHC256"/>
      <c r="AHD256"/>
      <c r="AHE256"/>
      <c r="AHF256"/>
      <c r="AHG256"/>
      <c r="AHH256"/>
      <c r="AHI256"/>
      <c r="AHJ256"/>
      <c r="AHK256"/>
      <c r="AHL256"/>
      <c r="AHM256"/>
      <c r="AHN256"/>
      <c r="AHO256"/>
      <c r="AHP256"/>
      <c r="AHQ256"/>
      <c r="AHR256"/>
      <c r="AHS256"/>
      <c r="AHT256"/>
      <c r="AHU256"/>
      <c r="AHV256"/>
      <c r="AHW256"/>
      <c r="AHX256"/>
      <c r="AHY256"/>
      <c r="AHZ256"/>
      <c r="AIA256"/>
      <c r="AIB256"/>
      <c r="AIC256"/>
      <c r="AID256"/>
      <c r="AIE256"/>
      <c r="AIF256"/>
      <c r="AIG256"/>
      <c r="AIH256"/>
      <c r="AII256"/>
      <c r="AIJ256"/>
      <c r="AIK256"/>
      <c r="AIL256"/>
      <c r="AIM256"/>
      <c r="AIN256"/>
      <c r="AIO256"/>
      <c r="AIP256"/>
      <c r="AIQ256"/>
      <c r="AIR256"/>
      <c r="AIS256"/>
      <c r="AIT256"/>
      <c r="AIU256"/>
      <c r="AIV256"/>
      <c r="AIW256"/>
      <c r="AIX256"/>
      <c r="AIY256"/>
      <c r="AIZ256"/>
      <c r="AJA256"/>
      <c r="AJB256"/>
      <c r="AJC256"/>
      <c r="AJD256"/>
      <c r="AJE256"/>
      <c r="AJF256"/>
      <c r="AJG256"/>
      <c r="AJH256"/>
      <c r="AJI256"/>
      <c r="AJJ256"/>
      <c r="AJK256"/>
      <c r="AJL256"/>
      <c r="AJM256"/>
      <c r="AJN256"/>
      <c r="AJO256"/>
      <c r="AJP256"/>
      <c r="AJQ256"/>
      <c r="AJR256"/>
      <c r="AJS256"/>
      <c r="AJT256"/>
      <c r="AJU256"/>
      <c r="AJV256"/>
      <c r="AJW256"/>
      <c r="AJX256"/>
      <c r="AJY256"/>
      <c r="AJZ256"/>
      <c r="AKA256"/>
      <c r="AKB256"/>
      <c r="AKC256"/>
      <c r="AKD256"/>
      <c r="AKE256"/>
      <c r="AKF256"/>
      <c r="AKG256"/>
      <c r="AKH256"/>
      <c r="AKI256"/>
      <c r="AKJ256"/>
      <c r="AKK256"/>
      <c r="AKL256"/>
      <c r="AKM256"/>
      <c r="AKN256"/>
      <c r="AKO256"/>
      <c r="AKP256"/>
      <c r="AKQ256"/>
      <c r="AKR256"/>
      <c r="AKS256"/>
      <c r="AKT256"/>
      <c r="AKU256"/>
      <c r="AKV256"/>
      <c r="AKW256"/>
      <c r="AKX256"/>
      <c r="AKY256"/>
      <c r="AKZ256"/>
      <c r="ALA256"/>
      <c r="ALB256"/>
      <c r="ALC256"/>
      <c r="ALD256"/>
      <c r="ALE256"/>
      <c r="ALF256"/>
      <c r="ALG256"/>
      <c r="ALH256"/>
      <c r="ALI256"/>
      <c r="ALJ256"/>
      <c r="ALK256"/>
      <c r="ALL256"/>
      <c r="ALM256"/>
      <c r="ALN256"/>
      <c r="ALO256"/>
      <c r="ALP256"/>
      <c r="ALQ256"/>
      <c r="ALR256"/>
      <c r="ALS256"/>
      <c r="ALT256"/>
      <c r="ALU256"/>
      <c r="ALV256"/>
      <c r="ALW256"/>
      <c r="ALX256"/>
      <c r="ALY256"/>
      <c r="ALZ256"/>
      <c r="AMA256"/>
      <c r="AMB256"/>
      <c r="AMC256"/>
      <c r="AMD256"/>
      <c r="AME256"/>
      <c r="AMF256"/>
      <c r="AMG256"/>
      <c r="AMH256"/>
      <c r="AMI256"/>
    </row>
    <row r="257" spans="1:1023">
      <c r="A257" s="284" t="s">
        <v>984</v>
      </c>
      <c r="B257" s="156">
        <v>257</v>
      </c>
      <c r="C257" s="302" t="s">
        <v>985</v>
      </c>
      <c r="D257" s="281" t="s">
        <v>986</v>
      </c>
      <c r="E257"/>
      <c r="F257" s="78">
        <v>4</v>
      </c>
      <c r="G257"/>
      <c r="H257"/>
      <c r="I257" s="349">
        <v>0.63200000000000001</v>
      </c>
      <c r="J257" s="212"/>
      <c r="K257" s="78">
        <v>2</v>
      </c>
      <c r="L257"/>
      <c r="M257"/>
      <c r="N257"/>
      <c r="O257"/>
      <c r="P257"/>
      <c r="Q257" s="78"/>
      <c r="R257"/>
      <c r="S257"/>
      <c r="T257"/>
      <c r="U257"/>
      <c r="V257" s="166">
        <f t="shared" si="140"/>
        <v>100</v>
      </c>
      <c r="W257" s="166">
        <f t="shared" si="152"/>
        <v>100</v>
      </c>
      <c r="X257" s="166">
        <f t="shared" si="151"/>
        <v>100</v>
      </c>
      <c r="Y257" s="166">
        <f t="shared" si="146"/>
        <v>100</v>
      </c>
      <c r="Z257" s="166">
        <f t="shared" si="147"/>
        <v>100</v>
      </c>
      <c r="AA257" s="174">
        <f t="shared" si="148"/>
        <v>100</v>
      </c>
      <c r="AB257" s="174">
        <f t="shared" si="149"/>
        <v>100</v>
      </c>
      <c r="AC257" s="174">
        <f t="shared" si="150"/>
        <v>100</v>
      </c>
      <c r="AD257"/>
      <c r="AE257"/>
      <c r="AF257" s="162">
        <f t="shared" si="153"/>
        <v>10</v>
      </c>
      <c r="AG257" s="162">
        <f t="shared" si="154"/>
        <v>100</v>
      </c>
      <c r="AH257" s="162">
        <f t="shared" si="155"/>
        <v>100</v>
      </c>
      <c r="AI257" s="162">
        <f t="shared" si="156"/>
        <v>100</v>
      </c>
      <c r="AJ257" s="352" t="s">
        <v>25946</v>
      </c>
      <c r="AK257"/>
      <c r="AL257" s="78"/>
      <c r="AM257" s="163"/>
      <c r="AN257"/>
      <c r="AO257"/>
      <c r="AP257"/>
      <c r="AQ257" s="272" t="s">
        <v>25947</v>
      </c>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c r="AAA257"/>
      <c r="AAB257"/>
      <c r="AAC257"/>
      <c r="AAD257"/>
      <c r="AAE257"/>
      <c r="AAF257"/>
      <c r="AAG257"/>
      <c r="AAH257"/>
      <c r="AAI257"/>
      <c r="AAJ257"/>
      <c r="AAK257"/>
      <c r="AAL257"/>
      <c r="AAM257"/>
      <c r="AAN257"/>
      <c r="AAO257"/>
      <c r="AAP257"/>
      <c r="AAQ257"/>
      <c r="AAR257"/>
      <c r="AAS257"/>
      <c r="AAT257"/>
      <c r="AAU257"/>
      <c r="AAV257"/>
      <c r="AAW257"/>
      <c r="AAX257"/>
      <c r="AAY257"/>
      <c r="AAZ257"/>
      <c r="ABA257"/>
      <c r="ABB257"/>
      <c r="ABC257"/>
      <c r="ABD257"/>
      <c r="ABE257"/>
      <c r="ABF257"/>
      <c r="ABG257"/>
      <c r="ABH257"/>
      <c r="ABI257"/>
      <c r="ABJ257"/>
      <c r="ABK257"/>
      <c r="ABL257"/>
      <c r="ABM257"/>
      <c r="ABN257"/>
      <c r="ABO257"/>
      <c r="ABP257"/>
      <c r="ABQ257"/>
      <c r="ABR257"/>
      <c r="ABS257"/>
      <c r="ABT257"/>
      <c r="ABU257"/>
      <c r="ABV257"/>
      <c r="ABW257"/>
      <c r="ABX257"/>
      <c r="ABY257"/>
      <c r="ABZ257"/>
      <c r="ACA257"/>
      <c r="ACB257"/>
      <c r="ACC257"/>
      <c r="ACD257"/>
      <c r="ACE257"/>
      <c r="ACF257"/>
      <c r="ACG257"/>
      <c r="ACH257"/>
      <c r="ACI257"/>
      <c r="ACJ257"/>
      <c r="ACK257"/>
      <c r="ACL257"/>
      <c r="ACM257"/>
      <c r="ACN257"/>
      <c r="ACO257"/>
      <c r="ACP257"/>
      <c r="ACQ257"/>
      <c r="ACR257"/>
      <c r="ACS257"/>
      <c r="ACT257"/>
      <c r="ACU257"/>
      <c r="ACV257"/>
      <c r="ACW257"/>
      <c r="ACX257"/>
      <c r="ACY257"/>
      <c r="ACZ257"/>
      <c r="ADA257"/>
      <c r="ADB257"/>
      <c r="ADC257"/>
      <c r="ADD257"/>
      <c r="ADE257"/>
      <c r="ADF257"/>
      <c r="ADG257"/>
      <c r="ADH257"/>
      <c r="ADI257"/>
      <c r="ADJ257"/>
      <c r="ADK257"/>
      <c r="ADL257"/>
      <c r="ADM257"/>
      <c r="ADN257"/>
      <c r="ADO257"/>
      <c r="ADP257"/>
      <c r="ADQ257"/>
      <c r="ADR257"/>
      <c r="ADS257"/>
      <c r="ADT257"/>
      <c r="ADU257"/>
      <c r="ADV257"/>
      <c r="ADW257"/>
      <c r="ADX257"/>
      <c r="ADY257"/>
      <c r="ADZ257"/>
      <c r="AEA257"/>
      <c r="AEB257"/>
      <c r="AEC257"/>
      <c r="AED257"/>
      <c r="AEE257"/>
      <c r="AEF257"/>
      <c r="AEG257"/>
      <c r="AEH257"/>
      <c r="AEI257"/>
      <c r="AEJ257"/>
      <c r="AEK257"/>
      <c r="AEL257"/>
      <c r="AEM257"/>
      <c r="AEN257"/>
      <c r="AEO257"/>
      <c r="AEP257"/>
      <c r="AEQ257"/>
      <c r="AER257"/>
      <c r="AES257"/>
      <c r="AET257"/>
      <c r="AEU257"/>
      <c r="AEV257"/>
      <c r="AEW257"/>
      <c r="AEX257"/>
      <c r="AEY257"/>
      <c r="AEZ257"/>
      <c r="AFA257"/>
      <c r="AFB257"/>
      <c r="AFC257"/>
      <c r="AFD257"/>
      <c r="AFE257"/>
      <c r="AFF257"/>
      <c r="AFG257"/>
      <c r="AFH257"/>
      <c r="AFI257"/>
      <c r="AFJ257"/>
      <c r="AFK257"/>
      <c r="AFL257"/>
      <c r="AFM257"/>
      <c r="AFN257"/>
      <c r="AFO257"/>
      <c r="AFP257"/>
      <c r="AFQ257"/>
      <c r="AFR257"/>
      <c r="AFS257"/>
      <c r="AFT257"/>
      <c r="AFU257"/>
      <c r="AFV257"/>
      <c r="AFW257"/>
      <c r="AFX257"/>
      <c r="AFY257"/>
      <c r="AFZ257"/>
      <c r="AGA257"/>
      <c r="AGB257"/>
      <c r="AGC257"/>
      <c r="AGD257"/>
      <c r="AGE257"/>
      <c r="AGF257"/>
      <c r="AGG257"/>
      <c r="AGH257"/>
      <c r="AGI257"/>
      <c r="AGJ257"/>
      <c r="AGK257"/>
      <c r="AGL257"/>
      <c r="AGM257"/>
      <c r="AGN257"/>
      <c r="AGO257"/>
      <c r="AGP257"/>
      <c r="AGQ257"/>
      <c r="AGR257"/>
      <c r="AGS257"/>
      <c r="AGT257"/>
      <c r="AGU257"/>
      <c r="AGV257"/>
      <c r="AGW257"/>
      <c r="AGX257"/>
      <c r="AGY257"/>
      <c r="AGZ257"/>
      <c r="AHA257"/>
      <c r="AHB257"/>
      <c r="AHC257"/>
      <c r="AHD257"/>
      <c r="AHE257"/>
      <c r="AHF257"/>
      <c r="AHG257"/>
      <c r="AHH257"/>
      <c r="AHI257"/>
      <c r="AHJ257"/>
      <c r="AHK257"/>
      <c r="AHL257"/>
      <c r="AHM257"/>
      <c r="AHN257"/>
      <c r="AHO257"/>
      <c r="AHP257"/>
      <c r="AHQ257"/>
      <c r="AHR257"/>
      <c r="AHS257"/>
      <c r="AHT257"/>
      <c r="AHU257"/>
      <c r="AHV257"/>
      <c r="AHW257"/>
      <c r="AHX257"/>
      <c r="AHY257"/>
      <c r="AHZ257"/>
      <c r="AIA257"/>
      <c r="AIB257"/>
      <c r="AIC257"/>
      <c r="AID257"/>
      <c r="AIE257"/>
      <c r="AIF257"/>
      <c r="AIG257"/>
      <c r="AIH257"/>
      <c r="AII257"/>
      <c r="AIJ257"/>
      <c r="AIK257"/>
      <c r="AIL257"/>
      <c r="AIM257"/>
      <c r="AIN257"/>
      <c r="AIO257"/>
      <c r="AIP257"/>
      <c r="AIQ257"/>
      <c r="AIR257"/>
      <c r="AIS257"/>
      <c r="AIT257"/>
      <c r="AIU257"/>
      <c r="AIV257"/>
      <c r="AIW257"/>
      <c r="AIX257"/>
      <c r="AIY257"/>
      <c r="AIZ257"/>
      <c r="AJA257"/>
      <c r="AJB257"/>
      <c r="AJC257"/>
      <c r="AJD257"/>
      <c r="AJE257"/>
      <c r="AJF257"/>
      <c r="AJG257"/>
      <c r="AJH257"/>
      <c r="AJI257"/>
      <c r="AJJ257"/>
      <c r="AJK257"/>
      <c r="AJL257"/>
      <c r="AJM257"/>
      <c r="AJN257"/>
      <c r="AJO257"/>
      <c r="AJP257"/>
      <c r="AJQ257"/>
      <c r="AJR257"/>
      <c r="AJS257"/>
      <c r="AJT257"/>
      <c r="AJU257"/>
      <c r="AJV257"/>
      <c r="AJW257"/>
      <c r="AJX257"/>
      <c r="AJY257"/>
      <c r="AJZ257"/>
      <c r="AKA257"/>
      <c r="AKB257"/>
      <c r="AKC257"/>
      <c r="AKD257"/>
      <c r="AKE257"/>
      <c r="AKF257"/>
      <c r="AKG257"/>
      <c r="AKH257"/>
      <c r="AKI257"/>
      <c r="AKJ257"/>
      <c r="AKK257"/>
      <c r="AKL257"/>
      <c r="AKM257"/>
      <c r="AKN257"/>
      <c r="AKO257"/>
      <c r="AKP257"/>
      <c r="AKQ257"/>
      <c r="AKR257"/>
      <c r="AKS257"/>
      <c r="AKT257"/>
      <c r="AKU257"/>
      <c r="AKV257"/>
      <c r="AKW257"/>
      <c r="AKX257"/>
      <c r="AKY257"/>
      <c r="AKZ257"/>
      <c r="ALA257"/>
      <c r="ALB257"/>
      <c r="ALC257"/>
      <c r="ALD257"/>
      <c r="ALE257"/>
      <c r="ALF257"/>
      <c r="ALG257"/>
      <c r="ALH257"/>
      <c r="ALI257"/>
      <c r="ALJ257"/>
      <c r="ALK257"/>
      <c r="ALL257"/>
      <c r="ALM257"/>
      <c r="ALN257"/>
      <c r="ALO257"/>
      <c r="ALP257"/>
      <c r="ALQ257"/>
      <c r="ALR257"/>
      <c r="ALS257"/>
      <c r="ALT257"/>
      <c r="ALU257"/>
      <c r="ALV257"/>
      <c r="ALW257"/>
      <c r="ALX257"/>
      <c r="ALY257"/>
      <c r="ALZ257"/>
      <c r="AMA257"/>
      <c r="AMB257"/>
      <c r="AMC257"/>
      <c r="AMD257"/>
      <c r="AME257"/>
      <c r="AMF257"/>
      <c r="AMG257"/>
      <c r="AMH257"/>
      <c r="AMI257"/>
    </row>
    <row r="258" spans="1:1023" ht="28.5">
      <c r="A258" s="284" t="s">
        <v>987</v>
      </c>
      <c r="B258" s="156">
        <v>258</v>
      </c>
      <c r="C258" s="302" t="s">
        <v>988</v>
      </c>
      <c r="D258" s="281" t="s">
        <v>989</v>
      </c>
      <c r="E258" s="155" t="s">
        <v>791</v>
      </c>
      <c r="F258" s="78"/>
      <c r="G258"/>
      <c r="H258"/>
      <c r="I258" s="343"/>
      <c r="J258" s="212">
        <v>2</v>
      </c>
      <c r="K258" s="78">
        <v>2</v>
      </c>
      <c r="L258"/>
      <c r="M258"/>
      <c r="N258"/>
      <c r="O258" s="348">
        <v>3</v>
      </c>
      <c r="P258"/>
      <c r="Q258" s="78"/>
      <c r="R258"/>
      <c r="S258"/>
      <c r="T258"/>
      <c r="U258"/>
      <c r="V258" s="166">
        <f t="shared" si="140"/>
        <v>100</v>
      </c>
      <c r="W258" s="166">
        <f t="shared" si="152"/>
        <v>100</v>
      </c>
      <c r="X258" s="166">
        <f t="shared" si="151"/>
        <v>20</v>
      </c>
      <c r="Y258" s="166">
        <f t="shared" si="146"/>
        <v>100</v>
      </c>
      <c r="Z258" s="166">
        <f t="shared" si="147"/>
        <v>100</v>
      </c>
      <c r="AA258" s="174">
        <f t="shared" si="148"/>
        <v>100</v>
      </c>
      <c r="AB258" s="174">
        <f t="shared" si="149"/>
        <v>100</v>
      </c>
      <c r="AC258" s="174">
        <f t="shared" si="150"/>
        <v>100</v>
      </c>
      <c r="AD258"/>
      <c r="AE258"/>
      <c r="AF258" s="162">
        <f t="shared" si="153"/>
        <v>10</v>
      </c>
      <c r="AG258" s="162">
        <f t="shared" si="154"/>
        <v>10</v>
      </c>
      <c r="AH258" s="162">
        <f t="shared" si="155"/>
        <v>100</v>
      </c>
      <c r="AI258" s="162">
        <f t="shared" si="156"/>
        <v>100</v>
      </c>
      <c r="AJ258" s="163"/>
      <c r="AK258" s="348">
        <v>1</v>
      </c>
      <c r="AL258" s="78"/>
      <c r="AM258" s="163"/>
      <c r="AN258"/>
      <c r="AO258"/>
      <c r="AP258"/>
      <c r="AQ258" s="272" t="s">
        <v>25948</v>
      </c>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c r="AAA258"/>
      <c r="AAB258"/>
      <c r="AAC258"/>
      <c r="AAD258"/>
      <c r="AAE258"/>
      <c r="AAF258"/>
      <c r="AAG258"/>
      <c r="AAH258"/>
      <c r="AAI258"/>
      <c r="AAJ258"/>
      <c r="AAK258"/>
      <c r="AAL258"/>
      <c r="AAM258"/>
      <c r="AAN258"/>
      <c r="AAO258"/>
      <c r="AAP258"/>
      <c r="AAQ258"/>
      <c r="AAR258"/>
      <c r="AAS258"/>
      <c r="AAT258"/>
      <c r="AAU258"/>
      <c r="AAV258"/>
      <c r="AAW258"/>
      <c r="AAX258"/>
      <c r="AAY258"/>
      <c r="AAZ258"/>
      <c r="ABA258"/>
      <c r="ABB258"/>
      <c r="ABC258"/>
      <c r="ABD258"/>
      <c r="ABE258"/>
      <c r="ABF258"/>
      <c r="ABG258"/>
      <c r="ABH258"/>
      <c r="ABI258"/>
      <c r="ABJ258"/>
      <c r="ABK258"/>
      <c r="ABL258"/>
      <c r="ABM258"/>
      <c r="ABN258"/>
      <c r="ABO258"/>
      <c r="ABP258"/>
      <c r="ABQ258"/>
      <c r="ABR258"/>
      <c r="ABS258"/>
      <c r="ABT258"/>
      <c r="ABU258"/>
      <c r="ABV258"/>
      <c r="ABW258"/>
      <c r="ABX258"/>
      <c r="ABY258"/>
      <c r="ABZ258"/>
      <c r="ACA258"/>
      <c r="ACB258"/>
      <c r="ACC258"/>
      <c r="ACD258"/>
      <c r="ACE258"/>
      <c r="ACF258"/>
      <c r="ACG258"/>
      <c r="ACH258"/>
      <c r="ACI258"/>
      <c r="ACJ258"/>
      <c r="ACK258"/>
      <c r="ACL258"/>
      <c r="ACM258"/>
      <c r="ACN258"/>
      <c r="ACO258"/>
      <c r="ACP258"/>
      <c r="ACQ258"/>
      <c r="ACR258"/>
      <c r="ACS258"/>
      <c r="ACT258"/>
      <c r="ACU258"/>
      <c r="ACV258"/>
      <c r="ACW258"/>
      <c r="ACX258"/>
      <c r="ACY258"/>
      <c r="ACZ258"/>
      <c r="ADA258"/>
      <c r="ADB258"/>
      <c r="ADC258"/>
      <c r="ADD258"/>
      <c r="ADE258"/>
      <c r="ADF258"/>
      <c r="ADG258"/>
      <c r="ADH258"/>
      <c r="ADI258"/>
      <c r="ADJ258"/>
      <c r="ADK258"/>
      <c r="ADL258"/>
      <c r="ADM258"/>
      <c r="ADN258"/>
      <c r="ADO258"/>
      <c r="ADP258"/>
      <c r="ADQ258"/>
      <c r="ADR258"/>
      <c r="ADS258"/>
      <c r="ADT258"/>
      <c r="ADU258"/>
      <c r="ADV258"/>
      <c r="ADW258"/>
      <c r="ADX258"/>
      <c r="ADY258"/>
      <c r="ADZ258"/>
      <c r="AEA258"/>
      <c r="AEB258"/>
      <c r="AEC258"/>
      <c r="AED258"/>
      <c r="AEE258"/>
      <c r="AEF258"/>
      <c r="AEG258"/>
      <c r="AEH258"/>
      <c r="AEI258"/>
      <c r="AEJ258"/>
      <c r="AEK258"/>
      <c r="AEL258"/>
      <c r="AEM258"/>
      <c r="AEN258"/>
      <c r="AEO258"/>
      <c r="AEP258"/>
      <c r="AEQ258"/>
      <c r="AER258"/>
      <c r="AES258"/>
      <c r="AET258"/>
      <c r="AEU258"/>
      <c r="AEV258"/>
      <c r="AEW258"/>
      <c r="AEX258"/>
      <c r="AEY258"/>
      <c r="AEZ258"/>
      <c r="AFA258"/>
      <c r="AFB258"/>
      <c r="AFC258"/>
      <c r="AFD258"/>
      <c r="AFE258"/>
      <c r="AFF258"/>
      <c r="AFG258"/>
      <c r="AFH258"/>
      <c r="AFI258"/>
      <c r="AFJ258"/>
      <c r="AFK258"/>
      <c r="AFL258"/>
      <c r="AFM258"/>
      <c r="AFN258"/>
      <c r="AFO258"/>
      <c r="AFP258"/>
      <c r="AFQ258"/>
      <c r="AFR258"/>
      <c r="AFS258"/>
      <c r="AFT258"/>
      <c r="AFU258"/>
      <c r="AFV258"/>
      <c r="AFW258"/>
      <c r="AFX258"/>
      <c r="AFY258"/>
      <c r="AFZ258"/>
      <c r="AGA258"/>
      <c r="AGB258"/>
      <c r="AGC258"/>
      <c r="AGD258"/>
      <c r="AGE258"/>
      <c r="AGF258"/>
      <c r="AGG258"/>
      <c r="AGH258"/>
      <c r="AGI258"/>
      <c r="AGJ258"/>
      <c r="AGK258"/>
      <c r="AGL258"/>
      <c r="AGM258"/>
      <c r="AGN258"/>
      <c r="AGO258"/>
      <c r="AGP258"/>
      <c r="AGQ258"/>
      <c r="AGR258"/>
      <c r="AGS258"/>
      <c r="AGT258"/>
      <c r="AGU258"/>
      <c r="AGV258"/>
      <c r="AGW258"/>
      <c r="AGX258"/>
      <c r="AGY258"/>
      <c r="AGZ258"/>
      <c r="AHA258"/>
      <c r="AHB258"/>
      <c r="AHC258"/>
      <c r="AHD258"/>
      <c r="AHE258"/>
      <c r="AHF258"/>
      <c r="AHG258"/>
      <c r="AHH258"/>
      <c r="AHI258"/>
      <c r="AHJ258"/>
      <c r="AHK258"/>
      <c r="AHL258"/>
      <c r="AHM258"/>
      <c r="AHN258"/>
      <c r="AHO258"/>
      <c r="AHP258"/>
      <c r="AHQ258"/>
      <c r="AHR258"/>
      <c r="AHS258"/>
      <c r="AHT258"/>
      <c r="AHU258"/>
      <c r="AHV258"/>
      <c r="AHW258"/>
      <c r="AHX258"/>
      <c r="AHY258"/>
      <c r="AHZ258"/>
      <c r="AIA258"/>
      <c r="AIB258"/>
      <c r="AIC258"/>
      <c r="AID258"/>
      <c r="AIE258"/>
      <c r="AIF258"/>
      <c r="AIG258"/>
      <c r="AIH258"/>
      <c r="AII258"/>
      <c r="AIJ258"/>
      <c r="AIK258"/>
      <c r="AIL258"/>
      <c r="AIM258"/>
      <c r="AIN258"/>
      <c r="AIO258"/>
      <c r="AIP258"/>
      <c r="AIQ258"/>
      <c r="AIR258"/>
      <c r="AIS258"/>
      <c r="AIT258"/>
      <c r="AIU258"/>
      <c r="AIV258"/>
      <c r="AIW258"/>
      <c r="AIX258"/>
      <c r="AIY258"/>
      <c r="AIZ258"/>
      <c r="AJA258"/>
      <c r="AJB258"/>
      <c r="AJC258"/>
      <c r="AJD258"/>
      <c r="AJE258"/>
      <c r="AJF258"/>
      <c r="AJG258"/>
      <c r="AJH258"/>
      <c r="AJI258"/>
      <c r="AJJ258"/>
      <c r="AJK258"/>
      <c r="AJL258"/>
      <c r="AJM258"/>
      <c r="AJN258"/>
      <c r="AJO258"/>
      <c r="AJP258"/>
      <c r="AJQ258"/>
      <c r="AJR258"/>
      <c r="AJS258"/>
      <c r="AJT258"/>
      <c r="AJU258"/>
      <c r="AJV258"/>
      <c r="AJW258"/>
      <c r="AJX258"/>
      <c r="AJY258"/>
      <c r="AJZ258"/>
      <c r="AKA258"/>
      <c r="AKB258"/>
      <c r="AKC258"/>
      <c r="AKD258"/>
      <c r="AKE258"/>
      <c r="AKF258"/>
      <c r="AKG258"/>
      <c r="AKH258"/>
      <c r="AKI258"/>
      <c r="AKJ258"/>
      <c r="AKK258"/>
      <c r="AKL258"/>
      <c r="AKM258"/>
      <c r="AKN258"/>
      <c r="AKO258"/>
      <c r="AKP258"/>
      <c r="AKQ258"/>
      <c r="AKR258"/>
      <c r="AKS258"/>
      <c r="AKT258"/>
      <c r="AKU258"/>
      <c r="AKV258"/>
      <c r="AKW258"/>
      <c r="AKX258"/>
      <c r="AKY258"/>
      <c r="AKZ258"/>
      <c r="ALA258"/>
      <c r="ALB258"/>
      <c r="ALC258"/>
      <c r="ALD258"/>
      <c r="ALE258"/>
      <c r="ALF258"/>
      <c r="ALG258"/>
      <c r="ALH258"/>
      <c r="ALI258"/>
      <c r="ALJ258"/>
      <c r="ALK258"/>
      <c r="ALL258"/>
      <c r="ALM258"/>
      <c r="ALN258"/>
      <c r="ALO258"/>
      <c r="ALP258"/>
      <c r="ALQ258"/>
      <c r="ALR258"/>
      <c r="ALS258"/>
      <c r="ALT258"/>
      <c r="ALU258"/>
      <c r="ALV258"/>
      <c r="ALW258"/>
      <c r="ALX258"/>
      <c r="ALY258"/>
      <c r="ALZ258"/>
      <c r="AMA258"/>
      <c r="AMB258"/>
      <c r="AMC258"/>
      <c r="AMD258"/>
      <c r="AME258"/>
      <c r="AMF258"/>
      <c r="AMG258"/>
      <c r="AMH258"/>
      <c r="AMI258"/>
    </row>
    <row r="259" spans="1:1023">
      <c r="A259" s="284" t="s">
        <v>990</v>
      </c>
      <c r="B259" s="156">
        <v>259</v>
      </c>
      <c r="C259" s="302" t="s">
        <v>991</v>
      </c>
      <c r="D259" s="281" t="s">
        <v>992</v>
      </c>
      <c r="E259"/>
      <c r="F259" s="78">
        <v>4</v>
      </c>
      <c r="G259"/>
      <c r="H259"/>
      <c r="I259" s="343"/>
      <c r="J259" s="212">
        <v>2</v>
      </c>
      <c r="K259" s="78">
        <v>2</v>
      </c>
      <c r="L259"/>
      <c r="M259"/>
      <c r="N259"/>
      <c r="O259"/>
      <c r="P259"/>
      <c r="Q259" s="78"/>
      <c r="R259"/>
      <c r="S259"/>
      <c r="T259"/>
      <c r="U259"/>
      <c r="V259" s="166">
        <f t="shared" si="140"/>
        <v>100</v>
      </c>
      <c r="W259" s="166">
        <f t="shared" si="152"/>
        <v>100</v>
      </c>
      <c r="X259" s="166">
        <f t="shared" si="151"/>
        <v>100</v>
      </c>
      <c r="Y259" s="166">
        <f t="shared" si="146"/>
        <v>100</v>
      </c>
      <c r="Z259" s="166">
        <f t="shared" si="147"/>
        <v>100</v>
      </c>
      <c r="AA259" s="174">
        <f t="shared" si="148"/>
        <v>100</v>
      </c>
      <c r="AB259" s="174">
        <f t="shared" si="149"/>
        <v>100</v>
      </c>
      <c r="AC259" s="174">
        <f t="shared" si="150"/>
        <v>100</v>
      </c>
      <c r="AD259"/>
      <c r="AE259"/>
      <c r="AF259" s="162">
        <f t="shared" si="153"/>
        <v>10</v>
      </c>
      <c r="AG259" s="162">
        <f t="shared" si="154"/>
        <v>10</v>
      </c>
      <c r="AH259" s="162">
        <f t="shared" si="155"/>
        <v>100</v>
      </c>
      <c r="AI259" s="162">
        <f t="shared" si="156"/>
        <v>100</v>
      </c>
      <c r="AJ259" s="352"/>
      <c r="AK259"/>
      <c r="AL259" s="78"/>
      <c r="AM259" s="163"/>
      <c r="AN259"/>
      <c r="AO259"/>
      <c r="AP259"/>
      <c r="AQ259" s="272" t="s">
        <v>25949</v>
      </c>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c r="AAA259"/>
      <c r="AAB259"/>
      <c r="AAC259"/>
      <c r="AAD259"/>
      <c r="AAE259"/>
      <c r="AAF259"/>
      <c r="AAG259"/>
      <c r="AAH259"/>
      <c r="AAI259"/>
      <c r="AAJ259"/>
      <c r="AAK259"/>
      <c r="AAL259"/>
      <c r="AAM259"/>
      <c r="AAN259"/>
      <c r="AAO259"/>
      <c r="AAP259"/>
      <c r="AAQ259"/>
      <c r="AAR259"/>
      <c r="AAS259"/>
      <c r="AAT259"/>
      <c r="AAU259"/>
      <c r="AAV259"/>
      <c r="AAW259"/>
      <c r="AAX259"/>
      <c r="AAY259"/>
      <c r="AAZ259"/>
      <c r="ABA259"/>
      <c r="ABB259"/>
      <c r="ABC259"/>
      <c r="ABD259"/>
      <c r="ABE259"/>
      <c r="ABF259"/>
      <c r="ABG259"/>
      <c r="ABH259"/>
      <c r="ABI259"/>
      <c r="ABJ259"/>
      <c r="ABK259"/>
      <c r="ABL259"/>
      <c r="ABM259"/>
      <c r="ABN259"/>
      <c r="ABO259"/>
      <c r="ABP259"/>
      <c r="ABQ259"/>
      <c r="ABR259"/>
      <c r="ABS259"/>
      <c r="ABT259"/>
      <c r="ABU259"/>
      <c r="ABV259"/>
      <c r="ABW259"/>
      <c r="ABX259"/>
      <c r="ABY259"/>
      <c r="ABZ259"/>
      <c r="ACA259"/>
      <c r="ACB259"/>
      <c r="ACC259"/>
      <c r="ACD259"/>
      <c r="ACE259"/>
      <c r="ACF259"/>
      <c r="ACG259"/>
      <c r="ACH259"/>
      <c r="ACI259"/>
      <c r="ACJ259"/>
      <c r="ACK259"/>
      <c r="ACL259"/>
      <c r="ACM259"/>
      <c r="ACN259"/>
      <c r="ACO259"/>
      <c r="ACP259"/>
      <c r="ACQ259"/>
      <c r="ACR259"/>
      <c r="ACS259"/>
      <c r="ACT259"/>
      <c r="ACU259"/>
      <c r="ACV259"/>
      <c r="ACW259"/>
      <c r="ACX259"/>
      <c r="ACY259"/>
      <c r="ACZ259"/>
      <c r="ADA259"/>
      <c r="ADB259"/>
      <c r="ADC259"/>
      <c r="ADD259"/>
      <c r="ADE259"/>
      <c r="ADF259"/>
      <c r="ADG259"/>
      <c r="ADH259"/>
      <c r="ADI259"/>
      <c r="ADJ259"/>
      <c r="ADK259"/>
      <c r="ADL259"/>
      <c r="ADM259"/>
      <c r="ADN259"/>
      <c r="ADO259"/>
      <c r="ADP259"/>
      <c r="ADQ259"/>
      <c r="ADR259"/>
      <c r="ADS259"/>
      <c r="ADT259"/>
      <c r="ADU259"/>
      <c r="ADV259"/>
      <c r="ADW259"/>
      <c r="ADX259"/>
      <c r="ADY259"/>
      <c r="ADZ259"/>
      <c r="AEA259"/>
      <c r="AEB259"/>
      <c r="AEC259"/>
      <c r="AED259"/>
      <c r="AEE259"/>
      <c r="AEF259"/>
      <c r="AEG259"/>
      <c r="AEH259"/>
      <c r="AEI259"/>
      <c r="AEJ259"/>
      <c r="AEK259"/>
      <c r="AEL259"/>
      <c r="AEM259"/>
      <c r="AEN259"/>
      <c r="AEO259"/>
      <c r="AEP259"/>
      <c r="AEQ259"/>
      <c r="AER259"/>
      <c r="AES259"/>
      <c r="AET259"/>
      <c r="AEU259"/>
      <c r="AEV259"/>
      <c r="AEW259"/>
      <c r="AEX259"/>
      <c r="AEY259"/>
      <c r="AEZ259"/>
      <c r="AFA259"/>
      <c r="AFB259"/>
      <c r="AFC259"/>
      <c r="AFD259"/>
      <c r="AFE259"/>
      <c r="AFF259"/>
      <c r="AFG259"/>
      <c r="AFH259"/>
      <c r="AFI259"/>
      <c r="AFJ259"/>
      <c r="AFK259"/>
      <c r="AFL259"/>
      <c r="AFM259"/>
      <c r="AFN259"/>
      <c r="AFO259"/>
      <c r="AFP259"/>
      <c r="AFQ259"/>
      <c r="AFR259"/>
      <c r="AFS259"/>
      <c r="AFT259"/>
      <c r="AFU259"/>
      <c r="AFV259"/>
      <c r="AFW259"/>
      <c r="AFX259"/>
      <c r="AFY259"/>
      <c r="AFZ259"/>
      <c r="AGA259"/>
      <c r="AGB259"/>
      <c r="AGC259"/>
      <c r="AGD259"/>
      <c r="AGE259"/>
      <c r="AGF259"/>
      <c r="AGG259"/>
      <c r="AGH259"/>
      <c r="AGI259"/>
      <c r="AGJ259"/>
      <c r="AGK259"/>
      <c r="AGL259"/>
      <c r="AGM259"/>
      <c r="AGN259"/>
      <c r="AGO259"/>
      <c r="AGP259"/>
      <c r="AGQ259"/>
      <c r="AGR259"/>
      <c r="AGS259"/>
      <c r="AGT259"/>
      <c r="AGU259"/>
      <c r="AGV259"/>
      <c r="AGW259"/>
      <c r="AGX259"/>
      <c r="AGY259"/>
      <c r="AGZ259"/>
      <c r="AHA259"/>
      <c r="AHB259"/>
      <c r="AHC259"/>
      <c r="AHD259"/>
      <c r="AHE259"/>
      <c r="AHF259"/>
      <c r="AHG259"/>
      <c r="AHH259"/>
      <c r="AHI259"/>
      <c r="AHJ259"/>
      <c r="AHK259"/>
      <c r="AHL259"/>
      <c r="AHM259"/>
      <c r="AHN259"/>
      <c r="AHO259"/>
      <c r="AHP259"/>
      <c r="AHQ259"/>
      <c r="AHR259"/>
      <c r="AHS259"/>
      <c r="AHT259"/>
      <c r="AHU259"/>
      <c r="AHV259"/>
      <c r="AHW259"/>
      <c r="AHX259"/>
      <c r="AHY259"/>
      <c r="AHZ259"/>
      <c r="AIA259"/>
      <c r="AIB259"/>
      <c r="AIC259"/>
      <c r="AID259"/>
      <c r="AIE259"/>
      <c r="AIF259"/>
      <c r="AIG259"/>
      <c r="AIH259"/>
      <c r="AII259"/>
      <c r="AIJ259"/>
      <c r="AIK259"/>
      <c r="AIL259"/>
      <c r="AIM259"/>
      <c r="AIN259"/>
      <c r="AIO259"/>
      <c r="AIP259"/>
      <c r="AIQ259"/>
      <c r="AIR259"/>
      <c r="AIS259"/>
      <c r="AIT259"/>
      <c r="AIU259"/>
      <c r="AIV259"/>
      <c r="AIW259"/>
      <c r="AIX259"/>
      <c r="AIY259"/>
      <c r="AIZ259"/>
      <c r="AJA259"/>
      <c r="AJB259"/>
      <c r="AJC259"/>
      <c r="AJD259"/>
      <c r="AJE259"/>
      <c r="AJF259"/>
      <c r="AJG259"/>
      <c r="AJH259"/>
      <c r="AJI259"/>
      <c r="AJJ259"/>
      <c r="AJK259"/>
      <c r="AJL259"/>
      <c r="AJM259"/>
      <c r="AJN259"/>
      <c r="AJO259"/>
      <c r="AJP259"/>
      <c r="AJQ259"/>
      <c r="AJR259"/>
      <c r="AJS259"/>
      <c r="AJT259"/>
      <c r="AJU259"/>
      <c r="AJV259"/>
      <c r="AJW259"/>
      <c r="AJX259"/>
      <c r="AJY259"/>
      <c r="AJZ259"/>
      <c r="AKA259"/>
      <c r="AKB259"/>
      <c r="AKC259"/>
      <c r="AKD259"/>
      <c r="AKE259"/>
      <c r="AKF259"/>
      <c r="AKG259"/>
      <c r="AKH259"/>
      <c r="AKI259"/>
      <c r="AKJ259"/>
      <c r="AKK259"/>
      <c r="AKL259"/>
      <c r="AKM259"/>
      <c r="AKN259"/>
      <c r="AKO259"/>
      <c r="AKP259"/>
      <c r="AKQ259"/>
      <c r="AKR259"/>
      <c r="AKS259"/>
      <c r="AKT259"/>
      <c r="AKU259"/>
      <c r="AKV259"/>
      <c r="AKW259"/>
      <c r="AKX259"/>
      <c r="AKY259"/>
      <c r="AKZ259"/>
      <c r="ALA259"/>
      <c r="ALB259"/>
      <c r="ALC259"/>
      <c r="ALD259"/>
      <c r="ALE259"/>
      <c r="ALF259"/>
      <c r="ALG259"/>
      <c r="ALH259"/>
      <c r="ALI259"/>
      <c r="ALJ259"/>
      <c r="ALK259"/>
      <c r="ALL259"/>
      <c r="ALM259"/>
      <c r="ALN259"/>
      <c r="ALO259"/>
      <c r="ALP259"/>
      <c r="ALQ259"/>
      <c r="ALR259"/>
      <c r="ALS259"/>
      <c r="ALT259"/>
      <c r="ALU259"/>
      <c r="ALV259"/>
      <c r="ALW259"/>
      <c r="ALX259"/>
      <c r="ALY259"/>
      <c r="ALZ259"/>
      <c r="AMA259"/>
      <c r="AMB259"/>
      <c r="AMC259"/>
      <c r="AMD259"/>
      <c r="AME259"/>
      <c r="AMF259"/>
      <c r="AMG259"/>
      <c r="AMH259"/>
      <c r="AMI259"/>
    </row>
    <row r="260" spans="1:1023">
      <c r="A260" s="292" t="s">
        <v>993</v>
      </c>
      <c r="B260" s="156">
        <v>260</v>
      </c>
      <c r="C260" s="307" t="s">
        <v>994</v>
      </c>
      <c r="D260" s="314" t="s">
        <v>995</v>
      </c>
      <c r="E260"/>
      <c r="F260" s="78"/>
      <c r="G260"/>
      <c r="H260"/>
      <c r="I260" s="349">
        <v>50</v>
      </c>
      <c r="J260" s="212"/>
      <c r="K260" s="78"/>
      <c r="L260" s="348">
        <v>2</v>
      </c>
      <c r="M260"/>
      <c r="N260"/>
      <c r="O260"/>
      <c r="P260"/>
      <c r="Q260" s="78"/>
      <c r="R260"/>
      <c r="S260"/>
      <c r="T260"/>
      <c r="U260"/>
      <c r="V260" s="166">
        <f t="shared" si="140"/>
        <v>100</v>
      </c>
      <c r="W260" s="166">
        <f t="shared" si="152"/>
        <v>100</v>
      </c>
      <c r="X260" s="166">
        <f t="shared" si="151"/>
        <v>100</v>
      </c>
      <c r="Y260" s="166">
        <f t="shared" si="146"/>
        <v>100</v>
      </c>
      <c r="Z260" s="166">
        <f t="shared" si="147"/>
        <v>100</v>
      </c>
      <c r="AA260" s="174">
        <f t="shared" si="148"/>
        <v>100</v>
      </c>
      <c r="AB260" s="174">
        <f t="shared" si="149"/>
        <v>100</v>
      </c>
      <c r="AC260" s="174">
        <f t="shared" si="150"/>
        <v>100</v>
      </c>
      <c r="AD260"/>
      <c r="AE260"/>
      <c r="AF260" s="162">
        <f t="shared" si="153"/>
        <v>100</v>
      </c>
      <c r="AG260" s="162">
        <f t="shared" si="154"/>
        <v>100</v>
      </c>
      <c r="AH260" s="162">
        <f t="shared" si="155"/>
        <v>100</v>
      </c>
      <c r="AI260" s="162">
        <f t="shared" si="156"/>
        <v>100</v>
      </c>
      <c r="AJ260" s="352" t="s">
        <v>25950</v>
      </c>
      <c r="AK260"/>
      <c r="AL260" s="78">
        <v>3</v>
      </c>
      <c r="AM260" s="163"/>
      <c r="AN260"/>
      <c r="AO260"/>
      <c r="AP260"/>
      <c r="AQ260" s="272" t="s">
        <v>25951</v>
      </c>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c r="AAA260"/>
      <c r="AAB260"/>
      <c r="AAC260"/>
      <c r="AAD260"/>
      <c r="AAE260"/>
      <c r="AAF260"/>
      <c r="AAG260"/>
      <c r="AAH260"/>
      <c r="AAI260"/>
      <c r="AAJ260"/>
      <c r="AAK260"/>
      <c r="AAL260"/>
      <c r="AAM260"/>
      <c r="AAN260"/>
      <c r="AAO260"/>
      <c r="AAP260"/>
      <c r="AAQ260"/>
      <c r="AAR260"/>
      <c r="AAS260"/>
      <c r="AAT260"/>
      <c r="AAU260"/>
      <c r="AAV260"/>
      <c r="AAW260"/>
      <c r="AAX260"/>
      <c r="AAY260"/>
      <c r="AAZ260"/>
      <c r="ABA260"/>
      <c r="ABB260"/>
      <c r="ABC260"/>
      <c r="ABD260"/>
      <c r="ABE260"/>
      <c r="ABF260"/>
      <c r="ABG260"/>
      <c r="ABH260"/>
      <c r="ABI260"/>
      <c r="ABJ260"/>
      <c r="ABK260"/>
      <c r="ABL260"/>
      <c r="ABM260"/>
      <c r="ABN260"/>
      <c r="ABO260"/>
      <c r="ABP260"/>
      <c r="ABQ260"/>
      <c r="ABR260"/>
      <c r="ABS260"/>
      <c r="ABT260"/>
      <c r="ABU260"/>
      <c r="ABV260"/>
      <c r="ABW260"/>
      <c r="ABX260"/>
      <c r="ABY260"/>
      <c r="ABZ260"/>
      <c r="ACA260"/>
      <c r="ACB260"/>
      <c r="ACC260"/>
      <c r="ACD260"/>
      <c r="ACE260"/>
      <c r="ACF260"/>
      <c r="ACG260"/>
      <c r="ACH260"/>
      <c r="ACI260"/>
      <c r="ACJ260"/>
      <c r="ACK260"/>
      <c r="ACL260"/>
      <c r="ACM260"/>
      <c r="ACN260"/>
      <c r="ACO260"/>
      <c r="ACP260"/>
      <c r="ACQ260"/>
      <c r="ACR260"/>
      <c r="ACS260"/>
      <c r="ACT260"/>
      <c r="ACU260"/>
      <c r="ACV260"/>
      <c r="ACW260"/>
      <c r="ACX260"/>
      <c r="ACY260"/>
      <c r="ACZ260"/>
      <c r="ADA260"/>
      <c r="ADB260"/>
      <c r="ADC260"/>
      <c r="ADD260"/>
      <c r="ADE260"/>
      <c r="ADF260"/>
      <c r="ADG260"/>
      <c r="ADH260"/>
      <c r="ADI260"/>
      <c r="ADJ260"/>
      <c r="ADK260"/>
      <c r="ADL260"/>
      <c r="ADM260"/>
      <c r="ADN260"/>
      <c r="ADO260"/>
      <c r="ADP260"/>
      <c r="ADQ260"/>
      <c r="ADR260"/>
      <c r="ADS260"/>
      <c r="ADT260"/>
      <c r="ADU260"/>
      <c r="ADV260"/>
      <c r="ADW260"/>
      <c r="ADX260"/>
      <c r="ADY260"/>
      <c r="ADZ260"/>
      <c r="AEA260"/>
      <c r="AEB260"/>
      <c r="AEC260"/>
      <c r="AED260"/>
      <c r="AEE260"/>
      <c r="AEF260"/>
      <c r="AEG260"/>
      <c r="AEH260"/>
      <c r="AEI260"/>
      <c r="AEJ260"/>
      <c r="AEK260"/>
      <c r="AEL260"/>
      <c r="AEM260"/>
      <c r="AEN260"/>
      <c r="AEO260"/>
      <c r="AEP260"/>
      <c r="AEQ260"/>
      <c r="AER260"/>
      <c r="AES260"/>
      <c r="AET260"/>
      <c r="AEU260"/>
      <c r="AEV260"/>
      <c r="AEW260"/>
      <c r="AEX260"/>
      <c r="AEY260"/>
      <c r="AEZ260"/>
      <c r="AFA260"/>
      <c r="AFB260"/>
      <c r="AFC260"/>
      <c r="AFD260"/>
      <c r="AFE260"/>
      <c r="AFF260"/>
      <c r="AFG260"/>
      <c r="AFH260"/>
      <c r="AFI260"/>
      <c r="AFJ260"/>
      <c r="AFK260"/>
      <c r="AFL260"/>
      <c r="AFM260"/>
      <c r="AFN260"/>
      <c r="AFO260"/>
      <c r="AFP260"/>
      <c r="AFQ260"/>
      <c r="AFR260"/>
      <c r="AFS260"/>
      <c r="AFT260"/>
      <c r="AFU260"/>
      <c r="AFV260"/>
      <c r="AFW260"/>
      <c r="AFX260"/>
      <c r="AFY260"/>
      <c r="AFZ260"/>
      <c r="AGA260"/>
      <c r="AGB260"/>
      <c r="AGC260"/>
      <c r="AGD260"/>
      <c r="AGE260"/>
      <c r="AGF260"/>
      <c r="AGG260"/>
      <c r="AGH260"/>
      <c r="AGI260"/>
      <c r="AGJ260"/>
      <c r="AGK260"/>
      <c r="AGL260"/>
      <c r="AGM260"/>
      <c r="AGN260"/>
      <c r="AGO260"/>
      <c r="AGP260"/>
      <c r="AGQ260"/>
      <c r="AGR260"/>
      <c r="AGS260"/>
      <c r="AGT260"/>
      <c r="AGU260"/>
      <c r="AGV260"/>
      <c r="AGW260"/>
      <c r="AGX260"/>
      <c r="AGY260"/>
      <c r="AGZ260"/>
      <c r="AHA260"/>
      <c r="AHB260"/>
      <c r="AHC260"/>
      <c r="AHD260"/>
      <c r="AHE260"/>
      <c r="AHF260"/>
      <c r="AHG260"/>
      <c r="AHH260"/>
      <c r="AHI260"/>
      <c r="AHJ260"/>
      <c r="AHK260"/>
      <c r="AHL260"/>
      <c r="AHM260"/>
      <c r="AHN260"/>
      <c r="AHO260"/>
      <c r="AHP260"/>
      <c r="AHQ260"/>
      <c r="AHR260"/>
      <c r="AHS260"/>
      <c r="AHT260"/>
      <c r="AHU260"/>
      <c r="AHV260"/>
      <c r="AHW260"/>
      <c r="AHX260"/>
      <c r="AHY260"/>
      <c r="AHZ260"/>
      <c r="AIA260"/>
      <c r="AIB260"/>
      <c r="AIC260"/>
      <c r="AID260"/>
      <c r="AIE260"/>
      <c r="AIF260"/>
      <c r="AIG260"/>
      <c r="AIH260"/>
      <c r="AII260"/>
      <c r="AIJ260"/>
      <c r="AIK260"/>
      <c r="AIL260"/>
      <c r="AIM260"/>
      <c r="AIN260"/>
      <c r="AIO260"/>
      <c r="AIP260"/>
      <c r="AIQ260"/>
      <c r="AIR260"/>
      <c r="AIS260"/>
      <c r="AIT260"/>
      <c r="AIU260"/>
      <c r="AIV260"/>
      <c r="AIW260"/>
      <c r="AIX260"/>
      <c r="AIY260"/>
      <c r="AIZ260"/>
      <c r="AJA260"/>
      <c r="AJB260"/>
      <c r="AJC260"/>
      <c r="AJD260"/>
      <c r="AJE260"/>
      <c r="AJF260"/>
      <c r="AJG260"/>
      <c r="AJH260"/>
      <c r="AJI260"/>
      <c r="AJJ260"/>
      <c r="AJK260"/>
      <c r="AJL260"/>
      <c r="AJM260"/>
      <c r="AJN260"/>
      <c r="AJO260"/>
      <c r="AJP260"/>
      <c r="AJQ260"/>
      <c r="AJR260"/>
      <c r="AJS260"/>
      <c r="AJT260"/>
      <c r="AJU260"/>
      <c r="AJV260"/>
      <c r="AJW260"/>
      <c r="AJX260"/>
      <c r="AJY260"/>
      <c r="AJZ260"/>
      <c r="AKA260"/>
      <c r="AKB260"/>
      <c r="AKC260"/>
      <c r="AKD260"/>
      <c r="AKE260"/>
      <c r="AKF260"/>
      <c r="AKG260"/>
      <c r="AKH260"/>
      <c r="AKI260"/>
      <c r="AKJ260"/>
      <c r="AKK260"/>
      <c r="AKL260"/>
      <c r="AKM260"/>
      <c r="AKN260"/>
      <c r="AKO260"/>
      <c r="AKP260"/>
      <c r="AKQ260"/>
      <c r="AKR260"/>
      <c r="AKS260"/>
      <c r="AKT260"/>
      <c r="AKU260"/>
      <c r="AKV260"/>
      <c r="AKW260"/>
      <c r="AKX260"/>
      <c r="AKY260"/>
      <c r="AKZ260"/>
      <c r="ALA260"/>
      <c r="ALB260"/>
      <c r="ALC260"/>
      <c r="ALD260"/>
      <c r="ALE260"/>
      <c r="ALF260"/>
      <c r="ALG260"/>
      <c r="ALH260"/>
      <c r="ALI260"/>
      <c r="ALJ260"/>
      <c r="ALK260"/>
      <c r="ALL260"/>
      <c r="ALM260"/>
      <c r="ALN260"/>
      <c r="ALO260"/>
      <c r="ALP260"/>
      <c r="ALQ260"/>
      <c r="ALR260"/>
      <c r="ALS260"/>
      <c r="ALT260"/>
      <c r="ALU260"/>
      <c r="ALV260"/>
      <c r="ALW260"/>
      <c r="ALX260"/>
      <c r="ALY260"/>
      <c r="ALZ260"/>
      <c r="AMA260"/>
      <c r="AMB260"/>
      <c r="AMC260"/>
      <c r="AMD260"/>
      <c r="AME260"/>
      <c r="AMF260"/>
      <c r="AMG260"/>
      <c r="AMH260"/>
      <c r="AMI260"/>
    </row>
    <row r="261" spans="1:1023">
      <c r="A261" s="284" t="s">
        <v>996</v>
      </c>
      <c r="B261" s="156">
        <v>261</v>
      </c>
      <c r="C261" s="302" t="s">
        <v>997</v>
      </c>
      <c r="D261" s="281" t="s">
        <v>998</v>
      </c>
      <c r="E261"/>
      <c r="F261" s="78">
        <v>4</v>
      </c>
      <c r="G261"/>
      <c r="H261"/>
      <c r="I261" s="349">
        <v>3.13</v>
      </c>
      <c r="J261" s="212">
        <v>2</v>
      </c>
      <c r="K261" s="78"/>
      <c r="L261"/>
      <c r="M261"/>
      <c r="N261"/>
      <c r="O261"/>
      <c r="P261"/>
      <c r="Q261" s="78">
        <v>2</v>
      </c>
      <c r="R261"/>
      <c r="S261"/>
      <c r="T261"/>
      <c r="U261"/>
      <c r="V261" s="166">
        <f t="shared" si="140"/>
        <v>100</v>
      </c>
      <c r="W261" s="166">
        <f t="shared" si="152"/>
        <v>100</v>
      </c>
      <c r="X261" s="166">
        <f t="shared" si="151"/>
        <v>100</v>
      </c>
      <c r="Y261" s="166">
        <f t="shared" si="146"/>
        <v>100</v>
      </c>
      <c r="Z261" s="166">
        <f t="shared" si="147"/>
        <v>100</v>
      </c>
      <c r="AA261" s="174">
        <f t="shared" si="148"/>
        <v>1</v>
      </c>
      <c r="AB261" s="174">
        <f t="shared" si="149"/>
        <v>100</v>
      </c>
      <c r="AC261" s="174">
        <f t="shared" si="150"/>
        <v>100</v>
      </c>
      <c r="AD261"/>
      <c r="AE261"/>
      <c r="AF261" s="162">
        <f t="shared" si="153"/>
        <v>100</v>
      </c>
      <c r="AG261" s="162">
        <f t="shared" si="154"/>
        <v>10</v>
      </c>
      <c r="AH261" s="162">
        <f t="shared" si="155"/>
        <v>100</v>
      </c>
      <c r="AI261" s="162">
        <f t="shared" si="156"/>
        <v>100</v>
      </c>
      <c r="AJ261" s="352" t="s">
        <v>1205</v>
      </c>
      <c r="AK261"/>
      <c r="AL261" s="78">
        <v>3</v>
      </c>
      <c r="AM261" s="163"/>
      <c r="AN261"/>
      <c r="AO261"/>
      <c r="AP261"/>
      <c r="AQ261" s="272" t="s">
        <v>25952</v>
      </c>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c r="AAA261"/>
      <c r="AAB261"/>
      <c r="AAC261"/>
      <c r="AAD261"/>
      <c r="AAE261"/>
      <c r="AAF261"/>
      <c r="AAG261"/>
      <c r="AAH261"/>
      <c r="AAI261"/>
      <c r="AAJ261"/>
      <c r="AAK261"/>
      <c r="AAL261"/>
      <c r="AAM261"/>
      <c r="AAN261"/>
      <c r="AAO261"/>
      <c r="AAP261"/>
      <c r="AAQ261"/>
      <c r="AAR261"/>
      <c r="AAS261"/>
      <c r="AAT261"/>
      <c r="AAU261"/>
      <c r="AAV261"/>
      <c r="AAW261"/>
      <c r="AAX261"/>
      <c r="AAY261"/>
      <c r="AAZ261"/>
      <c r="ABA261"/>
      <c r="ABB261"/>
      <c r="ABC261"/>
      <c r="ABD261"/>
      <c r="ABE261"/>
      <c r="ABF261"/>
      <c r="ABG261"/>
      <c r="ABH261"/>
      <c r="ABI261"/>
      <c r="ABJ261"/>
      <c r="ABK261"/>
      <c r="ABL261"/>
      <c r="ABM261"/>
      <c r="ABN261"/>
      <c r="ABO261"/>
      <c r="ABP261"/>
      <c r="ABQ261"/>
      <c r="ABR261"/>
      <c r="ABS261"/>
      <c r="ABT261"/>
      <c r="ABU261"/>
      <c r="ABV261"/>
      <c r="ABW261"/>
      <c r="ABX261"/>
      <c r="ABY261"/>
      <c r="ABZ261"/>
      <c r="ACA261"/>
      <c r="ACB261"/>
      <c r="ACC261"/>
      <c r="ACD261"/>
      <c r="ACE261"/>
      <c r="ACF261"/>
      <c r="ACG261"/>
      <c r="ACH261"/>
      <c r="ACI261"/>
      <c r="ACJ261"/>
      <c r="ACK261"/>
      <c r="ACL261"/>
      <c r="ACM261"/>
      <c r="ACN261"/>
      <c r="ACO261"/>
      <c r="ACP261"/>
      <c r="ACQ261"/>
      <c r="ACR261"/>
      <c r="ACS261"/>
      <c r="ACT261"/>
      <c r="ACU261"/>
      <c r="ACV261"/>
      <c r="ACW261"/>
      <c r="ACX261"/>
      <c r="ACY261"/>
      <c r="ACZ261"/>
      <c r="ADA261"/>
      <c r="ADB261"/>
      <c r="ADC261"/>
      <c r="ADD261"/>
      <c r="ADE261"/>
      <c r="ADF261"/>
      <c r="ADG261"/>
      <c r="ADH261"/>
      <c r="ADI261"/>
      <c r="ADJ261"/>
      <c r="ADK261"/>
      <c r="ADL261"/>
      <c r="ADM261"/>
      <c r="ADN261"/>
      <c r="ADO261"/>
      <c r="ADP261"/>
      <c r="ADQ261"/>
      <c r="ADR261"/>
      <c r="ADS261"/>
      <c r="ADT261"/>
      <c r="ADU261"/>
      <c r="ADV261"/>
      <c r="ADW261"/>
      <c r="ADX261"/>
      <c r="ADY261"/>
      <c r="ADZ261"/>
      <c r="AEA261"/>
      <c r="AEB261"/>
      <c r="AEC261"/>
      <c r="AED261"/>
      <c r="AEE261"/>
      <c r="AEF261"/>
      <c r="AEG261"/>
      <c r="AEH261"/>
      <c r="AEI261"/>
      <c r="AEJ261"/>
      <c r="AEK261"/>
      <c r="AEL261"/>
      <c r="AEM261"/>
      <c r="AEN261"/>
      <c r="AEO261"/>
      <c r="AEP261"/>
      <c r="AEQ261"/>
      <c r="AER261"/>
      <c r="AES261"/>
      <c r="AET261"/>
      <c r="AEU261"/>
      <c r="AEV261"/>
      <c r="AEW261"/>
      <c r="AEX261"/>
      <c r="AEY261"/>
      <c r="AEZ261"/>
      <c r="AFA261"/>
      <c r="AFB261"/>
      <c r="AFC261"/>
      <c r="AFD261"/>
      <c r="AFE261"/>
      <c r="AFF261"/>
      <c r="AFG261"/>
      <c r="AFH261"/>
      <c r="AFI261"/>
      <c r="AFJ261"/>
      <c r="AFK261"/>
      <c r="AFL261"/>
      <c r="AFM261"/>
      <c r="AFN261"/>
      <c r="AFO261"/>
      <c r="AFP261"/>
      <c r="AFQ261"/>
      <c r="AFR261"/>
      <c r="AFS261"/>
      <c r="AFT261"/>
      <c r="AFU261"/>
      <c r="AFV261"/>
      <c r="AFW261"/>
      <c r="AFX261"/>
      <c r="AFY261"/>
      <c r="AFZ261"/>
      <c r="AGA261"/>
      <c r="AGB261"/>
      <c r="AGC261"/>
      <c r="AGD261"/>
      <c r="AGE261"/>
      <c r="AGF261"/>
      <c r="AGG261"/>
      <c r="AGH261"/>
      <c r="AGI261"/>
      <c r="AGJ261"/>
      <c r="AGK261"/>
      <c r="AGL261"/>
      <c r="AGM261"/>
      <c r="AGN261"/>
      <c r="AGO261"/>
      <c r="AGP261"/>
      <c r="AGQ261"/>
      <c r="AGR261"/>
      <c r="AGS261"/>
      <c r="AGT261"/>
      <c r="AGU261"/>
      <c r="AGV261"/>
      <c r="AGW261"/>
      <c r="AGX261"/>
      <c r="AGY261"/>
      <c r="AGZ261"/>
      <c r="AHA261"/>
      <c r="AHB261"/>
      <c r="AHC261"/>
      <c r="AHD261"/>
      <c r="AHE261"/>
      <c r="AHF261"/>
      <c r="AHG261"/>
      <c r="AHH261"/>
      <c r="AHI261"/>
      <c r="AHJ261"/>
      <c r="AHK261"/>
      <c r="AHL261"/>
      <c r="AHM261"/>
      <c r="AHN261"/>
      <c r="AHO261"/>
      <c r="AHP261"/>
      <c r="AHQ261"/>
      <c r="AHR261"/>
      <c r="AHS261"/>
      <c r="AHT261"/>
      <c r="AHU261"/>
      <c r="AHV261"/>
      <c r="AHW261"/>
      <c r="AHX261"/>
      <c r="AHY261"/>
      <c r="AHZ261"/>
      <c r="AIA261"/>
      <c r="AIB261"/>
      <c r="AIC261"/>
      <c r="AID261"/>
      <c r="AIE261"/>
      <c r="AIF261"/>
      <c r="AIG261"/>
      <c r="AIH261"/>
      <c r="AII261"/>
      <c r="AIJ261"/>
      <c r="AIK261"/>
      <c r="AIL261"/>
      <c r="AIM261"/>
      <c r="AIN261"/>
      <c r="AIO261"/>
      <c r="AIP261"/>
      <c r="AIQ261"/>
      <c r="AIR261"/>
      <c r="AIS261"/>
      <c r="AIT261"/>
      <c r="AIU261"/>
      <c r="AIV261"/>
      <c r="AIW261"/>
      <c r="AIX261"/>
      <c r="AIY261"/>
      <c r="AIZ261"/>
      <c r="AJA261"/>
      <c r="AJB261"/>
      <c r="AJC261"/>
      <c r="AJD261"/>
      <c r="AJE261"/>
      <c r="AJF261"/>
      <c r="AJG261"/>
      <c r="AJH261"/>
      <c r="AJI261"/>
      <c r="AJJ261"/>
      <c r="AJK261"/>
      <c r="AJL261"/>
      <c r="AJM261"/>
      <c r="AJN261"/>
      <c r="AJO261"/>
      <c r="AJP261"/>
      <c r="AJQ261"/>
      <c r="AJR261"/>
      <c r="AJS261"/>
      <c r="AJT261"/>
      <c r="AJU261"/>
      <c r="AJV261"/>
      <c r="AJW261"/>
      <c r="AJX261"/>
      <c r="AJY261"/>
      <c r="AJZ261"/>
      <c r="AKA261"/>
      <c r="AKB261"/>
      <c r="AKC261"/>
      <c r="AKD261"/>
      <c r="AKE261"/>
      <c r="AKF261"/>
      <c r="AKG261"/>
      <c r="AKH261"/>
      <c r="AKI261"/>
      <c r="AKJ261"/>
      <c r="AKK261"/>
      <c r="AKL261"/>
      <c r="AKM261"/>
      <c r="AKN261"/>
      <c r="AKO261"/>
      <c r="AKP261"/>
      <c r="AKQ261"/>
      <c r="AKR261"/>
      <c r="AKS261"/>
      <c r="AKT261"/>
      <c r="AKU261"/>
      <c r="AKV261"/>
      <c r="AKW261"/>
      <c r="AKX261"/>
      <c r="AKY261"/>
      <c r="AKZ261"/>
      <c r="ALA261"/>
      <c r="ALB261"/>
      <c r="ALC261"/>
      <c r="ALD261"/>
      <c r="ALE261"/>
      <c r="ALF261"/>
      <c r="ALG261"/>
      <c r="ALH261"/>
      <c r="ALI261"/>
      <c r="ALJ261"/>
      <c r="ALK261"/>
      <c r="ALL261"/>
      <c r="ALM261"/>
      <c r="ALN261"/>
      <c r="ALO261"/>
      <c r="ALP261"/>
      <c r="ALQ261"/>
      <c r="ALR261"/>
      <c r="ALS261"/>
      <c r="ALT261"/>
      <c r="ALU261"/>
      <c r="ALV261"/>
      <c r="ALW261"/>
      <c r="ALX261"/>
      <c r="ALY261"/>
      <c r="ALZ261"/>
      <c r="AMA261"/>
      <c r="AMB261"/>
      <c r="AMC261"/>
      <c r="AMD261"/>
      <c r="AME261"/>
      <c r="AMF261"/>
      <c r="AMG261"/>
      <c r="AMH261"/>
      <c r="AMI261"/>
    </row>
    <row r="262" spans="1:1023">
      <c r="A262" s="292" t="s">
        <v>999</v>
      </c>
      <c r="B262" s="156">
        <v>262</v>
      </c>
      <c r="C262" t="s">
        <v>25953</v>
      </c>
      <c r="D262" s="314" t="s">
        <v>1000</v>
      </c>
      <c r="E262"/>
      <c r="F262"/>
      <c r="G262"/>
      <c r="H262"/>
      <c r="I262" s="343"/>
      <c r="J262" s="212"/>
      <c r="K262" s="78"/>
      <c r="L262"/>
      <c r="M262"/>
      <c r="N262"/>
      <c r="O262"/>
      <c r="P262"/>
      <c r="Q262"/>
      <c r="R262"/>
      <c r="S262"/>
      <c r="T262"/>
      <c r="U262"/>
      <c r="V262" s="166">
        <f t="shared" si="140"/>
        <v>100</v>
      </c>
      <c r="W262" s="166">
        <f t="shared" si="152"/>
        <v>100</v>
      </c>
      <c r="X262" s="166">
        <f t="shared" si="151"/>
        <v>100</v>
      </c>
      <c r="Y262" s="166">
        <f t="shared" si="146"/>
        <v>100</v>
      </c>
      <c r="Z262" s="166">
        <f t="shared" si="147"/>
        <v>100</v>
      </c>
      <c r="AA262" s="174">
        <f t="shared" ref="AA262:AA294" si="157">IF(OR(EXACT(Q262,"1A"),EXACT(Q262,"1B")),0.1,IF(Q262=2,1,100))</f>
        <v>100</v>
      </c>
      <c r="AB262" s="174">
        <f t="shared" ref="AB262:AB294" si="158">IF(OR(EXACT(R262,"1A"),EXACT(R262,"1B")),0.1,IF(R262=2,1,100))</f>
        <v>100</v>
      </c>
      <c r="AC262" s="174">
        <f t="shared" si="150"/>
        <v>100</v>
      </c>
      <c r="AD262"/>
      <c r="AE262"/>
      <c r="AF262" s="162">
        <f t="shared" si="153"/>
        <v>100</v>
      </c>
      <c r="AG262" s="162">
        <f t="shared" si="154"/>
        <v>100</v>
      </c>
      <c r="AH262" s="162">
        <f t="shared" si="155"/>
        <v>100</v>
      </c>
      <c r="AI262" s="162">
        <f t="shared" si="156"/>
        <v>100</v>
      </c>
      <c r="AJ262" s="163"/>
      <c r="AK262"/>
      <c r="AL262" s="78"/>
      <c r="AM262" s="163"/>
      <c r="AN262"/>
      <c r="AO262"/>
      <c r="AP262"/>
      <c r="AQ262" s="272" t="s">
        <v>25954</v>
      </c>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c r="AAA262"/>
      <c r="AAB262"/>
      <c r="AAC262"/>
      <c r="AAD262"/>
      <c r="AAE262"/>
      <c r="AAF262"/>
      <c r="AAG262"/>
      <c r="AAH262"/>
      <c r="AAI262"/>
      <c r="AAJ262"/>
      <c r="AAK262"/>
      <c r="AAL262"/>
      <c r="AAM262"/>
      <c r="AAN262"/>
      <c r="AAO262"/>
      <c r="AAP262"/>
      <c r="AAQ262"/>
      <c r="AAR262"/>
      <c r="AAS262"/>
      <c r="AAT262"/>
      <c r="AAU262"/>
      <c r="AAV262"/>
      <c r="AAW262"/>
      <c r="AAX262"/>
      <c r="AAY262"/>
      <c r="AAZ262"/>
      <c r="ABA262"/>
      <c r="ABB262"/>
      <c r="ABC262"/>
      <c r="ABD262"/>
      <c r="ABE262"/>
      <c r="ABF262"/>
      <c r="ABG262"/>
      <c r="ABH262"/>
      <c r="ABI262"/>
      <c r="ABJ262"/>
      <c r="ABK262"/>
      <c r="ABL262"/>
      <c r="ABM262"/>
      <c r="ABN262"/>
      <c r="ABO262"/>
      <c r="ABP262"/>
      <c r="ABQ262"/>
      <c r="ABR262"/>
      <c r="ABS262"/>
      <c r="ABT262"/>
      <c r="ABU262"/>
      <c r="ABV262"/>
      <c r="ABW262"/>
      <c r="ABX262"/>
      <c r="ABY262"/>
      <c r="ABZ262"/>
      <c r="ACA262"/>
      <c r="ACB262"/>
      <c r="ACC262"/>
      <c r="ACD262"/>
      <c r="ACE262"/>
      <c r="ACF262"/>
      <c r="ACG262"/>
      <c r="ACH262"/>
      <c r="ACI262"/>
      <c r="ACJ262"/>
      <c r="ACK262"/>
      <c r="ACL262"/>
      <c r="ACM262"/>
      <c r="ACN262"/>
      <c r="ACO262"/>
      <c r="ACP262"/>
      <c r="ACQ262"/>
      <c r="ACR262"/>
      <c r="ACS262"/>
      <c r="ACT262"/>
      <c r="ACU262"/>
      <c r="ACV262"/>
      <c r="ACW262"/>
      <c r="ACX262"/>
      <c r="ACY262"/>
      <c r="ACZ262"/>
      <c r="ADA262"/>
      <c r="ADB262"/>
      <c r="ADC262"/>
      <c r="ADD262"/>
      <c r="ADE262"/>
      <c r="ADF262"/>
      <c r="ADG262"/>
      <c r="ADH262"/>
      <c r="ADI262"/>
      <c r="ADJ262"/>
      <c r="ADK262"/>
      <c r="ADL262"/>
      <c r="ADM262"/>
      <c r="ADN262"/>
      <c r="ADO262"/>
      <c r="ADP262"/>
      <c r="ADQ262"/>
      <c r="ADR262"/>
      <c r="ADS262"/>
      <c r="ADT262"/>
      <c r="ADU262"/>
      <c r="ADV262"/>
      <c r="ADW262"/>
      <c r="ADX262"/>
      <c r="ADY262"/>
      <c r="ADZ262"/>
      <c r="AEA262"/>
      <c r="AEB262"/>
      <c r="AEC262"/>
      <c r="AED262"/>
      <c r="AEE262"/>
      <c r="AEF262"/>
      <c r="AEG262"/>
      <c r="AEH262"/>
      <c r="AEI262"/>
      <c r="AEJ262"/>
      <c r="AEK262"/>
      <c r="AEL262"/>
      <c r="AEM262"/>
      <c r="AEN262"/>
      <c r="AEO262"/>
      <c r="AEP262"/>
      <c r="AEQ262"/>
      <c r="AER262"/>
      <c r="AES262"/>
      <c r="AET262"/>
      <c r="AEU262"/>
      <c r="AEV262"/>
      <c r="AEW262"/>
      <c r="AEX262"/>
      <c r="AEY262"/>
      <c r="AEZ262"/>
      <c r="AFA262"/>
      <c r="AFB262"/>
      <c r="AFC262"/>
      <c r="AFD262"/>
      <c r="AFE262"/>
      <c r="AFF262"/>
      <c r="AFG262"/>
      <c r="AFH262"/>
      <c r="AFI262"/>
      <c r="AFJ262"/>
      <c r="AFK262"/>
      <c r="AFL262"/>
      <c r="AFM262"/>
      <c r="AFN262"/>
      <c r="AFO262"/>
      <c r="AFP262"/>
      <c r="AFQ262"/>
      <c r="AFR262"/>
      <c r="AFS262"/>
      <c r="AFT262"/>
      <c r="AFU262"/>
      <c r="AFV262"/>
      <c r="AFW262"/>
      <c r="AFX262"/>
      <c r="AFY262"/>
      <c r="AFZ262"/>
      <c r="AGA262"/>
      <c r="AGB262"/>
      <c r="AGC262"/>
      <c r="AGD262"/>
      <c r="AGE262"/>
      <c r="AGF262"/>
      <c r="AGG262"/>
      <c r="AGH262"/>
      <c r="AGI262"/>
      <c r="AGJ262"/>
      <c r="AGK262"/>
      <c r="AGL262"/>
      <c r="AGM262"/>
      <c r="AGN262"/>
      <c r="AGO262"/>
      <c r="AGP262"/>
      <c r="AGQ262"/>
      <c r="AGR262"/>
      <c r="AGS262"/>
      <c r="AGT262"/>
      <c r="AGU262"/>
      <c r="AGV262"/>
      <c r="AGW262"/>
      <c r="AGX262"/>
      <c r="AGY262"/>
      <c r="AGZ262"/>
      <c r="AHA262"/>
      <c r="AHB262"/>
      <c r="AHC262"/>
      <c r="AHD262"/>
      <c r="AHE262"/>
      <c r="AHF262"/>
      <c r="AHG262"/>
      <c r="AHH262"/>
      <c r="AHI262"/>
      <c r="AHJ262"/>
      <c r="AHK262"/>
      <c r="AHL262"/>
      <c r="AHM262"/>
      <c r="AHN262"/>
      <c r="AHO262"/>
      <c r="AHP262"/>
      <c r="AHQ262"/>
      <c r="AHR262"/>
      <c r="AHS262"/>
      <c r="AHT262"/>
      <c r="AHU262"/>
      <c r="AHV262"/>
      <c r="AHW262"/>
      <c r="AHX262"/>
      <c r="AHY262"/>
      <c r="AHZ262"/>
      <c r="AIA262"/>
      <c r="AIB262"/>
      <c r="AIC262"/>
      <c r="AID262"/>
      <c r="AIE262"/>
      <c r="AIF262"/>
      <c r="AIG262"/>
      <c r="AIH262"/>
      <c r="AII262"/>
      <c r="AIJ262"/>
      <c r="AIK262"/>
      <c r="AIL262"/>
      <c r="AIM262"/>
      <c r="AIN262"/>
      <c r="AIO262"/>
      <c r="AIP262"/>
      <c r="AIQ262"/>
      <c r="AIR262"/>
      <c r="AIS262"/>
      <c r="AIT262"/>
      <c r="AIU262"/>
      <c r="AIV262"/>
      <c r="AIW262"/>
      <c r="AIX262"/>
      <c r="AIY262"/>
      <c r="AIZ262"/>
      <c r="AJA262"/>
      <c r="AJB262"/>
      <c r="AJC262"/>
      <c r="AJD262"/>
      <c r="AJE262"/>
      <c r="AJF262"/>
      <c r="AJG262"/>
      <c r="AJH262"/>
      <c r="AJI262"/>
      <c r="AJJ262"/>
      <c r="AJK262"/>
      <c r="AJL262"/>
      <c r="AJM262"/>
      <c r="AJN262"/>
      <c r="AJO262"/>
      <c r="AJP262"/>
      <c r="AJQ262"/>
      <c r="AJR262"/>
      <c r="AJS262"/>
      <c r="AJT262"/>
      <c r="AJU262"/>
      <c r="AJV262"/>
      <c r="AJW262"/>
      <c r="AJX262"/>
      <c r="AJY262"/>
      <c r="AJZ262"/>
      <c r="AKA262"/>
      <c r="AKB262"/>
      <c r="AKC262"/>
      <c r="AKD262"/>
      <c r="AKE262"/>
      <c r="AKF262"/>
      <c r="AKG262"/>
      <c r="AKH262"/>
      <c r="AKI262"/>
      <c r="AKJ262"/>
      <c r="AKK262"/>
      <c r="AKL262"/>
      <c r="AKM262"/>
      <c r="AKN262"/>
      <c r="AKO262"/>
      <c r="AKP262"/>
      <c r="AKQ262"/>
      <c r="AKR262"/>
      <c r="AKS262"/>
      <c r="AKT262"/>
      <c r="AKU262"/>
      <c r="AKV262"/>
      <c r="AKW262"/>
      <c r="AKX262"/>
      <c r="AKY262"/>
      <c r="AKZ262"/>
      <c r="ALA262"/>
      <c r="ALB262"/>
      <c r="ALC262"/>
      <c r="ALD262"/>
      <c r="ALE262"/>
      <c r="ALF262"/>
      <c r="ALG262"/>
      <c r="ALH262"/>
      <c r="ALI262"/>
      <c r="ALJ262"/>
      <c r="ALK262"/>
      <c r="ALL262"/>
      <c r="ALM262"/>
      <c r="ALN262"/>
      <c r="ALO262"/>
      <c r="ALP262"/>
      <c r="ALQ262"/>
      <c r="ALR262"/>
      <c r="ALS262"/>
      <c r="ALT262"/>
      <c r="ALU262"/>
      <c r="ALV262"/>
      <c r="ALW262"/>
      <c r="ALX262"/>
      <c r="ALY262"/>
      <c r="ALZ262"/>
      <c r="AMA262"/>
      <c r="AMB262"/>
      <c r="AMC262"/>
      <c r="AMD262"/>
      <c r="AME262"/>
      <c r="AMF262"/>
      <c r="AMG262"/>
      <c r="AMH262"/>
      <c r="AMI262"/>
    </row>
    <row r="263" spans="1:1023">
      <c r="A263" s="292" t="s">
        <v>1001</v>
      </c>
      <c r="B263" s="156">
        <v>263</v>
      </c>
      <c r="C263" s="307" t="s">
        <v>1002</v>
      </c>
      <c r="D263" s="314" t="s">
        <v>1003</v>
      </c>
      <c r="E263"/>
      <c r="F263"/>
      <c r="G263"/>
      <c r="H263"/>
      <c r="I263" s="343"/>
      <c r="J263" s="212">
        <v>2</v>
      </c>
      <c r="K263" s="78">
        <v>2</v>
      </c>
      <c r="L263"/>
      <c r="M263"/>
      <c r="N263"/>
      <c r="O263"/>
      <c r="P263"/>
      <c r="Q263"/>
      <c r="R263"/>
      <c r="S263"/>
      <c r="T263"/>
      <c r="U263"/>
      <c r="V263" s="166">
        <f t="shared" si="140"/>
        <v>100</v>
      </c>
      <c r="W263" s="166">
        <f t="shared" si="152"/>
        <v>100</v>
      </c>
      <c r="X263" s="166">
        <f t="shared" si="151"/>
        <v>100</v>
      </c>
      <c r="Y263" s="166">
        <f t="shared" si="146"/>
        <v>100</v>
      </c>
      <c r="Z263" s="166">
        <f t="shared" si="147"/>
        <v>100</v>
      </c>
      <c r="AA263" s="174">
        <f t="shared" si="157"/>
        <v>100</v>
      </c>
      <c r="AB263" s="174">
        <f t="shared" si="158"/>
        <v>100</v>
      </c>
      <c r="AC263" s="174">
        <f t="shared" si="150"/>
        <v>100</v>
      </c>
      <c r="AD263"/>
      <c r="AE263"/>
      <c r="AF263" s="162">
        <f t="shared" si="153"/>
        <v>10</v>
      </c>
      <c r="AG263" s="162">
        <f t="shared" si="154"/>
        <v>10</v>
      </c>
      <c r="AH263" s="162">
        <f t="shared" si="155"/>
        <v>100</v>
      </c>
      <c r="AI263" s="162">
        <f t="shared" si="156"/>
        <v>100</v>
      </c>
      <c r="AJ263" s="163"/>
      <c r="AK263"/>
      <c r="AL263" s="78"/>
      <c r="AM263" s="163"/>
      <c r="AN263"/>
      <c r="AO263"/>
      <c r="AP263"/>
      <c r="AQ263" s="272" t="s">
        <v>25955</v>
      </c>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c r="AAA263"/>
      <c r="AAB263"/>
      <c r="AAC263"/>
      <c r="AAD263"/>
      <c r="AAE263"/>
      <c r="AAF263"/>
      <c r="AAG263"/>
      <c r="AAH263"/>
      <c r="AAI263"/>
      <c r="AAJ263"/>
      <c r="AAK263"/>
      <c r="AAL263"/>
      <c r="AAM263"/>
      <c r="AAN263"/>
      <c r="AAO263"/>
      <c r="AAP263"/>
      <c r="AAQ263"/>
      <c r="AAR263"/>
      <c r="AAS263"/>
      <c r="AAT263"/>
      <c r="AAU263"/>
      <c r="AAV263"/>
      <c r="AAW263"/>
      <c r="AAX263"/>
      <c r="AAY263"/>
      <c r="AAZ263"/>
      <c r="ABA263"/>
      <c r="ABB263"/>
      <c r="ABC263"/>
      <c r="ABD263"/>
      <c r="ABE263"/>
      <c r="ABF263"/>
      <c r="ABG263"/>
      <c r="ABH263"/>
      <c r="ABI263"/>
      <c r="ABJ263"/>
      <c r="ABK263"/>
      <c r="ABL263"/>
      <c r="ABM263"/>
      <c r="ABN263"/>
      <c r="ABO263"/>
      <c r="ABP263"/>
      <c r="ABQ263"/>
      <c r="ABR263"/>
      <c r="ABS263"/>
      <c r="ABT263"/>
      <c r="ABU263"/>
      <c r="ABV263"/>
      <c r="ABW263"/>
      <c r="ABX263"/>
      <c r="ABY263"/>
      <c r="ABZ263"/>
      <c r="ACA263"/>
      <c r="ACB263"/>
      <c r="ACC263"/>
      <c r="ACD263"/>
      <c r="ACE263"/>
      <c r="ACF263"/>
      <c r="ACG263"/>
      <c r="ACH263"/>
      <c r="ACI263"/>
      <c r="ACJ263"/>
      <c r="ACK263"/>
      <c r="ACL263"/>
      <c r="ACM263"/>
      <c r="ACN263"/>
      <c r="ACO263"/>
      <c r="ACP263"/>
      <c r="ACQ263"/>
      <c r="ACR263"/>
      <c r="ACS263"/>
      <c r="ACT263"/>
      <c r="ACU263"/>
      <c r="ACV263"/>
      <c r="ACW263"/>
      <c r="ACX263"/>
      <c r="ACY263"/>
      <c r="ACZ263"/>
      <c r="ADA263"/>
      <c r="ADB263"/>
      <c r="ADC263"/>
      <c r="ADD263"/>
      <c r="ADE263"/>
      <c r="ADF263"/>
      <c r="ADG263"/>
      <c r="ADH263"/>
      <c r="ADI263"/>
      <c r="ADJ263"/>
      <c r="ADK263"/>
      <c r="ADL263"/>
      <c r="ADM263"/>
      <c r="ADN263"/>
      <c r="ADO263"/>
      <c r="ADP263"/>
      <c r="ADQ263"/>
      <c r="ADR263"/>
      <c r="ADS263"/>
      <c r="ADT263"/>
      <c r="ADU263"/>
      <c r="ADV263"/>
      <c r="ADW263"/>
      <c r="ADX263"/>
      <c r="ADY263"/>
      <c r="ADZ263"/>
      <c r="AEA263"/>
      <c r="AEB263"/>
      <c r="AEC263"/>
      <c r="AED263"/>
      <c r="AEE263"/>
      <c r="AEF263"/>
      <c r="AEG263"/>
      <c r="AEH263"/>
      <c r="AEI263"/>
      <c r="AEJ263"/>
      <c r="AEK263"/>
      <c r="AEL263"/>
      <c r="AEM263"/>
      <c r="AEN263"/>
      <c r="AEO263"/>
      <c r="AEP263"/>
      <c r="AEQ263"/>
      <c r="AER263"/>
      <c r="AES263"/>
      <c r="AET263"/>
      <c r="AEU263"/>
      <c r="AEV263"/>
      <c r="AEW263"/>
      <c r="AEX263"/>
      <c r="AEY263"/>
      <c r="AEZ263"/>
      <c r="AFA263"/>
      <c r="AFB263"/>
      <c r="AFC263"/>
      <c r="AFD263"/>
      <c r="AFE263"/>
      <c r="AFF263"/>
      <c r="AFG263"/>
      <c r="AFH263"/>
      <c r="AFI263"/>
      <c r="AFJ263"/>
      <c r="AFK263"/>
      <c r="AFL263"/>
      <c r="AFM263"/>
      <c r="AFN263"/>
      <c r="AFO263"/>
      <c r="AFP263"/>
      <c r="AFQ263"/>
      <c r="AFR263"/>
      <c r="AFS263"/>
      <c r="AFT263"/>
      <c r="AFU263"/>
      <c r="AFV263"/>
      <c r="AFW263"/>
      <c r="AFX263"/>
      <c r="AFY263"/>
      <c r="AFZ263"/>
      <c r="AGA263"/>
      <c r="AGB263"/>
      <c r="AGC263"/>
      <c r="AGD263"/>
      <c r="AGE263"/>
      <c r="AGF263"/>
      <c r="AGG263"/>
      <c r="AGH263"/>
      <c r="AGI263"/>
      <c r="AGJ263"/>
      <c r="AGK263"/>
      <c r="AGL263"/>
      <c r="AGM263"/>
      <c r="AGN263"/>
      <c r="AGO263"/>
      <c r="AGP263"/>
      <c r="AGQ263"/>
      <c r="AGR263"/>
      <c r="AGS263"/>
      <c r="AGT263"/>
      <c r="AGU263"/>
      <c r="AGV263"/>
      <c r="AGW263"/>
      <c r="AGX263"/>
      <c r="AGY263"/>
      <c r="AGZ263"/>
      <c r="AHA263"/>
      <c r="AHB263"/>
      <c r="AHC263"/>
      <c r="AHD263"/>
      <c r="AHE263"/>
      <c r="AHF263"/>
      <c r="AHG263"/>
      <c r="AHH263"/>
      <c r="AHI263"/>
      <c r="AHJ263"/>
      <c r="AHK263"/>
      <c r="AHL263"/>
      <c r="AHM263"/>
      <c r="AHN263"/>
      <c r="AHO263"/>
      <c r="AHP263"/>
      <c r="AHQ263"/>
      <c r="AHR263"/>
      <c r="AHS263"/>
      <c r="AHT263"/>
      <c r="AHU263"/>
      <c r="AHV263"/>
      <c r="AHW263"/>
      <c r="AHX263"/>
      <c r="AHY263"/>
      <c r="AHZ263"/>
      <c r="AIA263"/>
      <c r="AIB263"/>
      <c r="AIC263"/>
      <c r="AID263"/>
      <c r="AIE263"/>
      <c r="AIF263"/>
      <c r="AIG263"/>
      <c r="AIH263"/>
      <c r="AII263"/>
      <c r="AIJ263"/>
      <c r="AIK263"/>
      <c r="AIL263"/>
      <c r="AIM263"/>
      <c r="AIN263"/>
      <c r="AIO263"/>
      <c r="AIP263"/>
      <c r="AIQ263"/>
      <c r="AIR263"/>
      <c r="AIS263"/>
      <c r="AIT263"/>
      <c r="AIU263"/>
      <c r="AIV263"/>
      <c r="AIW263"/>
      <c r="AIX263"/>
      <c r="AIY263"/>
      <c r="AIZ263"/>
      <c r="AJA263"/>
      <c r="AJB263"/>
      <c r="AJC263"/>
      <c r="AJD263"/>
      <c r="AJE263"/>
      <c r="AJF263"/>
      <c r="AJG263"/>
      <c r="AJH263"/>
      <c r="AJI263"/>
      <c r="AJJ263"/>
      <c r="AJK263"/>
      <c r="AJL263"/>
      <c r="AJM263"/>
      <c r="AJN263"/>
      <c r="AJO263"/>
      <c r="AJP263"/>
      <c r="AJQ263"/>
      <c r="AJR263"/>
      <c r="AJS263"/>
      <c r="AJT263"/>
      <c r="AJU263"/>
      <c r="AJV263"/>
      <c r="AJW263"/>
      <c r="AJX263"/>
      <c r="AJY263"/>
      <c r="AJZ263"/>
      <c r="AKA263"/>
      <c r="AKB263"/>
      <c r="AKC263"/>
      <c r="AKD263"/>
      <c r="AKE263"/>
      <c r="AKF263"/>
      <c r="AKG263"/>
      <c r="AKH263"/>
      <c r="AKI263"/>
      <c r="AKJ263"/>
      <c r="AKK263"/>
      <c r="AKL263"/>
      <c r="AKM263"/>
      <c r="AKN263"/>
      <c r="AKO263"/>
      <c r="AKP263"/>
      <c r="AKQ263"/>
      <c r="AKR263"/>
      <c r="AKS263"/>
      <c r="AKT263"/>
      <c r="AKU263"/>
      <c r="AKV263"/>
      <c r="AKW263"/>
      <c r="AKX263"/>
      <c r="AKY263"/>
      <c r="AKZ263"/>
      <c r="ALA263"/>
      <c r="ALB263"/>
      <c r="ALC263"/>
      <c r="ALD263"/>
      <c r="ALE263"/>
      <c r="ALF263"/>
      <c r="ALG263"/>
      <c r="ALH263"/>
      <c r="ALI263"/>
      <c r="ALJ263"/>
      <c r="ALK263"/>
      <c r="ALL263"/>
      <c r="ALM263"/>
      <c r="ALN263"/>
      <c r="ALO263"/>
      <c r="ALP263"/>
      <c r="ALQ263"/>
      <c r="ALR263"/>
      <c r="ALS263"/>
      <c r="ALT263"/>
      <c r="ALU263"/>
      <c r="ALV263"/>
      <c r="ALW263"/>
      <c r="ALX263"/>
      <c r="ALY263"/>
      <c r="ALZ263"/>
      <c r="AMA263"/>
      <c r="AMB263"/>
      <c r="AMC263"/>
      <c r="AMD263"/>
      <c r="AME263"/>
      <c r="AMF263"/>
      <c r="AMG263"/>
      <c r="AMH263"/>
      <c r="AMI263"/>
    </row>
    <row r="264" spans="1:1023">
      <c r="A264" s="284" t="s">
        <v>1004</v>
      </c>
      <c r="B264" s="156">
        <v>264</v>
      </c>
      <c r="C264" s="302" t="s">
        <v>1005</v>
      </c>
      <c r="D264" s="281" t="s">
        <v>1006</v>
      </c>
      <c r="E264"/>
      <c r="F264"/>
      <c r="G264"/>
      <c r="H264"/>
      <c r="I264" s="349">
        <v>350</v>
      </c>
      <c r="J264" s="359">
        <v>2</v>
      </c>
      <c r="K264" s="341"/>
      <c r="L264"/>
      <c r="M264"/>
      <c r="N264"/>
      <c r="O264"/>
      <c r="P264"/>
      <c r="Q264"/>
      <c r="R264"/>
      <c r="S264"/>
      <c r="T264"/>
      <c r="U264"/>
      <c r="V264" s="166">
        <f t="shared" si="140"/>
        <v>100</v>
      </c>
      <c r="W264" s="166">
        <f t="shared" si="152"/>
        <v>100</v>
      </c>
      <c r="X264" s="166">
        <f t="shared" si="151"/>
        <v>100</v>
      </c>
      <c r="Y264" s="166">
        <f t="shared" si="146"/>
        <v>100</v>
      </c>
      <c r="Z264" s="166">
        <f t="shared" si="147"/>
        <v>100</v>
      </c>
      <c r="AA264" s="174">
        <f t="shared" si="157"/>
        <v>100</v>
      </c>
      <c r="AB264" s="174">
        <f t="shared" si="158"/>
        <v>100</v>
      </c>
      <c r="AC264" s="174">
        <f t="shared" si="150"/>
        <v>100</v>
      </c>
      <c r="AD264"/>
      <c r="AE264"/>
      <c r="AF264" s="162">
        <f t="shared" si="153"/>
        <v>100</v>
      </c>
      <c r="AG264" s="162">
        <f t="shared" si="154"/>
        <v>10</v>
      </c>
      <c r="AH264" s="162">
        <f t="shared" si="155"/>
        <v>100</v>
      </c>
      <c r="AI264" s="162">
        <f t="shared" si="156"/>
        <v>100</v>
      </c>
      <c r="AJ264" s="163"/>
      <c r="AK264"/>
      <c r="AL264" s="78"/>
      <c r="AM264" s="163"/>
      <c r="AN264"/>
      <c r="AO264"/>
      <c r="AP264"/>
      <c r="AQ264" s="243" t="s">
        <v>25956</v>
      </c>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c r="AAA264"/>
      <c r="AAB264"/>
      <c r="AAC264"/>
      <c r="AAD264"/>
      <c r="AAE264"/>
      <c r="AAF264"/>
      <c r="AAG264"/>
      <c r="AAH264"/>
      <c r="AAI264"/>
      <c r="AAJ264"/>
      <c r="AAK264"/>
      <c r="AAL264"/>
      <c r="AAM264"/>
      <c r="AAN264"/>
      <c r="AAO264"/>
      <c r="AAP264"/>
      <c r="AAQ264"/>
      <c r="AAR264"/>
      <c r="AAS264"/>
      <c r="AAT264"/>
      <c r="AAU264"/>
      <c r="AAV264"/>
      <c r="AAW264"/>
      <c r="AAX264"/>
      <c r="AAY264"/>
      <c r="AAZ264"/>
      <c r="ABA264"/>
      <c r="ABB264"/>
      <c r="ABC264"/>
      <c r="ABD264"/>
      <c r="ABE264"/>
      <c r="ABF264"/>
      <c r="ABG264"/>
      <c r="ABH264"/>
      <c r="ABI264"/>
      <c r="ABJ264"/>
      <c r="ABK264"/>
      <c r="ABL264"/>
      <c r="ABM264"/>
      <c r="ABN264"/>
      <c r="ABO264"/>
      <c r="ABP264"/>
      <c r="ABQ264"/>
      <c r="ABR264"/>
      <c r="ABS264"/>
      <c r="ABT264"/>
      <c r="ABU264"/>
      <c r="ABV264"/>
      <c r="ABW264"/>
      <c r="ABX264"/>
      <c r="ABY264"/>
      <c r="ABZ264"/>
      <c r="ACA264"/>
      <c r="ACB264"/>
      <c r="ACC264"/>
      <c r="ACD264"/>
      <c r="ACE264"/>
      <c r="ACF264"/>
      <c r="ACG264"/>
      <c r="ACH264"/>
      <c r="ACI264"/>
      <c r="ACJ264"/>
      <c r="ACK264"/>
      <c r="ACL264"/>
      <c r="ACM264"/>
      <c r="ACN264"/>
      <c r="ACO264"/>
      <c r="ACP264"/>
      <c r="ACQ264"/>
      <c r="ACR264"/>
      <c r="ACS264"/>
      <c r="ACT264"/>
      <c r="ACU264"/>
      <c r="ACV264"/>
      <c r="ACW264"/>
      <c r="ACX264"/>
      <c r="ACY264"/>
      <c r="ACZ264"/>
      <c r="ADA264"/>
      <c r="ADB264"/>
      <c r="ADC264"/>
      <c r="ADD264"/>
      <c r="ADE264"/>
      <c r="ADF264"/>
      <c r="ADG264"/>
      <c r="ADH264"/>
      <c r="ADI264"/>
      <c r="ADJ264"/>
      <c r="ADK264"/>
      <c r="ADL264"/>
      <c r="ADM264"/>
      <c r="ADN264"/>
      <c r="ADO264"/>
      <c r="ADP264"/>
      <c r="ADQ264"/>
      <c r="ADR264"/>
      <c r="ADS264"/>
      <c r="ADT264"/>
      <c r="ADU264"/>
      <c r="ADV264"/>
      <c r="ADW264"/>
      <c r="ADX264"/>
      <c r="ADY264"/>
      <c r="ADZ264"/>
      <c r="AEA264"/>
      <c r="AEB264"/>
      <c r="AEC264"/>
      <c r="AED264"/>
      <c r="AEE264"/>
      <c r="AEF264"/>
      <c r="AEG264"/>
      <c r="AEH264"/>
      <c r="AEI264"/>
      <c r="AEJ264"/>
      <c r="AEK264"/>
      <c r="AEL264"/>
      <c r="AEM264"/>
      <c r="AEN264"/>
      <c r="AEO264"/>
      <c r="AEP264"/>
      <c r="AEQ264"/>
      <c r="AER264"/>
      <c r="AES264"/>
      <c r="AET264"/>
      <c r="AEU264"/>
      <c r="AEV264"/>
      <c r="AEW264"/>
      <c r="AEX264"/>
      <c r="AEY264"/>
      <c r="AEZ264"/>
      <c r="AFA264"/>
      <c r="AFB264"/>
      <c r="AFC264"/>
      <c r="AFD264"/>
      <c r="AFE264"/>
      <c r="AFF264"/>
      <c r="AFG264"/>
      <c r="AFH264"/>
      <c r="AFI264"/>
      <c r="AFJ264"/>
      <c r="AFK264"/>
      <c r="AFL264"/>
      <c r="AFM264"/>
      <c r="AFN264"/>
      <c r="AFO264"/>
      <c r="AFP264"/>
      <c r="AFQ264"/>
      <c r="AFR264"/>
      <c r="AFS264"/>
      <c r="AFT264"/>
      <c r="AFU264"/>
      <c r="AFV264"/>
      <c r="AFW264"/>
      <c r="AFX264"/>
      <c r="AFY264"/>
      <c r="AFZ264"/>
      <c r="AGA264"/>
      <c r="AGB264"/>
      <c r="AGC264"/>
      <c r="AGD264"/>
      <c r="AGE264"/>
      <c r="AGF264"/>
      <c r="AGG264"/>
      <c r="AGH264"/>
      <c r="AGI264"/>
      <c r="AGJ264"/>
      <c r="AGK264"/>
      <c r="AGL264"/>
      <c r="AGM264"/>
      <c r="AGN264"/>
      <c r="AGO264"/>
      <c r="AGP264"/>
      <c r="AGQ264"/>
      <c r="AGR264"/>
      <c r="AGS264"/>
      <c r="AGT264"/>
      <c r="AGU264"/>
      <c r="AGV264"/>
      <c r="AGW264"/>
      <c r="AGX264"/>
      <c r="AGY264"/>
      <c r="AGZ264"/>
      <c r="AHA264"/>
      <c r="AHB264"/>
      <c r="AHC264"/>
      <c r="AHD264"/>
      <c r="AHE264"/>
      <c r="AHF264"/>
      <c r="AHG264"/>
      <c r="AHH264"/>
      <c r="AHI264"/>
      <c r="AHJ264"/>
      <c r="AHK264"/>
      <c r="AHL264"/>
      <c r="AHM264"/>
      <c r="AHN264"/>
      <c r="AHO264"/>
      <c r="AHP264"/>
      <c r="AHQ264"/>
      <c r="AHR264"/>
      <c r="AHS264"/>
      <c r="AHT264"/>
      <c r="AHU264"/>
      <c r="AHV264"/>
      <c r="AHW264"/>
      <c r="AHX264"/>
      <c r="AHY264"/>
      <c r="AHZ264"/>
      <c r="AIA264"/>
      <c r="AIB264"/>
      <c r="AIC264"/>
      <c r="AID264"/>
      <c r="AIE264"/>
      <c r="AIF264"/>
      <c r="AIG264"/>
      <c r="AIH264"/>
      <c r="AII264"/>
      <c r="AIJ264"/>
      <c r="AIK264"/>
      <c r="AIL264"/>
      <c r="AIM264"/>
      <c r="AIN264"/>
      <c r="AIO264"/>
      <c r="AIP264"/>
      <c r="AIQ264"/>
      <c r="AIR264"/>
      <c r="AIS264"/>
      <c r="AIT264"/>
      <c r="AIU264"/>
      <c r="AIV264"/>
      <c r="AIW264"/>
      <c r="AIX264"/>
      <c r="AIY264"/>
      <c r="AIZ264"/>
      <c r="AJA264"/>
      <c r="AJB264"/>
      <c r="AJC264"/>
      <c r="AJD264"/>
      <c r="AJE264"/>
      <c r="AJF264"/>
      <c r="AJG264"/>
      <c r="AJH264"/>
      <c r="AJI264"/>
      <c r="AJJ264"/>
      <c r="AJK264"/>
      <c r="AJL264"/>
      <c r="AJM264"/>
      <c r="AJN264"/>
      <c r="AJO264"/>
      <c r="AJP264"/>
      <c r="AJQ264"/>
      <c r="AJR264"/>
      <c r="AJS264"/>
      <c r="AJT264"/>
      <c r="AJU264"/>
      <c r="AJV264"/>
      <c r="AJW264"/>
      <c r="AJX264"/>
      <c r="AJY264"/>
      <c r="AJZ264"/>
      <c r="AKA264"/>
      <c r="AKB264"/>
      <c r="AKC264"/>
      <c r="AKD264"/>
      <c r="AKE264"/>
      <c r="AKF264"/>
      <c r="AKG264"/>
      <c r="AKH264"/>
      <c r="AKI264"/>
      <c r="AKJ264"/>
      <c r="AKK264"/>
      <c r="AKL264"/>
      <c r="AKM264"/>
      <c r="AKN264"/>
      <c r="AKO264"/>
      <c r="AKP264"/>
      <c r="AKQ264"/>
      <c r="AKR264"/>
      <c r="AKS264"/>
      <c r="AKT264"/>
      <c r="AKU264"/>
      <c r="AKV264"/>
      <c r="AKW264"/>
      <c r="AKX264"/>
      <c r="AKY264"/>
      <c r="AKZ264"/>
      <c r="ALA264"/>
      <c r="ALB264"/>
      <c r="ALC264"/>
      <c r="ALD264"/>
      <c r="ALE264"/>
      <c r="ALF264"/>
      <c r="ALG264"/>
      <c r="ALH264"/>
      <c r="ALI264"/>
      <c r="ALJ264"/>
      <c r="ALK264"/>
      <c r="ALL264"/>
      <c r="ALM264"/>
      <c r="ALN264"/>
      <c r="ALO264"/>
      <c r="ALP264"/>
      <c r="ALQ264"/>
      <c r="ALR264"/>
      <c r="ALS264"/>
      <c r="ALT264"/>
      <c r="ALU264"/>
      <c r="ALV264"/>
      <c r="ALW264"/>
      <c r="ALX264"/>
      <c r="ALY264"/>
      <c r="ALZ264"/>
      <c r="AMA264"/>
      <c r="AMB264"/>
      <c r="AMC264"/>
      <c r="AMD264"/>
      <c r="AME264"/>
      <c r="AMF264"/>
      <c r="AMG264"/>
      <c r="AMH264"/>
      <c r="AMI264"/>
    </row>
    <row r="265" spans="1:1023">
      <c r="A265" s="284" t="s">
        <v>1007</v>
      </c>
      <c r="B265" s="156">
        <v>265</v>
      </c>
      <c r="C265" s="302" t="s">
        <v>1008</v>
      </c>
      <c r="D265" s="281" t="s">
        <v>1009</v>
      </c>
      <c r="E265"/>
      <c r="F265"/>
      <c r="G265"/>
      <c r="H265"/>
      <c r="I265" s="343"/>
      <c r="J265" s="212"/>
      <c r="K265" s="341"/>
      <c r="L265"/>
      <c r="M265"/>
      <c r="N265"/>
      <c r="O265"/>
      <c r="P265"/>
      <c r="Q265"/>
      <c r="R265"/>
      <c r="S265"/>
      <c r="T265"/>
      <c r="U265"/>
      <c r="V265" s="166">
        <f t="shared" si="140"/>
        <v>100</v>
      </c>
      <c r="W265" s="166">
        <f t="shared" si="152"/>
        <v>100</v>
      </c>
      <c r="X265" s="166">
        <f t="shared" si="151"/>
        <v>100</v>
      </c>
      <c r="Y265" s="166">
        <f t="shared" si="146"/>
        <v>100</v>
      </c>
      <c r="Z265" s="166">
        <f t="shared" si="147"/>
        <v>100</v>
      </c>
      <c r="AA265" s="174">
        <f t="shared" si="157"/>
        <v>100</v>
      </c>
      <c r="AB265" s="174">
        <f t="shared" si="158"/>
        <v>100</v>
      </c>
      <c r="AC265" s="174">
        <f t="shared" si="150"/>
        <v>100</v>
      </c>
      <c r="AD265"/>
      <c r="AE265"/>
      <c r="AF265" s="162">
        <f t="shared" si="153"/>
        <v>100</v>
      </c>
      <c r="AG265" s="162">
        <f t="shared" si="154"/>
        <v>100</v>
      </c>
      <c r="AH265" s="162">
        <f t="shared" si="155"/>
        <v>100</v>
      </c>
      <c r="AI265" s="162">
        <f t="shared" si="156"/>
        <v>100</v>
      </c>
      <c r="AJ265" s="163"/>
      <c r="AK265"/>
      <c r="AL265" s="78"/>
      <c r="AM265" s="163"/>
      <c r="AN265"/>
      <c r="AO265"/>
      <c r="AP265"/>
      <c r="AQ265" s="272" t="s">
        <v>25957</v>
      </c>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c r="AAA265"/>
      <c r="AAB265"/>
      <c r="AAC265"/>
      <c r="AAD265"/>
      <c r="AAE265"/>
      <c r="AAF265"/>
      <c r="AAG265"/>
      <c r="AAH265"/>
      <c r="AAI265"/>
      <c r="AAJ265"/>
      <c r="AAK265"/>
      <c r="AAL265"/>
      <c r="AAM265"/>
      <c r="AAN265"/>
      <c r="AAO265"/>
      <c r="AAP265"/>
      <c r="AAQ265"/>
      <c r="AAR265"/>
      <c r="AAS265"/>
      <c r="AAT265"/>
      <c r="AAU265"/>
      <c r="AAV265"/>
      <c r="AAW265"/>
      <c r="AAX265"/>
      <c r="AAY265"/>
      <c r="AAZ265"/>
      <c r="ABA265"/>
      <c r="ABB265"/>
      <c r="ABC265"/>
      <c r="ABD265"/>
      <c r="ABE265"/>
      <c r="ABF265"/>
      <c r="ABG265"/>
      <c r="ABH265"/>
      <c r="ABI265"/>
      <c r="ABJ265"/>
      <c r="ABK265"/>
      <c r="ABL265"/>
      <c r="ABM265"/>
      <c r="ABN265"/>
      <c r="ABO265"/>
      <c r="ABP265"/>
      <c r="ABQ265"/>
      <c r="ABR265"/>
      <c r="ABS265"/>
      <c r="ABT265"/>
      <c r="ABU265"/>
      <c r="ABV265"/>
      <c r="ABW265"/>
      <c r="ABX265"/>
      <c r="ABY265"/>
      <c r="ABZ265"/>
      <c r="ACA265"/>
      <c r="ACB265"/>
      <c r="ACC265"/>
      <c r="ACD265"/>
      <c r="ACE265"/>
      <c r="ACF265"/>
      <c r="ACG265"/>
      <c r="ACH265"/>
      <c r="ACI265"/>
      <c r="ACJ265"/>
      <c r="ACK265"/>
      <c r="ACL265"/>
      <c r="ACM265"/>
      <c r="ACN265"/>
      <c r="ACO265"/>
      <c r="ACP265"/>
      <c r="ACQ265"/>
      <c r="ACR265"/>
      <c r="ACS265"/>
      <c r="ACT265"/>
      <c r="ACU265"/>
      <c r="ACV265"/>
      <c r="ACW265"/>
      <c r="ACX265"/>
      <c r="ACY265"/>
      <c r="ACZ265"/>
      <c r="ADA265"/>
      <c r="ADB265"/>
      <c r="ADC265"/>
      <c r="ADD265"/>
      <c r="ADE265"/>
      <c r="ADF265"/>
      <c r="ADG265"/>
      <c r="ADH265"/>
      <c r="ADI265"/>
      <c r="ADJ265"/>
      <c r="ADK265"/>
      <c r="ADL265"/>
      <c r="ADM265"/>
      <c r="ADN265"/>
      <c r="ADO265"/>
      <c r="ADP265"/>
      <c r="ADQ265"/>
      <c r="ADR265"/>
      <c r="ADS265"/>
      <c r="ADT265"/>
      <c r="ADU265"/>
      <c r="ADV265"/>
      <c r="ADW265"/>
      <c r="ADX265"/>
      <c r="ADY265"/>
      <c r="ADZ265"/>
      <c r="AEA265"/>
      <c r="AEB265"/>
      <c r="AEC265"/>
      <c r="AED265"/>
      <c r="AEE265"/>
      <c r="AEF265"/>
      <c r="AEG265"/>
      <c r="AEH265"/>
      <c r="AEI265"/>
      <c r="AEJ265"/>
      <c r="AEK265"/>
      <c r="AEL265"/>
      <c r="AEM265"/>
      <c r="AEN265"/>
      <c r="AEO265"/>
      <c r="AEP265"/>
      <c r="AEQ265"/>
      <c r="AER265"/>
      <c r="AES265"/>
      <c r="AET265"/>
      <c r="AEU265"/>
      <c r="AEV265"/>
      <c r="AEW265"/>
      <c r="AEX265"/>
      <c r="AEY265"/>
      <c r="AEZ265"/>
      <c r="AFA265"/>
      <c r="AFB265"/>
      <c r="AFC265"/>
      <c r="AFD265"/>
      <c r="AFE265"/>
      <c r="AFF265"/>
      <c r="AFG265"/>
      <c r="AFH265"/>
      <c r="AFI265"/>
      <c r="AFJ265"/>
      <c r="AFK265"/>
      <c r="AFL265"/>
      <c r="AFM265"/>
      <c r="AFN265"/>
      <c r="AFO265"/>
      <c r="AFP265"/>
      <c r="AFQ265"/>
      <c r="AFR265"/>
      <c r="AFS265"/>
      <c r="AFT265"/>
      <c r="AFU265"/>
      <c r="AFV265"/>
      <c r="AFW265"/>
      <c r="AFX265"/>
      <c r="AFY265"/>
      <c r="AFZ265"/>
      <c r="AGA265"/>
      <c r="AGB265"/>
      <c r="AGC265"/>
      <c r="AGD265"/>
      <c r="AGE265"/>
      <c r="AGF265"/>
      <c r="AGG265"/>
      <c r="AGH265"/>
      <c r="AGI265"/>
      <c r="AGJ265"/>
      <c r="AGK265"/>
      <c r="AGL265"/>
      <c r="AGM265"/>
      <c r="AGN265"/>
      <c r="AGO265"/>
      <c r="AGP265"/>
      <c r="AGQ265"/>
      <c r="AGR265"/>
      <c r="AGS265"/>
      <c r="AGT265"/>
      <c r="AGU265"/>
      <c r="AGV265"/>
      <c r="AGW265"/>
      <c r="AGX265"/>
      <c r="AGY265"/>
      <c r="AGZ265"/>
      <c r="AHA265"/>
      <c r="AHB265"/>
      <c r="AHC265"/>
      <c r="AHD265"/>
      <c r="AHE265"/>
      <c r="AHF265"/>
      <c r="AHG265"/>
      <c r="AHH265"/>
      <c r="AHI265"/>
      <c r="AHJ265"/>
      <c r="AHK265"/>
      <c r="AHL265"/>
      <c r="AHM265"/>
      <c r="AHN265"/>
      <c r="AHO265"/>
      <c r="AHP265"/>
      <c r="AHQ265"/>
      <c r="AHR265"/>
      <c r="AHS265"/>
      <c r="AHT265"/>
      <c r="AHU265"/>
      <c r="AHV265"/>
      <c r="AHW265"/>
      <c r="AHX265"/>
      <c r="AHY265"/>
      <c r="AHZ265"/>
      <c r="AIA265"/>
      <c r="AIB265"/>
      <c r="AIC265"/>
      <c r="AID265"/>
      <c r="AIE265"/>
      <c r="AIF265"/>
      <c r="AIG265"/>
      <c r="AIH265"/>
      <c r="AII265"/>
      <c r="AIJ265"/>
      <c r="AIK265"/>
      <c r="AIL265"/>
      <c r="AIM265"/>
      <c r="AIN265"/>
      <c r="AIO265"/>
      <c r="AIP265"/>
      <c r="AIQ265"/>
      <c r="AIR265"/>
      <c r="AIS265"/>
      <c r="AIT265"/>
      <c r="AIU265"/>
      <c r="AIV265"/>
      <c r="AIW265"/>
      <c r="AIX265"/>
      <c r="AIY265"/>
      <c r="AIZ265"/>
      <c r="AJA265"/>
      <c r="AJB265"/>
      <c r="AJC265"/>
      <c r="AJD265"/>
      <c r="AJE265"/>
      <c r="AJF265"/>
      <c r="AJG265"/>
      <c r="AJH265"/>
      <c r="AJI265"/>
      <c r="AJJ265"/>
      <c r="AJK265"/>
      <c r="AJL265"/>
      <c r="AJM265"/>
      <c r="AJN265"/>
      <c r="AJO265"/>
      <c r="AJP265"/>
      <c r="AJQ265"/>
      <c r="AJR265"/>
      <c r="AJS265"/>
      <c r="AJT265"/>
      <c r="AJU265"/>
      <c r="AJV265"/>
      <c r="AJW265"/>
      <c r="AJX265"/>
      <c r="AJY265"/>
      <c r="AJZ265"/>
      <c r="AKA265"/>
      <c r="AKB265"/>
      <c r="AKC265"/>
      <c r="AKD265"/>
      <c r="AKE265"/>
      <c r="AKF265"/>
      <c r="AKG265"/>
      <c r="AKH265"/>
      <c r="AKI265"/>
      <c r="AKJ265"/>
      <c r="AKK265"/>
      <c r="AKL265"/>
      <c r="AKM265"/>
      <c r="AKN265"/>
      <c r="AKO265"/>
      <c r="AKP265"/>
      <c r="AKQ265"/>
      <c r="AKR265"/>
      <c r="AKS265"/>
      <c r="AKT265"/>
      <c r="AKU265"/>
      <c r="AKV265"/>
      <c r="AKW265"/>
      <c r="AKX265"/>
      <c r="AKY265"/>
      <c r="AKZ265"/>
      <c r="ALA265"/>
      <c r="ALB265"/>
      <c r="ALC265"/>
      <c r="ALD265"/>
      <c r="ALE265"/>
      <c r="ALF265"/>
      <c r="ALG265"/>
      <c r="ALH265"/>
      <c r="ALI265"/>
      <c r="ALJ265"/>
      <c r="ALK265"/>
      <c r="ALL265"/>
      <c r="ALM265"/>
      <c r="ALN265"/>
      <c r="ALO265"/>
      <c r="ALP265"/>
      <c r="ALQ265"/>
      <c r="ALR265"/>
      <c r="ALS265"/>
      <c r="ALT265"/>
      <c r="ALU265"/>
      <c r="ALV265"/>
      <c r="ALW265"/>
      <c r="ALX265"/>
      <c r="ALY265"/>
      <c r="ALZ265"/>
      <c r="AMA265"/>
      <c r="AMB265"/>
      <c r="AMC265"/>
      <c r="AMD265"/>
      <c r="AME265"/>
      <c r="AMF265"/>
      <c r="AMG265"/>
      <c r="AMH265"/>
      <c r="AMI265"/>
    </row>
    <row r="266" spans="1:1023">
      <c r="A266" s="292" t="s">
        <v>1010</v>
      </c>
      <c r="B266" s="156">
        <v>266</v>
      </c>
      <c r="C266" s="307" t="s">
        <v>1011</v>
      </c>
      <c r="D266" s="314" t="s">
        <v>1012</v>
      </c>
      <c r="E266"/>
      <c r="F266"/>
      <c r="G266"/>
      <c r="H266"/>
      <c r="I266" s="343"/>
      <c r="J266" s="212"/>
      <c r="K266" s="341"/>
      <c r="L266"/>
      <c r="M266"/>
      <c r="N266"/>
      <c r="O266"/>
      <c r="P266"/>
      <c r="Q266"/>
      <c r="R266"/>
      <c r="S266"/>
      <c r="T266"/>
      <c r="U266"/>
      <c r="V266" s="166">
        <f t="shared" ref="V266:V329" si="159">IF(O266=1,10,100)</f>
        <v>100</v>
      </c>
      <c r="W266" s="166">
        <f t="shared" si="152"/>
        <v>100</v>
      </c>
      <c r="X266" s="166">
        <f t="shared" si="151"/>
        <v>100</v>
      </c>
      <c r="Y266" s="166">
        <f t="shared" si="146"/>
        <v>100</v>
      </c>
      <c r="Z266" s="166">
        <f t="shared" si="147"/>
        <v>100</v>
      </c>
      <c r="AA266" s="174">
        <f t="shared" si="157"/>
        <v>100</v>
      </c>
      <c r="AB266" s="174">
        <f t="shared" si="158"/>
        <v>100</v>
      </c>
      <c r="AC266" s="174">
        <f t="shared" si="150"/>
        <v>100</v>
      </c>
      <c r="AD266"/>
      <c r="AE266"/>
      <c r="AF266" s="162">
        <f t="shared" si="153"/>
        <v>100</v>
      </c>
      <c r="AG266" s="162">
        <f t="shared" si="154"/>
        <v>100</v>
      </c>
      <c r="AH266" s="162">
        <f t="shared" si="155"/>
        <v>100</v>
      </c>
      <c r="AI266" s="162">
        <f t="shared" si="156"/>
        <v>100</v>
      </c>
      <c r="AJ266" s="163"/>
      <c r="AK266"/>
      <c r="AL266" s="78"/>
      <c r="AM266" s="163"/>
      <c r="AN266"/>
      <c r="AO266"/>
      <c r="AP266"/>
      <c r="AQ266" s="243" t="s">
        <v>25958</v>
      </c>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c r="AAA266"/>
      <c r="AAB266"/>
      <c r="AAC266"/>
      <c r="AAD266"/>
      <c r="AAE266"/>
      <c r="AAF266"/>
      <c r="AAG266"/>
      <c r="AAH266"/>
      <c r="AAI266"/>
      <c r="AAJ266"/>
      <c r="AAK266"/>
      <c r="AAL266"/>
      <c r="AAM266"/>
      <c r="AAN266"/>
      <c r="AAO266"/>
      <c r="AAP266"/>
      <c r="AAQ266"/>
      <c r="AAR266"/>
      <c r="AAS266"/>
      <c r="AAT266"/>
      <c r="AAU266"/>
      <c r="AAV266"/>
      <c r="AAW266"/>
      <c r="AAX266"/>
      <c r="AAY266"/>
      <c r="AAZ266"/>
      <c r="ABA266"/>
      <c r="ABB266"/>
      <c r="ABC266"/>
      <c r="ABD266"/>
      <c r="ABE266"/>
      <c r="ABF266"/>
      <c r="ABG266"/>
      <c r="ABH266"/>
      <c r="ABI266"/>
      <c r="ABJ266"/>
      <c r="ABK266"/>
      <c r="ABL266"/>
      <c r="ABM266"/>
      <c r="ABN266"/>
      <c r="ABO266"/>
      <c r="ABP266"/>
      <c r="ABQ266"/>
      <c r="ABR266"/>
      <c r="ABS266"/>
      <c r="ABT266"/>
      <c r="ABU266"/>
      <c r="ABV266"/>
      <c r="ABW266"/>
      <c r="ABX266"/>
      <c r="ABY266"/>
      <c r="ABZ266"/>
      <c r="ACA266"/>
      <c r="ACB266"/>
      <c r="ACC266"/>
      <c r="ACD266"/>
      <c r="ACE266"/>
      <c r="ACF266"/>
      <c r="ACG266"/>
      <c r="ACH266"/>
      <c r="ACI266"/>
      <c r="ACJ266"/>
      <c r="ACK266"/>
      <c r="ACL266"/>
      <c r="ACM266"/>
      <c r="ACN266"/>
      <c r="ACO266"/>
      <c r="ACP266"/>
      <c r="ACQ266"/>
      <c r="ACR266"/>
      <c r="ACS266"/>
      <c r="ACT266"/>
      <c r="ACU266"/>
      <c r="ACV266"/>
      <c r="ACW266"/>
      <c r="ACX266"/>
      <c r="ACY266"/>
      <c r="ACZ266"/>
      <c r="ADA266"/>
      <c r="ADB266"/>
      <c r="ADC266"/>
      <c r="ADD266"/>
      <c r="ADE266"/>
      <c r="ADF266"/>
      <c r="ADG266"/>
      <c r="ADH266"/>
      <c r="ADI266"/>
      <c r="ADJ266"/>
      <c r="ADK266"/>
      <c r="ADL266"/>
      <c r="ADM266"/>
      <c r="ADN266"/>
      <c r="ADO266"/>
      <c r="ADP266"/>
      <c r="ADQ266"/>
      <c r="ADR266"/>
      <c r="ADS266"/>
      <c r="ADT266"/>
      <c r="ADU266"/>
      <c r="ADV266"/>
      <c r="ADW266"/>
      <c r="ADX266"/>
      <c r="ADY266"/>
      <c r="ADZ266"/>
      <c r="AEA266"/>
      <c r="AEB266"/>
      <c r="AEC266"/>
      <c r="AED266"/>
      <c r="AEE266"/>
      <c r="AEF266"/>
      <c r="AEG266"/>
      <c r="AEH266"/>
      <c r="AEI266"/>
      <c r="AEJ266"/>
      <c r="AEK266"/>
      <c r="AEL266"/>
      <c r="AEM266"/>
      <c r="AEN266"/>
      <c r="AEO266"/>
      <c r="AEP266"/>
      <c r="AEQ266"/>
      <c r="AER266"/>
      <c r="AES266"/>
      <c r="AET266"/>
      <c r="AEU266"/>
      <c r="AEV266"/>
      <c r="AEW266"/>
      <c r="AEX266"/>
      <c r="AEY266"/>
      <c r="AEZ266"/>
      <c r="AFA266"/>
      <c r="AFB266"/>
      <c r="AFC266"/>
      <c r="AFD266"/>
      <c r="AFE266"/>
      <c r="AFF266"/>
      <c r="AFG266"/>
      <c r="AFH266"/>
      <c r="AFI266"/>
      <c r="AFJ266"/>
      <c r="AFK266"/>
      <c r="AFL266"/>
      <c r="AFM266"/>
      <c r="AFN266"/>
      <c r="AFO266"/>
      <c r="AFP266"/>
      <c r="AFQ266"/>
      <c r="AFR266"/>
      <c r="AFS266"/>
      <c r="AFT266"/>
      <c r="AFU266"/>
      <c r="AFV266"/>
      <c r="AFW266"/>
      <c r="AFX266"/>
      <c r="AFY266"/>
      <c r="AFZ266"/>
      <c r="AGA266"/>
      <c r="AGB266"/>
      <c r="AGC266"/>
      <c r="AGD266"/>
      <c r="AGE266"/>
      <c r="AGF266"/>
      <c r="AGG266"/>
      <c r="AGH266"/>
      <c r="AGI266"/>
      <c r="AGJ266"/>
      <c r="AGK266"/>
      <c r="AGL266"/>
      <c r="AGM266"/>
      <c r="AGN266"/>
      <c r="AGO266"/>
      <c r="AGP266"/>
      <c r="AGQ266"/>
      <c r="AGR266"/>
      <c r="AGS266"/>
      <c r="AGT266"/>
      <c r="AGU266"/>
      <c r="AGV266"/>
      <c r="AGW266"/>
      <c r="AGX266"/>
      <c r="AGY266"/>
      <c r="AGZ266"/>
      <c r="AHA266"/>
      <c r="AHB266"/>
      <c r="AHC266"/>
      <c r="AHD266"/>
      <c r="AHE266"/>
      <c r="AHF266"/>
      <c r="AHG266"/>
      <c r="AHH266"/>
      <c r="AHI266"/>
      <c r="AHJ266"/>
      <c r="AHK266"/>
      <c r="AHL266"/>
      <c r="AHM266"/>
      <c r="AHN266"/>
      <c r="AHO266"/>
      <c r="AHP266"/>
      <c r="AHQ266"/>
      <c r="AHR266"/>
      <c r="AHS266"/>
      <c r="AHT266"/>
      <c r="AHU266"/>
      <c r="AHV266"/>
      <c r="AHW266"/>
      <c r="AHX266"/>
      <c r="AHY266"/>
      <c r="AHZ266"/>
      <c r="AIA266"/>
      <c r="AIB266"/>
      <c r="AIC266"/>
      <c r="AID266"/>
      <c r="AIE266"/>
      <c r="AIF266"/>
      <c r="AIG266"/>
      <c r="AIH266"/>
      <c r="AII266"/>
      <c r="AIJ266"/>
      <c r="AIK266"/>
      <c r="AIL266"/>
      <c r="AIM266"/>
      <c r="AIN266"/>
      <c r="AIO266"/>
      <c r="AIP266"/>
      <c r="AIQ266"/>
      <c r="AIR266"/>
      <c r="AIS266"/>
      <c r="AIT266"/>
      <c r="AIU266"/>
      <c r="AIV266"/>
      <c r="AIW266"/>
      <c r="AIX266"/>
      <c r="AIY266"/>
      <c r="AIZ266"/>
      <c r="AJA266"/>
      <c r="AJB266"/>
      <c r="AJC266"/>
      <c r="AJD266"/>
      <c r="AJE266"/>
      <c r="AJF266"/>
      <c r="AJG266"/>
      <c r="AJH266"/>
      <c r="AJI266"/>
      <c r="AJJ266"/>
      <c r="AJK266"/>
      <c r="AJL266"/>
      <c r="AJM266"/>
      <c r="AJN266"/>
      <c r="AJO266"/>
      <c r="AJP266"/>
      <c r="AJQ266"/>
      <c r="AJR266"/>
      <c r="AJS266"/>
      <c r="AJT266"/>
      <c r="AJU266"/>
      <c r="AJV266"/>
      <c r="AJW266"/>
      <c r="AJX266"/>
      <c r="AJY266"/>
      <c r="AJZ266"/>
      <c r="AKA266"/>
      <c r="AKB266"/>
      <c r="AKC266"/>
      <c r="AKD266"/>
      <c r="AKE266"/>
      <c r="AKF266"/>
      <c r="AKG266"/>
      <c r="AKH266"/>
      <c r="AKI266"/>
      <c r="AKJ266"/>
      <c r="AKK266"/>
      <c r="AKL266"/>
      <c r="AKM266"/>
      <c r="AKN266"/>
      <c r="AKO266"/>
      <c r="AKP266"/>
      <c r="AKQ266"/>
      <c r="AKR266"/>
      <c r="AKS266"/>
      <c r="AKT266"/>
      <c r="AKU266"/>
      <c r="AKV266"/>
      <c r="AKW266"/>
      <c r="AKX266"/>
      <c r="AKY266"/>
      <c r="AKZ266"/>
      <c r="ALA266"/>
      <c r="ALB266"/>
      <c r="ALC266"/>
      <c r="ALD266"/>
      <c r="ALE266"/>
      <c r="ALF266"/>
      <c r="ALG266"/>
      <c r="ALH266"/>
      <c r="ALI266"/>
      <c r="ALJ266"/>
      <c r="ALK266"/>
      <c r="ALL266"/>
      <c r="ALM266"/>
      <c r="ALN266"/>
      <c r="ALO266"/>
      <c r="ALP266"/>
      <c r="ALQ266"/>
      <c r="ALR266"/>
      <c r="ALS266"/>
      <c r="ALT266"/>
      <c r="ALU266"/>
      <c r="ALV266"/>
      <c r="ALW266"/>
      <c r="ALX266"/>
      <c r="ALY266"/>
      <c r="ALZ266"/>
      <c r="AMA266"/>
      <c r="AMB266"/>
      <c r="AMC266"/>
      <c r="AMD266"/>
      <c r="AME266"/>
      <c r="AMF266"/>
      <c r="AMG266"/>
      <c r="AMH266"/>
      <c r="AMI266"/>
    </row>
    <row r="267" spans="1:1023">
      <c r="A267" s="292" t="s">
        <v>1013</v>
      </c>
      <c r="B267" s="156">
        <v>267</v>
      </c>
      <c r="C267" s="307" t="s">
        <v>1014</v>
      </c>
      <c r="D267" s="314" t="s">
        <v>1015</v>
      </c>
      <c r="E267"/>
      <c r="F267"/>
      <c r="G267"/>
      <c r="H267"/>
      <c r="I267" s="343"/>
      <c r="J267" s="212"/>
      <c r="K267" s="341"/>
      <c r="L267"/>
      <c r="M267"/>
      <c r="N267"/>
      <c r="O267"/>
      <c r="P267"/>
      <c r="Q267"/>
      <c r="R267"/>
      <c r="S267"/>
      <c r="T267"/>
      <c r="U267"/>
      <c r="V267" s="166">
        <f t="shared" si="159"/>
        <v>100</v>
      </c>
      <c r="W267" s="166">
        <f t="shared" si="152"/>
        <v>100</v>
      </c>
      <c r="X267" s="166">
        <f t="shared" si="151"/>
        <v>100</v>
      </c>
      <c r="Y267" s="166">
        <f t="shared" si="146"/>
        <v>100</v>
      </c>
      <c r="Z267" s="166">
        <f t="shared" si="147"/>
        <v>100</v>
      </c>
      <c r="AA267" s="174">
        <f t="shared" si="157"/>
        <v>100</v>
      </c>
      <c r="AB267" s="174">
        <f t="shared" si="158"/>
        <v>100</v>
      </c>
      <c r="AC267" s="174">
        <f t="shared" si="150"/>
        <v>100</v>
      </c>
      <c r="AD267"/>
      <c r="AE267"/>
      <c r="AF267" s="162">
        <f t="shared" si="153"/>
        <v>100</v>
      </c>
      <c r="AG267" s="162">
        <f t="shared" si="154"/>
        <v>100</v>
      </c>
      <c r="AH267" s="162">
        <f t="shared" si="155"/>
        <v>100</v>
      </c>
      <c r="AI267" s="162">
        <f t="shared" si="156"/>
        <v>100</v>
      </c>
      <c r="AJ267" s="163"/>
      <c r="AK267" s="156">
        <v>1</v>
      </c>
      <c r="AL267" s="78"/>
      <c r="AM267" s="163"/>
      <c r="AN267"/>
      <c r="AO267"/>
      <c r="AP267"/>
      <c r="AQ267" s="272" t="s">
        <v>25959</v>
      </c>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c r="AAA267"/>
      <c r="AAB267"/>
      <c r="AAC267"/>
      <c r="AAD267"/>
      <c r="AAE267"/>
      <c r="AAF267"/>
      <c r="AAG267"/>
      <c r="AAH267"/>
      <c r="AAI267"/>
      <c r="AAJ267"/>
      <c r="AAK267"/>
      <c r="AAL267"/>
      <c r="AAM267"/>
      <c r="AAN267"/>
      <c r="AAO267"/>
      <c r="AAP267"/>
      <c r="AAQ267"/>
      <c r="AAR267"/>
      <c r="AAS267"/>
      <c r="AAT267"/>
      <c r="AAU267"/>
      <c r="AAV267"/>
      <c r="AAW267"/>
      <c r="AAX267"/>
      <c r="AAY267"/>
      <c r="AAZ267"/>
      <c r="ABA267"/>
      <c r="ABB267"/>
      <c r="ABC267"/>
      <c r="ABD267"/>
      <c r="ABE267"/>
      <c r="ABF267"/>
      <c r="ABG267"/>
      <c r="ABH267"/>
      <c r="ABI267"/>
      <c r="ABJ267"/>
      <c r="ABK267"/>
      <c r="ABL267"/>
      <c r="ABM267"/>
      <c r="ABN267"/>
      <c r="ABO267"/>
      <c r="ABP267"/>
      <c r="ABQ267"/>
      <c r="ABR267"/>
      <c r="ABS267"/>
      <c r="ABT267"/>
      <c r="ABU267"/>
      <c r="ABV267"/>
      <c r="ABW267"/>
      <c r="ABX267"/>
      <c r="ABY267"/>
      <c r="ABZ267"/>
      <c r="ACA267"/>
      <c r="ACB267"/>
      <c r="ACC267"/>
      <c r="ACD267"/>
      <c r="ACE267"/>
      <c r="ACF267"/>
      <c r="ACG267"/>
      <c r="ACH267"/>
      <c r="ACI267"/>
      <c r="ACJ267"/>
      <c r="ACK267"/>
      <c r="ACL267"/>
      <c r="ACM267"/>
      <c r="ACN267"/>
      <c r="ACO267"/>
      <c r="ACP267"/>
      <c r="ACQ267"/>
      <c r="ACR267"/>
      <c r="ACS267"/>
      <c r="ACT267"/>
      <c r="ACU267"/>
      <c r="ACV267"/>
      <c r="ACW267"/>
      <c r="ACX267"/>
      <c r="ACY267"/>
      <c r="ACZ267"/>
      <c r="ADA267"/>
      <c r="ADB267"/>
      <c r="ADC267"/>
      <c r="ADD267"/>
      <c r="ADE267"/>
      <c r="ADF267"/>
      <c r="ADG267"/>
      <c r="ADH267"/>
      <c r="ADI267"/>
      <c r="ADJ267"/>
      <c r="ADK267"/>
      <c r="ADL267"/>
      <c r="ADM267"/>
      <c r="ADN267"/>
      <c r="ADO267"/>
      <c r="ADP267"/>
      <c r="ADQ267"/>
      <c r="ADR267"/>
      <c r="ADS267"/>
      <c r="ADT267"/>
      <c r="ADU267"/>
      <c r="ADV267"/>
      <c r="ADW267"/>
      <c r="ADX267"/>
      <c r="ADY267"/>
      <c r="ADZ267"/>
      <c r="AEA267"/>
      <c r="AEB267"/>
      <c r="AEC267"/>
      <c r="AED267"/>
      <c r="AEE267"/>
      <c r="AEF267"/>
      <c r="AEG267"/>
      <c r="AEH267"/>
      <c r="AEI267"/>
      <c r="AEJ267"/>
      <c r="AEK267"/>
      <c r="AEL267"/>
      <c r="AEM267"/>
      <c r="AEN267"/>
      <c r="AEO267"/>
      <c r="AEP267"/>
      <c r="AEQ267"/>
      <c r="AER267"/>
      <c r="AES267"/>
      <c r="AET267"/>
      <c r="AEU267"/>
      <c r="AEV267"/>
      <c r="AEW267"/>
      <c r="AEX267"/>
      <c r="AEY267"/>
      <c r="AEZ267"/>
      <c r="AFA267"/>
      <c r="AFB267"/>
      <c r="AFC267"/>
      <c r="AFD267"/>
      <c r="AFE267"/>
      <c r="AFF267"/>
      <c r="AFG267"/>
      <c r="AFH267"/>
      <c r="AFI267"/>
      <c r="AFJ267"/>
      <c r="AFK267"/>
      <c r="AFL267"/>
      <c r="AFM267"/>
      <c r="AFN267"/>
      <c r="AFO267"/>
      <c r="AFP267"/>
      <c r="AFQ267"/>
      <c r="AFR267"/>
      <c r="AFS267"/>
      <c r="AFT267"/>
      <c r="AFU267"/>
      <c r="AFV267"/>
      <c r="AFW267"/>
      <c r="AFX267"/>
      <c r="AFY267"/>
      <c r="AFZ267"/>
      <c r="AGA267"/>
      <c r="AGB267"/>
      <c r="AGC267"/>
      <c r="AGD267"/>
      <c r="AGE267"/>
      <c r="AGF267"/>
      <c r="AGG267"/>
      <c r="AGH267"/>
      <c r="AGI267"/>
      <c r="AGJ267"/>
      <c r="AGK267"/>
      <c r="AGL267"/>
      <c r="AGM267"/>
      <c r="AGN267"/>
      <c r="AGO267"/>
      <c r="AGP267"/>
      <c r="AGQ267"/>
      <c r="AGR267"/>
      <c r="AGS267"/>
      <c r="AGT267"/>
      <c r="AGU267"/>
      <c r="AGV267"/>
      <c r="AGW267"/>
      <c r="AGX267"/>
      <c r="AGY267"/>
      <c r="AGZ267"/>
      <c r="AHA267"/>
      <c r="AHB267"/>
      <c r="AHC267"/>
      <c r="AHD267"/>
      <c r="AHE267"/>
      <c r="AHF267"/>
      <c r="AHG267"/>
      <c r="AHH267"/>
      <c r="AHI267"/>
      <c r="AHJ267"/>
      <c r="AHK267"/>
      <c r="AHL267"/>
      <c r="AHM267"/>
      <c r="AHN267"/>
      <c r="AHO267"/>
      <c r="AHP267"/>
      <c r="AHQ267"/>
      <c r="AHR267"/>
      <c r="AHS267"/>
      <c r="AHT267"/>
      <c r="AHU267"/>
      <c r="AHV267"/>
      <c r="AHW267"/>
      <c r="AHX267"/>
      <c r="AHY267"/>
      <c r="AHZ267"/>
      <c r="AIA267"/>
      <c r="AIB267"/>
      <c r="AIC267"/>
      <c r="AID267"/>
      <c r="AIE267"/>
      <c r="AIF267"/>
      <c r="AIG267"/>
      <c r="AIH267"/>
      <c r="AII267"/>
      <c r="AIJ267"/>
      <c r="AIK267"/>
      <c r="AIL267"/>
      <c r="AIM267"/>
      <c r="AIN267"/>
      <c r="AIO267"/>
      <c r="AIP267"/>
      <c r="AIQ267"/>
      <c r="AIR267"/>
      <c r="AIS267"/>
      <c r="AIT267"/>
      <c r="AIU267"/>
      <c r="AIV267"/>
      <c r="AIW267"/>
      <c r="AIX267"/>
      <c r="AIY267"/>
      <c r="AIZ267"/>
      <c r="AJA267"/>
      <c r="AJB267"/>
      <c r="AJC267"/>
      <c r="AJD267"/>
      <c r="AJE267"/>
      <c r="AJF267"/>
      <c r="AJG267"/>
      <c r="AJH267"/>
      <c r="AJI267"/>
      <c r="AJJ267"/>
      <c r="AJK267"/>
      <c r="AJL267"/>
      <c r="AJM267"/>
      <c r="AJN267"/>
      <c r="AJO267"/>
      <c r="AJP267"/>
      <c r="AJQ267"/>
      <c r="AJR267"/>
      <c r="AJS267"/>
      <c r="AJT267"/>
      <c r="AJU267"/>
      <c r="AJV267"/>
      <c r="AJW267"/>
      <c r="AJX267"/>
      <c r="AJY267"/>
      <c r="AJZ267"/>
      <c r="AKA267"/>
      <c r="AKB267"/>
      <c r="AKC267"/>
      <c r="AKD267"/>
      <c r="AKE267"/>
      <c r="AKF267"/>
      <c r="AKG267"/>
      <c r="AKH267"/>
      <c r="AKI267"/>
      <c r="AKJ267"/>
      <c r="AKK267"/>
      <c r="AKL267"/>
      <c r="AKM267"/>
      <c r="AKN267"/>
      <c r="AKO267"/>
      <c r="AKP267"/>
      <c r="AKQ267"/>
      <c r="AKR267"/>
      <c r="AKS267"/>
      <c r="AKT267"/>
      <c r="AKU267"/>
      <c r="AKV267"/>
      <c r="AKW267"/>
      <c r="AKX267"/>
      <c r="AKY267"/>
      <c r="AKZ267"/>
      <c r="ALA267"/>
      <c r="ALB267"/>
      <c r="ALC267"/>
      <c r="ALD267"/>
      <c r="ALE267"/>
      <c r="ALF267"/>
      <c r="ALG267"/>
      <c r="ALH267"/>
      <c r="ALI267"/>
      <c r="ALJ267"/>
      <c r="ALK267"/>
      <c r="ALL267"/>
      <c r="ALM267"/>
      <c r="ALN267"/>
      <c r="ALO267"/>
      <c r="ALP267"/>
      <c r="ALQ267"/>
      <c r="ALR267"/>
      <c r="ALS267"/>
      <c r="ALT267"/>
      <c r="ALU267"/>
      <c r="ALV267"/>
      <c r="ALW267"/>
      <c r="ALX267"/>
      <c r="ALY267"/>
      <c r="ALZ267"/>
      <c r="AMA267"/>
      <c r="AMB267"/>
      <c r="AMC267"/>
      <c r="AMD267"/>
      <c r="AME267"/>
      <c r="AMF267"/>
      <c r="AMG267"/>
      <c r="AMH267"/>
      <c r="AMI267"/>
    </row>
    <row r="268" spans="1:1023">
      <c r="A268" s="292" t="s">
        <v>1016</v>
      </c>
      <c r="B268" s="156">
        <v>268</v>
      </c>
      <c r="C268" s="307" t="s">
        <v>1017</v>
      </c>
      <c r="D268" s="314" t="s">
        <v>1018</v>
      </c>
      <c r="E268"/>
      <c r="F268"/>
      <c r="G268"/>
      <c r="H268"/>
      <c r="I268" s="343"/>
      <c r="J268" s="252">
        <v>2</v>
      </c>
      <c r="K268" s="341"/>
      <c r="L268"/>
      <c r="M268"/>
      <c r="N268"/>
      <c r="O268"/>
      <c r="P268"/>
      <c r="Q268"/>
      <c r="R268"/>
      <c r="S268"/>
      <c r="T268"/>
      <c r="U268"/>
      <c r="V268" s="166">
        <f t="shared" si="159"/>
        <v>100</v>
      </c>
      <c r="W268" s="166">
        <f t="shared" si="152"/>
        <v>100</v>
      </c>
      <c r="X268" s="166">
        <f t="shared" si="151"/>
        <v>100</v>
      </c>
      <c r="Y268" s="166">
        <f t="shared" si="146"/>
        <v>100</v>
      </c>
      <c r="Z268" s="166">
        <f t="shared" si="147"/>
        <v>100</v>
      </c>
      <c r="AA268" s="174">
        <f t="shared" si="157"/>
        <v>100</v>
      </c>
      <c r="AB268" s="174">
        <f t="shared" si="158"/>
        <v>100</v>
      </c>
      <c r="AC268" s="174">
        <f t="shared" si="150"/>
        <v>100</v>
      </c>
      <c r="AD268"/>
      <c r="AE268"/>
      <c r="AF268" s="162">
        <f t="shared" si="153"/>
        <v>100</v>
      </c>
      <c r="AG268" s="162">
        <f t="shared" si="154"/>
        <v>10</v>
      </c>
      <c r="AH268" s="162">
        <f t="shared" si="155"/>
        <v>100</v>
      </c>
      <c r="AI268" s="162">
        <f t="shared" si="156"/>
        <v>100</v>
      </c>
      <c r="AJ268" s="163"/>
      <c r="AK268"/>
      <c r="AL268" s="78">
        <v>3</v>
      </c>
      <c r="AM268" s="163"/>
      <c r="AN268"/>
      <c r="AO268"/>
      <c r="AP268"/>
      <c r="AQ268" s="272" t="s">
        <v>25960</v>
      </c>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c r="AAA268"/>
      <c r="AAB268"/>
      <c r="AAC268"/>
      <c r="AAD268"/>
      <c r="AAE268"/>
      <c r="AAF268"/>
      <c r="AAG268"/>
      <c r="AAH268"/>
      <c r="AAI268"/>
      <c r="AAJ268"/>
      <c r="AAK268"/>
      <c r="AAL268"/>
      <c r="AAM268"/>
      <c r="AAN268"/>
      <c r="AAO268"/>
      <c r="AAP268"/>
      <c r="AAQ268"/>
      <c r="AAR268"/>
      <c r="AAS268"/>
      <c r="AAT268"/>
      <c r="AAU268"/>
      <c r="AAV268"/>
      <c r="AAW268"/>
      <c r="AAX268"/>
      <c r="AAY268"/>
      <c r="AAZ268"/>
      <c r="ABA268"/>
      <c r="ABB268"/>
      <c r="ABC268"/>
      <c r="ABD268"/>
      <c r="ABE268"/>
      <c r="ABF268"/>
      <c r="ABG268"/>
      <c r="ABH268"/>
      <c r="ABI268"/>
      <c r="ABJ268"/>
      <c r="ABK268"/>
      <c r="ABL268"/>
      <c r="ABM268"/>
      <c r="ABN268"/>
      <c r="ABO268"/>
      <c r="ABP268"/>
      <c r="ABQ268"/>
      <c r="ABR268"/>
      <c r="ABS268"/>
      <c r="ABT268"/>
      <c r="ABU268"/>
      <c r="ABV268"/>
      <c r="ABW268"/>
      <c r="ABX268"/>
      <c r="ABY268"/>
      <c r="ABZ268"/>
      <c r="ACA268"/>
      <c r="ACB268"/>
      <c r="ACC268"/>
      <c r="ACD268"/>
      <c r="ACE268"/>
      <c r="ACF268"/>
      <c r="ACG268"/>
      <c r="ACH268"/>
      <c r="ACI268"/>
      <c r="ACJ268"/>
      <c r="ACK268"/>
      <c r="ACL268"/>
      <c r="ACM268"/>
      <c r="ACN268"/>
      <c r="ACO268"/>
      <c r="ACP268"/>
      <c r="ACQ268"/>
      <c r="ACR268"/>
      <c r="ACS268"/>
      <c r="ACT268"/>
      <c r="ACU268"/>
      <c r="ACV268"/>
      <c r="ACW268"/>
      <c r="ACX268"/>
      <c r="ACY268"/>
      <c r="ACZ268"/>
      <c r="ADA268"/>
      <c r="ADB268"/>
      <c r="ADC268"/>
      <c r="ADD268"/>
      <c r="ADE268"/>
      <c r="ADF268"/>
      <c r="ADG268"/>
      <c r="ADH268"/>
      <c r="ADI268"/>
      <c r="ADJ268"/>
      <c r="ADK268"/>
      <c r="ADL268"/>
      <c r="ADM268"/>
      <c r="ADN268"/>
      <c r="ADO268"/>
      <c r="ADP268"/>
      <c r="ADQ268"/>
      <c r="ADR268"/>
      <c r="ADS268"/>
      <c r="ADT268"/>
      <c r="ADU268"/>
      <c r="ADV268"/>
      <c r="ADW268"/>
      <c r="ADX268"/>
      <c r="ADY268"/>
      <c r="ADZ268"/>
      <c r="AEA268"/>
      <c r="AEB268"/>
      <c r="AEC268"/>
      <c r="AED268"/>
      <c r="AEE268"/>
      <c r="AEF268"/>
      <c r="AEG268"/>
      <c r="AEH268"/>
      <c r="AEI268"/>
      <c r="AEJ268"/>
      <c r="AEK268"/>
      <c r="AEL268"/>
      <c r="AEM268"/>
      <c r="AEN268"/>
      <c r="AEO268"/>
      <c r="AEP268"/>
      <c r="AEQ268"/>
      <c r="AER268"/>
      <c r="AES268"/>
      <c r="AET268"/>
      <c r="AEU268"/>
      <c r="AEV268"/>
      <c r="AEW268"/>
      <c r="AEX268"/>
      <c r="AEY268"/>
      <c r="AEZ268"/>
      <c r="AFA268"/>
      <c r="AFB268"/>
      <c r="AFC268"/>
      <c r="AFD268"/>
      <c r="AFE268"/>
      <c r="AFF268"/>
      <c r="AFG268"/>
      <c r="AFH268"/>
      <c r="AFI268"/>
      <c r="AFJ268"/>
      <c r="AFK268"/>
      <c r="AFL268"/>
      <c r="AFM268"/>
      <c r="AFN268"/>
      <c r="AFO268"/>
      <c r="AFP268"/>
      <c r="AFQ268"/>
      <c r="AFR268"/>
      <c r="AFS268"/>
      <c r="AFT268"/>
      <c r="AFU268"/>
      <c r="AFV268"/>
      <c r="AFW268"/>
      <c r="AFX268"/>
      <c r="AFY268"/>
      <c r="AFZ268"/>
      <c r="AGA268"/>
      <c r="AGB268"/>
      <c r="AGC268"/>
      <c r="AGD268"/>
      <c r="AGE268"/>
      <c r="AGF268"/>
      <c r="AGG268"/>
      <c r="AGH268"/>
      <c r="AGI268"/>
      <c r="AGJ268"/>
      <c r="AGK268"/>
      <c r="AGL268"/>
      <c r="AGM268"/>
      <c r="AGN268"/>
      <c r="AGO268"/>
      <c r="AGP268"/>
      <c r="AGQ268"/>
      <c r="AGR268"/>
      <c r="AGS268"/>
      <c r="AGT268"/>
      <c r="AGU268"/>
      <c r="AGV268"/>
      <c r="AGW268"/>
      <c r="AGX268"/>
      <c r="AGY268"/>
      <c r="AGZ268"/>
      <c r="AHA268"/>
      <c r="AHB268"/>
      <c r="AHC268"/>
      <c r="AHD268"/>
      <c r="AHE268"/>
      <c r="AHF268"/>
      <c r="AHG268"/>
      <c r="AHH268"/>
      <c r="AHI268"/>
      <c r="AHJ268"/>
      <c r="AHK268"/>
      <c r="AHL268"/>
      <c r="AHM268"/>
      <c r="AHN268"/>
      <c r="AHO268"/>
      <c r="AHP268"/>
      <c r="AHQ268"/>
      <c r="AHR268"/>
      <c r="AHS268"/>
      <c r="AHT268"/>
      <c r="AHU268"/>
      <c r="AHV268"/>
      <c r="AHW268"/>
      <c r="AHX268"/>
      <c r="AHY268"/>
      <c r="AHZ268"/>
      <c r="AIA268"/>
      <c r="AIB268"/>
      <c r="AIC268"/>
      <c r="AID268"/>
      <c r="AIE268"/>
      <c r="AIF268"/>
      <c r="AIG268"/>
      <c r="AIH268"/>
      <c r="AII268"/>
      <c r="AIJ268"/>
      <c r="AIK268"/>
      <c r="AIL268"/>
      <c r="AIM268"/>
      <c r="AIN268"/>
      <c r="AIO268"/>
      <c r="AIP268"/>
      <c r="AIQ268"/>
      <c r="AIR268"/>
      <c r="AIS268"/>
      <c r="AIT268"/>
      <c r="AIU268"/>
      <c r="AIV268"/>
      <c r="AIW268"/>
      <c r="AIX268"/>
      <c r="AIY268"/>
      <c r="AIZ268"/>
      <c r="AJA268"/>
      <c r="AJB268"/>
      <c r="AJC268"/>
      <c r="AJD268"/>
      <c r="AJE268"/>
      <c r="AJF268"/>
      <c r="AJG268"/>
      <c r="AJH268"/>
      <c r="AJI268"/>
      <c r="AJJ268"/>
      <c r="AJK268"/>
      <c r="AJL268"/>
      <c r="AJM268"/>
      <c r="AJN268"/>
      <c r="AJO268"/>
      <c r="AJP268"/>
      <c r="AJQ268"/>
      <c r="AJR268"/>
      <c r="AJS268"/>
      <c r="AJT268"/>
      <c r="AJU268"/>
      <c r="AJV268"/>
      <c r="AJW268"/>
      <c r="AJX268"/>
      <c r="AJY268"/>
      <c r="AJZ268"/>
      <c r="AKA268"/>
      <c r="AKB268"/>
      <c r="AKC268"/>
      <c r="AKD268"/>
      <c r="AKE268"/>
      <c r="AKF268"/>
      <c r="AKG268"/>
      <c r="AKH268"/>
      <c r="AKI268"/>
      <c r="AKJ268"/>
      <c r="AKK268"/>
      <c r="AKL268"/>
      <c r="AKM268"/>
      <c r="AKN268"/>
      <c r="AKO268"/>
      <c r="AKP268"/>
      <c r="AKQ268"/>
      <c r="AKR268"/>
      <c r="AKS268"/>
      <c r="AKT268"/>
      <c r="AKU268"/>
      <c r="AKV268"/>
      <c r="AKW268"/>
      <c r="AKX268"/>
      <c r="AKY268"/>
      <c r="AKZ268"/>
      <c r="ALA268"/>
      <c r="ALB268"/>
      <c r="ALC268"/>
      <c r="ALD268"/>
      <c r="ALE268"/>
      <c r="ALF268"/>
      <c r="ALG268"/>
      <c r="ALH268"/>
      <c r="ALI268"/>
      <c r="ALJ268"/>
      <c r="ALK268"/>
      <c r="ALL268"/>
      <c r="ALM268"/>
      <c r="ALN268"/>
      <c r="ALO268"/>
      <c r="ALP268"/>
      <c r="ALQ268"/>
      <c r="ALR268"/>
      <c r="ALS268"/>
      <c r="ALT268"/>
      <c r="ALU268"/>
      <c r="ALV268"/>
      <c r="ALW268"/>
      <c r="ALX268"/>
      <c r="ALY268"/>
      <c r="ALZ268"/>
      <c r="AMA268"/>
      <c r="AMB268"/>
      <c r="AMC268"/>
      <c r="AMD268"/>
      <c r="AME268"/>
      <c r="AMF268"/>
      <c r="AMG268"/>
      <c r="AMH268"/>
      <c r="AMI268"/>
    </row>
    <row r="269" spans="1:1023">
      <c r="A269" s="390" t="s">
        <v>25961</v>
      </c>
      <c r="B269" s="156">
        <v>269</v>
      </c>
      <c r="C269" s="307" t="s">
        <v>1019</v>
      </c>
      <c r="D269" s="314" t="s">
        <v>1020</v>
      </c>
      <c r="E269"/>
      <c r="F269"/>
      <c r="G269"/>
      <c r="H269"/>
      <c r="I269" s="349">
        <v>0.18</v>
      </c>
      <c r="J269" s="328"/>
      <c r="K269" s="341"/>
      <c r="L269"/>
      <c r="M269"/>
      <c r="N269"/>
      <c r="O269"/>
      <c r="P269"/>
      <c r="Q269"/>
      <c r="R269"/>
      <c r="S269"/>
      <c r="T269"/>
      <c r="U269"/>
      <c r="V269" s="166">
        <f t="shared" si="159"/>
        <v>100</v>
      </c>
      <c r="W269" s="166">
        <f t="shared" si="152"/>
        <v>100</v>
      </c>
      <c r="X269" s="166">
        <f t="shared" si="151"/>
        <v>100</v>
      </c>
      <c r="Y269" s="166">
        <f t="shared" si="146"/>
        <v>100</v>
      </c>
      <c r="Z269" s="166">
        <f t="shared" si="147"/>
        <v>100</v>
      </c>
      <c r="AA269" s="174">
        <f t="shared" si="157"/>
        <v>100</v>
      </c>
      <c r="AB269" s="174">
        <f t="shared" si="158"/>
        <v>100</v>
      </c>
      <c r="AC269" s="174">
        <f t="shared" si="150"/>
        <v>100</v>
      </c>
      <c r="AD269"/>
      <c r="AE269"/>
      <c r="AF269" s="162">
        <f t="shared" si="153"/>
        <v>100</v>
      </c>
      <c r="AG269" s="162">
        <f t="shared" si="154"/>
        <v>100</v>
      </c>
      <c r="AH269" s="162">
        <f t="shared" si="155"/>
        <v>100</v>
      </c>
      <c r="AI269" s="162">
        <f t="shared" si="156"/>
        <v>100</v>
      </c>
      <c r="AJ269" s="352" t="s">
        <v>25962</v>
      </c>
      <c r="AK269"/>
      <c r="AL269" s="78"/>
      <c r="AM269" s="163"/>
      <c r="AN269"/>
      <c r="AO269"/>
      <c r="AP269"/>
      <c r="AQ269" s="272" t="s">
        <v>25963</v>
      </c>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c r="AAA269"/>
      <c r="AAB269"/>
      <c r="AAC269"/>
      <c r="AAD269"/>
      <c r="AAE269"/>
      <c r="AAF269"/>
      <c r="AAG269"/>
      <c r="AAH269"/>
      <c r="AAI269"/>
      <c r="AAJ269"/>
      <c r="AAK269"/>
      <c r="AAL269"/>
      <c r="AAM269"/>
      <c r="AAN269"/>
      <c r="AAO269"/>
      <c r="AAP269"/>
      <c r="AAQ269"/>
      <c r="AAR269"/>
      <c r="AAS269"/>
      <c r="AAT269"/>
      <c r="AAU269"/>
      <c r="AAV269"/>
      <c r="AAW269"/>
      <c r="AAX269"/>
      <c r="AAY269"/>
      <c r="AAZ269"/>
      <c r="ABA269"/>
      <c r="ABB269"/>
      <c r="ABC269"/>
      <c r="ABD269"/>
      <c r="ABE269"/>
      <c r="ABF269"/>
      <c r="ABG269"/>
      <c r="ABH269"/>
      <c r="ABI269"/>
      <c r="ABJ269"/>
      <c r="ABK269"/>
      <c r="ABL269"/>
      <c r="ABM269"/>
      <c r="ABN269"/>
      <c r="ABO269"/>
      <c r="ABP269"/>
      <c r="ABQ269"/>
      <c r="ABR269"/>
      <c r="ABS269"/>
      <c r="ABT269"/>
      <c r="ABU269"/>
      <c r="ABV269"/>
      <c r="ABW269"/>
      <c r="ABX269"/>
      <c r="ABY269"/>
      <c r="ABZ269"/>
      <c r="ACA269"/>
      <c r="ACB269"/>
      <c r="ACC269"/>
      <c r="ACD269"/>
      <c r="ACE269"/>
      <c r="ACF269"/>
      <c r="ACG269"/>
      <c r="ACH269"/>
      <c r="ACI269"/>
      <c r="ACJ269"/>
      <c r="ACK269"/>
      <c r="ACL269"/>
      <c r="ACM269"/>
      <c r="ACN269"/>
      <c r="ACO269"/>
      <c r="ACP269"/>
      <c r="ACQ269"/>
      <c r="ACR269"/>
      <c r="ACS269"/>
      <c r="ACT269"/>
      <c r="ACU269"/>
      <c r="ACV269"/>
      <c r="ACW269"/>
      <c r="ACX269"/>
      <c r="ACY269"/>
      <c r="ACZ269"/>
      <c r="ADA269"/>
      <c r="ADB269"/>
      <c r="ADC269"/>
      <c r="ADD269"/>
      <c r="ADE269"/>
      <c r="ADF269"/>
      <c r="ADG269"/>
      <c r="ADH269"/>
      <c r="ADI269"/>
      <c r="ADJ269"/>
      <c r="ADK269"/>
      <c r="ADL269"/>
      <c r="ADM269"/>
      <c r="ADN269"/>
      <c r="ADO269"/>
      <c r="ADP269"/>
      <c r="ADQ269"/>
      <c r="ADR269"/>
      <c r="ADS269"/>
      <c r="ADT269"/>
      <c r="ADU269"/>
      <c r="ADV269"/>
      <c r="ADW269"/>
      <c r="ADX269"/>
      <c r="ADY269"/>
      <c r="ADZ269"/>
      <c r="AEA269"/>
      <c r="AEB269"/>
      <c r="AEC269"/>
      <c r="AED269"/>
      <c r="AEE269"/>
      <c r="AEF269"/>
      <c r="AEG269"/>
      <c r="AEH269"/>
      <c r="AEI269"/>
      <c r="AEJ269"/>
      <c r="AEK269"/>
      <c r="AEL269"/>
      <c r="AEM269"/>
      <c r="AEN269"/>
      <c r="AEO269"/>
      <c r="AEP269"/>
      <c r="AEQ269"/>
      <c r="AER269"/>
      <c r="AES269"/>
      <c r="AET269"/>
      <c r="AEU269"/>
      <c r="AEV269"/>
      <c r="AEW269"/>
      <c r="AEX269"/>
      <c r="AEY269"/>
      <c r="AEZ269"/>
      <c r="AFA269"/>
      <c r="AFB269"/>
      <c r="AFC269"/>
      <c r="AFD269"/>
      <c r="AFE269"/>
      <c r="AFF269"/>
      <c r="AFG269"/>
      <c r="AFH269"/>
      <c r="AFI269"/>
      <c r="AFJ269"/>
      <c r="AFK269"/>
      <c r="AFL269"/>
      <c r="AFM269"/>
      <c r="AFN269"/>
      <c r="AFO269"/>
      <c r="AFP269"/>
      <c r="AFQ269"/>
      <c r="AFR269"/>
      <c r="AFS269"/>
      <c r="AFT269"/>
      <c r="AFU269"/>
      <c r="AFV269"/>
      <c r="AFW269"/>
      <c r="AFX269"/>
      <c r="AFY269"/>
      <c r="AFZ269"/>
      <c r="AGA269"/>
      <c r="AGB269"/>
      <c r="AGC269"/>
      <c r="AGD269"/>
      <c r="AGE269"/>
      <c r="AGF269"/>
      <c r="AGG269"/>
      <c r="AGH269"/>
      <c r="AGI269"/>
      <c r="AGJ269"/>
      <c r="AGK269"/>
      <c r="AGL269"/>
      <c r="AGM269"/>
      <c r="AGN269"/>
      <c r="AGO269"/>
      <c r="AGP269"/>
      <c r="AGQ269"/>
      <c r="AGR269"/>
      <c r="AGS269"/>
      <c r="AGT269"/>
      <c r="AGU269"/>
      <c r="AGV269"/>
      <c r="AGW269"/>
      <c r="AGX269"/>
      <c r="AGY269"/>
      <c r="AGZ269"/>
      <c r="AHA269"/>
      <c r="AHB269"/>
      <c r="AHC269"/>
      <c r="AHD269"/>
      <c r="AHE269"/>
      <c r="AHF269"/>
      <c r="AHG269"/>
      <c r="AHH269"/>
      <c r="AHI269"/>
      <c r="AHJ269"/>
      <c r="AHK269"/>
      <c r="AHL269"/>
      <c r="AHM269"/>
      <c r="AHN269"/>
      <c r="AHO269"/>
      <c r="AHP269"/>
      <c r="AHQ269"/>
      <c r="AHR269"/>
      <c r="AHS269"/>
      <c r="AHT269"/>
      <c r="AHU269"/>
      <c r="AHV269"/>
      <c r="AHW269"/>
      <c r="AHX269"/>
      <c r="AHY269"/>
      <c r="AHZ269"/>
      <c r="AIA269"/>
      <c r="AIB269"/>
      <c r="AIC269"/>
      <c r="AID269"/>
      <c r="AIE269"/>
      <c r="AIF269"/>
      <c r="AIG269"/>
      <c r="AIH269"/>
      <c r="AII269"/>
      <c r="AIJ269"/>
      <c r="AIK269"/>
      <c r="AIL269"/>
      <c r="AIM269"/>
      <c r="AIN269"/>
      <c r="AIO269"/>
      <c r="AIP269"/>
      <c r="AIQ269"/>
      <c r="AIR269"/>
      <c r="AIS269"/>
      <c r="AIT269"/>
      <c r="AIU269"/>
      <c r="AIV269"/>
      <c r="AIW269"/>
      <c r="AIX269"/>
      <c r="AIY269"/>
      <c r="AIZ269"/>
      <c r="AJA269"/>
      <c r="AJB269"/>
      <c r="AJC269"/>
      <c r="AJD269"/>
      <c r="AJE269"/>
      <c r="AJF269"/>
      <c r="AJG269"/>
      <c r="AJH269"/>
      <c r="AJI269"/>
      <c r="AJJ269"/>
      <c r="AJK269"/>
      <c r="AJL269"/>
      <c r="AJM269"/>
      <c r="AJN269"/>
      <c r="AJO269"/>
      <c r="AJP269"/>
      <c r="AJQ269"/>
      <c r="AJR269"/>
      <c r="AJS269"/>
      <c r="AJT269"/>
      <c r="AJU269"/>
      <c r="AJV269"/>
      <c r="AJW269"/>
      <c r="AJX269"/>
      <c r="AJY269"/>
      <c r="AJZ269"/>
      <c r="AKA269"/>
      <c r="AKB269"/>
      <c r="AKC269"/>
      <c r="AKD269"/>
      <c r="AKE269"/>
      <c r="AKF269"/>
      <c r="AKG269"/>
      <c r="AKH269"/>
      <c r="AKI269"/>
      <c r="AKJ269"/>
      <c r="AKK269"/>
      <c r="AKL269"/>
      <c r="AKM269"/>
      <c r="AKN269"/>
      <c r="AKO269"/>
      <c r="AKP269"/>
      <c r="AKQ269"/>
      <c r="AKR269"/>
      <c r="AKS269"/>
      <c r="AKT269"/>
      <c r="AKU269"/>
      <c r="AKV269"/>
      <c r="AKW269"/>
      <c r="AKX269"/>
      <c r="AKY269"/>
      <c r="AKZ269"/>
      <c r="ALA269"/>
      <c r="ALB269"/>
      <c r="ALC269"/>
      <c r="ALD269"/>
      <c r="ALE269"/>
      <c r="ALF269"/>
      <c r="ALG269"/>
      <c r="ALH269"/>
      <c r="ALI269"/>
      <c r="ALJ269"/>
      <c r="ALK269"/>
      <c r="ALL269"/>
      <c r="ALM269"/>
      <c r="ALN269"/>
      <c r="ALO269"/>
      <c r="ALP269"/>
      <c r="ALQ269"/>
      <c r="ALR269"/>
      <c r="ALS269"/>
      <c r="ALT269"/>
      <c r="ALU269"/>
      <c r="ALV269"/>
      <c r="ALW269"/>
      <c r="ALX269"/>
      <c r="ALY269"/>
      <c r="ALZ269"/>
      <c r="AMA269"/>
      <c r="AMB269"/>
      <c r="AMC269"/>
      <c r="AMD269"/>
      <c r="AME269"/>
      <c r="AMF269"/>
      <c r="AMG269"/>
      <c r="AMH269"/>
      <c r="AMI269"/>
    </row>
    <row r="270" spans="1:1023" ht="16.5" customHeight="1">
      <c r="A270" s="284" t="s">
        <v>1021</v>
      </c>
      <c r="B270" s="156">
        <v>270</v>
      </c>
      <c r="C270" s="302" t="s">
        <v>1022</v>
      </c>
      <c r="D270" s="281" t="s">
        <v>1023</v>
      </c>
      <c r="E270"/>
      <c r="F270"/>
      <c r="G270"/>
      <c r="H270"/>
      <c r="I270" s="349">
        <v>5.1100000000000003</v>
      </c>
      <c r="J270" s="328"/>
      <c r="K270" s="341"/>
      <c r="L270"/>
      <c r="M270"/>
      <c r="N270"/>
      <c r="O270"/>
      <c r="P270"/>
      <c r="Q270"/>
      <c r="R270"/>
      <c r="S270"/>
      <c r="T270"/>
      <c r="U270"/>
      <c r="V270" s="166">
        <f t="shared" si="159"/>
        <v>100</v>
      </c>
      <c r="W270" s="166">
        <f t="shared" si="152"/>
        <v>100</v>
      </c>
      <c r="X270" s="166">
        <f t="shared" si="151"/>
        <v>100</v>
      </c>
      <c r="Y270" s="166">
        <f t="shared" si="146"/>
        <v>100</v>
      </c>
      <c r="Z270" s="166">
        <f t="shared" si="147"/>
        <v>100</v>
      </c>
      <c r="AA270" s="174">
        <f t="shared" si="157"/>
        <v>100</v>
      </c>
      <c r="AB270" s="174">
        <f t="shared" si="158"/>
        <v>100</v>
      </c>
      <c r="AC270" s="174">
        <f t="shared" si="150"/>
        <v>100</v>
      </c>
      <c r="AD270"/>
      <c r="AE270"/>
      <c r="AF270" s="162">
        <f t="shared" si="153"/>
        <v>100</v>
      </c>
      <c r="AG270" s="162">
        <f t="shared" si="154"/>
        <v>100</v>
      </c>
      <c r="AH270" s="162">
        <f t="shared" si="155"/>
        <v>100</v>
      </c>
      <c r="AI270" s="162">
        <f t="shared" si="156"/>
        <v>100</v>
      </c>
      <c r="AJ270" s="352" t="s">
        <v>25815</v>
      </c>
      <c r="AK270" s="156">
        <v>1</v>
      </c>
      <c r="AL270" s="366">
        <v>2</v>
      </c>
      <c r="AM270" s="163"/>
      <c r="AN270"/>
      <c r="AO270"/>
      <c r="AP270"/>
      <c r="AQ270" s="243" t="s">
        <v>1024</v>
      </c>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c r="AAA270"/>
      <c r="AAB270"/>
      <c r="AAC270"/>
      <c r="AAD270"/>
      <c r="AAE270"/>
      <c r="AAF270"/>
      <c r="AAG270"/>
      <c r="AAH270"/>
      <c r="AAI270"/>
      <c r="AAJ270"/>
      <c r="AAK270"/>
      <c r="AAL270"/>
      <c r="AAM270"/>
      <c r="AAN270"/>
      <c r="AAO270"/>
      <c r="AAP270"/>
      <c r="AAQ270"/>
      <c r="AAR270"/>
      <c r="AAS270"/>
      <c r="AAT270"/>
      <c r="AAU270"/>
      <c r="AAV270"/>
      <c r="AAW270"/>
      <c r="AAX270"/>
      <c r="AAY270"/>
      <c r="AAZ270"/>
      <c r="ABA270"/>
      <c r="ABB270"/>
      <c r="ABC270"/>
      <c r="ABD270"/>
      <c r="ABE270"/>
      <c r="ABF270"/>
      <c r="ABG270"/>
      <c r="ABH270"/>
      <c r="ABI270"/>
      <c r="ABJ270"/>
      <c r="ABK270"/>
      <c r="ABL270"/>
      <c r="ABM270"/>
      <c r="ABN270"/>
      <c r="ABO270"/>
      <c r="ABP270"/>
      <c r="ABQ270"/>
      <c r="ABR270"/>
      <c r="ABS270"/>
      <c r="ABT270"/>
      <c r="ABU270"/>
      <c r="ABV270"/>
      <c r="ABW270"/>
      <c r="ABX270"/>
      <c r="ABY270"/>
      <c r="ABZ270"/>
      <c r="ACA270"/>
      <c r="ACB270"/>
      <c r="ACC270"/>
      <c r="ACD270"/>
      <c r="ACE270"/>
      <c r="ACF270"/>
      <c r="ACG270"/>
      <c r="ACH270"/>
      <c r="ACI270"/>
      <c r="ACJ270"/>
      <c r="ACK270"/>
      <c r="ACL270"/>
      <c r="ACM270"/>
      <c r="ACN270"/>
      <c r="ACO270"/>
      <c r="ACP270"/>
      <c r="ACQ270"/>
      <c r="ACR270"/>
      <c r="ACS270"/>
      <c r="ACT270"/>
      <c r="ACU270"/>
      <c r="ACV270"/>
      <c r="ACW270"/>
      <c r="ACX270"/>
      <c r="ACY270"/>
      <c r="ACZ270"/>
      <c r="ADA270"/>
      <c r="ADB270"/>
      <c r="ADC270"/>
      <c r="ADD270"/>
      <c r="ADE270"/>
      <c r="ADF270"/>
      <c r="ADG270"/>
      <c r="ADH270"/>
      <c r="ADI270"/>
      <c r="ADJ270"/>
      <c r="ADK270"/>
      <c r="ADL270"/>
      <c r="ADM270"/>
      <c r="ADN270"/>
      <c r="ADO270"/>
      <c r="ADP270"/>
      <c r="ADQ270"/>
      <c r="ADR270"/>
      <c r="ADS270"/>
      <c r="ADT270"/>
      <c r="ADU270"/>
      <c r="ADV270"/>
      <c r="ADW270"/>
      <c r="ADX270"/>
      <c r="ADY270"/>
      <c r="ADZ270"/>
      <c r="AEA270"/>
      <c r="AEB270"/>
      <c r="AEC270"/>
      <c r="AED270"/>
      <c r="AEE270"/>
      <c r="AEF270"/>
      <c r="AEG270"/>
      <c r="AEH270"/>
      <c r="AEI270"/>
      <c r="AEJ270"/>
      <c r="AEK270"/>
      <c r="AEL270"/>
      <c r="AEM270"/>
      <c r="AEN270"/>
      <c r="AEO270"/>
      <c r="AEP270"/>
      <c r="AEQ270"/>
      <c r="AER270"/>
      <c r="AES270"/>
      <c r="AET270"/>
      <c r="AEU270"/>
      <c r="AEV270"/>
      <c r="AEW270"/>
      <c r="AEX270"/>
      <c r="AEY270"/>
      <c r="AEZ270"/>
      <c r="AFA270"/>
      <c r="AFB270"/>
      <c r="AFC270"/>
      <c r="AFD270"/>
      <c r="AFE270"/>
      <c r="AFF270"/>
      <c r="AFG270"/>
      <c r="AFH270"/>
      <c r="AFI270"/>
      <c r="AFJ270"/>
      <c r="AFK270"/>
      <c r="AFL270"/>
      <c r="AFM270"/>
      <c r="AFN270"/>
      <c r="AFO270"/>
      <c r="AFP270"/>
      <c r="AFQ270"/>
      <c r="AFR270"/>
      <c r="AFS270"/>
      <c r="AFT270"/>
      <c r="AFU270"/>
      <c r="AFV270"/>
      <c r="AFW270"/>
      <c r="AFX270"/>
      <c r="AFY270"/>
      <c r="AFZ270"/>
      <c r="AGA270"/>
      <c r="AGB270"/>
      <c r="AGC270"/>
      <c r="AGD270"/>
      <c r="AGE270"/>
      <c r="AGF270"/>
      <c r="AGG270"/>
      <c r="AGH270"/>
      <c r="AGI270"/>
      <c r="AGJ270"/>
      <c r="AGK270"/>
      <c r="AGL270"/>
      <c r="AGM270"/>
      <c r="AGN270"/>
      <c r="AGO270"/>
      <c r="AGP270"/>
      <c r="AGQ270"/>
      <c r="AGR270"/>
      <c r="AGS270"/>
      <c r="AGT270"/>
      <c r="AGU270"/>
      <c r="AGV270"/>
      <c r="AGW270"/>
      <c r="AGX270"/>
      <c r="AGY270"/>
      <c r="AGZ270"/>
      <c r="AHA270"/>
      <c r="AHB270"/>
      <c r="AHC270"/>
      <c r="AHD270"/>
      <c r="AHE270"/>
      <c r="AHF270"/>
      <c r="AHG270"/>
      <c r="AHH270"/>
      <c r="AHI270"/>
      <c r="AHJ270"/>
      <c r="AHK270"/>
      <c r="AHL270"/>
      <c r="AHM270"/>
      <c r="AHN270"/>
      <c r="AHO270"/>
      <c r="AHP270"/>
      <c r="AHQ270"/>
      <c r="AHR270"/>
      <c r="AHS270"/>
      <c r="AHT270"/>
      <c r="AHU270"/>
      <c r="AHV270"/>
      <c r="AHW270"/>
      <c r="AHX270"/>
      <c r="AHY270"/>
      <c r="AHZ270"/>
      <c r="AIA270"/>
      <c r="AIB270"/>
      <c r="AIC270"/>
      <c r="AID270"/>
      <c r="AIE270"/>
      <c r="AIF270"/>
      <c r="AIG270"/>
      <c r="AIH270"/>
      <c r="AII270"/>
      <c r="AIJ270"/>
      <c r="AIK270"/>
      <c r="AIL270"/>
      <c r="AIM270"/>
      <c r="AIN270"/>
      <c r="AIO270"/>
      <c r="AIP270"/>
      <c r="AIQ270"/>
      <c r="AIR270"/>
      <c r="AIS270"/>
      <c r="AIT270"/>
      <c r="AIU270"/>
      <c r="AIV270"/>
      <c r="AIW270"/>
      <c r="AIX270"/>
      <c r="AIY270"/>
      <c r="AIZ270"/>
      <c r="AJA270"/>
      <c r="AJB270"/>
      <c r="AJC270"/>
      <c r="AJD270"/>
      <c r="AJE270"/>
      <c r="AJF270"/>
      <c r="AJG270"/>
      <c r="AJH270"/>
      <c r="AJI270"/>
      <c r="AJJ270"/>
      <c r="AJK270"/>
      <c r="AJL270"/>
      <c r="AJM270"/>
      <c r="AJN270"/>
      <c r="AJO270"/>
      <c r="AJP270"/>
      <c r="AJQ270"/>
      <c r="AJR270"/>
      <c r="AJS270"/>
      <c r="AJT270"/>
      <c r="AJU270"/>
      <c r="AJV270"/>
      <c r="AJW270"/>
      <c r="AJX270"/>
      <c r="AJY270"/>
      <c r="AJZ270"/>
      <c r="AKA270"/>
      <c r="AKB270"/>
      <c r="AKC270"/>
      <c r="AKD270"/>
      <c r="AKE270"/>
      <c r="AKF270"/>
      <c r="AKG270"/>
      <c r="AKH270"/>
      <c r="AKI270"/>
      <c r="AKJ270"/>
      <c r="AKK270"/>
      <c r="AKL270"/>
      <c r="AKM270"/>
      <c r="AKN270"/>
      <c r="AKO270"/>
      <c r="AKP270"/>
      <c r="AKQ270"/>
      <c r="AKR270"/>
      <c r="AKS270"/>
      <c r="AKT270"/>
      <c r="AKU270"/>
      <c r="AKV270"/>
      <c r="AKW270"/>
      <c r="AKX270"/>
      <c r="AKY270"/>
      <c r="AKZ270"/>
      <c r="ALA270"/>
      <c r="ALB270"/>
      <c r="ALC270"/>
      <c r="ALD270"/>
      <c r="ALE270"/>
      <c r="ALF270"/>
      <c r="ALG270"/>
      <c r="ALH270"/>
      <c r="ALI270"/>
      <c r="ALJ270"/>
      <c r="ALK270"/>
      <c r="ALL270"/>
      <c r="ALM270"/>
      <c r="ALN270"/>
      <c r="ALO270"/>
      <c r="ALP270"/>
      <c r="ALQ270"/>
      <c r="ALR270"/>
      <c r="ALS270"/>
      <c r="ALT270"/>
      <c r="ALU270"/>
      <c r="ALV270"/>
      <c r="ALW270"/>
      <c r="ALX270"/>
      <c r="ALY270"/>
      <c r="ALZ270"/>
      <c r="AMA270"/>
      <c r="AMB270"/>
      <c r="AMC270"/>
      <c r="AMD270"/>
      <c r="AME270"/>
      <c r="AMF270"/>
      <c r="AMG270"/>
      <c r="AMH270"/>
      <c r="AMI270"/>
    </row>
    <row r="271" spans="1:1023" ht="15" customHeight="1">
      <c r="A271" s="292" t="s">
        <v>1025</v>
      </c>
      <c r="B271" s="156">
        <v>271</v>
      </c>
      <c r="C271" s="307" t="s">
        <v>1026</v>
      </c>
      <c r="D271" s="314" t="s">
        <v>1027</v>
      </c>
      <c r="E271"/>
      <c r="F271"/>
      <c r="G271"/>
      <c r="H271"/>
      <c r="I271" s="343"/>
      <c r="J271" s="328"/>
      <c r="K271" s="341"/>
      <c r="L271"/>
      <c r="M271"/>
      <c r="N271"/>
      <c r="O271"/>
      <c r="P271"/>
      <c r="Q271"/>
      <c r="R271"/>
      <c r="S271"/>
      <c r="T271"/>
      <c r="U271"/>
      <c r="V271" s="166">
        <f t="shared" si="159"/>
        <v>100</v>
      </c>
      <c r="W271" s="166">
        <f t="shared" si="152"/>
        <v>100</v>
      </c>
      <c r="X271" s="166">
        <f t="shared" si="151"/>
        <v>100</v>
      </c>
      <c r="Y271" s="166">
        <f t="shared" si="146"/>
        <v>100</v>
      </c>
      <c r="Z271" s="166">
        <f t="shared" si="147"/>
        <v>100</v>
      </c>
      <c r="AA271" s="174">
        <f t="shared" si="157"/>
        <v>100</v>
      </c>
      <c r="AB271" s="174">
        <f t="shared" si="158"/>
        <v>100</v>
      </c>
      <c r="AC271" s="174">
        <f t="shared" si="150"/>
        <v>100</v>
      </c>
      <c r="AD271"/>
      <c r="AE271"/>
      <c r="AF271" s="162">
        <f t="shared" si="153"/>
        <v>100</v>
      </c>
      <c r="AG271" s="162">
        <f t="shared" si="154"/>
        <v>100</v>
      </c>
      <c r="AH271" s="162">
        <f t="shared" si="155"/>
        <v>100</v>
      </c>
      <c r="AI271" s="162">
        <f t="shared" si="156"/>
        <v>100</v>
      </c>
      <c r="AJ271" s="163"/>
      <c r="AK271"/>
      <c r="AL271" s="78"/>
      <c r="AM271" s="163"/>
      <c r="AN271"/>
      <c r="AO271"/>
      <c r="AP271"/>
      <c r="AQ271" s="272" t="s">
        <v>25964</v>
      </c>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c r="AAA271"/>
      <c r="AAB271"/>
      <c r="AAC271"/>
      <c r="AAD271"/>
      <c r="AAE271"/>
      <c r="AAF271"/>
      <c r="AAG271"/>
      <c r="AAH271"/>
      <c r="AAI271"/>
      <c r="AAJ271"/>
      <c r="AAK271"/>
      <c r="AAL271"/>
      <c r="AAM271"/>
      <c r="AAN271"/>
      <c r="AAO271"/>
      <c r="AAP271"/>
      <c r="AAQ271"/>
      <c r="AAR271"/>
      <c r="AAS271"/>
      <c r="AAT271"/>
      <c r="AAU271"/>
      <c r="AAV271"/>
      <c r="AAW271"/>
      <c r="AAX271"/>
      <c r="AAY271"/>
      <c r="AAZ271"/>
      <c r="ABA271"/>
      <c r="ABB271"/>
      <c r="ABC271"/>
      <c r="ABD271"/>
      <c r="ABE271"/>
      <c r="ABF271"/>
      <c r="ABG271"/>
      <c r="ABH271"/>
      <c r="ABI271"/>
      <c r="ABJ271"/>
      <c r="ABK271"/>
      <c r="ABL271"/>
      <c r="ABM271"/>
      <c r="ABN271"/>
      <c r="ABO271"/>
      <c r="ABP271"/>
      <c r="ABQ271"/>
      <c r="ABR271"/>
      <c r="ABS271"/>
      <c r="ABT271"/>
      <c r="ABU271"/>
      <c r="ABV271"/>
      <c r="ABW271"/>
      <c r="ABX271"/>
      <c r="ABY271"/>
      <c r="ABZ271"/>
      <c r="ACA271"/>
      <c r="ACB271"/>
      <c r="ACC271"/>
      <c r="ACD271"/>
      <c r="ACE271"/>
      <c r="ACF271"/>
      <c r="ACG271"/>
      <c r="ACH271"/>
      <c r="ACI271"/>
      <c r="ACJ271"/>
      <c r="ACK271"/>
      <c r="ACL271"/>
      <c r="ACM271"/>
      <c r="ACN271"/>
      <c r="ACO271"/>
      <c r="ACP271"/>
      <c r="ACQ271"/>
      <c r="ACR271"/>
      <c r="ACS271"/>
      <c r="ACT271"/>
      <c r="ACU271"/>
      <c r="ACV271"/>
      <c r="ACW271"/>
      <c r="ACX271"/>
      <c r="ACY271"/>
      <c r="ACZ271"/>
      <c r="ADA271"/>
      <c r="ADB271"/>
      <c r="ADC271"/>
      <c r="ADD271"/>
      <c r="ADE271"/>
      <c r="ADF271"/>
      <c r="ADG271"/>
      <c r="ADH271"/>
      <c r="ADI271"/>
      <c r="ADJ271"/>
      <c r="ADK271"/>
      <c r="ADL271"/>
      <c r="ADM271"/>
      <c r="ADN271"/>
      <c r="ADO271"/>
      <c r="ADP271"/>
      <c r="ADQ271"/>
      <c r="ADR271"/>
      <c r="ADS271"/>
      <c r="ADT271"/>
      <c r="ADU271"/>
      <c r="ADV271"/>
      <c r="ADW271"/>
      <c r="ADX271"/>
      <c r="ADY271"/>
      <c r="ADZ271"/>
      <c r="AEA271"/>
      <c r="AEB271"/>
      <c r="AEC271"/>
      <c r="AED271"/>
      <c r="AEE271"/>
      <c r="AEF271"/>
      <c r="AEG271"/>
      <c r="AEH271"/>
      <c r="AEI271"/>
      <c r="AEJ271"/>
      <c r="AEK271"/>
      <c r="AEL271"/>
      <c r="AEM271"/>
      <c r="AEN271"/>
      <c r="AEO271"/>
      <c r="AEP271"/>
      <c r="AEQ271"/>
      <c r="AER271"/>
      <c r="AES271"/>
      <c r="AET271"/>
      <c r="AEU271"/>
      <c r="AEV271"/>
      <c r="AEW271"/>
      <c r="AEX271"/>
      <c r="AEY271"/>
      <c r="AEZ271"/>
      <c r="AFA271"/>
      <c r="AFB271"/>
      <c r="AFC271"/>
      <c r="AFD271"/>
      <c r="AFE271"/>
      <c r="AFF271"/>
      <c r="AFG271"/>
      <c r="AFH271"/>
      <c r="AFI271"/>
      <c r="AFJ271"/>
      <c r="AFK271"/>
      <c r="AFL271"/>
      <c r="AFM271"/>
      <c r="AFN271"/>
      <c r="AFO271"/>
      <c r="AFP271"/>
      <c r="AFQ271"/>
      <c r="AFR271"/>
      <c r="AFS271"/>
      <c r="AFT271"/>
      <c r="AFU271"/>
      <c r="AFV271"/>
      <c r="AFW271"/>
      <c r="AFX271"/>
      <c r="AFY271"/>
      <c r="AFZ271"/>
      <c r="AGA271"/>
      <c r="AGB271"/>
      <c r="AGC271"/>
      <c r="AGD271"/>
      <c r="AGE271"/>
      <c r="AGF271"/>
      <c r="AGG271"/>
      <c r="AGH271"/>
      <c r="AGI271"/>
      <c r="AGJ271"/>
      <c r="AGK271"/>
      <c r="AGL271"/>
      <c r="AGM271"/>
      <c r="AGN271"/>
      <c r="AGO271"/>
      <c r="AGP271"/>
      <c r="AGQ271"/>
      <c r="AGR271"/>
      <c r="AGS271"/>
      <c r="AGT271"/>
      <c r="AGU271"/>
      <c r="AGV271"/>
      <c r="AGW271"/>
      <c r="AGX271"/>
      <c r="AGY271"/>
      <c r="AGZ271"/>
      <c r="AHA271"/>
      <c r="AHB271"/>
      <c r="AHC271"/>
      <c r="AHD271"/>
      <c r="AHE271"/>
      <c r="AHF271"/>
      <c r="AHG271"/>
      <c r="AHH271"/>
      <c r="AHI271"/>
      <c r="AHJ271"/>
      <c r="AHK271"/>
      <c r="AHL271"/>
      <c r="AHM271"/>
      <c r="AHN271"/>
      <c r="AHO271"/>
      <c r="AHP271"/>
      <c r="AHQ271"/>
      <c r="AHR271"/>
      <c r="AHS271"/>
      <c r="AHT271"/>
      <c r="AHU271"/>
      <c r="AHV271"/>
      <c r="AHW271"/>
      <c r="AHX271"/>
      <c r="AHY271"/>
      <c r="AHZ271"/>
      <c r="AIA271"/>
      <c r="AIB271"/>
      <c r="AIC271"/>
      <c r="AID271"/>
      <c r="AIE271"/>
      <c r="AIF271"/>
      <c r="AIG271"/>
      <c r="AIH271"/>
      <c r="AII271"/>
      <c r="AIJ271"/>
      <c r="AIK271"/>
      <c r="AIL271"/>
      <c r="AIM271"/>
      <c r="AIN271"/>
      <c r="AIO271"/>
      <c r="AIP271"/>
      <c r="AIQ271"/>
      <c r="AIR271"/>
      <c r="AIS271"/>
      <c r="AIT271"/>
      <c r="AIU271"/>
      <c r="AIV271"/>
      <c r="AIW271"/>
      <c r="AIX271"/>
      <c r="AIY271"/>
      <c r="AIZ271"/>
      <c r="AJA271"/>
      <c r="AJB271"/>
      <c r="AJC271"/>
      <c r="AJD271"/>
      <c r="AJE271"/>
      <c r="AJF271"/>
      <c r="AJG271"/>
      <c r="AJH271"/>
      <c r="AJI271"/>
      <c r="AJJ271"/>
      <c r="AJK271"/>
      <c r="AJL271"/>
      <c r="AJM271"/>
      <c r="AJN271"/>
      <c r="AJO271"/>
      <c r="AJP271"/>
      <c r="AJQ271"/>
      <c r="AJR271"/>
      <c r="AJS271"/>
      <c r="AJT271"/>
      <c r="AJU271"/>
      <c r="AJV271"/>
      <c r="AJW271"/>
      <c r="AJX271"/>
      <c r="AJY271"/>
      <c r="AJZ271"/>
      <c r="AKA271"/>
      <c r="AKB271"/>
      <c r="AKC271"/>
      <c r="AKD271"/>
      <c r="AKE271"/>
      <c r="AKF271"/>
      <c r="AKG271"/>
      <c r="AKH271"/>
      <c r="AKI271"/>
      <c r="AKJ271"/>
      <c r="AKK271"/>
      <c r="AKL271"/>
      <c r="AKM271"/>
      <c r="AKN271"/>
      <c r="AKO271"/>
      <c r="AKP271"/>
      <c r="AKQ271"/>
      <c r="AKR271"/>
      <c r="AKS271"/>
      <c r="AKT271"/>
      <c r="AKU271"/>
      <c r="AKV271"/>
      <c r="AKW271"/>
      <c r="AKX271"/>
      <c r="AKY271"/>
      <c r="AKZ271"/>
      <c r="ALA271"/>
      <c r="ALB271"/>
      <c r="ALC271"/>
      <c r="ALD271"/>
      <c r="ALE271"/>
      <c r="ALF271"/>
      <c r="ALG271"/>
      <c r="ALH271"/>
      <c r="ALI271"/>
      <c r="ALJ271"/>
      <c r="ALK271"/>
      <c r="ALL271"/>
      <c r="ALM271"/>
      <c r="ALN271"/>
      <c r="ALO271"/>
      <c r="ALP271"/>
      <c r="ALQ271"/>
      <c r="ALR271"/>
      <c r="ALS271"/>
      <c r="ALT271"/>
      <c r="ALU271"/>
      <c r="ALV271"/>
      <c r="ALW271"/>
      <c r="ALX271"/>
      <c r="ALY271"/>
      <c r="ALZ271"/>
      <c r="AMA271"/>
      <c r="AMB271"/>
      <c r="AMC271"/>
      <c r="AMD271"/>
      <c r="AME271"/>
      <c r="AMF271"/>
      <c r="AMG271"/>
      <c r="AMH271"/>
      <c r="AMI271"/>
    </row>
    <row r="272" spans="1:1023" ht="18" customHeight="1">
      <c r="A272" s="292" t="s">
        <v>1028</v>
      </c>
      <c r="B272" s="156">
        <v>272</v>
      </c>
      <c r="C272" s="307" t="s">
        <v>1029</v>
      </c>
      <c r="D272" s="314" t="s">
        <v>1030</v>
      </c>
      <c r="E272"/>
      <c r="F272"/>
      <c r="G272"/>
      <c r="H272"/>
      <c r="I272" s="343"/>
      <c r="J272" s="328"/>
      <c r="K272" s="341"/>
      <c r="L272"/>
      <c r="M272"/>
      <c r="N272"/>
      <c r="O272"/>
      <c r="P272"/>
      <c r="Q272"/>
      <c r="R272"/>
      <c r="S272"/>
      <c r="T272"/>
      <c r="U272"/>
      <c r="V272" s="166">
        <f t="shared" si="159"/>
        <v>100</v>
      </c>
      <c r="W272" s="166">
        <f t="shared" si="152"/>
        <v>100</v>
      </c>
      <c r="X272" s="166">
        <f t="shared" si="151"/>
        <v>100</v>
      </c>
      <c r="Y272" s="166">
        <f t="shared" si="146"/>
        <v>100</v>
      </c>
      <c r="Z272" s="166">
        <f t="shared" si="147"/>
        <v>100</v>
      </c>
      <c r="AA272" s="174">
        <f t="shared" si="157"/>
        <v>100</v>
      </c>
      <c r="AB272" s="174">
        <f t="shared" si="158"/>
        <v>100</v>
      </c>
      <c r="AC272" s="174">
        <f t="shared" si="150"/>
        <v>100</v>
      </c>
      <c r="AD272"/>
      <c r="AE272"/>
      <c r="AF272" s="162">
        <f t="shared" si="153"/>
        <v>100</v>
      </c>
      <c r="AG272" s="162">
        <f t="shared" si="154"/>
        <v>100</v>
      </c>
      <c r="AH272" s="162">
        <f t="shared" si="155"/>
        <v>100</v>
      </c>
      <c r="AI272" s="162">
        <f t="shared" si="156"/>
        <v>100</v>
      </c>
      <c r="AJ272" s="163"/>
      <c r="AK272"/>
      <c r="AL272" s="78"/>
      <c r="AM272" s="163"/>
      <c r="AN272"/>
      <c r="AO272"/>
      <c r="AP272"/>
      <c r="AQ272" s="272" t="s">
        <v>25965</v>
      </c>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c r="AAA272"/>
      <c r="AAB272"/>
      <c r="AAC272"/>
      <c r="AAD272"/>
      <c r="AAE272"/>
      <c r="AAF272"/>
      <c r="AAG272"/>
      <c r="AAH272"/>
      <c r="AAI272"/>
      <c r="AAJ272"/>
      <c r="AAK272"/>
      <c r="AAL272"/>
      <c r="AAM272"/>
      <c r="AAN272"/>
      <c r="AAO272"/>
      <c r="AAP272"/>
      <c r="AAQ272"/>
      <c r="AAR272"/>
      <c r="AAS272"/>
      <c r="AAT272"/>
      <c r="AAU272"/>
      <c r="AAV272"/>
      <c r="AAW272"/>
      <c r="AAX272"/>
      <c r="AAY272"/>
      <c r="AAZ272"/>
      <c r="ABA272"/>
      <c r="ABB272"/>
      <c r="ABC272"/>
      <c r="ABD272"/>
      <c r="ABE272"/>
      <c r="ABF272"/>
      <c r="ABG272"/>
      <c r="ABH272"/>
      <c r="ABI272"/>
      <c r="ABJ272"/>
      <c r="ABK272"/>
      <c r="ABL272"/>
      <c r="ABM272"/>
      <c r="ABN272"/>
      <c r="ABO272"/>
      <c r="ABP272"/>
      <c r="ABQ272"/>
      <c r="ABR272"/>
      <c r="ABS272"/>
      <c r="ABT272"/>
      <c r="ABU272"/>
      <c r="ABV272"/>
      <c r="ABW272"/>
      <c r="ABX272"/>
      <c r="ABY272"/>
      <c r="ABZ272"/>
      <c r="ACA272"/>
      <c r="ACB272"/>
      <c r="ACC272"/>
      <c r="ACD272"/>
      <c r="ACE272"/>
      <c r="ACF272"/>
      <c r="ACG272"/>
      <c r="ACH272"/>
      <c r="ACI272"/>
      <c r="ACJ272"/>
      <c r="ACK272"/>
      <c r="ACL272"/>
      <c r="ACM272"/>
      <c r="ACN272"/>
      <c r="ACO272"/>
      <c r="ACP272"/>
      <c r="ACQ272"/>
      <c r="ACR272"/>
      <c r="ACS272"/>
      <c r="ACT272"/>
      <c r="ACU272"/>
      <c r="ACV272"/>
      <c r="ACW272"/>
      <c r="ACX272"/>
      <c r="ACY272"/>
      <c r="ACZ272"/>
      <c r="ADA272"/>
      <c r="ADB272"/>
      <c r="ADC272"/>
      <c r="ADD272"/>
      <c r="ADE272"/>
      <c r="ADF272"/>
      <c r="ADG272"/>
      <c r="ADH272"/>
      <c r="ADI272"/>
      <c r="ADJ272"/>
      <c r="ADK272"/>
      <c r="ADL272"/>
      <c r="ADM272"/>
      <c r="ADN272"/>
      <c r="ADO272"/>
      <c r="ADP272"/>
      <c r="ADQ272"/>
      <c r="ADR272"/>
      <c r="ADS272"/>
      <c r="ADT272"/>
      <c r="ADU272"/>
      <c r="ADV272"/>
      <c r="ADW272"/>
      <c r="ADX272"/>
      <c r="ADY272"/>
      <c r="ADZ272"/>
      <c r="AEA272"/>
      <c r="AEB272"/>
      <c r="AEC272"/>
      <c r="AED272"/>
      <c r="AEE272"/>
      <c r="AEF272"/>
      <c r="AEG272"/>
      <c r="AEH272"/>
      <c r="AEI272"/>
      <c r="AEJ272"/>
      <c r="AEK272"/>
      <c r="AEL272"/>
      <c r="AEM272"/>
      <c r="AEN272"/>
      <c r="AEO272"/>
      <c r="AEP272"/>
      <c r="AEQ272"/>
      <c r="AER272"/>
      <c r="AES272"/>
      <c r="AET272"/>
      <c r="AEU272"/>
      <c r="AEV272"/>
      <c r="AEW272"/>
      <c r="AEX272"/>
      <c r="AEY272"/>
      <c r="AEZ272"/>
      <c r="AFA272"/>
      <c r="AFB272"/>
      <c r="AFC272"/>
      <c r="AFD272"/>
      <c r="AFE272"/>
      <c r="AFF272"/>
      <c r="AFG272"/>
      <c r="AFH272"/>
      <c r="AFI272"/>
      <c r="AFJ272"/>
      <c r="AFK272"/>
      <c r="AFL272"/>
      <c r="AFM272"/>
      <c r="AFN272"/>
      <c r="AFO272"/>
      <c r="AFP272"/>
      <c r="AFQ272"/>
      <c r="AFR272"/>
      <c r="AFS272"/>
      <c r="AFT272"/>
      <c r="AFU272"/>
      <c r="AFV272"/>
      <c r="AFW272"/>
      <c r="AFX272"/>
      <c r="AFY272"/>
      <c r="AFZ272"/>
      <c r="AGA272"/>
      <c r="AGB272"/>
      <c r="AGC272"/>
      <c r="AGD272"/>
      <c r="AGE272"/>
      <c r="AGF272"/>
      <c r="AGG272"/>
      <c r="AGH272"/>
      <c r="AGI272"/>
      <c r="AGJ272"/>
      <c r="AGK272"/>
      <c r="AGL272"/>
      <c r="AGM272"/>
      <c r="AGN272"/>
      <c r="AGO272"/>
      <c r="AGP272"/>
      <c r="AGQ272"/>
      <c r="AGR272"/>
      <c r="AGS272"/>
      <c r="AGT272"/>
      <c r="AGU272"/>
      <c r="AGV272"/>
      <c r="AGW272"/>
      <c r="AGX272"/>
      <c r="AGY272"/>
      <c r="AGZ272"/>
      <c r="AHA272"/>
      <c r="AHB272"/>
      <c r="AHC272"/>
      <c r="AHD272"/>
      <c r="AHE272"/>
      <c r="AHF272"/>
      <c r="AHG272"/>
      <c r="AHH272"/>
      <c r="AHI272"/>
      <c r="AHJ272"/>
      <c r="AHK272"/>
      <c r="AHL272"/>
      <c r="AHM272"/>
      <c r="AHN272"/>
      <c r="AHO272"/>
      <c r="AHP272"/>
      <c r="AHQ272"/>
      <c r="AHR272"/>
      <c r="AHS272"/>
      <c r="AHT272"/>
      <c r="AHU272"/>
      <c r="AHV272"/>
      <c r="AHW272"/>
      <c r="AHX272"/>
      <c r="AHY272"/>
      <c r="AHZ272"/>
      <c r="AIA272"/>
      <c r="AIB272"/>
      <c r="AIC272"/>
      <c r="AID272"/>
      <c r="AIE272"/>
      <c r="AIF272"/>
      <c r="AIG272"/>
      <c r="AIH272"/>
      <c r="AII272"/>
      <c r="AIJ272"/>
      <c r="AIK272"/>
      <c r="AIL272"/>
      <c r="AIM272"/>
      <c r="AIN272"/>
      <c r="AIO272"/>
      <c r="AIP272"/>
      <c r="AIQ272"/>
      <c r="AIR272"/>
      <c r="AIS272"/>
      <c r="AIT272"/>
      <c r="AIU272"/>
      <c r="AIV272"/>
      <c r="AIW272"/>
      <c r="AIX272"/>
      <c r="AIY272"/>
      <c r="AIZ272"/>
      <c r="AJA272"/>
      <c r="AJB272"/>
      <c r="AJC272"/>
      <c r="AJD272"/>
      <c r="AJE272"/>
      <c r="AJF272"/>
      <c r="AJG272"/>
      <c r="AJH272"/>
      <c r="AJI272"/>
      <c r="AJJ272"/>
      <c r="AJK272"/>
      <c r="AJL272"/>
      <c r="AJM272"/>
      <c r="AJN272"/>
      <c r="AJO272"/>
      <c r="AJP272"/>
      <c r="AJQ272"/>
      <c r="AJR272"/>
      <c r="AJS272"/>
      <c r="AJT272"/>
      <c r="AJU272"/>
      <c r="AJV272"/>
      <c r="AJW272"/>
      <c r="AJX272"/>
      <c r="AJY272"/>
      <c r="AJZ272"/>
      <c r="AKA272"/>
      <c r="AKB272"/>
      <c r="AKC272"/>
      <c r="AKD272"/>
      <c r="AKE272"/>
      <c r="AKF272"/>
      <c r="AKG272"/>
      <c r="AKH272"/>
      <c r="AKI272"/>
      <c r="AKJ272"/>
      <c r="AKK272"/>
      <c r="AKL272"/>
      <c r="AKM272"/>
      <c r="AKN272"/>
      <c r="AKO272"/>
      <c r="AKP272"/>
      <c r="AKQ272"/>
      <c r="AKR272"/>
      <c r="AKS272"/>
      <c r="AKT272"/>
      <c r="AKU272"/>
      <c r="AKV272"/>
      <c r="AKW272"/>
      <c r="AKX272"/>
      <c r="AKY272"/>
      <c r="AKZ272"/>
      <c r="ALA272"/>
      <c r="ALB272"/>
      <c r="ALC272"/>
      <c r="ALD272"/>
      <c r="ALE272"/>
      <c r="ALF272"/>
      <c r="ALG272"/>
      <c r="ALH272"/>
      <c r="ALI272"/>
      <c r="ALJ272"/>
      <c r="ALK272"/>
      <c r="ALL272"/>
      <c r="ALM272"/>
      <c r="ALN272"/>
      <c r="ALO272"/>
      <c r="ALP272"/>
      <c r="ALQ272"/>
      <c r="ALR272"/>
      <c r="ALS272"/>
      <c r="ALT272"/>
      <c r="ALU272"/>
      <c r="ALV272"/>
      <c r="ALW272"/>
      <c r="ALX272"/>
      <c r="ALY272"/>
      <c r="ALZ272"/>
      <c r="AMA272"/>
      <c r="AMB272"/>
      <c r="AMC272"/>
      <c r="AMD272"/>
      <c r="AME272"/>
      <c r="AMF272"/>
      <c r="AMG272"/>
      <c r="AMH272"/>
      <c r="AMI272"/>
    </row>
    <row r="273" spans="1:1023">
      <c r="A273" s="292" t="s">
        <v>1031</v>
      </c>
      <c r="B273" s="156">
        <v>273</v>
      </c>
      <c r="C273" s="307" t="s">
        <v>25966</v>
      </c>
      <c r="D273" s="314" t="s">
        <v>1032</v>
      </c>
      <c r="E273"/>
      <c r="F273" s="348">
        <v>4</v>
      </c>
      <c r="G273"/>
      <c r="H273"/>
      <c r="I273" s="343"/>
      <c r="J273" s="328"/>
      <c r="K273" s="341"/>
      <c r="L273"/>
      <c r="M273"/>
      <c r="N273"/>
      <c r="O273"/>
      <c r="P273"/>
      <c r="Q273"/>
      <c r="R273"/>
      <c r="S273"/>
      <c r="T273"/>
      <c r="U273"/>
      <c r="V273" s="166">
        <f t="shared" si="159"/>
        <v>100</v>
      </c>
      <c r="W273" s="166">
        <f t="shared" si="152"/>
        <v>100</v>
      </c>
      <c r="X273" s="166">
        <f t="shared" si="151"/>
        <v>100</v>
      </c>
      <c r="Y273" s="166">
        <f t="shared" si="146"/>
        <v>100</v>
      </c>
      <c r="Z273" s="166">
        <f t="shared" si="147"/>
        <v>100</v>
      </c>
      <c r="AA273" s="174">
        <f t="shared" si="157"/>
        <v>100</v>
      </c>
      <c r="AB273" s="174">
        <f t="shared" si="158"/>
        <v>100</v>
      </c>
      <c r="AC273" s="174">
        <f t="shared" si="150"/>
        <v>100</v>
      </c>
      <c r="AD273"/>
      <c r="AE273"/>
      <c r="AF273" s="162">
        <f t="shared" si="153"/>
        <v>100</v>
      </c>
      <c r="AG273" s="162">
        <f t="shared" si="154"/>
        <v>100</v>
      </c>
      <c r="AH273" s="162">
        <f t="shared" si="155"/>
        <v>100</v>
      </c>
      <c r="AI273" s="162">
        <f t="shared" si="156"/>
        <v>100</v>
      </c>
      <c r="AJ273" s="163"/>
      <c r="AK273" s="348">
        <v>1</v>
      </c>
      <c r="AL273" s="78"/>
      <c r="AM273" s="163"/>
      <c r="AN273"/>
      <c r="AO273"/>
      <c r="AP273"/>
      <c r="AQ273" s="272" t="s">
        <v>25967</v>
      </c>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c r="AAA273"/>
      <c r="AAB273"/>
      <c r="AAC273"/>
      <c r="AAD273"/>
      <c r="AAE273"/>
      <c r="AAF273"/>
      <c r="AAG273"/>
      <c r="AAH273"/>
      <c r="AAI273"/>
      <c r="AAJ273"/>
      <c r="AAK273"/>
      <c r="AAL273"/>
      <c r="AAM273"/>
      <c r="AAN273"/>
      <c r="AAO273"/>
      <c r="AAP273"/>
      <c r="AAQ273"/>
      <c r="AAR273"/>
      <c r="AAS273"/>
      <c r="AAT273"/>
      <c r="AAU273"/>
      <c r="AAV273"/>
      <c r="AAW273"/>
      <c r="AAX273"/>
      <c r="AAY273"/>
      <c r="AAZ273"/>
      <c r="ABA273"/>
      <c r="ABB273"/>
      <c r="ABC273"/>
      <c r="ABD273"/>
      <c r="ABE273"/>
      <c r="ABF273"/>
      <c r="ABG273"/>
      <c r="ABH273"/>
      <c r="ABI273"/>
      <c r="ABJ273"/>
      <c r="ABK273"/>
      <c r="ABL273"/>
      <c r="ABM273"/>
      <c r="ABN273"/>
      <c r="ABO273"/>
      <c r="ABP273"/>
      <c r="ABQ273"/>
      <c r="ABR273"/>
      <c r="ABS273"/>
      <c r="ABT273"/>
      <c r="ABU273"/>
      <c r="ABV273"/>
      <c r="ABW273"/>
      <c r="ABX273"/>
      <c r="ABY273"/>
      <c r="ABZ273"/>
      <c r="ACA273"/>
      <c r="ACB273"/>
      <c r="ACC273"/>
      <c r="ACD273"/>
      <c r="ACE273"/>
      <c r="ACF273"/>
      <c r="ACG273"/>
      <c r="ACH273"/>
      <c r="ACI273"/>
      <c r="ACJ273"/>
      <c r="ACK273"/>
      <c r="ACL273"/>
      <c r="ACM273"/>
      <c r="ACN273"/>
      <c r="ACO273"/>
      <c r="ACP273"/>
      <c r="ACQ273"/>
      <c r="ACR273"/>
      <c r="ACS273"/>
      <c r="ACT273"/>
      <c r="ACU273"/>
      <c r="ACV273"/>
      <c r="ACW273"/>
      <c r="ACX273"/>
      <c r="ACY273"/>
      <c r="ACZ273"/>
      <c r="ADA273"/>
      <c r="ADB273"/>
      <c r="ADC273"/>
      <c r="ADD273"/>
      <c r="ADE273"/>
      <c r="ADF273"/>
      <c r="ADG273"/>
      <c r="ADH273"/>
      <c r="ADI273"/>
      <c r="ADJ273"/>
      <c r="ADK273"/>
      <c r="ADL273"/>
      <c r="ADM273"/>
      <c r="ADN273"/>
      <c r="ADO273"/>
      <c r="ADP273"/>
      <c r="ADQ273"/>
      <c r="ADR273"/>
      <c r="ADS273"/>
      <c r="ADT273"/>
      <c r="ADU273"/>
      <c r="ADV273"/>
      <c r="ADW273"/>
      <c r="ADX273"/>
      <c r="ADY273"/>
      <c r="ADZ273"/>
      <c r="AEA273"/>
      <c r="AEB273"/>
      <c r="AEC273"/>
      <c r="AED273"/>
      <c r="AEE273"/>
      <c r="AEF273"/>
      <c r="AEG273"/>
      <c r="AEH273"/>
      <c r="AEI273"/>
      <c r="AEJ273"/>
      <c r="AEK273"/>
      <c r="AEL273"/>
      <c r="AEM273"/>
      <c r="AEN273"/>
      <c r="AEO273"/>
      <c r="AEP273"/>
      <c r="AEQ273"/>
      <c r="AER273"/>
      <c r="AES273"/>
      <c r="AET273"/>
      <c r="AEU273"/>
      <c r="AEV273"/>
      <c r="AEW273"/>
      <c r="AEX273"/>
      <c r="AEY273"/>
      <c r="AEZ273"/>
      <c r="AFA273"/>
      <c r="AFB273"/>
      <c r="AFC273"/>
      <c r="AFD273"/>
      <c r="AFE273"/>
      <c r="AFF273"/>
      <c r="AFG273"/>
      <c r="AFH273"/>
      <c r="AFI273"/>
      <c r="AFJ273"/>
      <c r="AFK273"/>
      <c r="AFL273"/>
      <c r="AFM273"/>
      <c r="AFN273"/>
      <c r="AFO273"/>
      <c r="AFP273"/>
      <c r="AFQ273"/>
      <c r="AFR273"/>
      <c r="AFS273"/>
      <c r="AFT273"/>
      <c r="AFU273"/>
      <c r="AFV273"/>
      <c r="AFW273"/>
      <c r="AFX273"/>
      <c r="AFY273"/>
      <c r="AFZ273"/>
      <c r="AGA273"/>
      <c r="AGB273"/>
      <c r="AGC273"/>
      <c r="AGD273"/>
      <c r="AGE273"/>
      <c r="AGF273"/>
      <c r="AGG273"/>
      <c r="AGH273"/>
      <c r="AGI273"/>
      <c r="AGJ273"/>
      <c r="AGK273"/>
      <c r="AGL273"/>
      <c r="AGM273"/>
      <c r="AGN273"/>
      <c r="AGO273"/>
      <c r="AGP273"/>
      <c r="AGQ273"/>
      <c r="AGR273"/>
      <c r="AGS273"/>
      <c r="AGT273"/>
      <c r="AGU273"/>
      <c r="AGV273"/>
      <c r="AGW273"/>
      <c r="AGX273"/>
      <c r="AGY273"/>
      <c r="AGZ273"/>
      <c r="AHA273"/>
      <c r="AHB273"/>
      <c r="AHC273"/>
      <c r="AHD273"/>
      <c r="AHE273"/>
      <c r="AHF273"/>
      <c r="AHG273"/>
      <c r="AHH273"/>
      <c r="AHI273"/>
      <c r="AHJ273"/>
      <c r="AHK273"/>
      <c r="AHL273"/>
      <c r="AHM273"/>
      <c r="AHN273"/>
      <c r="AHO273"/>
      <c r="AHP273"/>
      <c r="AHQ273"/>
      <c r="AHR273"/>
      <c r="AHS273"/>
      <c r="AHT273"/>
      <c r="AHU273"/>
      <c r="AHV273"/>
      <c r="AHW273"/>
      <c r="AHX273"/>
      <c r="AHY273"/>
      <c r="AHZ273"/>
      <c r="AIA273"/>
      <c r="AIB273"/>
      <c r="AIC273"/>
      <c r="AID273"/>
      <c r="AIE273"/>
      <c r="AIF273"/>
      <c r="AIG273"/>
      <c r="AIH273"/>
      <c r="AII273"/>
      <c r="AIJ273"/>
      <c r="AIK273"/>
      <c r="AIL273"/>
      <c r="AIM273"/>
      <c r="AIN273"/>
      <c r="AIO273"/>
      <c r="AIP273"/>
      <c r="AIQ273"/>
      <c r="AIR273"/>
      <c r="AIS273"/>
      <c r="AIT273"/>
      <c r="AIU273"/>
      <c r="AIV273"/>
      <c r="AIW273"/>
      <c r="AIX273"/>
      <c r="AIY273"/>
      <c r="AIZ273"/>
      <c r="AJA273"/>
      <c r="AJB273"/>
      <c r="AJC273"/>
      <c r="AJD273"/>
      <c r="AJE273"/>
      <c r="AJF273"/>
      <c r="AJG273"/>
      <c r="AJH273"/>
      <c r="AJI273"/>
      <c r="AJJ273"/>
      <c r="AJK273"/>
      <c r="AJL273"/>
      <c r="AJM273"/>
      <c r="AJN273"/>
      <c r="AJO273"/>
      <c r="AJP273"/>
      <c r="AJQ273"/>
      <c r="AJR273"/>
      <c r="AJS273"/>
      <c r="AJT273"/>
      <c r="AJU273"/>
      <c r="AJV273"/>
      <c r="AJW273"/>
      <c r="AJX273"/>
      <c r="AJY273"/>
      <c r="AJZ273"/>
      <c r="AKA273"/>
      <c r="AKB273"/>
      <c r="AKC273"/>
      <c r="AKD273"/>
      <c r="AKE273"/>
      <c r="AKF273"/>
      <c r="AKG273"/>
      <c r="AKH273"/>
      <c r="AKI273"/>
      <c r="AKJ273"/>
      <c r="AKK273"/>
      <c r="AKL273"/>
      <c r="AKM273"/>
      <c r="AKN273"/>
      <c r="AKO273"/>
      <c r="AKP273"/>
      <c r="AKQ273"/>
      <c r="AKR273"/>
      <c r="AKS273"/>
      <c r="AKT273"/>
      <c r="AKU273"/>
      <c r="AKV273"/>
      <c r="AKW273"/>
      <c r="AKX273"/>
      <c r="AKY273"/>
      <c r="AKZ273"/>
      <c r="ALA273"/>
      <c r="ALB273"/>
      <c r="ALC273"/>
      <c r="ALD273"/>
      <c r="ALE273"/>
      <c r="ALF273"/>
      <c r="ALG273"/>
      <c r="ALH273"/>
      <c r="ALI273"/>
      <c r="ALJ273"/>
      <c r="ALK273"/>
      <c r="ALL273"/>
      <c r="ALM273"/>
      <c r="ALN273"/>
      <c r="ALO273"/>
      <c r="ALP273"/>
      <c r="ALQ273"/>
      <c r="ALR273"/>
      <c r="ALS273"/>
      <c r="ALT273"/>
      <c r="ALU273"/>
      <c r="ALV273"/>
      <c r="ALW273"/>
      <c r="ALX273"/>
      <c r="ALY273"/>
      <c r="ALZ273"/>
      <c r="AMA273"/>
      <c r="AMB273"/>
      <c r="AMC273"/>
      <c r="AMD273"/>
      <c r="AME273"/>
      <c r="AMF273"/>
      <c r="AMG273"/>
      <c r="AMH273"/>
      <c r="AMI273"/>
    </row>
    <row r="274" spans="1:1023">
      <c r="A274" s="292" t="s">
        <v>1033</v>
      </c>
      <c r="B274" s="156">
        <v>274</v>
      </c>
      <c r="C274" t="s">
        <v>25968</v>
      </c>
      <c r="D274" s="314" t="s">
        <v>1034</v>
      </c>
      <c r="E274"/>
      <c r="F274"/>
      <c r="G274"/>
      <c r="H274"/>
      <c r="I274" s="343"/>
      <c r="J274" s="328"/>
      <c r="K274" s="341"/>
      <c r="L274"/>
      <c r="M274"/>
      <c r="N274"/>
      <c r="O274"/>
      <c r="P274"/>
      <c r="Q274"/>
      <c r="R274"/>
      <c r="S274"/>
      <c r="T274"/>
      <c r="U274"/>
      <c r="V274" s="166">
        <f t="shared" si="159"/>
        <v>100</v>
      </c>
      <c r="W274" s="166">
        <f t="shared" si="152"/>
        <v>100</v>
      </c>
      <c r="X274" s="166">
        <f t="shared" si="151"/>
        <v>100</v>
      </c>
      <c r="Y274" s="166">
        <f t="shared" si="146"/>
        <v>100</v>
      </c>
      <c r="Z274" s="166">
        <f t="shared" si="147"/>
        <v>100</v>
      </c>
      <c r="AA274" s="174">
        <f t="shared" si="157"/>
        <v>100</v>
      </c>
      <c r="AB274" s="174">
        <f t="shared" si="158"/>
        <v>100</v>
      </c>
      <c r="AC274" s="174">
        <f t="shared" si="150"/>
        <v>100</v>
      </c>
      <c r="AD274"/>
      <c r="AE274"/>
      <c r="AF274" s="162">
        <f t="shared" si="153"/>
        <v>100</v>
      </c>
      <c r="AG274" s="162">
        <f t="shared" si="154"/>
        <v>100</v>
      </c>
      <c r="AH274" s="162">
        <f t="shared" si="155"/>
        <v>100</v>
      </c>
      <c r="AI274" s="162">
        <f t="shared" si="156"/>
        <v>100</v>
      </c>
      <c r="AJ274" s="163"/>
      <c r="AK274"/>
      <c r="AL274" s="78"/>
      <c r="AM274" s="163"/>
      <c r="AN274"/>
      <c r="AO274"/>
      <c r="AP274"/>
      <c r="AQ274" s="243" t="s">
        <v>25969</v>
      </c>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c r="AAA274"/>
      <c r="AAB274"/>
      <c r="AAC274"/>
      <c r="AAD274"/>
      <c r="AAE274"/>
      <c r="AAF274"/>
      <c r="AAG274"/>
      <c r="AAH274"/>
      <c r="AAI274"/>
      <c r="AAJ274"/>
      <c r="AAK274"/>
      <c r="AAL274"/>
      <c r="AAM274"/>
      <c r="AAN274"/>
      <c r="AAO274"/>
      <c r="AAP274"/>
      <c r="AAQ274"/>
      <c r="AAR274"/>
      <c r="AAS274"/>
      <c r="AAT274"/>
      <c r="AAU274"/>
      <c r="AAV274"/>
      <c r="AAW274"/>
      <c r="AAX274"/>
      <c r="AAY274"/>
      <c r="AAZ274"/>
      <c r="ABA274"/>
      <c r="ABB274"/>
      <c r="ABC274"/>
      <c r="ABD274"/>
      <c r="ABE274"/>
      <c r="ABF274"/>
      <c r="ABG274"/>
      <c r="ABH274"/>
      <c r="ABI274"/>
      <c r="ABJ274"/>
      <c r="ABK274"/>
      <c r="ABL274"/>
      <c r="ABM274"/>
      <c r="ABN274"/>
      <c r="ABO274"/>
      <c r="ABP274"/>
      <c r="ABQ274"/>
      <c r="ABR274"/>
      <c r="ABS274"/>
      <c r="ABT274"/>
      <c r="ABU274"/>
      <c r="ABV274"/>
      <c r="ABW274"/>
      <c r="ABX274"/>
      <c r="ABY274"/>
      <c r="ABZ274"/>
      <c r="ACA274"/>
      <c r="ACB274"/>
      <c r="ACC274"/>
      <c r="ACD274"/>
      <c r="ACE274"/>
      <c r="ACF274"/>
      <c r="ACG274"/>
      <c r="ACH274"/>
      <c r="ACI274"/>
      <c r="ACJ274"/>
      <c r="ACK274"/>
      <c r="ACL274"/>
      <c r="ACM274"/>
      <c r="ACN274"/>
      <c r="ACO274"/>
      <c r="ACP274"/>
      <c r="ACQ274"/>
      <c r="ACR274"/>
      <c r="ACS274"/>
      <c r="ACT274"/>
      <c r="ACU274"/>
      <c r="ACV274"/>
      <c r="ACW274"/>
      <c r="ACX274"/>
      <c r="ACY274"/>
      <c r="ACZ274"/>
      <c r="ADA274"/>
      <c r="ADB274"/>
      <c r="ADC274"/>
      <c r="ADD274"/>
      <c r="ADE274"/>
      <c r="ADF274"/>
      <c r="ADG274"/>
      <c r="ADH274"/>
      <c r="ADI274"/>
      <c r="ADJ274"/>
      <c r="ADK274"/>
      <c r="ADL274"/>
      <c r="ADM274"/>
      <c r="ADN274"/>
      <c r="ADO274"/>
      <c r="ADP274"/>
      <c r="ADQ274"/>
      <c r="ADR274"/>
      <c r="ADS274"/>
      <c r="ADT274"/>
      <c r="ADU274"/>
      <c r="ADV274"/>
      <c r="ADW274"/>
      <c r="ADX274"/>
      <c r="ADY274"/>
      <c r="ADZ274"/>
      <c r="AEA274"/>
      <c r="AEB274"/>
      <c r="AEC274"/>
      <c r="AED274"/>
      <c r="AEE274"/>
      <c r="AEF274"/>
      <c r="AEG274"/>
      <c r="AEH274"/>
      <c r="AEI274"/>
      <c r="AEJ274"/>
      <c r="AEK274"/>
      <c r="AEL274"/>
      <c r="AEM274"/>
      <c r="AEN274"/>
      <c r="AEO274"/>
      <c r="AEP274"/>
      <c r="AEQ274"/>
      <c r="AER274"/>
      <c r="AES274"/>
      <c r="AET274"/>
      <c r="AEU274"/>
      <c r="AEV274"/>
      <c r="AEW274"/>
      <c r="AEX274"/>
      <c r="AEY274"/>
      <c r="AEZ274"/>
      <c r="AFA274"/>
      <c r="AFB274"/>
      <c r="AFC274"/>
      <c r="AFD274"/>
      <c r="AFE274"/>
      <c r="AFF274"/>
      <c r="AFG274"/>
      <c r="AFH274"/>
      <c r="AFI274"/>
      <c r="AFJ274"/>
      <c r="AFK274"/>
      <c r="AFL274"/>
      <c r="AFM274"/>
      <c r="AFN274"/>
      <c r="AFO274"/>
      <c r="AFP274"/>
      <c r="AFQ274"/>
      <c r="AFR274"/>
      <c r="AFS274"/>
      <c r="AFT274"/>
      <c r="AFU274"/>
      <c r="AFV274"/>
      <c r="AFW274"/>
      <c r="AFX274"/>
      <c r="AFY274"/>
      <c r="AFZ274"/>
      <c r="AGA274"/>
      <c r="AGB274"/>
      <c r="AGC274"/>
      <c r="AGD274"/>
      <c r="AGE274"/>
      <c r="AGF274"/>
      <c r="AGG274"/>
      <c r="AGH274"/>
      <c r="AGI274"/>
      <c r="AGJ274"/>
      <c r="AGK274"/>
      <c r="AGL274"/>
      <c r="AGM274"/>
      <c r="AGN274"/>
      <c r="AGO274"/>
      <c r="AGP274"/>
      <c r="AGQ274"/>
      <c r="AGR274"/>
      <c r="AGS274"/>
      <c r="AGT274"/>
      <c r="AGU274"/>
      <c r="AGV274"/>
      <c r="AGW274"/>
      <c r="AGX274"/>
      <c r="AGY274"/>
      <c r="AGZ274"/>
      <c r="AHA274"/>
      <c r="AHB274"/>
      <c r="AHC274"/>
      <c r="AHD274"/>
      <c r="AHE274"/>
      <c r="AHF274"/>
      <c r="AHG274"/>
      <c r="AHH274"/>
      <c r="AHI274"/>
      <c r="AHJ274"/>
      <c r="AHK274"/>
      <c r="AHL274"/>
      <c r="AHM274"/>
      <c r="AHN274"/>
      <c r="AHO274"/>
      <c r="AHP274"/>
      <c r="AHQ274"/>
      <c r="AHR274"/>
      <c r="AHS274"/>
      <c r="AHT274"/>
      <c r="AHU274"/>
      <c r="AHV274"/>
      <c r="AHW274"/>
      <c r="AHX274"/>
      <c r="AHY274"/>
      <c r="AHZ274"/>
      <c r="AIA274"/>
      <c r="AIB274"/>
      <c r="AIC274"/>
      <c r="AID274"/>
      <c r="AIE274"/>
      <c r="AIF274"/>
      <c r="AIG274"/>
      <c r="AIH274"/>
      <c r="AII274"/>
      <c r="AIJ274"/>
      <c r="AIK274"/>
      <c r="AIL274"/>
      <c r="AIM274"/>
      <c r="AIN274"/>
      <c r="AIO274"/>
      <c r="AIP274"/>
      <c r="AIQ274"/>
      <c r="AIR274"/>
      <c r="AIS274"/>
      <c r="AIT274"/>
      <c r="AIU274"/>
      <c r="AIV274"/>
      <c r="AIW274"/>
      <c r="AIX274"/>
      <c r="AIY274"/>
      <c r="AIZ274"/>
      <c r="AJA274"/>
      <c r="AJB274"/>
      <c r="AJC274"/>
      <c r="AJD274"/>
      <c r="AJE274"/>
      <c r="AJF274"/>
      <c r="AJG274"/>
      <c r="AJH274"/>
      <c r="AJI274"/>
      <c r="AJJ274"/>
      <c r="AJK274"/>
      <c r="AJL274"/>
      <c r="AJM274"/>
      <c r="AJN274"/>
      <c r="AJO274"/>
      <c r="AJP274"/>
      <c r="AJQ274"/>
      <c r="AJR274"/>
      <c r="AJS274"/>
      <c r="AJT274"/>
      <c r="AJU274"/>
      <c r="AJV274"/>
      <c r="AJW274"/>
      <c r="AJX274"/>
      <c r="AJY274"/>
      <c r="AJZ274"/>
      <c r="AKA274"/>
      <c r="AKB274"/>
      <c r="AKC274"/>
      <c r="AKD274"/>
      <c r="AKE274"/>
      <c r="AKF274"/>
      <c r="AKG274"/>
      <c r="AKH274"/>
      <c r="AKI274"/>
      <c r="AKJ274"/>
      <c r="AKK274"/>
      <c r="AKL274"/>
      <c r="AKM274"/>
      <c r="AKN274"/>
      <c r="AKO274"/>
      <c r="AKP274"/>
      <c r="AKQ274"/>
      <c r="AKR274"/>
      <c r="AKS274"/>
      <c r="AKT274"/>
      <c r="AKU274"/>
      <c r="AKV274"/>
      <c r="AKW274"/>
      <c r="AKX274"/>
      <c r="AKY274"/>
      <c r="AKZ274"/>
      <c r="ALA274"/>
      <c r="ALB274"/>
      <c r="ALC274"/>
      <c r="ALD274"/>
      <c r="ALE274"/>
      <c r="ALF274"/>
      <c r="ALG274"/>
      <c r="ALH274"/>
      <c r="ALI274"/>
      <c r="ALJ274"/>
      <c r="ALK274"/>
      <c r="ALL274"/>
      <c r="ALM274"/>
      <c r="ALN274"/>
      <c r="ALO274"/>
      <c r="ALP274"/>
      <c r="ALQ274"/>
      <c r="ALR274"/>
      <c r="ALS274"/>
      <c r="ALT274"/>
      <c r="ALU274"/>
      <c r="ALV274"/>
      <c r="ALW274"/>
      <c r="ALX274"/>
      <c r="ALY274"/>
      <c r="ALZ274"/>
      <c r="AMA274"/>
      <c r="AMB274"/>
      <c r="AMC274"/>
      <c r="AMD274"/>
      <c r="AME274"/>
      <c r="AMF274"/>
      <c r="AMG274"/>
      <c r="AMH274"/>
      <c r="AMI274"/>
    </row>
    <row r="275" spans="1:1023">
      <c r="A275" s="284" t="s">
        <v>1035</v>
      </c>
      <c r="B275" s="156">
        <v>275</v>
      </c>
      <c r="C275" s="302" t="s">
        <v>1036</v>
      </c>
      <c r="D275" s="281" t="s">
        <v>1037</v>
      </c>
      <c r="E275"/>
      <c r="F275"/>
      <c r="G275"/>
      <c r="H275"/>
      <c r="I275" s="343"/>
      <c r="J275" s="328"/>
      <c r="K275" s="341"/>
      <c r="L275"/>
      <c r="M275"/>
      <c r="N275"/>
      <c r="O275"/>
      <c r="P275"/>
      <c r="Q275"/>
      <c r="R275"/>
      <c r="S275"/>
      <c r="T275"/>
      <c r="U275"/>
      <c r="V275" s="166">
        <f t="shared" si="159"/>
        <v>100</v>
      </c>
      <c r="W275" s="166">
        <f t="shared" si="152"/>
        <v>100</v>
      </c>
      <c r="X275" s="166">
        <f t="shared" ref="X275:X306" si="160">IF(O275=3,20,100)</f>
        <v>100</v>
      </c>
      <c r="Y275" s="166">
        <f t="shared" si="146"/>
        <v>100</v>
      </c>
      <c r="Z275" s="166">
        <f t="shared" si="147"/>
        <v>100</v>
      </c>
      <c r="AA275" s="174">
        <f t="shared" si="157"/>
        <v>100</v>
      </c>
      <c r="AB275" s="174">
        <f t="shared" si="158"/>
        <v>100</v>
      </c>
      <c r="AC275" s="174">
        <f t="shared" si="150"/>
        <v>100</v>
      </c>
      <c r="AD275"/>
      <c r="AE275"/>
      <c r="AF275" s="162">
        <f t="shared" si="153"/>
        <v>100</v>
      </c>
      <c r="AG275" s="162">
        <f t="shared" si="154"/>
        <v>100</v>
      </c>
      <c r="AH275" s="162">
        <f t="shared" si="155"/>
        <v>100</v>
      </c>
      <c r="AI275" s="162">
        <f t="shared" si="156"/>
        <v>100</v>
      </c>
      <c r="AJ275" s="163"/>
      <c r="AK275"/>
      <c r="AL275" s="78">
        <v>1</v>
      </c>
      <c r="AM275" s="163"/>
      <c r="AN275"/>
      <c r="AO275"/>
      <c r="AP275"/>
      <c r="AQ275" s="243" t="s">
        <v>1038</v>
      </c>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c r="YN275"/>
      <c r="YO275"/>
      <c r="YP275"/>
      <c r="YQ275"/>
      <c r="YR275"/>
      <c r="YS275"/>
      <c r="YT275"/>
      <c r="YU275"/>
      <c r="YV275"/>
      <c r="YW275"/>
      <c r="YX275"/>
      <c r="YY275"/>
      <c r="YZ275"/>
      <c r="ZA275"/>
      <c r="ZB275"/>
      <c r="ZC275"/>
      <c r="ZD275"/>
      <c r="ZE275"/>
      <c r="ZF275"/>
      <c r="ZG275"/>
      <c r="ZH275"/>
      <c r="ZI275"/>
      <c r="ZJ275"/>
      <c r="ZK275"/>
      <c r="ZL275"/>
      <c r="ZM275"/>
      <c r="ZN275"/>
      <c r="ZO275"/>
      <c r="ZP275"/>
      <c r="ZQ275"/>
      <c r="ZR275"/>
      <c r="ZS275"/>
      <c r="ZT275"/>
      <c r="ZU275"/>
      <c r="ZV275"/>
      <c r="ZW275"/>
      <c r="ZX275"/>
      <c r="ZY275"/>
      <c r="ZZ275"/>
      <c r="AAA275"/>
      <c r="AAB275"/>
      <c r="AAC275"/>
      <c r="AAD275"/>
      <c r="AAE275"/>
      <c r="AAF275"/>
      <c r="AAG275"/>
      <c r="AAH275"/>
      <c r="AAI275"/>
      <c r="AAJ275"/>
      <c r="AAK275"/>
      <c r="AAL275"/>
      <c r="AAM275"/>
      <c r="AAN275"/>
      <c r="AAO275"/>
      <c r="AAP275"/>
      <c r="AAQ275"/>
      <c r="AAR275"/>
      <c r="AAS275"/>
      <c r="AAT275"/>
      <c r="AAU275"/>
      <c r="AAV275"/>
      <c r="AAW275"/>
      <c r="AAX275"/>
      <c r="AAY275"/>
      <c r="AAZ275"/>
      <c r="ABA275"/>
      <c r="ABB275"/>
      <c r="ABC275"/>
      <c r="ABD275"/>
      <c r="ABE275"/>
      <c r="ABF275"/>
      <c r="ABG275"/>
      <c r="ABH275"/>
      <c r="ABI275"/>
      <c r="ABJ275"/>
      <c r="ABK275"/>
      <c r="ABL275"/>
      <c r="ABM275"/>
      <c r="ABN275"/>
      <c r="ABO275"/>
      <c r="ABP275"/>
      <c r="ABQ275"/>
      <c r="ABR275"/>
      <c r="ABS275"/>
      <c r="ABT275"/>
      <c r="ABU275"/>
      <c r="ABV275"/>
      <c r="ABW275"/>
      <c r="ABX275"/>
      <c r="ABY275"/>
      <c r="ABZ275"/>
      <c r="ACA275"/>
      <c r="ACB275"/>
      <c r="ACC275"/>
      <c r="ACD275"/>
      <c r="ACE275"/>
      <c r="ACF275"/>
      <c r="ACG275"/>
      <c r="ACH275"/>
      <c r="ACI275"/>
      <c r="ACJ275"/>
      <c r="ACK275"/>
      <c r="ACL275"/>
      <c r="ACM275"/>
      <c r="ACN275"/>
      <c r="ACO275"/>
      <c r="ACP275"/>
      <c r="ACQ275"/>
      <c r="ACR275"/>
      <c r="ACS275"/>
      <c r="ACT275"/>
      <c r="ACU275"/>
      <c r="ACV275"/>
      <c r="ACW275"/>
      <c r="ACX275"/>
      <c r="ACY275"/>
      <c r="ACZ275"/>
      <c r="ADA275"/>
      <c r="ADB275"/>
      <c r="ADC275"/>
      <c r="ADD275"/>
      <c r="ADE275"/>
      <c r="ADF275"/>
      <c r="ADG275"/>
      <c r="ADH275"/>
      <c r="ADI275"/>
      <c r="ADJ275"/>
      <c r="ADK275"/>
      <c r="ADL275"/>
      <c r="ADM275"/>
      <c r="ADN275"/>
      <c r="ADO275"/>
      <c r="ADP275"/>
      <c r="ADQ275"/>
      <c r="ADR275"/>
      <c r="ADS275"/>
      <c r="ADT275"/>
      <c r="ADU275"/>
      <c r="ADV275"/>
      <c r="ADW275"/>
      <c r="ADX275"/>
      <c r="ADY275"/>
      <c r="ADZ275"/>
      <c r="AEA275"/>
      <c r="AEB275"/>
      <c r="AEC275"/>
      <c r="AED275"/>
      <c r="AEE275"/>
      <c r="AEF275"/>
      <c r="AEG275"/>
      <c r="AEH275"/>
      <c r="AEI275"/>
      <c r="AEJ275"/>
      <c r="AEK275"/>
      <c r="AEL275"/>
      <c r="AEM275"/>
      <c r="AEN275"/>
      <c r="AEO275"/>
      <c r="AEP275"/>
      <c r="AEQ275"/>
      <c r="AER275"/>
      <c r="AES275"/>
      <c r="AET275"/>
      <c r="AEU275"/>
      <c r="AEV275"/>
      <c r="AEW275"/>
      <c r="AEX275"/>
      <c r="AEY275"/>
      <c r="AEZ275"/>
      <c r="AFA275"/>
      <c r="AFB275"/>
      <c r="AFC275"/>
      <c r="AFD275"/>
      <c r="AFE275"/>
      <c r="AFF275"/>
      <c r="AFG275"/>
      <c r="AFH275"/>
      <c r="AFI275"/>
      <c r="AFJ275"/>
      <c r="AFK275"/>
      <c r="AFL275"/>
      <c r="AFM275"/>
      <c r="AFN275"/>
      <c r="AFO275"/>
      <c r="AFP275"/>
      <c r="AFQ275"/>
      <c r="AFR275"/>
      <c r="AFS275"/>
      <c r="AFT275"/>
      <c r="AFU275"/>
      <c r="AFV275"/>
      <c r="AFW275"/>
      <c r="AFX275"/>
      <c r="AFY275"/>
      <c r="AFZ275"/>
      <c r="AGA275"/>
      <c r="AGB275"/>
      <c r="AGC275"/>
      <c r="AGD275"/>
      <c r="AGE275"/>
      <c r="AGF275"/>
      <c r="AGG275"/>
      <c r="AGH275"/>
      <c r="AGI275"/>
      <c r="AGJ275"/>
      <c r="AGK275"/>
      <c r="AGL275"/>
      <c r="AGM275"/>
      <c r="AGN275"/>
      <c r="AGO275"/>
      <c r="AGP275"/>
      <c r="AGQ275"/>
      <c r="AGR275"/>
      <c r="AGS275"/>
      <c r="AGT275"/>
      <c r="AGU275"/>
      <c r="AGV275"/>
      <c r="AGW275"/>
      <c r="AGX275"/>
      <c r="AGY275"/>
      <c r="AGZ275"/>
      <c r="AHA275"/>
      <c r="AHB275"/>
      <c r="AHC275"/>
      <c r="AHD275"/>
      <c r="AHE275"/>
      <c r="AHF275"/>
      <c r="AHG275"/>
      <c r="AHH275"/>
      <c r="AHI275"/>
      <c r="AHJ275"/>
      <c r="AHK275"/>
      <c r="AHL275"/>
      <c r="AHM275"/>
      <c r="AHN275"/>
      <c r="AHO275"/>
      <c r="AHP275"/>
      <c r="AHQ275"/>
      <c r="AHR275"/>
      <c r="AHS275"/>
      <c r="AHT275"/>
      <c r="AHU275"/>
      <c r="AHV275"/>
      <c r="AHW275"/>
      <c r="AHX275"/>
      <c r="AHY275"/>
      <c r="AHZ275"/>
      <c r="AIA275"/>
      <c r="AIB275"/>
      <c r="AIC275"/>
      <c r="AID275"/>
      <c r="AIE275"/>
      <c r="AIF275"/>
      <c r="AIG275"/>
      <c r="AIH275"/>
      <c r="AII275"/>
      <c r="AIJ275"/>
      <c r="AIK275"/>
      <c r="AIL275"/>
      <c r="AIM275"/>
      <c r="AIN275"/>
      <c r="AIO275"/>
      <c r="AIP275"/>
      <c r="AIQ275"/>
      <c r="AIR275"/>
      <c r="AIS275"/>
      <c r="AIT275"/>
      <c r="AIU275"/>
      <c r="AIV275"/>
      <c r="AIW275"/>
      <c r="AIX275"/>
      <c r="AIY275"/>
      <c r="AIZ275"/>
      <c r="AJA275"/>
      <c r="AJB275"/>
      <c r="AJC275"/>
      <c r="AJD275"/>
      <c r="AJE275"/>
      <c r="AJF275"/>
      <c r="AJG275"/>
      <c r="AJH275"/>
      <c r="AJI275"/>
      <c r="AJJ275"/>
      <c r="AJK275"/>
      <c r="AJL275"/>
      <c r="AJM275"/>
      <c r="AJN275"/>
      <c r="AJO275"/>
      <c r="AJP275"/>
      <c r="AJQ275"/>
      <c r="AJR275"/>
      <c r="AJS275"/>
      <c r="AJT275"/>
      <c r="AJU275"/>
      <c r="AJV275"/>
      <c r="AJW275"/>
      <c r="AJX275"/>
      <c r="AJY275"/>
      <c r="AJZ275"/>
      <c r="AKA275"/>
      <c r="AKB275"/>
      <c r="AKC275"/>
      <c r="AKD275"/>
      <c r="AKE275"/>
      <c r="AKF275"/>
      <c r="AKG275"/>
      <c r="AKH275"/>
      <c r="AKI275"/>
      <c r="AKJ275"/>
      <c r="AKK275"/>
      <c r="AKL275"/>
      <c r="AKM275"/>
      <c r="AKN275"/>
      <c r="AKO275"/>
      <c r="AKP275"/>
      <c r="AKQ275"/>
      <c r="AKR275"/>
      <c r="AKS275"/>
      <c r="AKT275"/>
      <c r="AKU275"/>
      <c r="AKV275"/>
      <c r="AKW275"/>
      <c r="AKX275"/>
      <c r="AKY275"/>
      <c r="AKZ275"/>
      <c r="ALA275"/>
      <c r="ALB275"/>
      <c r="ALC275"/>
      <c r="ALD275"/>
      <c r="ALE275"/>
      <c r="ALF275"/>
      <c r="ALG275"/>
      <c r="ALH275"/>
      <c r="ALI275"/>
      <c r="ALJ275"/>
      <c r="ALK275"/>
      <c r="ALL275"/>
      <c r="ALM275"/>
      <c r="ALN275"/>
      <c r="ALO275"/>
      <c r="ALP275"/>
      <c r="ALQ275"/>
      <c r="ALR275"/>
      <c r="ALS275"/>
      <c r="ALT275"/>
      <c r="ALU275"/>
      <c r="ALV275"/>
      <c r="ALW275"/>
      <c r="ALX275"/>
      <c r="ALY275"/>
      <c r="ALZ275"/>
      <c r="AMA275"/>
      <c r="AMB275"/>
      <c r="AMC275"/>
      <c r="AMD275"/>
      <c r="AME275"/>
      <c r="AMF275"/>
      <c r="AMG275"/>
      <c r="AMH275"/>
      <c r="AMI275"/>
    </row>
    <row r="276" spans="1:1023">
      <c r="A276" s="284" t="s">
        <v>1039</v>
      </c>
      <c r="B276" s="156">
        <v>276</v>
      </c>
      <c r="C276" s="302" t="s">
        <v>1040</v>
      </c>
      <c r="D276" s="281" t="s">
        <v>1041</v>
      </c>
      <c r="E276"/>
      <c r="F276"/>
      <c r="G276"/>
      <c r="H276"/>
      <c r="I276" s="349">
        <v>0.14499999999999999</v>
      </c>
      <c r="J276" s="328"/>
      <c r="K276" s="341"/>
      <c r="L276" s="366" t="s">
        <v>772</v>
      </c>
      <c r="M276"/>
      <c r="N276"/>
      <c r="O276"/>
      <c r="P276" s="348">
        <v>2</v>
      </c>
      <c r="Q276"/>
      <c r="R276"/>
      <c r="S276" s="362">
        <v>2</v>
      </c>
      <c r="T276" s="40"/>
      <c r="U276"/>
      <c r="V276" s="166">
        <f t="shared" si="159"/>
        <v>100</v>
      </c>
      <c r="W276" s="166">
        <f t="shared" si="152"/>
        <v>100</v>
      </c>
      <c r="X276" s="166">
        <f t="shared" si="160"/>
        <v>100</v>
      </c>
      <c r="Y276" s="166">
        <f t="shared" si="146"/>
        <v>100</v>
      </c>
      <c r="Z276" s="166">
        <f t="shared" si="147"/>
        <v>10</v>
      </c>
      <c r="AA276" s="174">
        <f t="shared" si="157"/>
        <v>100</v>
      </c>
      <c r="AB276" s="174">
        <f t="shared" si="158"/>
        <v>100</v>
      </c>
      <c r="AC276" s="174">
        <f t="shared" si="150"/>
        <v>3</v>
      </c>
      <c r="AD276"/>
      <c r="AE276"/>
      <c r="AF276" s="162">
        <f t="shared" si="153"/>
        <v>100</v>
      </c>
      <c r="AG276" s="162">
        <f t="shared" si="154"/>
        <v>100</v>
      </c>
      <c r="AH276" s="162">
        <f t="shared" si="155"/>
        <v>100</v>
      </c>
      <c r="AI276" s="162">
        <f t="shared" si="156"/>
        <v>100</v>
      </c>
      <c r="AJ276" s="163"/>
      <c r="AK276"/>
      <c r="AL276" s="366">
        <v>1</v>
      </c>
      <c r="AM276" s="163"/>
      <c r="AN276"/>
      <c r="AO276"/>
      <c r="AP276"/>
      <c r="AQ276" s="243" t="s">
        <v>1042</v>
      </c>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c r="AAA276"/>
      <c r="AAB276"/>
      <c r="AAC276"/>
      <c r="AAD276"/>
      <c r="AAE276"/>
      <c r="AAF276"/>
      <c r="AAG276"/>
      <c r="AAH276"/>
      <c r="AAI276"/>
      <c r="AAJ276"/>
      <c r="AAK276"/>
      <c r="AAL276"/>
      <c r="AAM276"/>
      <c r="AAN276"/>
      <c r="AAO276"/>
      <c r="AAP276"/>
      <c r="AAQ276"/>
      <c r="AAR276"/>
      <c r="AAS276"/>
      <c r="AAT276"/>
      <c r="AAU276"/>
      <c r="AAV276"/>
      <c r="AAW276"/>
      <c r="AAX276"/>
      <c r="AAY276"/>
      <c r="AAZ276"/>
      <c r="ABA276"/>
      <c r="ABB276"/>
      <c r="ABC276"/>
      <c r="ABD276"/>
      <c r="ABE276"/>
      <c r="ABF276"/>
      <c r="ABG276"/>
      <c r="ABH276"/>
      <c r="ABI276"/>
      <c r="ABJ276"/>
      <c r="ABK276"/>
      <c r="ABL276"/>
      <c r="ABM276"/>
      <c r="ABN276"/>
      <c r="ABO276"/>
      <c r="ABP276"/>
      <c r="ABQ276"/>
      <c r="ABR276"/>
      <c r="ABS276"/>
      <c r="ABT276"/>
      <c r="ABU276"/>
      <c r="ABV276"/>
      <c r="ABW276"/>
      <c r="ABX276"/>
      <c r="ABY276"/>
      <c r="ABZ276"/>
      <c r="ACA276"/>
      <c r="ACB276"/>
      <c r="ACC276"/>
      <c r="ACD276"/>
      <c r="ACE276"/>
      <c r="ACF276"/>
      <c r="ACG276"/>
      <c r="ACH276"/>
      <c r="ACI276"/>
      <c r="ACJ276"/>
      <c r="ACK276"/>
      <c r="ACL276"/>
      <c r="ACM276"/>
      <c r="ACN276"/>
      <c r="ACO276"/>
      <c r="ACP276"/>
      <c r="ACQ276"/>
      <c r="ACR276"/>
      <c r="ACS276"/>
      <c r="ACT276"/>
      <c r="ACU276"/>
      <c r="ACV276"/>
      <c r="ACW276"/>
      <c r="ACX276"/>
      <c r="ACY276"/>
      <c r="ACZ276"/>
      <c r="ADA276"/>
      <c r="ADB276"/>
      <c r="ADC276"/>
      <c r="ADD276"/>
      <c r="ADE276"/>
      <c r="ADF276"/>
      <c r="ADG276"/>
      <c r="ADH276"/>
      <c r="ADI276"/>
      <c r="ADJ276"/>
      <c r="ADK276"/>
      <c r="ADL276"/>
      <c r="ADM276"/>
      <c r="ADN276"/>
      <c r="ADO276"/>
      <c r="ADP276"/>
      <c r="ADQ276"/>
      <c r="ADR276"/>
      <c r="ADS276"/>
      <c r="ADT276"/>
      <c r="ADU276"/>
      <c r="ADV276"/>
      <c r="ADW276"/>
      <c r="ADX276"/>
      <c r="ADY276"/>
      <c r="ADZ276"/>
      <c r="AEA276"/>
      <c r="AEB276"/>
      <c r="AEC276"/>
      <c r="AED276"/>
      <c r="AEE276"/>
      <c r="AEF276"/>
      <c r="AEG276"/>
      <c r="AEH276"/>
      <c r="AEI276"/>
      <c r="AEJ276"/>
      <c r="AEK276"/>
      <c r="AEL276"/>
      <c r="AEM276"/>
      <c r="AEN276"/>
      <c r="AEO276"/>
      <c r="AEP276"/>
      <c r="AEQ276"/>
      <c r="AER276"/>
      <c r="AES276"/>
      <c r="AET276"/>
      <c r="AEU276"/>
      <c r="AEV276"/>
      <c r="AEW276"/>
      <c r="AEX276"/>
      <c r="AEY276"/>
      <c r="AEZ276"/>
      <c r="AFA276"/>
      <c r="AFB276"/>
      <c r="AFC276"/>
      <c r="AFD276"/>
      <c r="AFE276"/>
      <c r="AFF276"/>
      <c r="AFG276"/>
      <c r="AFH276"/>
      <c r="AFI276"/>
      <c r="AFJ276"/>
      <c r="AFK276"/>
      <c r="AFL276"/>
      <c r="AFM276"/>
      <c r="AFN276"/>
      <c r="AFO276"/>
      <c r="AFP276"/>
      <c r="AFQ276"/>
      <c r="AFR276"/>
      <c r="AFS276"/>
      <c r="AFT276"/>
      <c r="AFU276"/>
      <c r="AFV276"/>
      <c r="AFW276"/>
      <c r="AFX276"/>
      <c r="AFY276"/>
      <c r="AFZ276"/>
      <c r="AGA276"/>
      <c r="AGB276"/>
      <c r="AGC276"/>
      <c r="AGD276"/>
      <c r="AGE276"/>
      <c r="AGF276"/>
      <c r="AGG276"/>
      <c r="AGH276"/>
      <c r="AGI276"/>
      <c r="AGJ276"/>
      <c r="AGK276"/>
      <c r="AGL276"/>
      <c r="AGM276"/>
      <c r="AGN276"/>
      <c r="AGO276"/>
      <c r="AGP276"/>
      <c r="AGQ276"/>
      <c r="AGR276"/>
      <c r="AGS276"/>
      <c r="AGT276"/>
      <c r="AGU276"/>
      <c r="AGV276"/>
      <c r="AGW276"/>
      <c r="AGX276"/>
      <c r="AGY276"/>
      <c r="AGZ276"/>
      <c r="AHA276"/>
      <c r="AHB276"/>
      <c r="AHC276"/>
      <c r="AHD276"/>
      <c r="AHE276"/>
      <c r="AHF276"/>
      <c r="AHG276"/>
      <c r="AHH276"/>
      <c r="AHI276"/>
      <c r="AHJ276"/>
      <c r="AHK276"/>
      <c r="AHL276"/>
      <c r="AHM276"/>
      <c r="AHN276"/>
      <c r="AHO276"/>
      <c r="AHP276"/>
      <c r="AHQ276"/>
      <c r="AHR276"/>
      <c r="AHS276"/>
      <c r="AHT276"/>
      <c r="AHU276"/>
      <c r="AHV276"/>
      <c r="AHW276"/>
      <c r="AHX276"/>
      <c r="AHY276"/>
      <c r="AHZ276"/>
      <c r="AIA276"/>
      <c r="AIB276"/>
      <c r="AIC276"/>
      <c r="AID276"/>
      <c r="AIE276"/>
      <c r="AIF276"/>
      <c r="AIG276"/>
      <c r="AIH276"/>
      <c r="AII276"/>
      <c r="AIJ276"/>
      <c r="AIK276"/>
      <c r="AIL276"/>
      <c r="AIM276"/>
      <c r="AIN276"/>
      <c r="AIO276"/>
      <c r="AIP276"/>
      <c r="AIQ276"/>
      <c r="AIR276"/>
      <c r="AIS276"/>
      <c r="AIT276"/>
      <c r="AIU276"/>
      <c r="AIV276"/>
      <c r="AIW276"/>
      <c r="AIX276"/>
      <c r="AIY276"/>
      <c r="AIZ276"/>
      <c r="AJA276"/>
      <c r="AJB276"/>
      <c r="AJC276"/>
      <c r="AJD276"/>
      <c r="AJE276"/>
      <c r="AJF276"/>
      <c r="AJG276"/>
      <c r="AJH276"/>
      <c r="AJI276"/>
      <c r="AJJ276"/>
      <c r="AJK276"/>
      <c r="AJL276"/>
      <c r="AJM276"/>
      <c r="AJN276"/>
      <c r="AJO276"/>
      <c r="AJP276"/>
      <c r="AJQ276"/>
      <c r="AJR276"/>
      <c r="AJS276"/>
      <c r="AJT276"/>
      <c r="AJU276"/>
      <c r="AJV276"/>
      <c r="AJW276"/>
      <c r="AJX276"/>
      <c r="AJY276"/>
      <c r="AJZ276"/>
      <c r="AKA276"/>
      <c r="AKB276"/>
      <c r="AKC276"/>
      <c r="AKD276"/>
      <c r="AKE276"/>
      <c r="AKF276"/>
      <c r="AKG276"/>
      <c r="AKH276"/>
      <c r="AKI276"/>
      <c r="AKJ276"/>
      <c r="AKK276"/>
      <c r="AKL276"/>
      <c r="AKM276"/>
      <c r="AKN276"/>
      <c r="AKO276"/>
      <c r="AKP276"/>
      <c r="AKQ276"/>
      <c r="AKR276"/>
      <c r="AKS276"/>
      <c r="AKT276"/>
      <c r="AKU276"/>
      <c r="AKV276"/>
      <c r="AKW276"/>
      <c r="AKX276"/>
      <c r="AKY276"/>
      <c r="AKZ276"/>
      <c r="ALA276"/>
      <c r="ALB276"/>
      <c r="ALC276"/>
      <c r="ALD276"/>
      <c r="ALE276"/>
      <c r="ALF276"/>
      <c r="ALG276"/>
      <c r="ALH276"/>
      <c r="ALI276"/>
      <c r="ALJ276"/>
      <c r="ALK276"/>
      <c r="ALL276"/>
      <c r="ALM276"/>
      <c r="ALN276"/>
      <c r="ALO276"/>
      <c r="ALP276"/>
      <c r="ALQ276"/>
      <c r="ALR276"/>
      <c r="ALS276"/>
      <c r="ALT276"/>
      <c r="ALU276"/>
      <c r="ALV276"/>
      <c r="ALW276"/>
      <c r="ALX276"/>
      <c r="ALY276"/>
      <c r="ALZ276"/>
      <c r="AMA276"/>
      <c r="AMB276"/>
      <c r="AMC276"/>
      <c r="AMD276"/>
      <c r="AME276"/>
      <c r="AMF276"/>
      <c r="AMG276"/>
      <c r="AMH276"/>
      <c r="AMI276"/>
    </row>
    <row r="277" spans="1:1023">
      <c r="A277" s="292" t="s">
        <v>1043</v>
      </c>
      <c r="B277" s="156">
        <v>277</v>
      </c>
      <c r="C277" s="307" t="s">
        <v>25970</v>
      </c>
      <c r="D277" s="314" t="s">
        <v>1044</v>
      </c>
      <c r="E277"/>
      <c r="F277"/>
      <c r="G277"/>
      <c r="H277"/>
      <c r="I277" s="343"/>
      <c r="J277" s="328"/>
      <c r="K277" s="341"/>
      <c r="L277" s="78"/>
      <c r="M277"/>
      <c r="N277"/>
      <c r="O277"/>
      <c r="P277"/>
      <c r="Q277"/>
      <c r="R277"/>
      <c r="S277" s="40"/>
      <c r="T277" s="40"/>
      <c r="U277"/>
      <c r="V277" s="166">
        <f t="shared" si="159"/>
        <v>100</v>
      </c>
      <c r="W277" s="166">
        <f t="shared" si="152"/>
        <v>100</v>
      </c>
      <c r="X277" s="166">
        <f t="shared" si="160"/>
        <v>100</v>
      </c>
      <c r="Y277" s="166">
        <f t="shared" si="146"/>
        <v>100</v>
      </c>
      <c r="Z277" s="166">
        <f t="shared" si="147"/>
        <v>100</v>
      </c>
      <c r="AA277" s="174">
        <f t="shared" si="157"/>
        <v>100</v>
      </c>
      <c r="AB277" s="174">
        <f t="shared" si="158"/>
        <v>100</v>
      </c>
      <c r="AC277" s="174">
        <f t="shared" si="150"/>
        <v>100</v>
      </c>
      <c r="AD277"/>
      <c r="AE277"/>
      <c r="AF277" s="162">
        <f t="shared" si="153"/>
        <v>100</v>
      </c>
      <c r="AG277" s="162">
        <f t="shared" si="154"/>
        <v>100</v>
      </c>
      <c r="AH277" s="162">
        <f t="shared" si="155"/>
        <v>100</v>
      </c>
      <c r="AI277" s="162">
        <f t="shared" si="156"/>
        <v>100</v>
      </c>
      <c r="AJ277" s="163"/>
      <c r="AK277"/>
      <c r="AL277" s="78"/>
      <c r="AM277" s="163"/>
      <c r="AN277"/>
      <c r="AO277"/>
      <c r="AP277"/>
      <c r="AQ277" s="272" t="s">
        <v>25971</v>
      </c>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c r="AAA277"/>
      <c r="AAB277"/>
      <c r="AAC277"/>
      <c r="AAD277"/>
      <c r="AAE277"/>
      <c r="AAF277"/>
      <c r="AAG277"/>
      <c r="AAH277"/>
      <c r="AAI277"/>
      <c r="AAJ277"/>
      <c r="AAK277"/>
      <c r="AAL277"/>
      <c r="AAM277"/>
      <c r="AAN277"/>
      <c r="AAO277"/>
      <c r="AAP277"/>
      <c r="AAQ277"/>
      <c r="AAR277"/>
      <c r="AAS277"/>
      <c r="AAT277"/>
      <c r="AAU277"/>
      <c r="AAV277"/>
      <c r="AAW277"/>
      <c r="AAX277"/>
      <c r="AAY277"/>
      <c r="AAZ277"/>
      <c r="ABA277"/>
      <c r="ABB277"/>
      <c r="ABC277"/>
      <c r="ABD277"/>
      <c r="ABE277"/>
      <c r="ABF277"/>
      <c r="ABG277"/>
      <c r="ABH277"/>
      <c r="ABI277"/>
      <c r="ABJ277"/>
      <c r="ABK277"/>
      <c r="ABL277"/>
      <c r="ABM277"/>
      <c r="ABN277"/>
      <c r="ABO277"/>
      <c r="ABP277"/>
      <c r="ABQ277"/>
      <c r="ABR277"/>
      <c r="ABS277"/>
      <c r="ABT277"/>
      <c r="ABU277"/>
      <c r="ABV277"/>
      <c r="ABW277"/>
      <c r="ABX277"/>
      <c r="ABY277"/>
      <c r="ABZ277"/>
      <c r="ACA277"/>
      <c r="ACB277"/>
      <c r="ACC277"/>
      <c r="ACD277"/>
      <c r="ACE277"/>
      <c r="ACF277"/>
      <c r="ACG277"/>
      <c r="ACH277"/>
      <c r="ACI277"/>
      <c r="ACJ277"/>
      <c r="ACK277"/>
      <c r="ACL277"/>
      <c r="ACM277"/>
      <c r="ACN277"/>
      <c r="ACO277"/>
      <c r="ACP277"/>
      <c r="ACQ277"/>
      <c r="ACR277"/>
      <c r="ACS277"/>
      <c r="ACT277"/>
      <c r="ACU277"/>
      <c r="ACV277"/>
      <c r="ACW277"/>
      <c r="ACX277"/>
      <c r="ACY277"/>
      <c r="ACZ277"/>
      <c r="ADA277"/>
      <c r="ADB277"/>
      <c r="ADC277"/>
      <c r="ADD277"/>
      <c r="ADE277"/>
      <c r="ADF277"/>
      <c r="ADG277"/>
      <c r="ADH277"/>
      <c r="ADI277"/>
      <c r="ADJ277"/>
      <c r="ADK277"/>
      <c r="ADL277"/>
      <c r="ADM277"/>
      <c r="ADN277"/>
      <c r="ADO277"/>
      <c r="ADP277"/>
      <c r="ADQ277"/>
      <c r="ADR277"/>
      <c r="ADS277"/>
      <c r="ADT277"/>
      <c r="ADU277"/>
      <c r="ADV277"/>
      <c r="ADW277"/>
      <c r="ADX277"/>
      <c r="ADY277"/>
      <c r="ADZ277"/>
      <c r="AEA277"/>
      <c r="AEB277"/>
      <c r="AEC277"/>
      <c r="AED277"/>
      <c r="AEE277"/>
      <c r="AEF277"/>
      <c r="AEG277"/>
      <c r="AEH277"/>
      <c r="AEI277"/>
      <c r="AEJ277"/>
      <c r="AEK277"/>
      <c r="AEL277"/>
      <c r="AEM277"/>
      <c r="AEN277"/>
      <c r="AEO277"/>
      <c r="AEP277"/>
      <c r="AEQ277"/>
      <c r="AER277"/>
      <c r="AES277"/>
      <c r="AET277"/>
      <c r="AEU277"/>
      <c r="AEV277"/>
      <c r="AEW277"/>
      <c r="AEX277"/>
      <c r="AEY277"/>
      <c r="AEZ277"/>
      <c r="AFA277"/>
      <c r="AFB277"/>
      <c r="AFC277"/>
      <c r="AFD277"/>
      <c r="AFE277"/>
      <c r="AFF277"/>
      <c r="AFG277"/>
      <c r="AFH277"/>
      <c r="AFI277"/>
      <c r="AFJ277"/>
      <c r="AFK277"/>
      <c r="AFL277"/>
      <c r="AFM277"/>
      <c r="AFN277"/>
      <c r="AFO277"/>
      <c r="AFP277"/>
      <c r="AFQ277"/>
      <c r="AFR277"/>
      <c r="AFS277"/>
      <c r="AFT277"/>
      <c r="AFU277"/>
      <c r="AFV277"/>
      <c r="AFW277"/>
      <c r="AFX277"/>
      <c r="AFY277"/>
      <c r="AFZ277"/>
      <c r="AGA277"/>
      <c r="AGB277"/>
      <c r="AGC277"/>
      <c r="AGD277"/>
      <c r="AGE277"/>
      <c r="AGF277"/>
      <c r="AGG277"/>
      <c r="AGH277"/>
      <c r="AGI277"/>
      <c r="AGJ277"/>
      <c r="AGK277"/>
      <c r="AGL277"/>
      <c r="AGM277"/>
      <c r="AGN277"/>
      <c r="AGO277"/>
      <c r="AGP277"/>
      <c r="AGQ277"/>
      <c r="AGR277"/>
      <c r="AGS277"/>
      <c r="AGT277"/>
      <c r="AGU277"/>
      <c r="AGV277"/>
      <c r="AGW277"/>
      <c r="AGX277"/>
      <c r="AGY277"/>
      <c r="AGZ277"/>
      <c r="AHA277"/>
      <c r="AHB277"/>
      <c r="AHC277"/>
      <c r="AHD277"/>
      <c r="AHE277"/>
      <c r="AHF277"/>
      <c r="AHG277"/>
      <c r="AHH277"/>
      <c r="AHI277"/>
      <c r="AHJ277"/>
      <c r="AHK277"/>
      <c r="AHL277"/>
      <c r="AHM277"/>
      <c r="AHN277"/>
      <c r="AHO277"/>
      <c r="AHP277"/>
      <c r="AHQ277"/>
      <c r="AHR277"/>
      <c r="AHS277"/>
      <c r="AHT277"/>
      <c r="AHU277"/>
      <c r="AHV277"/>
      <c r="AHW277"/>
      <c r="AHX277"/>
      <c r="AHY277"/>
      <c r="AHZ277"/>
      <c r="AIA277"/>
      <c r="AIB277"/>
      <c r="AIC277"/>
      <c r="AID277"/>
      <c r="AIE277"/>
      <c r="AIF277"/>
      <c r="AIG277"/>
      <c r="AIH277"/>
      <c r="AII277"/>
      <c r="AIJ277"/>
      <c r="AIK277"/>
      <c r="AIL277"/>
      <c r="AIM277"/>
      <c r="AIN277"/>
      <c r="AIO277"/>
      <c r="AIP277"/>
      <c r="AIQ277"/>
      <c r="AIR277"/>
      <c r="AIS277"/>
      <c r="AIT277"/>
      <c r="AIU277"/>
      <c r="AIV277"/>
      <c r="AIW277"/>
      <c r="AIX277"/>
      <c r="AIY277"/>
      <c r="AIZ277"/>
      <c r="AJA277"/>
      <c r="AJB277"/>
      <c r="AJC277"/>
      <c r="AJD277"/>
      <c r="AJE277"/>
      <c r="AJF277"/>
      <c r="AJG277"/>
      <c r="AJH277"/>
      <c r="AJI277"/>
      <c r="AJJ277"/>
      <c r="AJK277"/>
      <c r="AJL277"/>
      <c r="AJM277"/>
      <c r="AJN277"/>
      <c r="AJO277"/>
      <c r="AJP277"/>
      <c r="AJQ277"/>
      <c r="AJR277"/>
      <c r="AJS277"/>
      <c r="AJT277"/>
      <c r="AJU277"/>
      <c r="AJV277"/>
      <c r="AJW277"/>
      <c r="AJX277"/>
      <c r="AJY277"/>
      <c r="AJZ277"/>
      <c r="AKA277"/>
      <c r="AKB277"/>
      <c r="AKC277"/>
      <c r="AKD277"/>
      <c r="AKE277"/>
      <c r="AKF277"/>
      <c r="AKG277"/>
      <c r="AKH277"/>
      <c r="AKI277"/>
      <c r="AKJ277"/>
      <c r="AKK277"/>
      <c r="AKL277"/>
      <c r="AKM277"/>
      <c r="AKN277"/>
      <c r="AKO277"/>
      <c r="AKP277"/>
      <c r="AKQ277"/>
      <c r="AKR277"/>
      <c r="AKS277"/>
      <c r="AKT277"/>
      <c r="AKU277"/>
      <c r="AKV277"/>
      <c r="AKW277"/>
      <c r="AKX277"/>
      <c r="AKY277"/>
      <c r="AKZ277"/>
      <c r="ALA277"/>
      <c r="ALB277"/>
      <c r="ALC277"/>
      <c r="ALD277"/>
      <c r="ALE277"/>
      <c r="ALF277"/>
      <c r="ALG277"/>
      <c r="ALH277"/>
      <c r="ALI277"/>
      <c r="ALJ277"/>
      <c r="ALK277"/>
      <c r="ALL277"/>
      <c r="ALM277"/>
      <c r="ALN277"/>
      <c r="ALO277"/>
      <c r="ALP277"/>
      <c r="ALQ277"/>
      <c r="ALR277"/>
      <c r="ALS277"/>
      <c r="ALT277"/>
      <c r="ALU277"/>
      <c r="ALV277"/>
      <c r="ALW277"/>
      <c r="ALX277"/>
      <c r="ALY277"/>
      <c r="ALZ277"/>
      <c r="AMA277"/>
      <c r="AMB277"/>
      <c r="AMC277"/>
      <c r="AMD277"/>
      <c r="AME277"/>
      <c r="AMF277"/>
      <c r="AMG277"/>
      <c r="AMH277"/>
      <c r="AMI277"/>
    </row>
    <row r="278" spans="1:1023">
      <c r="A278" s="284" t="s">
        <v>1045</v>
      </c>
      <c r="B278" s="156">
        <v>278</v>
      </c>
      <c r="C278" t="s">
        <v>25972</v>
      </c>
      <c r="D278" s="281" t="s">
        <v>1046</v>
      </c>
      <c r="E278"/>
      <c r="F278"/>
      <c r="G278"/>
      <c r="H278"/>
      <c r="I278" s="343"/>
      <c r="J278" s="328"/>
      <c r="K278" s="341"/>
      <c r="L278" s="78"/>
      <c r="M278"/>
      <c r="N278"/>
      <c r="O278"/>
      <c r="P278"/>
      <c r="Q278"/>
      <c r="R278"/>
      <c r="S278" s="40"/>
      <c r="T278" s="40"/>
      <c r="U278"/>
      <c r="V278" s="166">
        <f t="shared" si="159"/>
        <v>100</v>
      </c>
      <c r="W278" s="166">
        <f t="shared" si="152"/>
        <v>100</v>
      </c>
      <c r="X278" s="166">
        <f t="shared" si="160"/>
        <v>100</v>
      </c>
      <c r="Y278" s="166">
        <f t="shared" si="146"/>
        <v>100</v>
      </c>
      <c r="Z278" s="166">
        <f t="shared" si="147"/>
        <v>100</v>
      </c>
      <c r="AA278" s="174">
        <f t="shared" si="157"/>
        <v>100</v>
      </c>
      <c r="AB278" s="174">
        <f t="shared" si="158"/>
        <v>100</v>
      </c>
      <c r="AC278" s="174">
        <f t="shared" si="150"/>
        <v>100</v>
      </c>
      <c r="AD278"/>
      <c r="AE278"/>
      <c r="AF278" s="162">
        <f t="shared" si="153"/>
        <v>100</v>
      </c>
      <c r="AG278" s="162">
        <f t="shared" si="154"/>
        <v>100</v>
      </c>
      <c r="AH278" s="162">
        <f t="shared" si="155"/>
        <v>100</v>
      </c>
      <c r="AI278" s="162">
        <f t="shared" si="156"/>
        <v>100</v>
      </c>
      <c r="AJ278" s="163"/>
      <c r="AK278"/>
      <c r="AL278" s="78">
        <v>4</v>
      </c>
      <c r="AM278" s="163"/>
      <c r="AN278"/>
      <c r="AO278"/>
      <c r="AP278"/>
      <c r="AQ278" s="272" t="s">
        <v>25973</v>
      </c>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c r="AAW278"/>
      <c r="AAX278"/>
      <c r="AAY278"/>
      <c r="AAZ278"/>
      <c r="ABA278"/>
      <c r="ABB278"/>
      <c r="ABC278"/>
      <c r="ABD278"/>
      <c r="ABE278"/>
      <c r="ABF278"/>
      <c r="ABG278"/>
      <c r="ABH278"/>
      <c r="ABI278"/>
      <c r="ABJ278"/>
      <c r="ABK278"/>
      <c r="ABL278"/>
      <c r="ABM278"/>
      <c r="ABN278"/>
      <c r="ABO278"/>
      <c r="ABP278"/>
      <c r="ABQ278"/>
      <c r="ABR278"/>
      <c r="ABS278"/>
      <c r="ABT278"/>
      <c r="ABU278"/>
      <c r="ABV278"/>
      <c r="ABW278"/>
      <c r="ABX278"/>
      <c r="ABY278"/>
      <c r="ABZ278"/>
      <c r="ACA278"/>
      <c r="ACB278"/>
      <c r="ACC278"/>
      <c r="ACD278"/>
      <c r="ACE278"/>
      <c r="ACF278"/>
      <c r="ACG278"/>
      <c r="ACH278"/>
      <c r="ACI278"/>
      <c r="ACJ278"/>
      <c r="ACK278"/>
      <c r="ACL278"/>
      <c r="ACM278"/>
      <c r="ACN278"/>
      <c r="ACO278"/>
      <c r="ACP278"/>
      <c r="ACQ278"/>
      <c r="ACR278"/>
      <c r="ACS278"/>
      <c r="ACT278"/>
      <c r="ACU278"/>
      <c r="ACV278"/>
      <c r="ACW278"/>
      <c r="ACX278"/>
      <c r="ACY278"/>
      <c r="ACZ278"/>
      <c r="ADA278"/>
      <c r="ADB278"/>
      <c r="ADC278"/>
      <c r="ADD278"/>
      <c r="ADE278"/>
      <c r="ADF278"/>
      <c r="ADG278"/>
      <c r="ADH278"/>
      <c r="ADI278"/>
      <c r="ADJ278"/>
      <c r="ADK278"/>
      <c r="ADL278"/>
      <c r="ADM278"/>
      <c r="ADN278"/>
      <c r="ADO278"/>
      <c r="ADP278"/>
      <c r="ADQ278"/>
      <c r="ADR278"/>
      <c r="ADS278"/>
      <c r="ADT278"/>
      <c r="ADU278"/>
      <c r="ADV278"/>
      <c r="ADW278"/>
      <c r="ADX278"/>
      <c r="ADY278"/>
      <c r="ADZ278"/>
      <c r="AEA278"/>
      <c r="AEB278"/>
      <c r="AEC278"/>
      <c r="AED278"/>
      <c r="AEE278"/>
      <c r="AEF278"/>
      <c r="AEG278"/>
      <c r="AEH278"/>
      <c r="AEI278"/>
      <c r="AEJ278"/>
      <c r="AEK278"/>
      <c r="AEL278"/>
      <c r="AEM278"/>
      <c r="AEN278"/>
      <c r="AEO278"/>
      <c r="AEP278"/>
      <c r="AEQ278"/>
      <c r="AER278"/>
      <c r="AES278"/>
      <c r="AET278"/>
      <c r="AEU278"/>
      <c r="AEV278"/>
      <c r="AEW278"/>
      <c r="AEX278"/>
      <c r="AEY278"/>
      <c r="AEZ278"/>
      <c r="AFA278"/>
      <c r="AFB278"/>
      <c r="AFC278"/>
      <c r="AFD278"/>
      <c r="AFE278"/>
      <c r="AFF278"/>
      <c r="AFG278"/>
      <c r="AFH278"/>
      <c r="AFI278"/>
      <c r="AFJ278"/>
      <c r="AFK278"/>
      <c r="AFL278"/>
      <c r="AFM278"/>
      <c r="AFN278"/>
      <c r="AFO278"/>
      <c r="AFP278"/>
      <c r="AFQ278"/>
      <c r="AFR278"/>
      <c r="AFS278"/>
      <c r="AFT278"/>
      <c r="AFU278"/>
      <c r="AFV278"/>
      <c r="AFW278"/>
      <c r="AFX278"/>
      <c r="AFY278"/>
      <c r="AFZ278"/>
      <c r="AGA278"/>
      <c r="AGB278"/>
      <c r="AGC278"/>
      <c r="AGD278"/>
      <c r="AGE278"/>
      <c r="AGF278"/>
      <c r="AGG278"/>
      <c r="AGH278"/>
      <c r="AGI278"/>
      <c r="AGJ278"/>
      <c r="AGK278"/>
      <c r="AGL278"/>
      <c r="AGM278"/>
      <c r="AGN278"/>
      <c r="AGO278"/>
      <c r="AGP278"/>
      <c r="AGQ278"/>
      <c r="AGR278"/>
      <c r="AGS278"/>
      <c r="AGT278"/>
      <c r="AGU278"/>
      <c r="AGV278"/>
      <c r="AGW278"/>
      <c r="AGX278"/>
      <c r="AGY278"/>
      <c r="AGZ278"/>
      <c r="AHA278"/>
      <c r="AHB278"/>
      <c r="AHC278"/>
      <c r="AHD278"/>
      <c r="AHE278"/>
      <c r="AHF278"/>
      <c r="AHG278"/>
      <c r="AHH278"/>
      <c r="AHI278"/>
      <c r="AHJ278"/>
      <c r="AHK278"/>
      <c r="AHL278"/>
      <c r="AHM278"/>
      <c r="AHN278"/>
      <c r="AHO278"/>
      <c r="AHP278"/>
      <c r="AHQ278"/>
      <c r="AHR278"/>
      <c r="AHS278"/>
      <c r="AHT278"/>
      <c r="AHU278"/>
      <c r="AHV278"/>
      <c r="AHW278"/>
      <c r="AHX278"/>
      <c r="AHY278"/>
      <c r="AHZ278"/>
      <c r="AIA278"/>
      <c r="AIB278"/>
      <c r="AIC278"/>
      <c r="AID278"/>
      <c r="AIE278"/>
      <c r="AIF278"/>
      <c r="AIG278"/>
      <c r="AIH278"/>
      <c r="AII278"/>
      <c r="AIJ278"/>
      <c r="AIK278"/>
      <c r="AIL278"/>
      <c r="AIM278"/>
      <c r="AIN278"/>
      <c r="AIO278"/>
      <c r="AIP278"/>
      <c r="AIQ278"/>
      <c r="AIR278"/>
      <c r="AIS278"/>
      <c r="AIT278"/>
      <c r="AIU278"/>
      <c r="AIV278"/>
      <c r="AIW278"/>
      <c r="AIX278"/>
      <c r="AIY278"/>
      <c r="AIZ278"/>
      <c r="AJA278"/>
      <c r="AJB278"/>
      <c r="AJC278"/>
      <c r="AJD278"/>
      <c r="AJE278"/>
      <c r="AJF278"/>
      <c r="AJG278"/>
      <c r="AJH278"/>
      <c r="AJI278"/>
      <c r="AJJ278"/>
      <c r="AJK278"/>
      <c r="AJL278"/>
      <c r="AJM278"/>
      <c r="AJN278"/>
      <c r="AJO278"/>
      <c r="AJP278"/>
      <c r="AJQ278"/>
      <c r="AJR278"/>
      <c r="AJS278"/>
      <c r="AJT278"/>
      <c r="AJU278"/>
      <c r="AJV278"/>
      <c r="AJW278"/>
      <c r="AJX278"/>
      <c r="AJY278"/>
      <c r="AJZ278"/>
      <c r="AKA278"/>
      <c r="AKB278"/>
      <c r="AKC278"/>
      <c r="AKD278"/>
      <c r="AKE278"/>
      <c r="AKF278"/>
      <c r="AKG278"/>
      <c r="AKH278"/>
      <c r="AKI278"/>
      <c r="AKJ278"/>
      <c r="AKK278"/>
      <c r="AKL278"/>
      <c r="AKM278"/>
      <c r="AKN278"/>
      <c r="AKO278"/>
      <c r="AKP278"/>
      <c r="AKQ278"/>
      <c r="AKR278"/>
      <c r="AKS278"/>
      <c r="AKT278"/>
      <c r="AKU278"/>
      <c r="AKV278"/>
      <c r="AKW278"/>
      <c r="AKX278"/>
      <c r="AKY278"/>
      <c r="AKZ278"/>
      <c r="ALA278"/>
      <c r="ALB278"/>
      <c r="ALC278"/>
      <c r="ALD278"/>
      <c r="ALE278"/>
      <c r="ALF278"/>
      <c r="ALG278"/>
      <c r="ALH278"/>
      <c r="ALI278"/>
      <c r="ALJ278"/>
      <c r="ALK278"/>
      <c r="ALL278"/>
      <c r="ALM278"/>
      <c r="ALN278"/>
      <c r="ALO278"/>
      <c r="ALP278"/>
      <c r="ALQ278"/>
      <c r="ALR278"/>
      <c r="ALS278"/>
      <c r="ALT278"/>
      <c r="ALU278"/>
      <c r="ALV278"/>
      <c r="ALW278"/>
      <c r="ALX278"/>
      <c r="ALY278"/>
      <c r="ALZ278"/>
      <c r="AMA278"/>
      <c r="AMB278"/>
      <c r="AMC278"/>
      <c r="AMD278"/>
      <c r="AME278"/>
      <c r="AMF278"/>
      <c r="AMG278"/>
      <c r="AMH278"/>
      <c r="AMI278"/>
    </row>
    <row r="279" spans="1:1023">
      <c r="A279" s="284" t="s">
        <v>1047</v>
      </c>
      <c r="B279" s="156">
        <v>279</v>
      </c>
      <c r="C279" s="302" t="s">
        <v>1048</v>
      </c>
      <c r="D279" s="281" t="s">
        <v>1049</v>
      </c>
      <c r="E279"/>
      <c r="F279"/>
      <c r="G279"/>
      <c r="H279"/>
      <c r="I279" s="349">
        <v>0.47</v>
      </c>
      <c r="J279" s="328"/>
      <c r="K279" s="341"/>
      <c r="L279" s="366" t="s">
        <v>772</v>
      </c>
      <c r="M279"/>
      <c r="N279"/>
      <c r="O279"/>
      <c r="P279" s="348">
        <v>1</v>
      </c>
      <c r="Q279"/>
      <c r="R279"/>
      <c r="S279" s="366" t="s">
        <v>772</v>
      </c>
      <c r="T279" s="40"/>
      <c r="U279"/>
      <c r="V279" s="166">
        <f t="shared" si="159"/>
        <v>100</v>
      </c>
      <c r="W279" s="166">
        <f t="shared" si="152"/>
        <v>100</v>
      </c>
      <c r="X279" s="166">
        <f t="shared" si="160"/>
        <v>100</v>
      </c>
      <c r="Y279" s="166">
        <f t="shared" si="146"/>
        <v>10</v>
      </c>
      <c r="Z279" s="166">
        <f t="shared" si="147"/>
        <v>1</v>
      </c>
      <c r="AA279" s="174">
        <f t="shared" si="157"/>
        <v>100</v>
      </c>
      <c r="AB279" s="174">
        <f t="shared" si="158"/>
        <v>100</v>
      </c>
      <c r="AC279" s="174">
        <f t="shared" si="150"/>
        <v>0.3</v>
      </c>
      <c r="AD279"/>
      <c r="AE279"/>
      <c r="AF279" s="162">
        <f t="shared" si="153"/>
        <v>100</v>
      </c>
      <c r="AG279" s="162">
        <f t="shared" si="154"/>
        <v>100</v>
      </c>
      <c r="AH279" s="162">
        <f t="shared" si="155"/>
        <v>100</v>
      </c>
      <c r="AI279" s="162">
        <f t="shared" si="156"/>
        <v>100</v>
      </c>
      <c r="AJ279" s="163"/>
      <c r="AK279" s="156">
        <v>1</v>
      </c>
      <c r="AL279" s="358">
        <v>1</v>
      </c>
      <c r="AM279" s="163"/>
      <c r="AN279"/>
      <c r="AO279"/>
      <c r="AP279"/>
      <c r="AQ279" s="272" t="s">
        <v>25974</v>
      </c>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c r="AAA279"/>
      <c r="AAB279"/>
      <c r="AAC279"/>
      <c r="AAD279"/>
      <c r="AAE279"/>
      <c r="AAF279"/>
      <c r="AAG279"/>
      <c r="AAH279"/>
      <c r="AAI279"/>
      <c r="AAJ279"/>
      <c r="AAK279"/>
      <c r="AAL279"/>
      <c r="AAM279"/>
      <c r="AAN279"/>
      <c r="AAO279"/>
      <c r="AAP279"/>
      <c r="AAQ279"/>
      <c r="AAR279"/>
      <c r="AAS279"/>
      <c r="AAT279"/>
      <c r="AAU279"/>
      <c r="AAV279"/>
      <c r="AAW279"/>
      <c r="AAX279"/>
      <c r="AAY279"/>
      <c r="AAZ279"/>
      <c r="ABA279"/>
      <c r="ABB279"/>
      <c r="ABC279"/>
      <c r="ABD279"/>
      <c r="ABE279"/>
      <c r="ABF279"/>
      <c r="ABG279"/>
      <c r="ABH279"/>
      <c r="ABI279"/>
      <c r="ABJ279"/>
      <c r="ABK279"/>
      <c r="ABL279"/>
      <c r="ABM279"/>
      <c r="ABN279"/>
      <c r="ABO279"/>
      <c r="ABP279"/>
      <c r="ABQ279"/>
      <c r="ABR279"/>
      <c r="ABS279"/>
      <c r="ABT279"/>
      <c r="ABU279"/>
      <c r="ABV279"/>
      <c r="ABW279"/>
      <c r="ABX279"/>
      <c r="ABY279"/>
      <c r="ABZ279"/>
      <c r="ACA279"/>
      <c r="ACB279"/>
      <c r="ACC279"/>
      <c r="ACD279"/>
      <c r="ACE279"/>
      <c r="ACF279"/>
      <c r="ACG279"/>
      <c r="ACH279"/>
      <c r="ACI279"/>
      <c r="ACJ279"/>
      <c r="ACK279"/>
      <c r="ACL279"/>
      <c r="ACM279"/>
      <c r="ACN279"/>
      <c r="ACO279"/>
      <c r="ACP279"/>
      <c r="ACQ279"/>
      <c r="ACR279"/>
      <c r="ACS279"/>
      <c r="ACT279"/>
      <c r="ACU279"/>
      <c r="ACV279"/>
      <c r="ACW279"/>
      <c r="ACX279"/>
      <c r="ACY279"/>
      <c r="ACZ279"/>
      <c r="ADA279"/>
      <c r="ADB279"/>
      <c r="ADC279"/>
      <c r="ADD279"/>
      <c r="ADE279"/>
      <c r="ADF279"/>
      <c r="ADG279"/>
      <c r="ADH279"/>
      <c r="ADI279"/>
      <c r="ADJ279"/>
      <c r="ADK279"/>
      <c r="ADL279"/>
      <c r="ADM279"/>
      <c r="ADN279"/>
      <c r="ADO279"/>
      <c r="ADP279"/>
      <c r="ADQ279"/>
      <c r="ADR279"/>
      <c r="ADS279"/>
      <c r="ADT279"/>
      <c r="ADU279"/>
      <c r="ADV279"/>
      <c r="ADW279"/>
      <c r="ADX279"/>
      <c r="ADY279"/>
      <c r="ADZ279"/>
      <c r="AEA279"/>
      <c r="AEB279"/>
      <c r="AEC279"/>
      <c r="AED279"/>
      <c r="AEE279"/>
      <c r="AEF279"/>
      <c r="AEG279"/>
      <c r="AEH279"/>
      <c r="AEI279"/>
      <c r="AEJ279"/>
      <c r="AEK279"/>
      <c r="AEL279"/>
      <c r="AEM279"/>
      <c r="AEN279"/>
      <c r="AEO279"/>
      <c r="AEP279"/>
      <c r="AEQ279"/>
      <c r="AER279"/>
      <c r="AES279"/>
      <c r="AET279"/>
      <c r="AEU279"/>
      <c r="AEV279"/>
      <c r="AEW279"/>
      <c r="AEX279"/>
      <c r="AEY279"/>
      <c r="AEZ279"/>
      <c r="AFA279"/>
      <c r="AFB279"/>
      <c r="AFC279"/>
      <c r="AFD279"/>
      <c r="AFE279"/>
      <c r="AFF279"/>
      <c r="AFG279"/>
      <c r="AFH279"/>
      <c r="AFI279"/>
      <c r="AFJ279"/>
      <c r="AFK279"/>
      <c r="AFL279"/>
      <c r="AFM279"/>
      <c r="AFN279"/>
      <c r="AFO279"/>
      <c r="AFP279"/>
      <c r="AFQ279"/>
      <c r="AFR279"/>
      <c r="AFS279"/>
      <c r="AFT279"/>
      <c r="AFU279"/>
      <c r="AFV279"/>
      <c r="AFW279"/>
      <c r="AFX279"/>
      <c r="AFY279"/>
      <c r="AFZ279"/>
      <c r="AGA279"/>
      <c r="AGB279"/>
      <c r="AGC279"/>
      <c r="AGD279"/>
      <c r="AGE279"/>
      <c r="AGF279"/>
      <c r="AGG279"/>
      <c r="AGH279"/>
      <c r="AGI279"/>
      <c r="AGJ279"/>
      <c r="AGK279"/>
      <c r="AGL279"/>
      <c r="AGM279"/>
      <c r="AGN279"/>
      <c r="AGO279"/>
      <c r="AGP279"/>
      <c r="AGQ279"/>
      <c r="AGR279"/>
      <c r="AGS279"/>
      <c r="AGT279"/>
      <c r="AGU279"/>
      <c r="AGV279"/>
      <c r="AGW279"/>
      <c r="AGX279"/>
      <c r="AGY279"/>
      <c r="AGZ279"/>
      <c r="AHA279"/>
      <c r="AHB279"/>
      <c r="AHC279"/>
      <c r="AHD279"/>
      <c r="AHE279"/>
      <c r="AHF279"/>
      <c r="AHG279"/>
      <c r="AHH279"/>
      <c r="AHI279"/>
      <c r="AHJ279"/>
      <c r="AHK279"/>
      <c r="AHL279"/>
      <c r="AHM279"/>
      <c r="AHN279"/>
      <c r="AHO279"/>
      <c r="AHP279"/>
      <c r="AHQ279"/>
      <c r="AHR279"/>
      <c r="AHS279"/>
      <c r="AHT279"/>
      <c r="AHU279"/>
      <c r="AHV279"/>
      <c r="AHW279"/>
      <c r="AHX279"/>
      <c r="AHY279"/>
      <c r="AHZ279"/>
      <c r="AIA279"/>
      <c r="AIB279"/>
      <c r="AIC279"/>
      <c r="AID279"/>
      <c r="AIE279"/>
      <c r="AIF279"/>
      <c r="AIG279"/>
      <c r="AIH279"/>
      <c r="AII279"/>
      <c r="AIJ279"/>
      <c r="AIK279"/>
      <c r="AIL279"/>
      <c r="AIM279"/>
      <c r="AIN279"/>
      <c r="AIO279"/>
      <c r="AIP279"/>
      <c r="AIQ279"/>
      <c r="AIR279"/>
      <c r="AIS279"/>
      <c r="AIT279"/>
      <c r="AIU279"/>
      <c r="AIV279"/>
      <c r="AIW279"/>
      <c r="AIX279"/>
      <c r="AIY279"/>
      <c r="AIZ279"/>
      <c r="AJA279"/>
      <c r="AJB279"/>
      <c r="AJC279"/>
      <c r="AJD279"/>
      <c r="AJE279"/>
      <c r="AJF279"/>
      <c r="AJG279"/>
      <c r="AJH279"/>
      <c r="AJI279"/>
      <c r="AJJ279"/>
      <c r="AJK279"/>
      <c r="AJL279"/>
      <c r="AJM279"/>
      <c r="AJN279"/>
      <c r="AJO279"/>
      <c r="AJP279"/>
      <c r="AJQ279"/>
      <c r="AJR279"/>
      <c r="AJS279"/>
      <c r="AJT279"/>
      <c r="AJU279"/>
      <c r="AJV279"/>
      <c r="AJW279"/>
      <c r="AJX279"/>
      <c r="AJY279"/>
      <c r="AJZ279"/>
      <c r="AKA279"/>
      <c r="AKB279"/>
      <c r="AKC279"/>
      <c r="AKD279"/>
      <c r="AKE279"/>
      <c r="AKF279"/>
      <c r="AKG279"/>
      <c r="AKH279"/>
      <c r="AKI279"/>
      <c r="AKJ279"/>
      <c r="AKK279"/>
      <c r="AKL279"/>
      <c r="AKM279"/>
      <c r="AKN279"/>
      <c r="AKO279"/>
      <c r="AKP279"/>
      <c r="AKQ279"/>
      <c r="AKR279"/>
      <c r="AKS279"/>
      <c r="AKT279"/>
      <c r="AKU279"/>
      <c r="AKV279"/>
      <c r="AKW279"/>
      <c r="AKX279"/>
      <c r="AKY279"/>
      <c r="AKZ279"/>
      <c r="ALA279"/>
      <c r="ALB279"/>
      <c r="ALC279"/>
      <c r="ALD279"/>
      <c r="ALE279"/>
      <c r="ALF279"/>
      <c r="ALG279"/>
      <c r="ALH279"/>
      <c r="ALI279"/>
      <c r="ALJ279"/>
      <c r="ALK279"/>
      <c r="ALL279"/>
      <c r="ALM279"/>
      <c r="ALN279"/>
      <c r="ALO279"/>
      <c r="ALP279"/>
      <c r="ALQ279"/>
      <c r="ALR279"/>
      <c r="ALS279"/>
      <c r="ALT279"/>
      <c r="ALU279"/>
      <c r="ALV279"/>
      <c r="ALW279"/>
      <c r="ALX279"/>
      <c r="ALY279"/>
      <c r="ALZ279"/>
      <c r="AMA279"/>
      <c r="AMB279"/>
      <c r="AMC279"/>
      <c r="AMD279"/>
      <c r="AME279"/>
      <c r="AMF279"/>
      <c r="AMG279"/>
      <c r="AMH279"/>
      <c r="AMI279"/>
    </row>
    <row r="280" spans="1:1023">
      <c r="A280" s="292" t="s">
        <v>1050</v>
      </c>
      <c r="B280" s="156">
        <v>280</v>
      </c>
      <c r="C280" t="s">
        <v>25975</v>
      </c>
      <c r="D280" s="314" t="s">
        <v>1051</v>
      </c>
      <c r="E280"/>
      <c r="F280" s="154">
        <v>4</v>
      </c>
      <c r="G280"/>
      <c r="H280"/>
      <c r="I280" s="343"/>
      <c r="J280" s="328"/>
      <c r="K280" s="341"/>
      <c r="L280" s="78"/>
      <c r="M280"/>
      <c r="N280"/>
      <c r="O280"/>
      <c r="P280"/>
      <c r="Q280"/>
      <c r="R280"/>
      <c r="S280" s="78"/>
      <c r="T280" s="40"/>
      <c r="U280"/>
      <c r="V280" s="166">
        <f t="shared" si="159"/>
        <v>100</v>
      </c>
      <c r="W280" s="166">
        <f t="shared" si="152"/>
        <v>100</v>
      </c>
      <c r="X280" s="166">
        <f t="shared" si="160"/>
        <v>100</v>
      </c>
      <c r="Y280" s="166">
        <f t="shared" si="146"/>
        <v>100</v>
      </c>
      <c r="Z280" s="166">
        <f t="shared" si="147"/>
        <v>100</v>
      </c>
      <c r="AA280" s="174">
        <f t="shared" si="157"/>
        <v>100</v>
      </c>
      <c r="AB280" s="174">
        <f t="shared" si="158"/>
        <v>100</v>
      </c>
      <c r="AC280" s="174">
        <f t="shared" si="150"/>
        <v>100</v>
      </c>
      <c r="AD280"/>
      <c r="AE280"/>
      <c r="AF280" s="162">
        <f t="shared" si="153"/>
        <v>100</v>
      </c>
      <c r="AG280" s="162">
        <f t="shared" si="154"/>
        <v>100</v>
      </c>
      <c r="AH280" s="162">
        <f t="shared" si="155"/>
        <v>100</v>
      </c>
      <c r="AI280" s="162">
        <f t="shared" si="156"/>
        <v>100</v>
      </c>
      <c r="AJ280" s="163"/>
      <c r="AK280"/>
      <c r="AL280" s="78">
        <v>2</v>
      </c>
      <c r="AM280" s="163"/>
      <c r="AN280"/>
      <c r="AO280"/>
      <c r="AP280"/>
      <c r="AQ280" s="272" t="s">
        <v>25976</v>
      </c>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c r="AAA280"/>
      <c r="AAB280"/>
      <c r="AAC280"/>
      <c r="AAD280"/>
      <c r="AAE280"/>
      <c r="AAF280"/>
      <c r="AAG280"/>
      <c r="AAH280"/>
      <c r="AAI280"/>
      <c r="AAJ280"/>
      <c r="AAK280"/>
      <c r="AAL280"/>
      <c r="AAM280"/>
      <c r="AAN280"/>
      <c r="AAO280"/>
      <c r="AAP280"/>
      <c r="AAQ280"/>
      <c r="AAR280"/>
      <c r="AAS280"/>
      <c r="AAT280"/>
      <c r="AAU280"/>
      <c r="AAV280"/>
      <c r="AAW280"/>
      <c r="AAX280"/>
      <c r="AAY280"/>
      <c r="AAZ280"/>
      <c r="ABA280"/>
      <c r="ABB280"/>
      <c r="ABC280"/>
      <c r="ABD280"/>
      <c r="ABE280"/>
      <c r="ABF280"/>
      <c r="ABG280"/>
      <c r="ABH280"/>
      <c r="ABI280"/>
      <c r="ABJ280"/>
      <c r="ABK280"/>
      <c r="ABL280"/>
      <c r="ABM280"/>
      <c r="ABN280"/>
      <c r="ABO280"/>
      <c r="ABP280"/>
      <c r="ABQ280"/>
      <c r="ABR280"/>
      <c r="ABS280"/>
      <c r="ABT280"/>
      <c r="ABU280"/>
      <c r="ABV280"/>
      <c r="ABW280"/>
      <c r="ABX280"/>
      <c r="ABY280"/>
      <c r="ABZ280"/>
      <c r="ACA280"/>
      <c r="ACB280"/>
      <c r="ACC280"/>
      <c r="ACD280"/>
      <c r="ACE280"/>
      <c r="ACF280"/>
      <c r="ACG280"/>
      <c r="ACH280"/>
      <c r="ACI280"/>
      <c r="ACJ280"/>
      <c r="ACK280"/>
      <c r="ACL280"/>
      <c r="ACM280"/>
      <c r="ACN280"/>
      <c r="ACO280"/>
      <c r="ACP280"/>
      <c r="ACQ280"/>
      <c r="ACR280"/>
      <c r="ACS280"/>
      <c r="ACT280"/>
      <c r="ACU280"/>
      <c r="ACV280"/>
      <c r="ACW280"/>
      <c r="ACX280"/>
      <c r="ACY280"/>
      <c r="ACZ280"/>
      <c r="ADA280"/>
      <c r="ADB280"/>
      <c r="ADC280"/>
      <c r="ADD280"/>
      <c r="ADE280"/>
      <c r="ADF280"/>
      <c r="ADG280"/>
      <c r="ADH280"/>
      <c r="ADI280"/>
      <c r="ADJ280"/>
      <c r="ADK280"/>
      <c r="ADL280"/>
      <c r="ADM280"/>
      <c r="ADN280"/>
      <c r="ADO280"/>
      <c r="ADP280"/>
      <c r="ADQ280"/>
      <c r="ADR280"/>
      <c r="ADS280"/>
      <c r="ADT280"/>
      <c r="ADU280"/>
      <c r="ADV280"/>
      <c r="ADW280"/>
      <c r="ADX280"/>
      <c r="ADY280"/>
      <c r="ADZ280"/>
      <c r="AEA280"/>
      <c r="AEB280"/>
      <c r="AEC280"/>
      <c r="AED280"/>
      <c r="AEE280"/>
      <c r="AEF280"/>
      <c r="AEG280"/>
      <c r="AEH280"/>
      <c r="AEI280"/>
      <c r="AEJ280"/>
      <c r="AEK280"/>
      <c r="AEL280"/>
      <c r="AEM280"/>
      <c r="AEN280"/>
      <c r="AEO280"/>
      <c r="AEP280"/>
      <c r="AEQ280"/>
      <c r="AER280"/>
      <c r="AES280"/>
      <c r="AET280"/>
      <c r="AEU280"/>
      <c r="AEV280"/>
      <c r="AEW280"/>
      <c r="AEX280"/>
      <c r="AEY280"/>
      <c r="AEZ280"/>
      <c r="AFA280"/>
      <c r="AFB280"/>
      <c r="AFC280"/>
      <c r="AFD280"/>
      <c r="AFE280"/>
      <c r="AFF280"/>
      <c r="AFG280"/>
      <c r="AFH280"/>
      <c r="AFI280"/>
      <c r="AFJ280"/>
      <c r="AFK280"/>
      <c r="AFL280"/>
      <c r="AFM280"/>
      <c r="AFN280"/>
      <c r="AFO280"/>
      <c r="AFP280"/>
      <c r="AFQ280"/>
      <c r="AFR280"/>
      <c r="AFS280"/>
      <c r="AFT280"/>
      <c r="AFU280"/>
      <c r="AFV280"/>
      <c r="AFW280"/>
      <c r="AFX280"/>
      <c r="AFY280"/>
      <c r="AFZ280"/>
      <c r="AGA280"/>
      <c r="AGB280"/>
      <c r="AGC280"/>
      <c r="AGD280"/>
      <c r="AGE280"/>
      <c r="AGF280"/>
      <c r="AGG280"/>
      <c r="AGH280"/>
      <c r="AGI280"/>
      <c r="AGJ280"/>
      <c r="AGK280"/>
      <c r="AGL280"/>
      <c r="AGM280"/>
      <c r="AGN280"/>
      <c r="AGO280"/>
      <c r="AGP280"/>
      <c r="AGQ280"/>
      <c r="AGR280"/>
      <c r="AGS280"/>
      <c r="AGT280"/>
      <c r="AGU280"/>
      <c r="AGV280"/>
      <c r="AGW280"/>
      <c r="AGX280"/>
      <c r="AGY280"/>
      <c r="AGZ280"/>
      <c r="AHA280"/>
      <c r="AHB280"/>
      <c r="AHC280"/>
      <c r="AHD280"/>
      <c r="AHE280"/>
      <c r="AHF280"/>
      <c r="AHG280"/>
      <c r="AHH280"/>
      <c r="AHI280"/>
      <c r="AHJ280"/>
      <c r="AHK280"/>
      <c r="AHL280"/>
      <c r="AHM280"/>
      <c r="AHN280"/>
      <c r="AHO280"/>
      <c r="AHP280"/>
      <c r="AHQ280"/>
      <c r="AHR280"/>
      <c r="AHS280"/>
      <c r="AHT280"/>
      <c r="AHU280"/>
      <c r="AHV280"/>
      <c r="AHW280"/>
      <c r="AHX280"/>
      <c r="AHY280"/>
      <c r="AHZ280"/>
      <c r="AIA280"/>
      <c r="AIB280"/>
      <c r="AIC280"/>
      <c r="AID280"/>
      <c r="AIE280"/>
      <c r="AIF280"/>
      <c r="AIG280"/>
      <c r="AIH280"/>
      <c r="AII280"/>
      <c r="AIJ280"/>
      <c r="AIK280"/>
      <c r="AIL280"/>
      <c r="AIM280"/>
      <c r="AIN280"/>
      <c r="AIO280"/>
      <c r="AIP280"/>
      <c r="AIQ280"/>
      <c r="AIR280"/>
      <c r="AIS280"/>
      <c r="AIT280"/>
      <c r="AIU280"/>
      <c r="AIV280"/>
      <c r="AIW280"/>
      <c r="AIX280"/>
      <c r="AIY280"/>
      <c r="AIZ280"/>
      <c r="AJA280"/>
      <c r="AJB280"/>
      <c r="AJC280"/>
      <c r="AJD280"/>
      <c r="AJE280"/>
      <c r="AJF280"/>
      <c r="AJG280"/>
      <c r="AJH280"/>
      <c r="AJI280"/>
      <c r="AJJ280"/>
      <c r="AJK280"/>
      <c r="AJL280"/>
      <c r="AJM280"/>
      <c r="AJN280"/>
      <c r="AJO280"/>
      <c r="AJP280"/>
      <c r="AJQ280"/>
      <c r="AJR280"/>
      <c r="AJS280"/>
      <c r="AJT280"/>
      <c r="AJU280"/>
      <c r="AJV280"/>
      <c r="AJW280"/>
      <c r="AJX280"/>
      <c r="AJY280"/>
      <c r="AJZ280"/>
      <c r="AKA280"/>
      <c r="AKB280"/>
      <c r="AKC280"/>
      <c r="AKD280"/>
      <c r="AKE280"/>
      <c r="AKF280"/>
      <c r="AKG280"/>
      <c r="AKH280"/>
      <c r="AKI280"/>
      <c r="AKJ280"/>
      <c r="AKK280"/>
      <c r="AKL280"/>
      <c r="AKM280"/>
      <c r="AKN280"/>
      <c r="AKO280"/>
      <c r="AKP280"/>
      <c r="AKQ280"/>
      <c r="AKR280"/>
      <c r="AKS280"/>
      <c r="AKT280"/>
      <c r="AKU280"/>
      <c r="AKV280"/>
      <c r="AKW280"/>
      <c r="AKX280"/>
      <c r="AKY280"/>
      <c r="AKZ280"/>
      <c r="ALA280"/>
      <c r="ALB280"/>
      <c r="ALC280"/>
      <c r="ALD280"/>
      <c r="ALE280"/>
      <c r="ALF280"/>
      <c r="ALG280"/>
      <c r="ALH280"/>
      <c r="ALI280"/>
      <c r="ALJ280"/>
      <c r="ALK280"/>
      <c r="ALL280"/>
      <c r="ALM280"/>
      <c r="ALN280"/>
      <c r="ALO280"/>
      <c r="ALP280"/>
      <c r="ALQ280"/>
      <c r="ALR280"/>
      <c r="ALS280"/>
      <c r="ALT280"/>
      <c r="ALU280"/>
      <c r="ALV280"/>
      <c r="ALW280"/>
      <c r="ALX280"/>
      <c r="ALY280"/>
      <c r="ALZ280"/>
      <c r="AMA280"/>
      <c r="AMB280"/>
      <c r="AMC280"/>
      <c r="AMD280"/>
      <c r="AME280"/>
      <c r="AMF280"/>
      <c r="AMG280"/>
      <c r="AMH280"/>
      <c r="AMI280"/>
    </row>
    <row r="281" spans="1:1023">
      <c r="A281" s="284" t="s">
        <v>1052</v>
      </c>
      <c r="B281" s="156">
        <v>281</v>
      </c>
      <c r="C281" t="s">
        <v>25977</v>
      </c>
      <c r="D281" s="281" t="s">
        <v>1053</v>
      </c>
      <c r="E281"/>
      <c r="F281"/>
      <c r="G281"/>
      <c r="H281"/>
      <c r="I281" s="343"/>
      <c r="J281" s="328"/>
      <c r="K281" s="341"/>
      <c r="L281" s="78"/>
      <c r="M281"/>
      <c r="N281"/>
      <c r="O281" s="156">
        <v>1</v>
      </c>
      <c r="P281"/>
      <c r="Q281"/>
      <c r="R281"/>
      <c r="S281" s="78"/>
      <c r="T281" s="40"/>
      <c r="U281"/>
      <c r="V281" s="166">
        <f t="shared" si="159"/>
        <v>10</v>
      </c>
      <c r="W281" s="231">
        <f t="shared" si="152"/>
        <v>1</v>
      </c>
      <c r="X281" s="166">
        <f t="shared" si="160"/>
        <v>100</v>
      </c>
      <c r="Y281" s="166">
        <f t="shared" si="146"/>
        <v>100</v>
      </c>
      <c r="Z281" s="166">
        <f t="shared" si="147"/>
        <v>100</v>
      </c>
      <c r="AA281" s="174">
        <f t="shared" si="157"/>
        <v>100</v>
      </c>
      <c r="AB281" s="174">
        <f t="shared" si="158"/>
        <v>100</v>
      </c>
      <c r="AC281" s="174">
        <f t="shared" si="150"/>
        <v>100</v>
      </c>
      <c r="AD281"/>
      <c r="AE281"/>
      <c r="AF281" s="162">
        <f t="shared" si="153"/>
        <v>100</v>
      </c>
      <c r="AG281" s="162">
        <f t="shared" si="154"/>
        <v>100</v>
      </c>
      <c r="AH281" s="162">
        <f t="shared" si="155"/>
        <v>100</v>
      </c>
      <c r="AI281" s="162">
        <f t="shared" si="156"/>
        <v>100</v>
      </c>
      <c r="AJ281" s="163"/>
      <c r="AK281"/>
      <c r="AL281" s="78">
        <v>2</v>
      </c>
      <c r="AM281" s="163"/>
      <c r="AN281"/>
      <c r="AO281"/>
      <c r="AP281"/>
      <c r="AQ281" s="272" t="s">
        <v>25978</v>
      </c>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c r="AAA281"/>
      <c r="AAB281"/>
      <c r="AAC281"/>
      <c r="AAD281"/>
      <c r="AAE281"/>
      <c r="AAF281"/>
      <c r="AAG281"/>
      <c r="AAH281"/>
      <c r="AAI281"/>
      <c r="AAJ281"/>
      <c r="AAK281"/>
      <c r="AAL281"/>
      <c r="AAM281"/>
      <c r="AAN281"/>
      <c r="AAO281"/>
      <c r="AAP281"/>
      <c r="AAQ281"/>
      <c r="AAR281"/>
      <c r="AAS281"/>
      <c r="AAT281"/>
      <c r="AAU281"/>
      <c r="AAV281"/>
      <c r="AAW281"/>
      <c r="AAX281"/>
      <c r="AAY281"/>
      <c r="AAZ281"/>
      <c r="ABA281"/>
      <c r="ABB281"/>
      <c r="ABC281"/>
      <c r="ABD281"/>
      <c r="ABE281"/>
      <c r="ABF281"/>
      <c r="ABG281"/>
      <c r="ABH281"/>
      <c r="ABI281"/>
      <c r="ABJ281"/>
      <c r="ABK281"/>
      <c r="ABL281"/>
      <c r="ABM281"/>
      <c r="ABN281"/>
      <c r="ABO281"/>
      <c r="ABP281"/>
      <c r="ABQ281"/>
      <c r="ABR281"/>
      <c r="ABS281"/>
      <c r="ABT281"/>
      <c r="ABU281"/>
      <c r="ABV281"/>
      <c r="ABW281"/>
      <c r="ABX281"/>
      <c r="ABY281"/>
      <c r="ABZ281"/>
      <c r="ACA281"/>
      <c r="ACB281"/>
      <c r="ACC281"/>
      <c r="ACD281"/>
      <c r="ACE281"/>
      <c r="ACF281"/>
      <c r="ACG281"/>
      <c r="ACH281"/>
      <c r="ACI281"/>
      <c r="ACJ281"/>
      <c r="ACK281"/>
      <c r="ACL281"/>
      <c r="ACM281"/>
      <c r="ACN281"/>
      <c r="ACO281"/>
      <c r="ACP281"/>
      <c r="ACQ281"/>
      <c r="ACR281"/>
      <c r="ACS281"/>
      <c r="ACT281"/>
      <c r="ACU281"/>
      <c r="ACV281"/>
      <c r="ACW281"/>
      <c r="ACX281"/>
      <c r="ACY281"/>
      <c r="ACZ281"/>
      <c r="ADA281"/>
      <c r="ADB281"/>
      <c r="ADC281"/>
      <c r="ADD281"/>
      <c r="ADE281"/>
      <c r="ADF281"/>
      <c r="ADG281"/>
      <c r="ADH281"/>
      <c r="ADI281"/>
      <c r="ADJ281"/>
      <c r="ADK281"/>
      <c r="ADL281"/>
      <c r="ADM281"/>
      <c r="ADN281"/>
      <c r="ADO281"/>
      <c r="ADP281"/>
      <c r="ADQ281"/>
      <c r="ADR281"/>
      <c r="ADS281"/>
      <c r="ADT281"/>
      <c r="ADU281"/>
      <c r="ADV281"/>
      <c r="ADW281"/>
      <c r="ADX281"/>
      <c r="ADY281"/>
      <c r="ADZ281"/>
      <c r="AEA281"/>
      <c r="AEB281"/>
      <c r="AEC281"/>
      <c r="AED281"/>
      <c r="AEE281"/>
      <c r="AEF281"/>
      <c r="AEG281"/>
      <c r="AEH281"/>
      <c r="AEI281"/>
      <c r="AEJ281"/>
      <c r="AEK281"/>
      <c r="AEL281"/>
      <c r="AEM281"/>
      <c r="AEN281"/>
      <c r="AEO281"/>
      <c r="AEP281"/>
      <c r="AEQ281"/>
      <c r="AER281"/>
      <c r="AES281"/>
      <c r="AET281"/>
      <c r="AEU281"/>
      <c r="AEV281"/>
      <c r="AEW281"/>
      <c r="AEX281"/>
      <c r="AEY281"/>
      <c r="AEZ281"/>
      <c r="AFA281"/>
      <c r="AFB281"/>
      <c r="AFC281"/>
      <c r="AFD281"/>
      <c r="AFE281"/>
      <c r="AFF281"/>
      <c r="AFG281"/>
      <c r="AFH281"/>
      <c r="AFI281"/>
      <c r="AFJ281"/>
      <c r="AFK281"/>
      <c r="AFL281"/>
      <c r="AFM281"/>
      <c r="AFN281"/>
      <c r="AFO281"/>
      <c r="AFP281"/>
      <c r="AFQ281"/>
      <c r="AFR281"/>
      <c r="AFS281"/>
      <c r="AFT281"/>
      <c r="AFU281"/>
      <c r="AFV281"/>
      <c r="AFW281"/>
      <c r="AFX281"/>
      <c r="AFY281"/>
      <c r="AFZ281"/>
      <c r="AGA281"/>
      <c r="AGB281"/>
      <c r="AGC281"/>
      <c r="AGD281"/>
      <c r="AGE281"/>
      <c r="AGF281"/>
      <c r="AGG281"/>
      <c r="AGH281"/>
      <c r="AGI281"/>
      <c r="AGJ281"/>
      <c r="AGK281"/>
      <c r="AGL281"/>
      <c r="AGM281"/>
      <c r="AGN281"/>
      <c r="AGO281"/>
      <c r="AGP281"/>
      <c r="AGQ281"/>
      <c r="AGR281"/>
      <c r="AGS281"/>
      <c r="AGT281"/>
      <c r="AGU281"/>
      <c r="AGV281"/>
      <c r="AGW281"/>
      <c r="AGX281"/>
      <c r="AGY281"/>
      <c r="AGZ281"/>
      <c r="AHA281"/>
      <c r="AHB281"/>
      <c r="AHC281"/>
      <c r="AHD281"/>
      <c r="AHE281"/>
      <c r="AHF281"/>
      <c r="AHG281"/>
      <c r="AHH281"/>
      <c r="AHI281"/>
      <c r="AHJ281"/>
      <c r="AHK281"/>
      <c r="AHL281"/>
      <c r="AHM281"/>
      <c r="AHN281"/>
      <c r="AHO281"/>
      <c r="AHP281"/>
      <c r="AHQ281"/>
      <c r="AHR281"/>
      <c r="AHS281"/>
      <c r="AHT281"/>
      <c r="AHU281"/>
      <c r="AHV281"/>
      <c r="AHW281"/>
      <c r="AHX281"/>
      <c r="AHY281"/>
      <c r="AHZ281"/>
      <c r="AIA281"/>
      <c r="AIB281"/>
      <c r="AIC281"/>
      <c r="AID281"/>
      <c r="AIE281"/>
      <c r="AIF281"/>
      <c r="AIG281"/>
      <c r="AIH281"/>
      <c r="AII281"/>
      <c r="AIJ281"/>
      <c r="AIK281"/>
      <c r="AIL281"/>
      <c r="AIM281"/>
      <c r="AIN281"/>
      <c r="AIO281"/>
      <c r="AIP281"/>
      <c r="AIQ281"/>
      <c r="AIR281"/>
      <c r="AIS281"/>
      <c r="AIT281"/>
      <c r="AIU281"/>
      <c r="AIV281"/>
      <c r="AIW281"/>
      <c r="AIX281"/>
      <c r="AIY281"/>
      <c r="AIZ281"/>
      <c r="AJA281"/>
      <c r="AJB281"/>
      <c r="AJC281"/>
      <c r="AJD281"/>
      <c r="AJE281"/>
      <c r="AJF281"/>
      <c r="AJG281"/>
      <c r="AJH281"/>
      <c r="AJI281"/>
      <c r="AJJ281"/>
      <c r="AJK281"/>
      <c r="AJL281"/>
      <c r="AJM281"/>
      <c r="AJN281"/>
      <c r="AJO281"/>
      <c r="AJP281"/>
      <c r="AJQ281"/>
      <c r="AJR281"/>
      <c r="AJS281"/>
      <c r="AJT281"/>
      <c r="AJU281"/>
      <c r="AJV281"/>
      <c r="AJW281"/>
      <c r="AJX281"/>
      <c r="AJY281"/>
      <c r="AJZ281"/>
      <c r="AKA281"/>
      <c r="AKB281"/>
      <c r="AKC281"/>
      <c r="AKD281"/>
      <c r="AKE281"/>
      <c r="AKF281"/>
      <c r="AKG281"/>
      <c r="AKH281"/>
      <c r="AKI281"/>
      <c r="AKJ281"/>
      <c r="AKK281"/>
      <c r="AKL281"/>
      <c r="AKM281"/>
      <c r="AKN281"/>
      <c r="AKO281"/>
      <c r="AKP281"/>
      <c r="AKQ281"/>
      <c r="AKR281"/>
      <c r="AKS281"/>
      <c r="AKT281"/>
      <c r="AKU281"/>
      <c r="AKV281"/>
      <c r="AKW281"/>
      <c r="AKX281"/>
      <c r="AKY281"/>
      <c r="AKZ281"/>
      <c r="ALA281"/>
      <c r="ALB281"/>
      <c r="ALC281"/>
      <c r="ALD281"/>
      <c r="ALE281"/>
      <c r="ALF281"/>
      <c r="ALG281"/>
      <c r="ALH281"/>
      <c r="ALI281"/>
      <c r="ALJ281"/>
      <c r="ALK281"/>
      <c r="ALL281"/>
      <c r="ALM281"/>
      <c r="ALN281"/>
      <c r="ALO281"/>
      <c r="ALP281"/>
      <c r="ALQ281"/>
      <c r="ALR281"/>
      <c r="ALS281"/>
      <c r="ALT281"/>
      <c r="ALU281"/>
      <c r="ALV281"/>
      <c r="ALW281"/>
      <c r="ALX281"/>
      <c r="ALY281"/>
      <c r="ALZ281"/>
      <c r="AMA281"/>
      <c r="AMB281"/>
      <c r="AMC281"/>
      <c r="AMD281"/>
      <c r="AME281"/>
      <c r="AMF281"/>
      <c r="AMG281"/>
      <c r="AMH281"/>
      <c r="AMI281"/>
    </row>
    <row r="282" spans="1:1023">
      <c r="A282" s="284" t="s">
        <v>1054</v>
      </c>
      <c r="B282" s="156">
        <v>282</v>
      </c>
      <c r="C282" s="302" t="s">
        <v>1055</v>
      </c>
      <c r="D282" s="281" t="s">
        <v>1056</v>
      </c>
      <c r="E282"/>
      <c r="F282"/>
      <c r="G282"/>
      <c r="H282"/>
      <c r="I282" s="343"/>
      <c r="J282" s="328"/>
      <c r="K282" s="341"/>
      <c r="L282" s="78" t="s">
        <v>772</v>
      </c>
      <c r="M282"/>
      <c r="N282"/>
      <c r="O282"/>
      <c r="P282"/>
      <c r="Q282"/>
      <c r="R282"/>
      <c r="S282" s="78">
        <v>2</v>
      </c>
      <c r="T282" s="40"/>
      <c r="U282"/>
      <c r="V282" s="166">
        <f t="shared" si="159"/>
        <v>100</v>
      </c>
      <c r="W282" s="166">
        <f t="shared" si="152"/>
        <v>100</v>
      </c>
      <c r="X282" s="166">
        <f t="shared" si="160"/>
        <v>100</v>
      </c>
      <c r="Y282" s="166">
        <f t="shared" si="146"/>
        <v>100</v>
      </c>
      <c r="Z282" s="166">
        <f t="shared" si="147"/>
        <v>100</v>
      </c>
      <c r="AA282" s="174">
        <f t="shared" si="157"/>
        <v>100</v>
      </c>
      <c r="AB282" s="174">
        <f t="shared" si="158"/>
        <v>100</v>
      </c>
      <c r="AC282" s="174">
        <f t="shared" si="150"/>
        <v>3</v>
      </c>
      <c r="AD282"/>
      <c r="AE282"/>
      <c r="AF282" s="162">
        <f t="shared" ref="AF282:AF313" si="161">IF(OR(OR(EXACT(J282,"1A"),EXACT(J282,"1B"),EXACT(J282,"1C")),K282=1),1,IF(K282=2,10,100))</f>
        <v>100</v>
      </c>
      <c r="AG282" s="162">
        <f t="shared" ref="AG282:AG313" si="162">IF(OR(EXACT(J282,"1A"),EXACT(J282,"1B"),EXACT(J282,"1C")),1,IF(J282=2,10,100))</f>
        <v>100</v>
      </c>
      <c r="AH282" s="162">
        <f t="shared" ref="AH282:AH313" si="163">IF(OR(EXACT(J282,"1A"),EXACT(J282,"1B"),EXACT(J282,"1C"),K282=1),3,100)</f>
        <v>100</v>
      </c>
      <c r="AI282" s="162">
        <f t="shared" ref="AI282:AI313" si="164">IF(OR(EXACT(J282,"1A"),EXACT(J282,"1B"),EXACT(J282,"1C")),5,100)</f>
        <v>100</v>
      </c>
      <c r="AJ282" s="163"/>
      <c r="AK282"/>
      <c r="AL282" s="78">
        <v>1</v>
      </c>
      <c r="AM282" s="163"/>
      <c r="AN282"/>
      <c r="AO282"/>
      <c r="AP282"/>
      <c r="AQ282" s="272" t="s">
        <v>25979</v>
      </c>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c r="AAA282"/>
      <c r="AAB282"/>
      <c r="AAC282"/>
      <c r="AAD282"/>
      <c r="AAE282"/>
      <c r="AAF282"/>
      <c r="AAG282"/>
      <c r="AAH282"/>
      <c r="AAI282"/>
      <c r="AAJ282"/>
      <c r="AAK282"/>
      <c r="AAL282"/>
      <c r="AAM282"/>
      <c r="AAN282"/>
      <c r="AAO282"/>
      <c r="AAP282"/>
      <c r="AAQ282"/>
      <c r="AAR282"/>
      <c r="AAS282"/>
      <c r="AAT282"/>
      <c r="AAU282"/>
      <c r="AAV282"/>
      <c r="AAW282"/>
      <c r="AAX282"/>
      <c r="AAY282"/>
      <c r="AAZ282"/>
      <c r="ABA282"/>
      <c r="ABB282"/>
      <c r="ABC282"/>
      <c r="ABD282"/>
      <c r="ABE282"/>
      <c r="ABF282"/>
      <c r="ABG282"/>
      <c r="ABH282"/>
      <c r="ABI282"/>
      <c r="ABJ282"/>
      <c r="ABK282"/>
      <c r="ABL282"/>
      <c r="ABM282"/>
      <c r="ABN282"/>
      <c r="ABO282"/>
      <c r="ABP282"/>
      <c r="ABQ282"/>
      <c r="ABR282"/>
      <c r="ABS282"/>
      <c r="ABT282"/>
      <c r="ABU282"/>
      <c r="ABV282"/>
      <c r="ABW282"/>
      <c r="ABX282"/>
      <c r="ABY282"/>
      <c r="ABZ282"/>
      <c r="ACA282"/>
      <c r="ACB282"/>
      <c r="ACC282"/>
      <c r="ACD282"/>
      <c r="ACE282"/>
      <c r="ACF282"/>
      <c r="ACG282"/>
      <c r="ACH282"/>
      <c r="ACI282"/>
      <c r="ACJ282"/>
      <c r="ACK282"/>
      <c r="ACL282"/>
      <c r="ACM282"/>
      <c r="ACN282"/>
      <c r="ACO282"/>
      <c r="ACP282"/>
      <c r="ACQ282"/>
      <c r="ACR282"/>
      <c r="ACS282"/>
      <c r="ACT282"/>
      <c r="ACU282"/>
      <c r="ACV282"/>
      <c r="ACW282"/>
      <c r="ACX282"/>
      <c r="ACY282"/>
      <c r="ACZ282"/>
      <c r="ADA282"/>
      <c r="ADB282"/>
      <c r="ADC282"/>
      <c r="ADD282"/>
      <c r="ADE282"/>
      <c r="ADF282"/>
      <c r="ADG282"/>
      <c r="ADH282"/>
      <c r="ADI282"/>
      <c r="ADJ282"/>
      <c r="ADK282"/>
      <c r="ADL282"/>
      <c r="ADM282"/>
      <c r="ADN282"/>
      <c r="ADO282"/>
      <c r="ADP282"/>
      <c r="ADQ282"/>
      <c r="ADR282"/>
      <c r="ADS282"/>
      <c r="ADT282"/>
      <c r="ADU282"/>
      <c r="ADV282"/>
      <c r="ADW282"/>
      <c r="ADX282"/>
      <c r="ADY282"/>
      <c r="ADZ282"/>
      <c r="AEA282"/>
      <c r="AEB282"/>
      <c r="AEC282"/>
      <c r="AED282"/>
      <c r="AEE282"/>
      <c r="AEF282"/>
      <c r="AEG282"/>
      <c r="AEH282"/>
      <c r="AEI282"/>
      <c r="AEJ282"/>
      <c r="AEK282"/>
      <c r="AEL282"/>
      <c r="AEM282"/>
      <c r="AEN282"/>
      <c r="AEO282"/>
      <c r="AEP282"/>
      <c r="AEQ282"/>
      <c r="AER282"/>
      <c r="AES282"/>
      <c r="AET282"/>
      <c r="AEU282"/>
      <c r="AEV282"/>
      <c r="AEW282"/>
      <c r="AEX282"/>
      <c r="AEY282"/>
      <c r="AEZ282"/>
      <c r="AFA282"/>
      <c r="AFB282"/>
      <c r="AFC282"/>
      <c r="AFD282"/>
      <c r="AFE282"/>
      <c r="AFF282"/>
      <c r="AFG282"/>
      <c r="AFH282"/>
      <c r="AFI282"/>
      <c r="AFJ282"/>
      <c r="AFK282"/>
      <c r="AFL282"/>
      <c r="AFM282"/>
      <c r="AFN282"/>
      <c r="AFO282"/>
      <c r="AFP282"/>
      <c r="AFQ282"/>
      <c r="AFR282"/>
      <c r="AFS282"/>
      <c r="AFT282"/>
      <c r="AFU282"/>
      <c r="AFV282"/>
      <c r="AFW282"/>
      <c r="AFX282"/>
      <c r="AFY282"/>
      <c r="AFZ282"/>
      <c r="AGA282"/>
      <c r="AGB282"/>
      <c r="AGC282"/>
      <c r="AGD282"/>
      <c r="AGE282"/>
      <c r="AGF282"/>
      <c r="AGG282"/>
      <c r="AGH282"/>
      <c r="AGI282"/>
      <c r="AGJ282"/>
      <c r="AGK282"/>
      <c r="AGL282"/>
      <c r="AGM282"/>
      <c r="AGN282"/>
      <c r="AGO282"/>
      <c r="AGP282"/>
      <c r="AGQ282"/>
      <c r="AGR282"/>
      <c r="AGS282"/>
      <c r="AGT282"/>
      <c r="AGU282"/>
      <c r="AGV282"/>
      <c r="AGW282"/>
      <c r="AGX282"/>
      <c r="AGY282"/>
      <c r="AGZ282"/>
      <c r="AHA282"/>
      <c r="AHB282"/>
      <c r="AHC282"/>
      <c r="AHD282"/>
      <c r="AHE282"/>
      <c r="AHF282"/>
      <c r="AHG282"/>
      <c r="AHH282"/>
      <c r="AHI282"/>
      <c r="AHJ282"/>
      <c r="AHK282"/>
      <c r="AHL282"/>
      <c r="AHM282"/>
      <c r="AHN282"/>
      <c r="AHO282"/>
      <c r="AHP282"/>
      <c r="AHQ282"/>
      <c r="AHR282"/>
      <c r="AHS282"/>
      <c r="AHT282"/>
      <c r="AHU282"/>
      <c r="AHV282"/>
      <c r="AHW282"/>
      <c r="AHX282"/>
      <c r="AHY282"/>
      <c r="AHZ282"/>
      <c r="AIA282"/>
      <c r="AIB282"/>
      <c r="AIC282"/>
      <c r="AID282"/>
      <c r="AIE282"/>
      <c r="AIF282"/>
      <c r="AIG282"/>
      <c r="AIH282"/>
      <c r="AII282"/>
      <c r="AIJ282"/>
      <c r="AIK282"/>
      <c r="AIL282"/>
      <c r="AIM282"/>
      <c r="AIN282"/>
      <c r="AIO282"/>
      <c r="AIP282"/>
      <c r="AIQ282"/>
      <c r="AIR282"/>
      <c r="AIS282"/>
      <c r="AIT282"/>
      <c r="AIU282"/>
      <c r="AIV282"/>
      <c r="AIW282"/>
      <c r="AIX282"/>
      <c r="AIY282"/>
      <c r="AIZ282"/>
      <c r="AJA282"/>
      <c r="AJB282"/>
      <c r="AJC282"/>
      <c r="AJD282"/>
      <c r="AJE282"/>
      <c r="AJF282"/>
      <c r="AJG282"/>
      <c r="AJH282"/>
      <c r="AJI282"/>
      <c r="AJJ282"/>
      <c r="AJK282"/>
      <c r="AJL282"/>
      <c r="AJM282"/>
      <c r="AJN282"/>
      <c r="AJO282"/>
      <c r="AJP282"/>
      <c r="AJQ282"/>
      <c r="AJR282"/>
      <c r="AJS282"/>
      <c r="AJT282"/>
      <c r="AJU282"/>
      <c r="AJV282"/>
      <c r="AJW282"/>
      <c r="AJX282"/>
      <c r="AJY282"/>
      <c r="AJZ282"/>
      <c r="AKA282"/>
      <c r="AKB282"/>
      <c r="AKC282"/>
      <c r="AKD282"/>
      <c r="AKE282"/>
      <c r="AKF282"/>
      <c r="AKG282"/>
      <c r="AKH282"/>
      <c r="AKI282"/>
      <c r="AKJ282"/>
      <c r="AKK282"/>
      <c r="AKL282"/>
      <c r="AKM282"/>
      <c r="AKN282"/>
      <c r="AKO282"/>
      <c r="AKP282"/>
      <c r="AKQ282"/>
      <c r="AKR282"/>
      <c r="AKS282"/>
      <c r="AKT282"/>
      <c r="AKU282"/>
      <c r="AKV282"/>
      <c r="AKW282"/>
      <c r="AKX282"/>
      <c r="AKY282"/>
      <c r="AKZ282"/>
      <c r="ALA282"/>
      <c r="ALB282"/>
      <c r="ALC282"/>
      <c r="ALD282"/>
      <c r="ALE282"/>
      <c r="ALF282"/>
      <c r="ALG282"/>
      <c r="ALH282"/>
      <c r="ALI282"/>
      <c r="ALJ282"/>
      <c r="ALK282"/>
      <c r="ALL282"/>
      <c r="ALM282"/>
      <c r="ALN282"/>
      <c r="ALO282"/>
      <c r="ALP282"/>
      <c r="ALQ282"/>
      <c r="ALR282"/>
      <c r="ALS282"/>
      <c r="ALT282"/>
      <c r="ALU282"/>
      <c r="ALV282"/>
      <c r="ALW282"/>
      <c r="ALX282"/>
      <c r="ALY282"/>
      <c r="ALZ282"/>
      <c r="AMA282"/>
      <c r="AMB282"/>
      <c r="AMC282"/>
      <c r="AMD282"/>
      <c r="AME282"/>
      <c r="AMF282"/>
      <c r="AMG282"/>
      <c r="AMH282"/>
      <c r="AMI282"/>
    </row>
    <row r="283" spans="1:1023">
      <c r="A283" s="292" t="s">
        <v>1057</v>
      </c>
      <c r="B283" s="156">
        <v>283</v>
      </c>
      <c r="C283" t="s">
        <v>25980</v>
      </c>
      <c r="D283" s="314" t="s">
        <v>1058</v>
      </c>
      <c r="E283"/>
      <c r="F283" s="359">
        <v>4</v>
      </c>
      <c r="G283"/>
      <c r="H283"/>
      <c r="I283" s="343"/>
      <c r="J283" s="328"/>
      <c r="K283" s="341"/>
      <c r="L283"/>
      <c r="M283"/>
      <c r="N283"/>
      <c r="O283"/>
      <c r="P283"/>
      <c r="Q283"/>
      <c r="R283"/>
      <c r="S283" s="40"/>
      <c r="T283" s="40"/>
      <c r="U283"/>
      <c r="V283" s="166">
        <f t="shared" si="159"/>
        <v>100</v>
      </c>
      <c r="W283" s="166">
        <f t="shared" si="152"/>
        <v>100</v>
      </c>
      <c r="X283" s="166">
        <f t="shared" si="160"/>
        <v>100</v>
      </c>
      <c r="Y283" s="166">
        <f t="shared" si="146"/>
        <v>100</v>
      </c>
      <c r="Z283" s="166">
        <f t="shared" si="147"/>
        <v>100</v>
      </c>
      <c r="AA283" s="174">
        <f t="shared" si="157"/>
        <v>100</v>
      </c>
      <c r="AB283" s="174">
        <f t="shared" si="158"/>
        <v>100</v>
      </c>
      <c r="AC283" s="174">
        <f t="shared" si="150"/>
        <v>100</v>
      </c>
      <c r="AD283"/>
      <c r="AE283"/>
      <c r="AF283" s="162">
        <f t="shared" si="161"/>
        <v>100</v>
      </c>
      <c r="AG283" s="162">
        <f t="shared" si="162"/>
        <v>100</v>
      </c>
      <c r="AH283" s="162">
        <f t="shared" si="163"/>
        <v>100</v>
      </c>
      <c r="AI283" s="162">
        <f t="shared" si="164"/>
        <v>100</v>
      </c>
      <c r="AJ283" s="163"/>
      <c r="AK283" s="348">
        <v>1</v>
      </c>
      <c r="AL283" s="358">
        <v>1</v>
      </c>
      <c r="AM283" s="163"/>
      <c r="AN283"/>
      <c r="AO283"/>
      <c r="AP283"/>
      <c r="AQ283" s="272" t="s">
        <v>25981</v>
      </c>
      <c r="AR283"/>
      <c r="AS283"/>
      <c r="AT283" s="243" t="s">
        <v>25981</v>
      </c>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c r="AAA283"/>
      <c r="AAB283"/>
      <c r="AAC283"/>
      <c r="AAD283"/>
      <c r="AAE283"/>
      <c r="AAF283"/>
      <c r="AAG283"/>
      <c r="AAH283"/>
      <c r="AAI283"/>
      <c r="AAJ283"/>
      <c r="AAK283"/>
      <c r="AAL283"/>
      <c r="AAM283"/>
      <c r="AAN283"/>
      <c r="AAO283"/>
      <c r="AAP283"/>
      <c r="AAQ283"/>
      <c r="AAR283"/>
      <c r="AAS283"/>
      <c r="AAT283"/>
      <c r="AAU283"/>
      <c r="AAV283"/>
      <c r="AAW283"/>
      <c r="AAX283"/>
      <c r="AAY283"/>
      <c r="AAZ283"/>
      <c r="ABA283"/>
      <c r="ABB283"/>
      <c r="ABC283"/>
      <c r="ABD283"/>
      <c r="ABE283"/>
      <c r="ABF283"/>
      <c r="ABG283"/>
      <c r="ABH283"/>
      <c r="ABI283"/>
      <c r="ABJ283"/>
      <c r="ABK283"/>
      <c r="ABL283"/>
      <c r="ABM283"/>
      <c r="ABN283"/>
      <c r="ABO283"/>
      <c r="ABP283"/>
      <c r="ABQ283"/>
      <c r="ABR283"/>
      <c r="ABS283"/>
      <c r="ABT283"/>
      <c r="ABU283"/>
      <c r="ABV283"/>
      <c r="ABW283"/>
      <c r="ABX283"/>
      <c r="ABY283"/>
      <c r="ABZ283"/>
      <c r="ACA283"/>
      <c r="ACB283"/>
      <c r="ACC283"/>
      <c r="ACD283"/>
      <c r="ACE283"/>
      <c r="ACF283"/>
      <c r="ACG283"/>
      <c r="ACH283"/>
      <c r="ACI283"/>
      <c r="ACJ283"/>
      <c r="ACK283"/>
      <c r="ACL283"/>
      <c r="ACM283"/>
      <c r="ACN283"/>
      <c r="ACO283"/>
      <c r="ACP283"/>
      <c r="ACQ283"/>
      <c r="ACR283"/>
      <c r="ACS283"/>
      <c r="ACT283"/>
      <c r="ACU283"/>
      <c r="ACV283"/>
      <c r="ACW283"/>
      <c r="ACX283"/>
      <c r="ACY283"/>
      <c r="ACZ283"/>
      <c r="ADA283"/>
      <c r="ADB283"/>
      <c r="ADC283"/>
      <c r="ADD283"/>
      <c r="ADE283"/>
      <c r="ADF283"/>
      <c r="ADG283"/>
      <c r="ADH283"/>
      <c r="ADI283"/>
      <c r="ADJ283"/>
      <c r="ADK283"/>
      <c r="ADL283"/>
      <c r="ADM283"/>
      <c r="ADN283"/>
      <c r="ADO283"/>
      <c r="ADP283"/>
      <c r="ADQ283"/>
      <c r="ADR283"/>
      <c r="ADS283"/>
      <c r="ADT283"/>
      <c r="ADU283"/>
      <c r="ADV283"/>
      <c r="ADW283"/>
      <c r="ADX283"/>
      <c r="ADY283"/>
      <c r="ADZ283"/>
      <c r="AEA283"/>
      <c r="AEB283"/>
      <c r="AEC283"/>
      <c r="AED283"/>
      <c r="AEE283"/>
      <c r="AEF283"/>
      <c r="AEG283"/>
      <c r="AEH283"/>
      <c r="AEI283"/>
      <c r="AEJ283"/>
      <c r="AEK283"/>
      <c r="AEL283"/>
      <c r="AEM283"/>
      <c r="AEN283"/>
      <c r="AEO283"/>
      <c r="AEP283"/>
      <c r="AEQ283"/>
      <c r="AER283"/>
      <c r="AES283"/>
      <c r="AET283"/>
      <c r="AEU283"/>
      <c r="AEV283"/>
      <c r="AEW283"/>
      <c r="AEX283"/>
      <c r="AEY283"/>
      <c r="AEZ283"/>
      <c r="AFA283"/>
      <c r="AFB283"/>
      <c r="AFC283"/>
      <c r="AFD283"/>
      <c r="AFE283"/>
      <c r="AFF283"/>
      <c r="AFG283"/>
      <c r="AFH283"/>
      <c r="AFI283"/>
      <c r="AFJ283"/>
      <c r="AFK283"/>
      <c r="AFL283"/>
      <c r="AFM283"/>
      <c r="AFN283"/>
      <c r="AFO283"/>
      <c r="AFP283"/>
      <c r="AFQ283"/>
      <c r="AFR283"/>
      <c r="AFS283"/>
      <c r="AFT283"/>
      <c r="AFU283"/>
      <c r="AFV283"/>
      <c r="AFW283"/>
      <c r="AFX283"/>
      <c r="AFY283"/>
      <c r="AFZ283"/>
      <c r="AGA283"/>
      <c r="AGB283"/>
      <c r="AGC283"/>
      <c r="AGD283"/>
      <c r="AGE283"/>
      <c r="AGF283"/>
      <c r="AGG283"/>
      <c r="AGH283"/>
      <c r="AGI283"/>
      <c r="AGJ283"/>
      <c r="AGK283"/>
      <c r="AGL283"/>
      <c r="AGM283"/>
      <c r="AGN283"/>
      <c r="AGO283"/>
      <c r="AGP283"/>
      <c r="AGQ283"/>
      <c r="AGR283"/>
      <c r="AGS283"/>
      <c r="AGT283"/>
      <c r="AGU283"/>
      <c r="AGV283"/>
      <c r="AGW283"/>
      <c r="AGX283"/>
      <c r="AGY283"/>
      <c r="AGZ283"/>
      <c r="AHA283"/>
      <c r="AHB283"/>
      <c r="AHC283"/>
      <c r="AHD283"/>
      <c r="AHE283"/>
      <c r="AHF283"/>
      <c r="AHG283"/>
      <c r="AHH283"/>
      <c r="AHI283"/>
      <c r="AHJ283"/>
      <c r="AHK283"/>
      <c r="AHL283"/>
      <c r="AHM283"/>
      <c r="AHN283"/>
      <c r="AHO283"/>
      <c r="AHP283"/>
      <c r="AHQ283"/>
      <c r="AHR283"/>
      <c r="AHS283"/>
      <c r="AHT283"/>
      <c r="AHU283"/>
      <c r="AHV283"/>
      <c r="AHW283"/>
      <c r="AHX283"/>
      <c r="AHY283"/>
      <c r="AHZ283"/>
      <c r="AIA283"/>
      <c r="AIB283"/>
      <c r="AIC283"/>
      <c r="AID283"/>
      <c r="AIE283"/>
      <c r="AIF283"/>
      <c r="AIG283"/>
      <c r="AIH283"/>
      <c r="AII283"/>
      <c r="AIJ283"/>
      <c r="AIK283"/>
      <c r="AIL283"/>
      <c r="AIM283"/>
      <c r="AIN283"/>
      <c r="AIO283"/>
      <c r="AIP283"/>
      <c r="AIQ283"/>
      <c r="AIR283"/>
      <c r="AIS283"/>
      <c r="AIT283"/>
      <c r="AIU283"/>
      <c r="AIV283"/>
      <c r="AIW283"/>
      <c r="AIX283"/>
      <c r="AIY283"/>
      <c r="AIZ283"/>
      <c r="AJA283"/>
      <c r="AJB283"/>
      <c r="AJC283"/>
      <c r="AJD283"/>
      <c r="AJE283"/>
      <c r="AJF283"/>
      <c r="AJG283"/>
      <c r="AJH283"/>
      <c r="AJI283"/>
      <c r="AJJ283"/>
      <c r="AJK283"/>
      <c r="AJL283"/>
      <c r="AJM283"/>
      <c r="AJN283"/>
      <c r="AJO283"/>
      <c r="AJP283"/>
      <c r="AJQ283"/>
      <c r="AJR283"/>
      <c r="AJS283"/>
      <c r="AJT283"/>
      <c r="AJU283"/>
      <c r="AJV283"/>
      <c r="AJW283"/>
      <c r="AJX283"/>
      <c r="AJY283"/>
      <c r="AJZ283"/>
      <c r="AKA283"/>
      <c r="AKB283"/>
      <c r="AKC283"/>
      <c r="AKD283"/>
      <c r="AKE283"/>
      <c r="AKF283"/>
      <c r="AKG283"/>
      <c r="AKH283"/>
      <c r="AKI283"/>
      <c r="AKJ283"/>
      <c r="AKK283"/>
      <c r="AKL283"/>
      <c r="AKM283"/>
      <c r="AKN283"/>
      <c r="AKO283"/>
      <c r="AKP283"/>
      <c r="AKQ283"/>
      <c r="AKR283"/>
      <c r="AKS283"/>
      <c r="AKT283"/>
      <c r="AKU283"/>
      <c r="AKV283"/>
      <c r="AKW283"/>
      <c r="AKX283"/>
      <c r="AKY283"/>
      <c r="AKZ283"/>
      <c r="ALA283"/>
      <c r="ALB283"/>
      <c r="ALC283"/>
      <c r="ALD283"/>
      <c r="ALE283"/>
      <c r="ALF283"/>
      <c r="ALG283"/>
      <c r="ALH283"/>
      <c r="ALI283"/>
      <c r="ALJ283"/>
      <c r="ALK283"/>
      <c r="ALL283"/>
      <c r="ALM283"/>
      <c r="ALN283"/>
      <c r="ALO283"/>
      <c r="ALP283"/>
      <c r="ALQ283"/>
      <c r="ALR283"/>
      <c r="ALS283"/>
      <c r="ALT283"/>
      <c r="ALU283"/>
      <c r="ALV283"/>
      <c r="ALW283"/>
      <c r="ALX283"/>
      <c r="ALY283"/>
      <c r="ALZ283"/>
      <c r="AMA283"/>
      <c r="AMB283"/>
      <c r="AMC283"/>
      <c r="AMD283"/>
      <c r="AME283"/>
      <c r="AMF283"/>
      <c r="AMG283"/>
      <c r="AMH283"/>
      <c r="AMI283"/>
    </row>
    <row r="284" spans="1:1023">
      <c r="A284" s="292" t="s">
        <v>1059</v>
      </c>
      <c r="B284" s="156">
        <v>284</v>
      </c>
      <c r="C284" s="307" t="s">
        <v>25982</v>
      </c>
      <c r="D284" s="314" t="s">
        <v>1060</v>
      </c>
      <c r="E284"/>
      <c r="F284"/>
      <c r="G284"/>
      <c r="H284"/>
      <c r="I284" s="343"/>
      <c r="J284" s="328"/>
      <c r="K284" s="341"/>
      <c r="L284"/>
      <c r="M284"/>
      <c r="N284"/>
      <c r="O284"/>
      <c r="P284"/>
      <c r="Q284"/>
      <c r="R284"/>
      <c r="S284" s="40"/>
      <c r="T284" s="40"/>
      <c r="U284"/>
      <c r="V284" s="166">
        <f t="shared" si="159"/>
        <v>100</v>
      </c>
      <c r="W284" s="166">
        <f t="shared" si="152"/>
        <v>100</v>
      </c>
      <c r="X284" s="166">
        <f t="shared" si="160"/>
        <v>100</v>
      </c>
      <c r="Y284" s="166">
        <f t="shared" si="146"/>
        <v>100</v>
      </c>
      <c r="Z284" s="166">
        <f t="shared" si="147"/>
        <v>100</v>
      </c>
      <c r="AA284" s="174">
        <f t="shared" si="157"/>
        <v>100</v>
      </c>
      <c r="AB284" s="174">
        <f t="shared" si="158"/>
        <v>100</v>
      </c>
      <c r="AC284" s="174">
        <f t="shared" si="150"/>
        <v>100</v>
      </c>
      <c r="AD284"/>
      <c r="AE284"/>
      <c r="AF284" s="162">
        <f t="shared" si="161"/>
        <v>100</v>
      </c>
      <c r="AG284" s="162">
        <f t="shared" si="162"/>
        <v>100</v>
      </c>
      <c r="AH284" s="162">
        <f t="shared" si="163"/>
        <v>100</v>
      </c>
      <c r="AI284" s="162">
        <f t="shared" si="164"/>
        <v>100</v>
      </c>
      <c r="AJ284" s="163"/>
      <c r="AK284" s="156">
        <v>1</v>
      </c>
      <c r="AL284" s="78">
        <v>1</v>
      </c>
      <c r="AM284" s="163"/>
      <c r="AN284"/>
      <c r="AO284"/>
      <c r="AP284"/>
      <c r="AQ284" s="272" t="s">
        <v>25983</v>
      </c>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c r="AAA284"/>
      <c r="AAB284"/>
      <c r="AAC284"/>
      <c r="AAD284"/>
      <c r="AAE284"/>
      <c r="AAF284"/>
      <c r="AAG284"/>
      <c r="AAH284"/>
      <c r="AAI284"/>
      <c r="AAJ284"/>
      <c r="AAK284"/>
      <c r="AAL284"/>
      <c r="AAM284"/>
      <c r="AAN284"/>
      <c r="AAO284"/>
      <c r="AAP284"/>
      <c r="AAQ284"/>
      <c r="AAR284"/>
      <c r="AAS284"/>
      <c r="AAT284"/>
      <c r="AAU284"/>
      <c r="AAV284"/>
      <c r="AAW284"/>
      <c r="AAX284"/>
      <c r="AAY284"/>
      <c r="AAZ284"/>
      <c r="ABA284"/>
      <c r="ABB284"/>
      <c r="ABC284"/>
      <c r="ABD284"/>
      <c r="ABE284"/>
      <c r="ABF284"/>
      <c r="ABG284"/>
      <c r="ABH284"/>
      <c r="ABI284"/>
      <c r="ABJ284"/>
      <c r="ABK284"/>
      <c r="ABL284"/>
      <c r="ABM284"/>
      <c r="ABN284"/>
      <c r="ABO284"/>
      <c r="ABP284"/>
      <c r="ABQ284"/>
      <c r="ABR284"/>
      <c r="ABS284"/>
      <c r="ABT284"/>
      <c r="ABU284"/>
      <c r="ABV284"/>
      <c r="ABW284"/>
      <c r="ABX284"/>
      <c r="ABY284"/>
      <c r="ABZ284"/>
      <c r="ACA284"/>
      <c r="ACB284"/>
      <c r="ACC284"/>
      <c r="ACD284"/>
      <c r="ACE284"/>
      <c r="ACF284"/>
      <c r="ACG284"/>
      <c r="ACH284"/>
      <c r="ACI284"/>
      <c r="ACJ284"/>
      <c r="ACK284"/>
      <c r="ACL284"/>
      <c r="ACM284"/>
      <c r="ACN284"/>
      <c r="ACO284"/>
      <c r="ACP284"/>
      <c r="ACQ284"/>
      <c r="ACR284"/>
      <c r="ACS284"/>
      <c r="ACT284"/>
      <c r="ACU284"/>
      <c r="ACV284"/>
      <c r="ACW284"/>
      <c r="ACX284"/>
      <c r="ACY284"/>
      <c r="ACZ284"/>
      <c r="ADA284"/>
      <c r="ADB284"/>
      <c r="ADC284"/>
      <c r="ADD284"/>
      <c r="ADE284"/>
      <c r="ADF284"/>
      <c r="ADG284"/>
      <c r="ADH284"/>
      <c r="ADI284"/>
      <c r="ADJ284"/>
      <c r="ADK284"/>
      <c r="ADL284"/>
      <c r="ADM284"/>
      <c r="ADN284"/>
      <c r="ADO284"/>
      <c r="ADP284"/>
      <c r="ADQ284"/>
      <c r="ADR284"/>
      <c r="ADS284"/>
      <c r="ADT284"/>
      <c r="ADU284"/>
      <c r="ADV284"/>
      <c r="ADW284"/>
      <c r="ADX284"/>
      <c r="ADY284"/>
      <c r="ADZ284"/>
      <c r="AEA284"/>
      <c r="AEB284"/>
      <c r="AEC284"/>
      <c r="AED284"/>
      <c r="AEE284"/>
      <c r="AEF284"/>
      <c r="AEG284"/>
      <c r="AEH284"/>
      <c r="AEI284"/>
      <c r="AEJ284"/>
      <c r="AEK284"/>
      <c r="AEL284"/>
      <c r="AEM284"/>
      <c r="AEN284"/>
      <c r="AEO284"/>
      <c r="AEP284"/>
      <c r="AEQ284"/>
      <c r="AER284"/>
      <c r="AES284"/>
      <c r="AET284"/>
      <c r="AEU284"/>
      <c r="AEV284"/>
      <c r="AEW284"/>
      <c r="AEX284"/>
      <c r="AEY284"/>
      <c r="AEZ284"/>
      <c r="AFA284"/>
      <c r="AFB284"/>
      <c r="AFC284"/>
      <c r="AFD284"/>
      <c r="AFE284"/>
      <c r="AFF284"/>
      <c r="AFG284"/>
      <c r="AFH284"/>
      <c r="AFI284"/>
      <c r="AFJ284"/>
      <c r="AFK284"/>
      <c r="AFL284"/>
      <c r="AFM284"/>
      <c r="AFN284"/>
      <c r="AFO284"/>
      <c r="AFP284"/>
      <c r="AFQ284"/>
      <c r="AFR284"/>
      <c r="AFS284"/>
      <c r="AFT284"/>
      <c r="AFU284"/>
      <c r="AFV284"/>
      <c r="AFW284"/>
      <c r="AFX284"/>
      <c r="AFY284"/>
      <c r="AFZ284"/>
      <c r="AGA284"/>
      <c r="AGB284"/>
      <c r="AGC284"/>
      <c r="AGD284"/>
      <c r="AGE284"/>
      <c r="AGF284"/>
      <c r="AGG284"/>
      <c r="AGH284"/>
      <c r="AGI284"/>
      <c r="AGJ284"/>
      <c r="AGK284"/>
      <c r="AGL284"/>
      <c r="AGM284"/>
      <c r="AGN284"/>
      <c r="AGO284"/>
      <c r="AGP284"/>
      <c r="AGQ284"/>
      <c r="AGR284"/>
      <c r="AGS284"/>
      <c r="AGT284"/>
      <c r="AGU284"/>
      <c r="AGV284"/>
      <c r="AGW284"/>
      <c r="AGX284"/>
      <c r="AGY284"/>
      <c r="AGZ284"/>
      <c r="AHA284"/>
      <c r="AHB284"/>
      <c r="AHC284"/>
      <c r="AHD284"/>
      <c r="AHE284"/>
      <c r="AHF284"/>
      <c r="AHG284"/>
      <c r="AHH284"/>
      <c r="AHI284"/>
      <c r="AHJ284"/>
      <c r="AHK284"/>
      <c r="AHL284"/>
      <c r="AHM284"/>
      <c r="AHN284"/>
      <c r="AHO284"/>
      <c r="AHP284"/>
      <c r="AHQ284"/>
      <c r="AHR284"/>
      <c r="AHS284"/>
      <c r="AHT284"/>
      <c r="AHU284"/>
      <c r="AHV284"/>
      <c r="AHW284"/>
      <c r="AHX284"/>
      <c r="AHY284"/>
      <c r="AHZ284"/>
      <c r="AIA284"/>
      <c r="AIB284"/>
      <c r="AIC284"/>
      <c r="AID284"/>
      <c r="AIE284"/>
      <c r="AIF284"/>
      <c r="AIG284"/>
      <c r="AIH284"/>
      <c r="AII284"/>
      <c r="AIJ284"/>
      <c r="AIK284"/>
      <c r="AIL284"/>
      <c r="AIM284"/>
      <c r="AIN284"/>
      <c r="AIO284"/>
      <c r="AIP284"/>
      <c r="AIQ284"/>
      <c r="AIR284"/>
      <c r="AIS284"/>
      <c r="AIT284"/>
      <c r="AIU284"/>
      <c r="AIV284"/>
      <c r="AIW284"/>
      <c r="AIX284"/>
      <c r="AIY284"/>
      <c r="AIZ284"/>
      <c r="AJA284"/>
      <c r="AJB284"/>
      <c r="AJC284"/>
      <c r="AJD284"/>
      <c r="AJE284"/>
      <c r="AJF284"/>
      <c r="AJG284"/>
      <c r="AJH284"/>
      <c r="AJI284"/>
      <c r="AJJ284"/>
      <c r="AJK284"/>
      <c r="AJL284"/>
      <c r="AJM284"/>
      <c r="AJN284"/>
      <c r="AJO284"/>
      <c r="AJP284"/>
      <c r="AJQ284"/>
      <c r="AJR284"/>
      <c r="AJS284"/>
      <c r="AJT284"/>
      <c r="AJU284"/>
      <c r="AJV284"/>
      <c r="AJW284"/>
      <c r="AJX284"/>
      <c r="AJY284"/>
      <c r="AJZ284"/>
      <c r="AKA284"/>
      <c r="AKB284"/>
      <c r="AKC284"/>
      <c r="AKD284"/>
      <c r="AKE284"/>
      <c r="AKF284"/>
      <c r="AKG284"/>
      <c r="AKH284"/>
      <c r="AKI284"/>
      <c r="AKJ284"/>
      <c r="AKK284"/>
      <c r="AKL284"/>
      <c r="AKM284"/>
      <c r="AKN284"/>
      <c r="AKO284"/>
      <c r="AKP284"/>
      <c r="AKQ284"/>
      <c r="AKR284"/>
      <c r="AKS284"/>
      <c r="AKT284"/>
      <c r="AKU284"/>
      <c r="AKV284"/>
      <c r="AKW284"/>
      <c r="AKX284"/>
      <c r="AKY284"/>
      <c r="AKZ284"/>
      <c r="ALA284"/>
      <c r="ALB284"/>
      <c r="ALC284"/>
      <c r="ALD284"/>
      <c r="ALE284"/>
      <c r="ALF284"/>
      <c r="ALG284"/>
      <c r="ALH284"/>
      <c r="ALI284"/>
      <c r="ALJ284"/>
      <c r="ALK284"/>
      <c r="ALL284"/>
      <c r="ALM284"/>
      <c r="ALN284"/>
      <c r="ALO284"/>
      <c r="ALP284"/>
      <c r="ALQ284"/>
      <c r="ALR284"/>
      <c r="ALS284"/>
      <c r="ALT284"/>
      <c r="ALU284"/>
      <c r="ALV284"/>
      <c r="ALW284"/>
      <c r="ALX284"/>
      <c r="ALY284"/>
      <c r="ALZ284"/>
      <c r="AMA284"/>
      <c r="AMB284"/>
      <c r="AMC284"/>
      <c r="AMD284"/>
      <c r="AME284"/>
      <c r="AMF284"/>
      <c r="AMG284"/>
      <c r="AMH284"/>
      <c r="AMI284"/>
    </row>
    <row r="285" spans="1:1023">
      <c r="A285" s="284" t="s">
        <v>1061</v>
      </c>
      <c r="B285" s="156">
        <v>285</v>
      </c>
      <c r="C285" s="302" t="s">
        <v>1062</v>
      </c>
      <c r="D285" s="281" t="s">
        <v>1063</v>
      </c>
      <c r="E285"/>
      <c r="F285"/>
      <c r="G285"/>
      <c r="H285"/>
      <c r="I285" s="349">
        <v>1.33</v>
      </c>
      <c r="J285" s="328"/>
      <c r="K285" s="341"/>
      <c r="L285"/>
      <c r="M285"/>
      <c r="N285"/>
      <c r="O285"/>
      <c r="P285"/>
      <c r="Q285"/>
      <c r="R285"/>
      <c r="S285" s="40"/>
      <c r="T285" s="40"/>
      <c r="U285"/>
      <c r="V285" s="166">
        <f t="shared" si="159"/>
        <v>100</v>
      </c>
      <c r="W285" s="166">
        <f t="shared" si="152"/>
        <v>100</v>
      </c>
      <c r="X285" s="166">
        <f t="shared" si="160"/>
        <v>100</v>
      </c>
      <c r="Y285" s="166">
        <f t="shared" si="146"/>
        <v>100</v>
      </c>
      <c r="Z285" s="166">
        <f t="shared" si="147"/>
        <v>100</v>
      </c>
      <c r="AA285" s="174">
        <f t="shared" si="157"/>
        <v>100</v>
      </c>
      <c r="AB285" s="174">
        <f t="shared" si="158"/>
        <v>100</v>
      </c>
      <c r="AC285" s="174">
        <f t="shared" si="150"/>
        <v>100</v>
      </c>
      <c r="AD285"/>
      <c r="AE285"/>
      <c r="AF285" s="162">
        <f t="shared" si="161"/>
        <v>100</v>
      </c>
      <c r="AG285" s="162">
        <f t="shared" si="162"/>
        <v>100</v>
      </c>
      <c r="AH285" s="162">
        <f t="shared" si="163"/>
        <v>100</v>
      </c>
      <c r="AI285" s="162">
        <f t="shared" si="164"/>
        <v>100</v>
      </c>
      <c r="AJ285" s="352" t="s">
        <v>25984</v>
      </c>
      <c r="AK285"/>
      <c r="AL285" s="78"/>
      <c r="AM285" s="163"/>
      <c r="AN285"/>
      <c r="AO285"/>
      <c r="AP285"/>
      <c r="AQ285" s="272" t="s">
        <v>25985</v>
      </c>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c r="AAA285"/>
      <c r="AAB285"/>
      <c r="AAC285"/>
      <c r="AAD285"/>
      <c r="AAE285"/>
      <c r="AAF285"/>
      <c r="AAG285"/>
      <c r="AAH285"/>
      <c r="AAI285"/>
      <c r="AAJ285"/>
      <c r="AAK285"/>
      <c r="AAL285"/>
      <c r="AAM285"/>
      <c r="AAN285"/>
      <c r="AAO285"/>
      <c r="AAP285"/>
      <c r="AAQ285"/>
      <c r="AAR285"/>
      <c r="AAS285"/>
      <c r="AAT285"/>
      <c r="AAU285"/>
      <c r="AAV285"/>
      <c r="AAW285"/>
      <c r="AAX285"/>
      <c r="AAY285"/>
      <c r="AAZ285"/>
      <c r="ABA285"/>
      <c r="ABB285"/>
      <c r="ABC285"/>
      <c r="ABD285"/>
      <c r="ABE285"/>
      <c r="ABF285"/>
      <c r="ABG285"/>
      <c r="ABH285"/>
      <c r="ABI285"/>
      <c r="ABJ285"/>
      <c r="ABK285"/>
      <c r="ABL285"/>
      <c r="ABM285"/>
      <c r="ABN285"/>
      <c r="ABO285"/>
      <c r="ABP285"/>
      <c r="ABQ285"/>
      <c r="ABR285"/>
      <c r="ABS285"/>
      <c r="ABT285"/>
      <c r="ABU285"/>
      <c r="ABV285"/>
      <c r="ABW285"/>
      <c r="ABX285"/>
      <c r="ABY285"/>
      <c r="ABZ285"/>
      <c r="ACA285"/>
      <c r="ACB285"/>
      <c r="ACC285"/>
      <c r="ACD285"/>
      <c r="ACE285"/>
      <c r="ACF285"/>
      <c r="ACG285"/>
      <c r="ACH285"/>
      <c r="ACI285"/>
      <c r="ACJ285"/>
      <c r="ACK285"/>
      <c r="ACL285"/>
      <c r="ACM285"/>
      <c r="ACN285"/>
      <c r="ACO285"/>
      <c r="ACP285"/>
      <c r="ACQ285"/>
      <c r="ACR285"/>
      <c r="ACS285"/>
      <c r="ACT285"/>
      <c r="ACU285"/>
      <c r="ACV285"/>
      <c r="ACW285"/>
      <c r="ACX285"/>
      <c r="ACY285"/>
      <c r="ACZ285"/>
      <c r="ADA285"/>
      <c r="ADB285"/>
      <c r="ADC285"/>
      <c r="ADD285"/>
      <c r="ADE285"/>
      <c r="ADF285"/>
      <c r="ADG285"/>
      <c r="ADH285"/>
      <c r="ADI285"/>
      <c r="ADJ285"/>
      <c r="ADK285"/>
      <c r="ADL285"/>
      <c r="ADM285"/>
      <c r="ADN285"/>
      <c r="ADO285"/>
      <c r="ADP285"/>
      <c r="ADQ285"/>
      <c r="ADR285"/>
      <c r="ADS285"/>
      <c r="ADT285"/>
      <c r="ADU285"/>
      <c r="ADV285"/>
      <c r="ADW285"/>
      <c r="ADX285"/>
      <c r="ADY285"/>
      <c r="ADZ285"/>
      <c r="AEA285"/>
      <c r="AEB285"/>
      <c r="AEC285"/>
      <c r="AED285"/>
      <c r="AEE285"/>
      <c r="AEF285"/>
      <c r="AEG285"/>
      <c r="AEH285"/>
      <c r="AEI285"/>
      <c r="AEJ285"/>
      <c r="AEK285"/>
      <c r="AEL285"/>
      <c r="AEM285"/>
      <c r="AEN285"/>
      <c r="AEO285"/>
      <c r="AEP285"/>
      <c r="AEQ285"/>
      <c r="AER285"/>
      <c r="AES285"/>
      <c r="AET285"/>
      <c r="AEU285"/>
      <c r="AEV285"/>
      <c r="AEW285"/>
      <c r="AEX285"/>
      <c r="AEY285"/>
      <c r="AEZ285"/>
      <c r="AFA285"/>
      <c r="AFB285"/>
      <c r="AFC285"/>
      <c r="AFD285"/>
      <c r="AFE285"/>
      <c r="AFF285"/>
      <c r="AFG285"/>
      <c r="AFH285"/>
      <c r="AFI285"/>
      <c r="AFJ285"/>
      <c r="AFK285"/>
      <c r="AFL285"/>
      <c r="AFM285"/>
      <c r="AFN285"/>
      <c r="AFO285"/>
      <c r="AFP285"/>
      <c r="AFQ285"/>
      <c r="AFR285"/>
      <c r="AFS285"/>
      <c r="AFT285"/>
      <c r="AFU285"/>
      <c r="AFV285"/>
      <c r="AFW285"/>
      <c r="AFX285"/>
      <c r="AFY285"/>
      <c r="AFZ285"/>
      <c r="AGA285"/>
      <c r="AGB285"/>
      <c r="AGC285"/>
      <c r="AGD285"/>
      <c r="AGE285"/>
      <c r="AGF285"/>
      <c r="AGG285"/>
      <c r="AGH285"/>
      <c r="AGI285"/>
      <c r="AGJ285"/>
      <c r="AGK285"/>
      <c r="AGL285"/>
      <c r="AGM285"/>
      <c r="AGN285"/>
      <c r="AGO285"/>
      <c r="AGP285"/>
      <c r="AGQ285"/>
      <c r="AGR285"/>
      <c r="AGS285"/>
      <c r="AGT285"/>
      <c r="AGU285"/>
      <c r="AGV285"/>
      <c r="AGW285"/>
      <c r="AGX285"/>
      <c r="AGY285"/>
      <c r="AGZ285"/>
      <c r="AHA285"/>
      <c r="AHB285"/>
      <c r="AHC285"/>
      <c r="AHD285"/>
      <c r="AHE285"/>
      <c r="AHF285"/>
      <c r="AHG285"/>
      <c r="AHH285"/>
      <c r="AHI285"/>
      <c r="AHJ285"/>
      <c r="AHK285"/>
      <c r="AHL285"/>
      <c r="AHM285"/>
      <c r="AHN285"/>
      <c r="AHO285"/>
      <c r="AHP285"/>
      <c r="AHQ285"/>
      <c r="AHR285"/>
      <c r="AHS285"/>
      <c r="AHT285"/>
      <c r="AHU285"/>
      <c r="AHV285"/>
      <c r="AHW285"/>
      <c r="AHX285"/>
      <c r="AHY285"/>
      <c r="AHZ285"/>
      <c r="AIA285"/>
      <c r="AIB285"/>
      <c r="AIC285"/>
      <c r="AID285"/>
      <c r="AIE285"/>
      <c r="AIF285"/>
      <c r="AIG285"/>
      <c r="AIH285"/>
      <c r="AII285"/>
      <c r="AIJ285"/>
      <c r="AIK285"/>
      <c r="AIL285"/>
      <c r="AIM285"/>
      <c r="AIN285"/>
      <c r="AIO285"/>
      <c r="AIP285"/>
      <c r="AIQ285"/>
      <c r="AIR285"/>
      <c r="AIS285"/>
      <c r="AIT285"/>
      <c r="AIU285"/>
      <c r="AIV285"/>
      <c r="AIW285"/>
      <c r="AIX285"/>
      <c r="AIY285"/>
      <c r="AIZ285"/>
      <c r="AJA285"/>
      <c r="AJB285"/>
      <c r="AJC285"/>
      <c r="AJD285"/>
      <c r="AJE285"/>
      <c r="AJF285"/>
      <c r="AJG285"/>
      <c r="AJH285"/>
      <c r="AJI285"/>
      <c r="AJJ285"/>
      <c r="AJK285"/>
      <c r="AJL285"/>
      <c r="AJM285"/>
      <c r="AJN285"/>
      <c r="AJO285"/>
      <c r="AJP285"/>
      <c r="AJQ285"/>
      <c r="AJR285"/>
      <c r="AJS285"/>
      <c r="AJT285"/>
      <c r="AJU285"/>
      <c r="AJV285"/>
      <c r="AJW285"/>
      <c r="AJX285"/>
      <c r="AJY285"/>
      <c r="AJZ285"/>
      <c r="AKA285"/>
      <c r="AKB285"/>
      <c r="AKC285"/>
      <c r="AKD285"/>
      <c r="AKE285"/>
      <c r="AKF285"/>
      <c r="AKG285"/>
      <c r="AKH285"/>
      <c r="AKI285"/>
      <c r="AKJ285"/>
      <c r="AKK285"/>
      <c r="AKL285"/>
      <c r="AKM285"/>
      <c r="AKN285"/>
      <c r="AKO285"/>
      <c r="AKP285"/>
      <c r="AKQ285"/>
      <c r="AKR285"/>
      <c r="AKS285"/>
      <c r="AKT285"/>
      <c r="AKU285"/>
      <c r="AKV285"/>
      <c r="AKW285"/>
      <c r="AKX285"/>
      <c r="AKY285"/>
      <c r="AKZ285"/>
      <c r="ALA285"/>
      <c r="ALB285"/>
      <c r="ALC285"/>
      <c r="ALD285"/>
      <c r="ALE285"/>
      <c r="ALF285"/>
      <c r="ALG285"/>
      <c r="ALH285"/>
      <c r="ALI285"/>
      <c r="ALJ285"/>
      <c r="ALK285"/>
      <c r="ALL285"/>
      <c r="ALM285"/>
      <c r="ALN285"/>
      <c r="ALO285"/>
      <c r="ALP285"/>
      <c r="ALQ285"/>
      <c r="ALR285"/>
      <c r="ALS285"/>
      <c r="ALT285"/>
      <c r="ALU285"/>
      <c r="ALV285"/>
      <c r="ALW285"/>
      <c r="ALX285"/>
      <c r="ALY285"/>
      <c r="ALZ285"/>
      <c r="AMA285"/>
      <c r="AMB285"/>
      <c r="AMC285"/>
      <c r="AMD285"/>
      <c r="AME285"/>
      <c r="AMF285"/>
      <c r="AMG285"/>
      <c r="AMH285"/>
      <c r="AMI285"/>
    </row>
    <row r="286" spans="1:1023">
      <c r="A286" s="284" t="s">
        <v>1064</v>
      </c>
      <c r="B286" s="156">
        <v>286</v>
      </c>
      <c r="C286" s="302" t="s">
        <v>1065</v>
      </c>
      <c r="D286" s="281" t="s">
        <v>1066</v>
      </c>
      <c r="E286"/>
      <c r="F286"/>
      <c r="G286"/>
      <c r="H286"/>
      <c r="I286" s="349">
        <v>5.2</v>
      </c>
      <c r="J286" s="328"/>
      <c r="K286" s="341"/>
      <c r="L286"/>
      <c r="M286"/>
      <c r="N286"/>
      <c r="O286"/>
      <c r="P286"/>
      <c r="Q286"/>
      <c r="R286"/>
      <c r="S286" s="40"/>
      <c r="T286" s="40"/>
      <c r="U286"/>
      <c r="V286" s="166">
        <f t="shared" si="159"/>
        <v>100</v>
      </c>
      <c r="W286" s="166">
        <f t="shared" si="152"/>
        <v>100</v>
      </c>
      <c r="X286" s="166">
        <f t="shared" si="160"/>
        <v>100</v>
      </c>
      <c r="Y286" s="166">
        <f t="shared" si="146"/>
        <v>100</v>
      </c>
      <c r="Z286" s="166">
        <f t="shared" si="147"/>
        <v>100</v>
      </c>
      <c r="AA286" s="174">
        <f t="shared" si="157"/>
        <v>100</v>
      </c>
      <c r="AB286" s="174">
        <f t="shared" si="158"/>
        <v>100</v>
      </c>
      <c r="AC286" s="174">
        <f t="shared" si="150"/>
        <v>100</v>
      </c>
      <c r="AD286"/>
      <c r="AE286"/>
      <c r="AF286" s="162">
        <f t="shared" si="161"/>
        <v>100</v>
      </c>
      <c r="AG286" s="162">
        <f t="shared" si="162"/>
        <v>100</v>
      </c>
      <c r="AH286" s="162">
        <f t="shared" si="163"/>
        <v>100</v>
      </c>
      <c r="AI286" s="162">
        <f t="shared" si="164"/>
        <v>100</v>
      </c>
      <c r="AJ286" s="352" t="s">
        <v>25986</v>
      </c>
      <c r="AK286" s="156">
        <v>1</v>
      </c>
      <c r="AL286" s="366">
        <v>2</v>
      </c>
      <c r="AM286" s="163"/>
      <c r="AN286" s="154">
        <v>1</v>
      </c>
      <c r="AO286"/>
      <c r="AP286"/>
      <c r="AQ286" s="243" t="s">
        <v>1067</v>
      </c>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c r="AAA286"/>
      <c r="AAB286"/>
      <c r="AAC286"/>
      <c r="AAD286"/>
      <c r="AAE286"/>
      <c r="AAF286"/>
      <c r="AAG286"/>
      <c r="AAH286"/>
      <c r="AAI286"/>
      <c r="AAJ286"/>
      <c r="AAK286"/>
      <c r="AAL286"/>
      <c r="AAM286"/>
      <c r="AAN286"/>
      <c r="AAO286"/>
      <c r="AAP286"/>
      <c r="AAQ286"/>
      <c r="AAR286"/>
      <c r="AAS286"/>
      <c r="AAT286"/>
      <c r="AAU286"/>
      <c r="AAV286"/>
      <c r="AAW286"/>
      <c r="AAX286"/>
      <c r="AAY286"/>
      <c r="AAZ286"/>
      <c r="ABA286"/>
      <c r="ABB286"/>
      <c r="ABC286"/>
      <c r="ABD286"/>
      <c r="ABE286"/>
      <c r="ABF286"/>
      <c r="ABG286"/>
      <c r="ABH286"/>
      <c r="ABI286"/>
      <c r="ABJ286"/>
      <c r="ABK286"/>
      <c r="ABL286"/>
      <c r="ABM286"/>
      <c r="ABN286"/>
      <c r="ABO286"/>
      <c r="ABP286"/>
      <c r="ABQ286"/>
      <c r="ABR286"/>
      <c r="ABS286"/>
      <c r="ABT286"/>
      <c r="ABU286"/>
      <c r="ABV286"/>
      <c r="ABW286"/>
      <c r="ABX286"/>
      <c r="ABY286"/>
      <c r="ABZ286"/>
      <c r="ACA286"/>
      <c r="ACB286"/>
      <c r="ACC286"/>
      <c r="ACD286"/>
      <c r="ACE286"/>
      <c r="ACF286"/>
      <c r="ACG286"/>
      <c r="ACH286"/>
      <c r="ACI286"/>
      <c r="ACJ286"/>
      <c r="ACK286"/>
      <c r="ACL286"/>
      <c r="ACM286"/>
      <c r="ACN286"/>
      <c r="ACO286"/>
      <c r="ACP286"/>
      <c r="ACQ286"/>
      <c r="ACR286"/>
      <c r="ACS286"/>
      <c r="ACT286"/>
      <c r="ACU286"/>
      <c r="ACV286"/>
      <c r="ACW286"/>
      <c r="ACX286"/>
      <c r="ACY286"/>
      <c r="ACZ286"/>
      <c r="ADA286"/>
      <c r="ADB286"/>
      <c r="ADC286"/>
      <c r="ADD286"/>
      <c r="ADE286"/>
      <c r="ADF286"/>
      <c r="ADG286"/>
      <c r="ADH286"/>
      <c r="ADI286"/>
      <c r="ADJ286"/>
      <c r="ADK286"/>
      <c r="ADL286"/>
      <c r="ADM286"/>
      <c r="ADN286"/>
      <c r="ADO286"/>
      <c r="ADP286"/>
      <c r="ADQ286"/>
      <c r="ADR286"/>
      <c r="ADS286"/>
      <c r="ADT286"/>
      <c r="ADU286"/>
      <c r="ADV286"/>
      <c r="ADW286"/>
      <c r="ADX286"/>
      <c r="ADY286"/>
      <c r="ADZ286"/>
      <c r="AEA286"/>
      <c r="AEB286"/>
      <c r="AEC286"/>
      <c r="AED286"/>
      <c r="AEE286"/>
      <c r="AEF286"/>
      <c r="AEG286"/>
      <c r="AEH286"/>
      <c r="AEI286"/>
      <c r="AEJ286"/>
      <c r="AEK286"/>
      <c r="AEL286"/>
      <c r="AEM286"/>
      <c r="AEN286"/>
      <c r="AEO286"/>
      <c r="AEP286"/>
      <c r="AEQ286"/>
      <c r="AER286"/>
      <c r="AES286"/>
      <c r="AET286"/>
      <c r="AEU286"/>
      <c r="AEV286"/>
      <c r="AEW286"/>
      <c r="AEX286"/>
      <c r="AEY286"/>
      <c r="AEZ286"/>
      <c r="AFA286"/>
      <c r="AFB286"/>
      <c r="AFC286"/>
      <c r="AFD286"/>
      <c r="AFE286"/>
      <c r="AFF286"/>
      <c r="AFG286"/>
      <c r="AFH286"/>
      <c r="AFI286"/>
      <c r="AFJ286"/>
      <c r="AFK286"/>
      <c r="AFL286"/>
      <c r="AFM286"/>
      <c r="AFN286"/>
      <c r="AFO286"/>
      <c r="AFP286"/>
      <c r="AFQ286"/>
      <c r="AFR286"/>
      <c r="AFS286"/>
      <c r="AFT286"/>
      <c r="AFU286"/>
      <c r="AFV286"/>
      <c r="AFW286"/>
      <c r="AFX286"/>
      <c r="AFY286"/>
      <c r="AFZ286"/>
      <c r="AGA286"/>
      <c r="AGB286"/>
      <c r="AGC286"/>
      <c r="AGD286"/>
      <c r="AGE286"/>
      <c r="AGF286"/>
      <c r="AGG286"/>
      <c r="AGH286"/>
      <c r="AGI286"/>
      <c r="AGJ286"/>
      <c r="AGK286"/>
      <c r="AGL286"/>
      <c r="AGM286"/>
      <c r="AGN286"/>
      <c r="AGO286"/>
      <c r="AGP286"/>
      <c r="AGQ286"/>
      <c r="AGR286"/>
      <c r="AGS286"/>
      <c r="AGT286"/>
      <c r="AGU286"/>
      <c r="AGV286"/>
      <c r="AGW286"/>
      <c r="AGX286"/>
      <c r="AGY286"/>
      <c r="AGZ286"/>
      <c r="AHA286"/>
      <c r="AHB286"/>
      <c r="AHC286"/>
      <c r="AHD286"/>
      <c r="AHE286"/>
      <c r="AHF286"/>
      <c r="AHG286"/>
      <c r="AHH286"/>
      <c r="AHI286"/>
      <c r="AHJ286"/>
      <c r="AHK286"/>
      <c r="AHL286"/>
      <c r="AHM286"/>
      <c r="AHN286"/>
      <c r="AHO286"/>
      <c r="AHP286"/>
      <c r="AHQ286"/>
      <c r="AHR286"/>
      <c r="AHS286"/>
      <c r="AHT286"/>
      <c r="AHU286"/>
      <c r="AHV286"/>
      <c r="AHW286"/>
      <c r="AHX286"/>
      <c r="AHY286"/>
      <c r="AHZ286"/>
      <c r="AIA286"/>
      <c r="AIB286"/>
      <c r="AIC286"/>
      <c r="AID286"/>
      <c r="AIE286"/>
      <c r="AIF286"/>
      <c r="AIG286"/>
      <c r="AIH286"/>
      <c r="AII286"/>
      <c r="AIJ286"/>
      <c r="AIK286"/>
      <c r="AIL286"/>
      <c r="AIM286"/>
      <c r="AIN286"/>
      <c r="AIO286"/>
      <c r="AIP286"/>
      <c r="AIQ286"/>
      <c r="AIR286"/>
      <c r="AIS286"/>
      <c r="AIT286"/>
      <c r="AIU286"/>
      <c r="AIV286"/>
      <c r="AIW286"/>
      <c r="AIX286"/>
      <c r="AIY286"/>
      <c r="AIZ286"/>
      <c r="AJA286"/>
      <c r="AJB286"/>
      <c r="AJC286"/>
      <c r="AJD286"/>
      <c r="AJE286"/>
      <c r="AJF286"/>
      <c r="AJG286"/>
      <c r="AJH286"/>
      <c r="AJI286"/>
      <c r="AJJ286"/>
      <c r="AJK286"/>
      <c r="AJL286"/>
      <c r="AJM286"/>
      <c r="AJN286"/>
      <c r="AJO286"/>
      <c r="AJP286"/>
      <c r="AJQ286"/>
      <c r="AJR286"/>
      <c r="AJS286"/>
      <c r="AJT286"/>
      <c r="AJU286"/>
      <c r="AJV286"/>
      <c r="AJW286"/>
      <c r="AJX286"/>
      <c r="AJY286"/>
      <c r="AJZ286"/>
      <c r="AKA286"/>
      <c r="AKB286"/>
      <c r="AKC286"/>
      <c r="AKD286"/>
      <c r="AKE286"/>
      <c r="AKF286"/>
      <c r="AKG286"/>
      <c r="AKH286"/>
      <c r="AKI286"/>
      <c r="AKJ286"/>
      <c r="AKK286"/>
      <c r="AKL286"/>
      <c r="AKM286"/>
      <c r="AKN286"/>
      <c r="AKO286"/>
      <c r="AKP286"/>
      <c r="AKQ286"/>
      <c r="AKR286"/>
      <c r="AKS286"/>
      <c r="AKT286"/>
      <c r="AKU286"/>
      <c r="AKV286"/>
      <c r="AKW286"/>
      <c r="AKX286"/>
      <c r="AKY286"/>
      <c r="AKZ286"/>
      <c r="ALA286"/>
      <c r="ALB286"/>
      <c r="ALC286"/>
      <c r="ALD286"/>
      <c r="ALE286"/>
      <c r="ALF286"/>
      <c r="ALG286"/>
      <c r="ALH286"/>
      <c r="ALI286"/>
      <c r="ALJ286"/>
      <c r="ALK286"/>
      <c r="ALL286"/>
      <c r="ALM286"/>
      <c r="ALN286"/>
      <c r="ALO286"/>
      <c r="ALP286"/>
      <c r="ALQ286"/>
      <c r="ALR286"/>
      <c r="ALS286"/>
      <c r="ALT286"/>
      <c r="ALU286"/>
      <c r="ALV286"/>
      <c r="ALW286"/>
      <c r="ALX286"/>
      <c r="ALY286"/>
      <c r="ALZ286"/>
      <c r="AMA286"/>
      <c r="AMB286"/>
      <c r="AMC286"/>
      <c r="AMD286"/>
      <c r="AME286"/>
      <c r="AMF286"/>
      <c r="AMG286"/>
      <c r="AMH286"/>
      <c r="AMI286"/>
    </row>
    <row r="287" spans="1:1023">
      <c r="A287" s="284" t="s">
        <v>1068</v>
      </c>
      <c r="B287" s="156">
        <v>287</v>
      </c>
      <c r="C287" t="s">
        <v>25987</v>
      </c>
      <c r="D287" s="281" t="s">
        <v>1068</v>
      </c>
      <c r="E287"/>
      <c r="F287"/>
      <c r="G287"/>
      <c r="H287"/>
      <c r="I287" s="343"/>
      <c r="J287" s="328"/>
      <c r="K287" s="154">
        <v>1</v>
      </c>
      <c r="L287"/>
      <c r="M287"/>
      <c r="N287"/>
      <c r="O287"/>
      <c r="P287"/>
      <c r="Q287"/>
      <c r="R287"/>
      <c r="S287" s="40"/>
      <c r="T287" s="40"/>
      <c r="U287"/>
      <c r="V287" s="166">
        <f t="shared" si="159"/>
        <v>100</v>
      </c>
      <c r="W287" s="166">
        <f t="shared" si="152"/>
        <v>100</v>
      </c>
      <c r="X287" s="166">
        <f t="shared" si="160"/>
        <v>100</v>
      </c>
      <c r="Y287" s="166">
        <f t="shared" si="146"/>
        <v>100</v>
      </c>
      <c r="Z287" s="166">
        <f t="shared" si="147"/>
        <v>100</v>
      </c>
      <c r="AA287" s="174">
        <f t="shared" si="157"/>
        <v>100</v>
      </c>
      <c r="AB287" s="174">
        <f t="shared" si="158"/>
        <v>100</v>
      </c>
      <c r="AC287" s="174">
        <f t="shared" si="150"/>
        <v>100</v>
      </c>
      <c r="AD287"/>
      <c r="AE287"/>
      <c r="AF287" s="162">
        <f t="shared" si="161"/>
        <v>1</v>
      </c>
      <c r="AG287" s="162">
        <f t="shared" si="162"/>
        <v>100</v>
      </c>
      <c r="AH287" s="162">
        <f t="shared" si="163"/>
        <v>3</v>
      </c>
      <c r="AI287" s="162">
        <f t="shared" si="164"/>
        <v>100</v>
      </c>
      <c r="AJ287" s="163"/>
      <c r="AK287"/>
      <c r="AL287" s="78"/>
      <c r="AM287" s="163"/>
      <c r="AN287"/>
      <c r="AO287"/>
      <c r="AP287"/>
      <c r="AQ287" s="272" t="s">
        <v>25988</v>
      </c>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c r="AAA287"/>
      <c r="AAB287"/>
      <c r="AAC287"/>
      <c r="AAD287"/>
      <c r="AAE287"/>
      <c r="AAF287"/>
      <c r="AAG287"/>
      <c r="AAH287"/>
      <c r="AAI287"/>
      <c r="AAJ287"/>
      <c r="AAK287"/>
      <c r="AAL287"/>
      <c r="AAM287"/>
      <c r="AAN287"/>
      <c r="AAO287"/>
      <c r="AAP287"/>
      <c r="AAQ287"/>
      <c r="AAR287"/>
      <c r="AAS287"/>
      <c r="AAT287"/>
      <c r="AAU287"/>
      <c r="AAV287"/>
      <c r="AAW287"/>
      <c r="AAX287"/>
      <c r="AAY287"/>
      <c r="AAZ287"/>
      <c r="ABA287"/>
      <c r="ABB287"/>
      <c r="ABC287"/>
      <c r="ABD287"/>
      <c r="ABE287"/>
      <c r="ABF287"/>
      <c r="ABG287"/>
      <c r="ABH287"/>
      <c r="ABI287"/>
      <c r="ABJ287"/>
      <c r="ABK287"/>
      <c r="ABL287"/>
      <c r="ABM287"/>
      <c r="ABN287"/>
      <c r="ABO287"/>
      <c r="ABP287"/>
      <c r="ABQ287"/>
      <c r="ABR287"/>
      <c r="ABS287"/>
      <c r="ABT287"/>
      <c r="ABU287"/>
      <c r="ABV287"/>
      <c r="ABW287"/>
      <c r="ABX287"/>
      <c r="ABY287"/>
      <c r="ABZ287"/>
      <c r="ACA287"/>
      <c r="ACB287"/>
      <c r="ACC287"/>
      <c r="ACD287"/>
      <c r="ACE287"/>
      <c r="ACF287"/>
      <c r="ACG287"/>
      <c r="ACH287"/>
      <c r="ACI287"/>
      <c r="ACJ287"/>
      <c r="ACK287"/>
      <c r="ACL287"/>
      <c r="ACM287"/>
      <c r="ACN287"/>
      <c r="ACO287"/>
      <c r="ACP287"/>
      <c r="ACQ287"/>
      <c r="ACR287"/>
      <c r="ACS287"/>
      <c r="ACT287"/>
      <c r="ACU287"/>
      <c r="ACV287"/>
      <c r="ACW287"/>
      <c r="ACX287"/>
      <c r="ACY287"/>
      <c r="ACZ287"/>
      <c r="ADA287"/>
      <c r="ADB287"/>
      <c r="ADC287"/>
      <c r="ADD287"/>
      <c r="ADE287"/>
      <c r="ADF287"/>
      <c r="ADG287"/>
      <c r="ADH287"/>
      <c r="ADI287"/>
      <c r="ADJ287"/>
      <c r="ADK287"/>
      <c r="ADL287"/>
      <c r="ADM287"/>
      <c r="ADN287"/>
      <c r="ADO287"/>
      <c r="ADP287"/>
      <c r="ADQ287"/>
      <c r="ADR287"/>
      <c r="ADS287"/>
      <c r="ADT287"/>
      <c r="ADU287"/>
      <c r="ADV287"/>
      <c r="ADW287"/>
      <c r="ADX287"/>
      <c r="ADY287"/>
      <c r="ADZ287"/>
      <c r="AEA287"/>
      <c r="AEB287"/>
      <c r="AEC287"/>
      <c r="AED287"/>
      <c r="AEE287"/>
      <c r="AEF287"/>
      <c r="AEG287"/>
      <c r="AEH287"/>
      <c r="AEI287"/>
      <c r="AEJ287"/>
      <c r="AEK287"/>
      <c r="AEL287"/>
      <c r="AEM287"/>
      <c r="AEN287"/>
      <c r="AEO287"/>
      <c r="AEP287"/>
      <c r="AEQ287"/>
      <c r="AER287"/>
      <c r="AES287"/>
      <c r="AET287"/>
      <c r="AEU287"/>
      <c r="AEV287"/>
      <c r="AEW287"/>
      <c r="AEX287"/>
      <c r="AEY287"/>
      <c r="AEZ287"/>
      <c r="AFA287"/>
      <c r="AFB287"/>
      <c r="AFC287"/>
      <c r="AFD287"/>
      <c r="AFE287"/>
      <c r="AFF287"/>
      <c r="AFG287"/>
      <c r="AFH287"/>
      <c r="AFI287"/>
      <c r="AFJ287"/>
      <c r="AFK287"/>
      <c r="AFL287"/>
      <c r="AFM287"/>
      <c r="AFN287"/>
      <c r="AFO287"/>
      <c r="AFP287"/>
      <c r="AFQ287"/>
      <c r="AFR287"/>
      <c r="AFS287"/>
      <c r="AFT287"/>
      <c r="AFU287"/>
      <c r="AFV287"/>
      <c r="AFW287"/>
      <c r="AFX287"/>
      <c r="AFY287"/>
      <c r="AFZ287"/>
      <c r="AGA287"/>
      <c r="AGB287"/>
      <c r="AGC287"/>
      <c r="AGD287"/>
      <c r="AGE287"/>
      <c r="AGF287"/>
      <c r="AGG287"/>
      <c r="AGH287"/>
      <c r="AGI287"/>
      <c r="AGJ287"/>
      <c r="AGK287"/>
      <c r="AGL287"/>
      <c r="AGM287"/>
      <c r="AGN287"/>
      <c r="AGO287"/>
      <c r="AGP287"/>
      <c r="AGQ287"/>
      <c r="AGR287"/>
      <c r="AGS287"/>
      <c r="AGT287"/>
      <c r="AGU287"/>
      <c r="AGV287"/>
      <c r="AGW287"/>
      <c r="AGX287"/>
      <c r="AGY287"/>
      <c r="AGZ287"/>
      <c r="AHA287"/>
      <c r="AHB287"/>
      <c r="AHC287"/>
      <c r="AHD287"/>
      <c r="AHE287"/>
      <c r="AHF287"/>
      <c r="AHG287"/>
      <c r="AHH287"/>
      <c r="AHI287"/>
      <c r="AHJ287"/>
      <c r="AHK287"/>
      <c r="AHL287"/>
      <c r="AHM287"/>
      <c r="AHN287"/>
      <c r="AHO287"/>
      <c r="AHP287"/>
      <c r="AHQ287"/>
      <c r="AHR287"/>
      <c r="AHS287"/>
      <c r="AHT287"/>
      <c r="AHU287"/>
      <c r="AHV287"/>
      <c r="AHW287"/>
      <c r="AHX287"/>
      <c r="AHY287"/>
      <c r="AHZ287"/>
      <c r="AIA287"/>
      <c r="AIB287"/>
      <c r="AIC287"/>
      <c r="AID287"/>
      <c r="AIE287"/>
      <c r="AIF287"/>
      <c r="AIG287"/>
      <c r="AIH287"/>
      <c r="AII287"/>
      <c r="AIJ287"/>
      <c r="AIK287"/>
      <c r="AIL287"/>
      <c r="AIM287"/>
      <c r="AIN287"/>
      <c r="AIO287"/>
      <c r="AIP287"/>
      <c r="AIQ287"/>
      <c r="AIR287"/>
      <c r="AIS287"/>
      <c r="AIT287"/>
      <c r="AIU287"/>
      <c r="AIV287"/>
      <c r="AIW287"/>
      <c r="AIX287"/>
      <c r="AIY287"/>
      <c r="AIZ287"/>
      <c r="AJA287"/>
      <c r="AJB287"/>
      <c r="AJC287"/>
      <c r="AJD287"/>
      <c r="AJE287"/>
      <c r="AJF287"/>
      <c r="AJG287"/>
      <c r="AJH287"/>
      <c r="AJI287"/>
      <c r="AJJ287"/>
      <c r="AJK287"/>
      <c r="AJL287"/>
      <c r="AJM287"/>
      <c r="AJN287"/>
      <c r="AJO287"/>
      <c r="AJP287"/>
      <c r="AJQ287"/>
      <c r="AJR287"/>
      <c r="AJS287"/>
      <c r="AJT287"/>
      <c r="AJU287"/>
      <c r="AJV287"/>
      <c r="AJW287"/>
      <c r="AJX287"/>
      <c r="AJY287"/>
      <c r="AJZ287"/>
      <c r="AKA287"/>
      <c r="AKB287"/>
      <c r="AKC287"/>
      <c r="AKD287"/>
      <c r="AKE287"/>
      <c r="AKF287"/>
      <c r="AKG287"/>
      <c r="AKH287"/>
      <c r="AKI287"/>
      <c r="AKJ287"/>
      <c r="AKK287"/>
      <c r="AKL287"/>
      <c r="AKM287"/>
      <c r="AKN287"/>
      <c r="AKO287"/>
      <c r="AKP287"/>
      <c r="AKQ287"/>
      <c r="AKR287"/>
      <c r="AKS287"/>
      <c r="AKT287"/>
      <c r="AKU287"/>
      <c r="AKV287"/>
      <c r="AKW287"/>
      <c r="AKX287"/>
      <c r="AKY287"/>
      <c r="AKZ287"/>
      <c r="ALA287"/>
      <c r="ALB287"/>
      <c r="ALC287"/>
      <c r="ALD287"/>
      <c r="ALE287"/>
      <c r="ALF287"/>
      <c r="ALG287"/>
      <c r="ALH287"/>
      <c r="ALI287"/>
      <c r="ALJ287"/>
      <c r="ALK287"/>
      <c r="ALL287"/>
      <c r="ALM287"/>
      <c r="ALN287"/>
      <c r="ALO287"/>
      <c r="ALP287"/>
      <c r="ALQ287"/>
      <c r="ALR287"/>
      <c r="ALS287"/>
      <c r="ALT287"/>
      <c r="ALU287"/>
      <c r="ALV287"/>
      <c r="ALW287"/>
      <c r="ALX287"/>
      <c r="ALY287"/>
      <c r="ALZ287"/>
      <c r="AMA287"/>
      <c r="AMB287"/>
      <c r="AMC287"/>
      <c r="AMD287"/>
      <c r="AME287"/>
      <c r="AMF287"/>
      <c r="AMG287"/>
      <c r="AMH287"/>
      <c r="AMI287"/>
    </row>
    <row r="288" spans="1:1023">
      <c r="A288" s="284" t="s">
        <v>1069</v>
      </c>
      <c r="B288" s="156">
        <v>288</v>
      </c>
      <c r="C288" s="302" t="s">
        <v>1070</v>
      </c>
      <c r="D288" s="281" t="s">
        <v>1071</v>
      </c>
      <c r="E288"/>
      <c r="F288" s="348">
        <v>4</v>
      </c>
      <c r="G288"/>
      <c r="H288"/>
      <c r="I288" s="343"/>
      <c r="J288" s="328"/>
      <c r="K288" s="341"/>
      <c r="L288"/>
      <c r="M288"/>
      <c r="N288"/>
      <c r="O288"/>
      <c r="P288"/>
      <c r="Q288" s="78">
        <v>2</v>
      </c>
      <c r="R288"/>
      <c r="S288" s="78" t="s">
        <v>772</v>
      </c>
      <c r="T288" s="40"/>
      <c r="U288"/>
      <c r="V288" s="166">
        <f t="shared" si="159"/>
        <v>100</v>
      </c>
      <c r="W288" s="166">
        <f t="shared" si="152"/>
        <v>100</v>
      </c>
      <c r="X288" s="166">
        <f t="shared" si="160"/>
        <v>100</v>
      </c>
      <c r="Y288" s="166">
        <f t="shared" si="146"/>
        <v>100</v>
      </c>
      <c r="Z288" s="166">
        <f t="shared" si="147"/>
        <v>100</v>
      </c>
      <c r="AA288" s="174">
        <f t="shared" si="157"/>
        <v>1</v>
      </c>
      <c r="AB288" s="174">
        <f t="shared" si="158"/>
        <v>100</v>
      </c>
      <c r="AC288" s="174">
        <f t="shared" si="150"/>
        <v>0.3</v>
      </c>
      <c r="AD288"/>
      <c r="AE288"/>
      <c r="AF288" s="162">
        <f t="shared" si="161"/>
        <v>100</v>
      </c>
      <c r="AG288" s="162">
        <f t="shared" si="162"/>
        <v>100</v>
      </c>
      <c r="AH288" s="162">
        <f t="shared" si="163"/>
        <v>100</v>
      </c>
      <c r="AI288" s="162">
        <f t="shared" si="164"/>
        <v>100</v>
      </c>
      <c r="AJ288" s="163"/>
      <c r="AK288"/>
      <c r="AL288" s="358">
        <v>2</v>
      </c>
      <c r="AM288" s="163"/>
      <c r="AN288"/>
      <c r="AO288"/>
      <c r="AP288"/>
      <c r="AQ288" s="243" t="s">
        <v>6849</v>
      </c>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c r="AAA288"/>
      <c r="AAB288"/>
      <c r="AAC288"/>
      <c r="AAD288"/>
      <c r="AAE288"/>
      <c r="AAF288"/>
      <c r="AAG288"/>
      <c r="AAH288"/>
      <c r="AAI288"/>
      <c r="AAJ288"/>
      <c r="AAK288"/>
      <c r="AAL288"/>
      <c r="AAM288"/>
      <c r="AAN288"/>
      <c r="AAO288"/>
      <c r="AAP288"/>
      <c r="AAQ288"/>
      <c r="AAR288"/>
      <c r="AAS288"/>
      <c r="AAT288"/>
      <c r="AAU288"/>
      <c r="AAV288"/>
      <c r="AAW288"/>
      <c r="AAX288"/>
      <c r="AAY288"/>
      <c r="AAZ288"/>
      <c r="ABA288"/>
      <c r="ABB288"/>
      <c r="ABC288"/>
      <c r="ABD288"/>
      <c r="ABE288"/>
      <c r="ABF288"/>
      <c r="ABG288"/>
      <c r="ABH288"/>
      <c r="ABI288"/>
      <c r="ABJ288"/>
      <c r="ABK288"/>
      <c r="ABL288"/>
      <c r="ABM288"/>
      <c r="ABN288"/>
      <c r="ABO288"/>
      <c r="ABP288"/>
      <c r="ABQ288"/>
      <c r="ABR288"/>
      <c r="ABS288"/>
      <c r="ABT288"/>
      <c r="ABU288"/>
      <c r="ABV288"/>
      <c r="ABW288"/>
      <c r="ABX288"/>
      <c r="ABY288"/>
      <c r="ABZ288"/>
      <c r="ACA288"/>
      <c r="ACB288"/>
      <c r="ACC288"/>
      <c r="ACD288"/>
      <c r="ACE288"/>
      <c r="ACF288"/>
      <c r="ACG288"/>
      <c r="ACH288"/>
      <c r="ACI288"/>
      <c r="ACJ288"/>
      <c r="ACK288"/>
      <c r="ACL288"/>
      <c r="ACM288"/>
      <c r="ACN288"/>
      <c r="ACO288"/>
      <c r="ACP288"/>
      <c r="ACQ288"/>
      <c r="ACR288"/>
      <c r="ACS288"/>
      <c r="ACT288"/>
      <c r="ACU288"/>
      <c r="ACV288"/>
      <c r="ACW288"/>
      <c r="ACX288"/>
      <c r="ACY288"/>
      <c r="ACZ288"/>
      <c r="ADA288"/>
      <c r="ADB288"/>
      <c r="ADC288"/>
      <c r="ADD288"/>
      <c r="ADE288"/>
      <c r="ADF288"/>
      <c r="ADG288"/>
      <c r="ADH288"/>
      <c r="ADI288"/>
      <c r="ADJ288"/>
      <c r="ADK288"/>
      <c r="ADL288"/>
      <c r="ADM288"/>
      <c r="ADN288"/>
      <c r="ADO288"/>
      <c r="ADP288"/>
      <c r="ADQ288"/>
      <c r="ADR288"/>
      <c r="ADS288"/>
      <c r="ADT288"/>
      <c r="ADU288"/>
      <c r="ADV288"/>
      <c r="ADW288"/>
      <c r="ADX288"/>
      <c r="ADY288"/>
      <c r="ADZ288"/>
      <c r="AEA288"/>
      <c r="AEB288"/>
      <c r="AEC288"/>
      <c r="AED288"/>
      <c r="AEE288"/>
      <c r="AEF288"/>
      <c r="AEG288"/>
      <c r="AEH288"/>
      <c r="AEI288"/>
      <c r="AEJ288"/>
      <c r="AEK288"/>
      <c r="AEL288"/>
      <c r="AEM288"/>
      <c r="AEN288"/>
      <c r="AEO288"/>
      <c r="AEP288"/>
      <c r="AEQ288"/>
      <c r="AER288"/>
      <c r="AES288"/>
      <c r="AET288"/>
      <c r="AEU288"/>
      <c r="AEV288"/>
      <c r="AEW288"/>
      <c r="AEX288"/>
      <c r="AEY288"/>
      <c r="AEZ288"/>
      <c r="AFA288"/>
      <c r="AFB288"/>
      <c r="AFC288"/>
      <c r="AFD288"/>
      <c r="AFE288"/>
      <c r="AFF288"/>
      <c r="AFG288"/>
      <c r="AFH288"/>
      <c r="AFI288"/>
      <c r="AFJ288"/>
      <c r="AFK288"/>
      <c r="AFL288"/>
      <c r="AFM288"/>
      <c r="AFN288"/>
      <c r="AFO288"/>
      <c r="AFP288"/>
      <c r="AFQ288"/>
      <c r="AFR288"/>
      <c r="AFS288"/>
      <c r="AFT288"/>
      <c r="AFU288"/>
      <c r="AFV288"/>
      <c r="AFW288"/>
      <c r="AFX288"/>
      <c r="AFY288"/>
      <c r="AFZ288"/>
      <c r="AGA288"/>
      <c r="AGB288"/>
      <c r="AGC288"/>
      <c r="AGD288"/>
      <c r="AGE288"/>
      <c r="AGF288"/>
      <c r="AGG288"/>
      <c r="AGH288"/>
      <c r="AGI288"/>
      <c r="AGJ288"/>
      <c r="AGK288"/>
      <c r="AGL288"/>
      <c r="AGM288"/>
      <c r="AGN288"/>
      <c r="AGO288"/>
      <c r="AGP288"/>
      <c r="AGQ288"/>
      <c r="AGR288"/>
      <c r="AGS288"/>
      <c r="AGT288"/>
      <c r="AGU288"/>
      <c r="AGV288"/>
      <c r="AGW288"/>
      <c r="AGX288"/>
      <c r="AGY288"/>
      <c r="AGZ288"/>
      <c r="AHA288"/>
      <c r="AHB288"/>
      <c r="AHC288"/>
      <c r="AHD288"/>
      <c r="AHE288"/>
      <c r="AHF288"/>
      <c r="AHG288"/>
      <c r="AHH288"/>
      <c r="AHI288"/>
      <c r="AHJ288"/>
      <c r="AHK288"/>
      <c r="AHL288"/>
      <c r="AHM288"/>
      <c r="AHN288"/>
      <c r="AHO288"/>
      <c r="AHP288"/>
      <c r="AHQ288"/>
      <c r="AHR288"/>
      <c r="AHS288"/>
      <c r="AHT288"/>
      <c r="AHU288"/>
      <c r="AHV288"/>
      <c r="AHW288"/>
      <c r="AHX288"/>
      <c r="AHY288"/>
      <c r="AHZ288"/>
      <c r="AIA288"/>
      <c r="AIB288"/>
      <c r="AIC288"/>
      <c r="AID288"/>
      <c r="AIE288"/>
      <c r="AIF288"/>
      <c r="AIG288"/>
      <c r="AIH288"/>
      <c r="AII288"/>
      <c r="AIJ288"/>
      <c r="AIK288"/>
      <c r="AIL288"/>
      <c r="AIM288"/>
      <c r="AIN288"/>
      <c r="AIO288"/>
      <c r="AIP288"/>
      <c r="AIQ288"/>
      <c r="AIR288"/>
      <c r="AIS288"/>
      <c r="AIT288"/>
      <c r="AIU288"/>
      <c r="AIV288"/>
      <c r="AIW288"/>
      <c r="AIX288"/>
      <c r="AIY288"/>
      <c r="AIZ288"/>
      <c r="AJA288"/>
      <c r="AJB288"/>
      <c r="AJC288"/>
      <c r="AJD288"/>
      <c r="AJE288"/>
      <c r="AJF288"/>
      <c r="AJG288"/>
      <c r="AJH288"/>
      <c r="AJI288"/>
      <c r="AJJ288"/>
      <c r="AJK288"/>
      <c r="AJL288"/>
      <c r="AJM288"/>
      <c r="AJN288"/>
      <c r="AJO288"/>
      <c r="AJP288"/>
      <c r="AJQ288"/>
      <c r="AJR288"/>
      <c r="AJS288"/>
      <c r="AJT288"/>
      <c r="AJU288"/>
      <c r="AJV288"/>
      <c r="AJW288"/>
      <c r="AJX288"/>
      <c r="AJY288"/>
      <c r="AJZ288"/>
      <c r="AKA288"/>
      <c r="AKB288"/>
      <c r="AKC288"/>
      <c r="AKD288"/>
      <c r="AKE288"/>
      <c r="AKF288"/>
      <c r="AKG288"/>
      <c r="AKH288"/>
      <c r="AKI288"/>
      <c r="AKJ288"/>
      <c r="AKK288"/>
      <c r="AKL288"/>
      <c r="AKM288"/>
      <c r="AKN288"/>
      <c r="AKO288"/>
      <c r="AKP288"/>
      <c r="AKQ288"/>
      <c r="AKR288"/>
      <c r="AKS288"/>
      <c r="AKT288"/>
      <c r="AKU288"/>
      <c r="AKV288"/>
      <c r="AKW288"/>
      <c r="AKX288"/>
      <c r="AKY288"/>
      <c r="AKZ288"/>
      <c r="ALA288"/>
      <c r="ALB288"/>
      <c r="ALC288"/>
      <c r="ALD288"/>
      <c r="ALE288"/>
      <c r="ALF288"/>
      <c r="ALG288"/>
      <c r="ALH288"/>
      <c r="ALI288"/>
      <c r="ALJ288"/>
      <c r="ALK288"/>
      <c r="ALL288"/>
      <c r="ALM288"/>
      <c r="ALN288"/>
      <c r="ALO288"/>
      <c r="ALP288"/>
      <c r="ALQ288"/>
      <c r="ALR288"/>
      <c r="ALS288"/>
      <c r="ALT288"/>
      <c r="ALU288"/>
      <c r="ALV288"/>
      <c r="ALW288"/>
      <c r="ALX288"/>
      <c r="ALY288"/>
      <c r="ALZ288"/>
      <c r="AMA288"/>
      <c r="AMB288"/>
      <c r="AMC288"/>
      <c r="AMD288"/>
      <c r="AME288"/>
      <c r="AMF288"/>
      <c r="AMG288"/>
      <c r="AMH288"/>
      <c r="AMI288"/>
    </row>
    <row r="289" spans="1:1023">
      <c r="A289" s="284" t="s">
        <v>1072</v>
      </c>
      <c r="B289" s="156">
        <v>289</v>
      </c>
      <c r="C289" s="302" t="s">
        <v>1073</v>
      </c>
      <c r="D289" s="281" t="s">
        <v>1074</v>
      </c>
      <c r="E289"/>
      <c r="F289" s="348">
        <v>4</v>
      </c>
      <c r="G289"/>
      <c r="H289"/>
      <c r="I289" s="343"/>
      <c r="J289" s="328"/>
      <c r="K289" s="341"/>
      <c r="L289"/>
      <c r="M289"/>
      <c r="N289"/>
      <c r="O289"/>
      <c r="P289"/>
      <c r="Q289" s="78"/>
      <c r="R289"/>
      <c r="S289" s="40"/>
      <c r="T289" s="40"/>
      <c r="U289"/>
      <c r="V289" s="166">
        <f t="shared" si="159"/>
        <v>100</v>
      </c>
      <c r="W289" s="166">
        <f t="shared" si="152"/>
        <v>100</v>
      </c>
      <c r="X289" s="166">
        <f t="shared" si="160"/>
        <v>100</v>
      </c>
      <c r="Y289" s="166">
        <f t="shared" si="146"/>
        <v>100</v>
      </c>
      <c r="Z289" s="166">
        <f t="shared" si="147"/>
        <v>100</v>
      </c>
      <c r="AA289" s="174">
        <f t="shared" si="157"/>
        <v>100</v>
      </c>
      <c r="AB289" s="174">
        <f t="shared" si="158"/>
        <v>100</v>
      </c>
      <c r="AC289" s="174">
        <f t="shared" si="150"/>
        <v>100</v>
      </c>
      <c r="AD289"/>
      <c r="AE289"/>
      <c r="AF289" s="162">
        <f t="shared" si="161"/>
        <v>100</v>
      </c>
      <c r="AG289" s="162">
        <f t="shared" si="162"/>
        <v>100</v>
      </c>
      <c r="AH289" s="162">
        <f t="shared" si="163"/>
        <v>100</v>
      </c>
      <c r="AI289" s="162">
        <f t="shared" si="164"/>
        <v>100</v>
      </c>
      <c r="AJ289" s="352" t="s">
        <v>25989</v>
      </c>
      <c r="AK289"/>
      <c r="AL289" s="78"/>
      <c r="AM289" s="163"/>
      <c r="AN289"/>
      <c r="AO289"/>
      <c r="AP289"/>
      <c r="AQ289" s="272" t="s">
        <v>25990</v>
      </c>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c r="AAA289"/>
      <c r="AAB289"/>
      <c r="AAC289"/>
      <c r="AAD289"/>
      <c r="AAE289"/>
      <c r="AAF289"/>
      <c r="AAG289"/>
      <c r="AAH289"/>
      <c r="AAI289"/>
      <c r="AAJ289"/>
      <c r="AAK289"/>
      <c r="AAL289"/>
      <c r="AAM289"/>
      <c r="AAN289"/>
      <c r="AAO289"/>
      <c r="AAP289"/>
      <c r="AAQ289"/>
      <c r="AAR289"/>
      <c r="AAS289"/>
      <c r="AAT289"/>
      <c r="AAU289"/>
      <c r="AAV289"/>
      <c r="AAW289"/>
      <c r="AAX289"/>
      <c r="AAY289"/>
      <c r="AAZ289"/>
      <c r="ABA289"/>
      <c r="ABB289"/>
      <c r="ABC289"/>
      <c r="ABD289"/>
      <c r="ABE289"/>
      <c r="ABF289"/>
      <c r="ABG289"/>
      <c r="ABH289"/>
      <c r="ABI289"/>
      <c r="ABJ289"/>
      <c r="ABK289"/>
      <c r="ABL289"/>
      <c r="ABM289"/>
      <c r="ABN289"/>
      <c r="ABO289"/>
      <c r="ABP289"/>
      <c r="ABQ289"/>
      <c r="ABR289"/>
      <c r="ABS289"/>
      <c r="ABT289"/>
      <c r="ABU289"/>
      <c r="ABV289"/>
      <c r="ABW289"/>
      <c r="ABX289"/>
      <c r="ABY289"/>
      <c r="ABZ289"/>
      <c r="ACA289"/>
      <c r="ACB289"/>
      <c r="ACC289"/>
      <c r="ACD289"/>
      <c r="ACE289"/>
      <c r="ACF289"/>
      <c r="ACG289"/>
      <c r="ACH289"/>
      <c r="ACI289"/>
      <c r="ACJ289"/>
      <c r="ACK289"/>
      <c r="ACL289"/>
      <c r="ACM289"/>
      <c r="ACN289"/>
      <c r="ACO289"/>
      <c r="ACP289"/>
      <c r="ACQ289"/>
      <c r="ACR289"/>
      <c r="ACS289"/>
      <c r="ACT289"/>
      <c r="ACU289"/>
      <c r="ACV289"/>
      <c r="ACW289"/>
      <c r="ACX289"/>
      <c r="ACY289"/>
      <c r="ACZ289"/>
      <c r="ADA289"/>
      <c r="ADB289"/>
      <c r="ADC289"/>
      <c r="ADD289"/>
      <c r="ADE289"/>
      <c r="ADF289"/>
      <c r="ADG289"/>
      <c r="ADH289"/>
      <c r="ADI289"/>
      <c r="ADJ289"/>
      <c r="ADK289"/>
      <c r="ADL289"/>
      <c r="ADM289"/>
      <c r="ADN289"/>
      <c r="ADO289"/>
      <c r="ADP289"/>
      <c r="ADQ289"/>
      <c r="ADR289"/>
      <c r="ADS289"/>
      <c r="ADT289"/>
      <c r="ADU289"/>
      <c r="ADV289"/>
      <c r="ADW289"/>
      <c r="ADX289"/>
      <c r="ADY289"/>
      <c r="ADZ289"/>
      <c r="AEA289"/>
      <c r="AEB289"/>
      <c r="AEC289"/>
      <c r="AED289"/>
      <c r="AEE289"/>
      <c r="AEF289"/>
      <c r="AEG289"/>
      <c r="AEH289"/>
      <c r="AEI289"/>
      <c r="AEJ289"/>
      <c r="AEK289"/>
      <c r="AEL289"/>
      <c r="AEM289"/>
      <c r="AEN289"/>
      <c r="AEO289"/>
      <c r="AEP289"/>
      <c r="AEQ289"/>
      <c r="AER289"/>
      <c r="AES289"/>
      <c r="AET289"/>
      <c r="AEU289"/>
      <c r="AEV289"/>
      <c r="AEW289"/>
      <c r="AEX289"/>
      <c r="AEY289"/>
      <c r="AEZ289"/>
      <c r="AFA289"/>
      <c r="AFB289"/>
      <c r="AFC289"/>
      <c r="AFD289"/>
      <c r="AFE289"/>
      <c r="AFF289"/>
      <c r="AFG289"/>
      <c r="AFH289"/>
      <c r="AFI289"/>
      <c r="AFJ289"/>
      <c r="AFK289"/>
      <c r="AFL289"/>
      <c r="AFM289"/>
      <c r="AFN289"/>
      <c r="AFO289"/>
      <c r="AFP289"/>
      <c r="AFQ289"/>
      <c r="AFR289"/>
      <c r="AFS289"/>
      <c r="AFT289"/>
      <c r="AFU289"/>
      <c r="AFV289"/>
      <c r="AFW289"/>
      <c r="AFX289"/>
      <c r="AFY289"/>
      <c r="AFZ289"/>
      <c r="AGA289"/>
      <c r="AGB289"/>
      <c r="AGC289"/>
      <c r="AGD289"/>
      <c r="AGE289"/>
      <c r="AGF289"/>
      <c r="AGG289"/>
      <c r="AGH289"/>
      <c r="AGI289"/>
      <c r="AGJ289"/>
      <c r="AGK289"/>
      <c r="AGL289"/>
      <c r="AGM289"/>
      <c r="AGN289"/>
      <c r="AGO289"/>
      <c r="AGP289"/>
      <c r="AGQ289"/>
      <c r="AGR289"/>
      <c r="AGS289"/>
      <c r="AGT289"/>
      <c r="AGU289"/>
      <c r="AGV289"/>
      <c r="AGW289"/>
      <c r="AGX289"/>
      <c r="AGY289"/>
      <c r="AGZ289"/>
      <c r="AHA289"/>
      <c r="AHB289"/>
      <c r="AHC289"/>
      <c r="AHD289"/>
      <c r="AHE289"/>
      <c r="AHF289"/>
      <c r="AHG289"/>
      <c r="AHH289"/>
      <c r="AHI289"/>
      <c r="AHJ289"/>
      <c r="AHK289"/>
      <c r="AHL289"/>
      <c r="AHM289"/>
      <c r="AHN289"/>
      <c r="AHO289"/>
      <c r="AHP289"/>
      <c r="AHQ289"/>
      <c r="AHR289"/>
      <c r="AHS289"/>
      <c r="AHT289"/>
      <c r="AHU289"/>
      <c r="AHV289"/>
      <c r="AHW289"/>
      <c r="AHX289"/>
      <c r="AHY289"/>
      <c r="AHZ289"/>
      <c r="AIA289"/>
      <c r="AIB289"/>
      <c r="AIC289"/>
      <c r="AID289"/>
      <c r="AIE289"/>
      <c r="AIF289"/>
      <c r="AIG289"/>
      <c r="AIH289"/>
      <c r="AII289"/>
      <c r="AIJ289"/>
      <c r="AIK289"/>
      <c r="AIL289"/>
      <c r="AIM289"/>
      <c r="AIN289"/>
      <c r="AIO289"/>
      <c r="AIP289"/>
      <c r="AIQ289"/>
      <c r="AIR289"/>
      <c r="AIS289"/>
      <c r="AIT289"/>
      <c r="AIU289"/>
      <c r="AIV289"/>
      <c r="AIW289"/>
      <c r="AIX289"/>
      <c r="AIY289"/>
      <c r="AIZ289"/>
      <c r="AJA289"/>
      <c r="AJB289"/>
      <c r="AJC289"/>
      <c r="AJD289"/>
      <c r="AJE289"/>
      <c r="AJF289"/>
      <c r="AJG289"/>
      <c r="AJH289"/>
      <c r="AJI289"/>
      <c r="AJJ289"/>
      <c r="AJK289"/>
      <c r="AJL289"/>
      <c r="AJM289"/>
      <c r="AJN289"/>
      <c r="AJO289"/>
      <c r="AJP289"/>
      <c r="AJQ289"/>
      <c r="AJR289"/>
      <c r="AJS289"/>
      <c r="AJT289"/>
      <c r="AJU289"/>
      <c r="AJV289"/>
      <c r="AJW289"/>
      <c r="AJX289"/>
      <c r="AJY289"/>
      <c r="AJZ289"/>
      <c r="AKA289"/>
      <c r="AKB289"/>
      <c r="AKC289"/>
      <c r="AKD289"/>
      <c r="AKE289"/>
      <c r="AKF289"/>
      <c r="AKG289"/>
      <c r="AKH289"/>
      <c r="AKI289"/>
      <c r="AKJ289"/>
      <c r="AKK289"/>
      <c r="AKL289"/>
      <c r="AKM289"/>
      <c r="AKN289"/>
      <c r="AKO289"/>
      <c r="AKP289"/>
      <c r="AKQ289"/>
      <c r="AKR289"/>
      <c r="AKS289"/>
      <c r="AKT289"/>
      <c r="AKU289"/>
      <c r="AKV289"/>
      <c r="AKW289"/>
      <c r="AKX289"/>
      <c r="AKY289"/>
      <c r="AKZ289"/>
      <c r="ALA289"/>
      <c r="ALB289"/>
      <c r="ALC289"/>
      <c r="ALD289"/>
      <c r="ALE289"/>
      <c r="ALF289"/>
      <c r="ALG289"/>
      <c r="ALH289"/>
      <c r="ALI289"/>
      <c r="ALJ289"/>
      <c r="ALK289"/>
      <c r="ALL289"/>
      <c r="ALM289"/>
      <c r="ALN289"/>
      <c r="ALO289"/>
      <c r="ALP289"/>
      <c r="ALQ289"/>
      <c r="ALR289"/>
      <c r="ALS289"/>
      <c r="ALT289"/>
      <c r="ALU289"/>
      <c r="ALV289"/>
      <c r="ALW289"/>
      <c r="ALX289"/>
      <c r="ALY289"/>
      <c r="ALZ289"/>
      <c r="AMA289"/>
      <c r="AMB289"/>
      <c r="AMC289"/>
      <c r="AMD289"/>
      <c r="AME289"/>
      <c r="AMF289"/>
      <c r="AMG289"/>
      <c r="AMH289"/>
      <c r="AMI289"/>
    </row>
    <row r="290" spans="1:1023">
      <c r="A290" s="284" t="s">
        <v>1075</v>
      </c>
      <c r="B290" s="156">
        <v>290</v>
      </c>
      <c r="C290" s="302" t="s">
        <v>1076</v>
      </c>
      <c r="D290" s="281" t="s">
        <v>1077</v>
      </c>
      <c r="E290"/>
      <c r="F290"/>
      <c r="G290"/>
      <c r="H290"/>
      <c r="I290" s="349">
        <v>0.32700000000000001</v>
      </c>
      <c r="J290" s="328"/>
      <c r="K290" s="341"/>
      <c r="L290"/>
      <c r="M290"/>
      <c r="N290"/>
      <c r="O290"/>
      <c r="P290"/>
      <c r="Q290" s="78">
        <v>2</v>
      </c>
      <c r="R290"/>
      <c r="S290" s="40"/>
      <c r="T290" s="40"/>
      <c r="U290"/>
      <c r="V290" s="166">
        <f t="shared" si="159"/>
        <v>100</v>
      </c>
      <c r="W290" s="166">
        <f t="shared" si="152"/>
        <v>100</v>
      </c>
      <c r="X290" s="166">
        <f t="shared" si="160"/>
        <v>100</v>
      </c>
      <c r="Y290" s="166">
        <f t="shared" si="146"/>
        <v>100</v>
      </c>
      <c r="Z290" s="166">
        <f t="shared" si="147"/>
        <v>100</v>
      </c>
      <c r="AA290" s="174">
        <f t="shared" si="157"/>
        <v>1</v>
      </c>
      <c r="AB290" s="174">
        <f t="shared" si="158"/>
        <v>100</v>
      </c>
      <c r="AC290" s="174">
        <f t="shared" si="150"/>
        <v>100</v>
      </c>
      <c r="AD290"/>
      <c r="AE290"/>
      <c r="AF290" s="162">
        <f t="shared" si="161"/>
        <v>100</v>
      </c>
      <c r="AG290" s="162">
        <f t="shared" si="162"/>
        <v>100</v>
      </c>
      <c r="AH290" s="162">
        <f t="shared" si="163"/>
        <v>100</v>
      </c>
      <c r="AI290" s="162">
        <f t="shared" si="164"/>
        <v>100</v>
      </c>
      <c r="AJ290" s="352" t="s">
        <v>25874</v>
      </c>
      <c r="AK290"/>
      <c r="AL290" s="78">
        <v>2</v>
      </c>
      <c r="AM290" s="163"/>
      <c r="AN290"/>
      <c r="AO290"/>
      <c r="AP290"/>
      <c r="AQ290" s="272" t="s">
        <v>25991</v>
      </c>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c r="AAA290"/>
      <c r="AAB290"/>
      <c r="AAC290"/>
      <c r="AAD290"/>
      <c r="AAE290"/>
      <c r="AAF290"/>
      <c r="AAG290"/>
      <c r="AAH290"/>
      <c r="AAI290"/>
      <c r="AAJ290"/>
      <c r="AAK290"/>
      <c r="AAL290"/>
      <c r="AAM290"/>
      <c r="AAN290"/>
      <c r="AAO290"/>
      <c r="AAP290"/>
      <c r="AAQ290"/>
      <c r="AAR290"/>
      <c r="AAS290"/>
      <c r="AAT290"/>
      <c r="AAU290"/>
      <c r="AAV290"/>
      <c r="AAW290"/>
      <c r="AAX290"/>
      <c r="AAY290"/>
      <c r="AAZ290"/>
      <c r="ABA290"/>
      <c r="ABB290"/>
      <c r="ABC290"/>
      <c r="ABD290"/>
      <c r="ABE290"/>
      <c r="ABF290"/>
      <c r="ABG290"/>
      <c r="ABH290"/>
      <c r="ABI290"/>
      <c r="ABJ290"/>
      <c r="ABK290"/>
      <c r="ABL290"/>
      <c r="ABM290"/>
      <c r="ABN290"/>
      <c r="ABO290"/>
      <c r="ABP290"/>
      <c r="ABQ290"/>
      <c r="ABR290"/>
      <c r="ABS290"/>
      <c r="ABT290"/>
      <c r="ABU290"/>
      <c r="ABV290"/>
      <c r="ABW290"/>
      <c r="ABX290"/>
      <c r="ABY290"/>
      <c r="ABZ290"/>
      <c r="ACA290"/>
      <c r="ACB290"/>
      <c r="ACC290"/>
      <c r="ACD290"/>
      <c r="ACE290"/>
      <c r="ACF290"/>
      <c r="ACG290"/>
      <c r="ACH290"/>
      <c r="ACI290"/>
      <c r="ACJ290"/>
      <c r="ACK290"/>
      <c r="ACL290"/>
      <c r="ACM290"/>
      <c r="ACN290"/>
      <c r="ACO290"/>
      <c r="ACP290"/>
      <c r="ACQ290"/>
      <c r="ACR290"/>
      <c r="ACS290"/>
      <c r="ACT290"/>
      <c r="ACU290"/>
      <c r="ACV290"/>
      <c r="ACW290"/>
      <c r="ACX290"/>
      <c r="ACY290"/>
      <c r="ACZ290"/>
      <c r="ADA290"/>
      <c r="ADB290"/>
      <c r="ADC290"/>
      <c r="ADD290"/>
      <c r="ADE290"/>
      <c r="ADF290"/>
      <c r="ADG290"/>
      <c r="ADH290"/>
      <c r="ADI290"/>
      <c r="ADJ290"/>
      <c r="ADK290"/>
      <c r="ADL290"/>
      <c r="ADM290"/>
      <c r="ADN290"/>
      <c r="ADO290"/>
      <c r="ADP290"/>
      <c r="ADQ290"/>
      <c r="ADR290"/>
      <c r="ADS290"/>
      <c r="ADT290"/>
      <c r="ADU290"/>
      <c r="ADV290"/>
      <c r="ADW290"/>
      <c r="ADX290"/>
      <c r="ADY290"/>
      <c r="ADZ290"/>
      <c r="AEA290"/>
      <c r="AEB290"/>
      <c r="AEC290"/>
      <c r="AED290"/>
      <c r="AEE290"/>
      <c r="AEF290"/>
      <c r="AEG290"/>
      <c r="AEH290"/>
      <c r="AEI290"/>
      <c r="AEJ290"/>
      <c r="AEK290"/>
      <c r="AEL290"/>
      <c r="AEM290"/>
      <c r="AEN290"/>
      <c r="AEO290"/>
      <c r="AEP290"/>
      <c r="AEQ290"/>
      <c r="AER290"/>
      <c r="AES290"/>
      <c r="AET290"/>
      <c r="AEU290"/>
      <c r="AEV290"/>
      <c r="AEW290"/>
      <c r="AEX290"/>
      <c r="AEY290"/>
      <c r="AEZ290"/>
      <c r="AFA290"/>
      <c r="AFB290"/>
      <c r="AFC290"/>
      <c r="AFD290"/>
      <c r="AFE290"/>
      <c r="AFF290"/>
      <c r="AFG290"/>
      <c r="AFH290"/>
      <c r="AFI290"/>
      <c r="AFJ290"/>
      <c r="AFK290"/>
      <c r="AFL290"/>
      <c r="AFM290"/>
      <c r="AFN290"/>
      <c r="AFO290"/>
      <c r="AFP290"/>
      <c r="AFQ290"/>
      <c r="AFR290"/>
      <c r="AFS290"/>
      <c r="AFT290"/>
      <c r="AFU290"/>
      <c r="AFV290"/>
      <c r="AFW290"/>
      <c r="AFX290"/>
      <c r="AFY290"/>
      <c r="AFZ290"/>
      <c r="AGA290"/>
      <c r="AGB290"/>
      <c r="AGC290"/>
      <c r="AGD290"/>
      <c r="AGE290"/>
      <c r="AGF290"/>
      <c r="AGG290"/>
      <c r="AGH290"/>
      <c r="AGI290"/>
      <c r="AGJ290"/>
      <c r="AGK290"/>
      <c r="AGL290"/>
      <c r="AGM290"/>
      <c r="AGN290"/>
      <c r="AGO290"/>
      <c r="AGP290"/>
      <c r="AGQ290"/>
      <c r="AGR290"/>
      <c r="AGS290"/>
      <c r="AGT290"/>
      <c r="AGU290"/>
      <c r="AGV290"/>
      <c r="AGW290"/>
      <c r="AGX290"/>
      <c r="AGY290"/>
      <c r="AGZ290"/>
      <c r="AHA290"/>
      <c r="AHB290"/>
      <c r="AHC290"/>
      <c r="AHD290"/>
      <c r="AHE290"/>
      <c r="AHF290"/>
      <c r="AHG290"/>
      <c r="AHH290"/>
      <c r="AHI290"/>
      <c r="AHJ290"/>
      <c r="AHK290"/>
      <c r="AHL290"/>
      <c r="AHM290"/>
      <c r="AHN290"/>
      <c r="AHO290"/>
      <c r="AHP290"/>
      <c r="AHQ290"/>
      <c r="AHR290"/>
      <c r="AHS290"/>
      <c r="AHT290"/>
      <c r="AHU290"/>
      <c r="AHV290"/>
      <c r="AHW290"/>
      <c r="AHX290"/>
      <c r="AHY290"/>
      <c r="AHZ290"/>
      <c r="AIA290"/>
      <c r="AIB290"/>
      <c r="AIC290"/>
      <c r="AID290"/>
      <c r="AIE290"/>
      <c r="AIF290"/>
      <c r="AIG290"/>
      <c r="AIH290"/>
      <c r="AII290"/>
      <c r="AIJ290"/>
      <c r="AIK290"/>
      <c r="AIL290"/>
      <c r="AIM290"/>
      <c r="AIN290"/>
      <c r="AIO290"/>
      <c r="AIP290"/>
      <c r="AIQ290"/>
      <c r="AIR290"/>
      <c r="AIS290"/>
      <c r="AIT290"/>
      <c r="AIU290"/>
      <c r="AIV290"/>
      <c r="AIW290"/>
      <c r="AIX290"/>
      <c r="AIY290"/>
      <c r="AIZ290"/>
      <c r="AJA290"/>
      <c r="AJB290"/>
      <c r="AJC290"/>
      <c r="AJD290"/>
      <c r="AJE290"/>
      <c r="AJF290"/>
      <c r="AJG290"/>
      <c r="AJH290"/>
      <c r="AJI290"/>
      <c r="AJJ290"/>
      <c r="AJK290"/>
      <c r="AJL290"/>
      <c r="AJM290"/>
      <c r="AJN290"/>
      <c r="AJO290"/>
      <c r="AJP290"/>
      <c r="AJQ290"/>
      <c r="AJR290"/>
      <c r="AJS290"/>
      <c r="AJT290"/>
      <c r="AJU290"/>
      <c r="AJV290"/>
      <c r="AJW290"/>
      <c r="AJX290"/>
      <c r="AJY290"/>
      <c r="AJZ290"/>
      <c r="AKA290"/>
      <c r="AKB290"/>
      <c r="AKC290"/>
      <c r="AKD290"/>
      <c r="AKE290"/>
      <c r="AKF290"/>
      <c r="AKG290"/>
      <c r="AKH290"/>
      <c r="AKI290"/>
      <c r="AKJ290"/>
      <c r="AKK290"/>
      <c r="AKL290"/>
      <c r="AKM290"/>
      <c r="AKN290"/>
      <c r="AKO290"/>
      <c r="AKP290"/>
      <c r="AKQ290"/>
      <c r="AKR290"/>
      <c r="AKS290"/>
      <c r="AKT290"/>
      <c r="AKU290"/>
      <c r="AKV290"/>
      <c r="AKW290"/>
      <c r="AKX290"/>
      <c r="AKY290"/>
      <c r="AKZ290"/>
      <c r="ALA290"/>
      <c r="ALB290"/>
      <c r="ALC290"/>
      <c r="ALD290"/>
      <c r="ALE290"/>
      <c r="ALF290"/>
      <c r="ALG290"/>
      <c r="ALH290"/>
      <c r="ALI290"/>
      <c r="ALJ290"/>
      <c r="ALK290"/>
      <c r="ALL290"/>
      <c r="ALM290"/>
      <c r="ALN290"/>
      <c r="ALO290"/>
      <c r="ALP290"/>
      <c r="ALQ290"/>
      <c r="ALR290"/>
      <c r="ALS290"/>
      <c r="ALT290"/>
      <c r="ALU290"/>
      <c r="ALV290"/>
      <c r="ALW290"/>
      <c r="ALX290"/>
      <c r="ALY290"/>
      <c r="ALZ290"/>
      <c r="AMA290"/>
      <c r="AMB290"/>
      <c r="AMC290"/>
      <c r="AMD290"/>
      <c r="AME290"/>
      <c r="AMF290"/>
      <c r="AMG290"/>
      <c r="AMH290"/>
      <c r="AMI290"/>
    </row>
    <row r="291" spans="1:1023">
      <c r="A291" s="284" t="s">
        <v>1078</v>
      </c>
      <c r="B291" s="156">
        <v>291</v>
      </c>
      <c r="C291" s="302" t="s">
        <v>1079</v>
      </c>
      <c r="D291" s="281" t="s">
        <v>1080</v>
      </c>
      <c r="E291"/>
      <c r="F291"/>
      <c r="G291"/>
      <c r="H291"/>
      <c r="I291" s="349">
        <v>0.4</v>
      </c>
      <c r="J291" s="328"/>
      <c r="K291" s="341"/>
      <c r="L291"/>
      <c r="M291"/>
      <c r="N291"/>
      <c r="O291"/>
      <c r="P291"/>
      <c r="Q291" s="40"/>
      <c r="R291"/>
      <c r="S291" s="40"/>
      <c r="T291" s="40"/>
      <c r="U291"/>
      <c r="V291" s="166">
        <f t="shared" si="159"/>
        <v>100</v>
      </c>
      <c r="W291" s="166">
        <f t="shared" si="152"/>
        <v>100</v>
      </c>
      <c r="X291" s="166">
        <f t="shared" si="160"/>
        <v>100</v>
      </c>
      <c r="Y291" s="166">
        <f t="shared" si="146"/>
        <v>100</v>
      </c>
      <c r="Z291" s="166">
        <f t="shared" si="147"/>
        <v>100</v>
      </c>
      <c r="AA291" s="174">
        <f t="shared" si="157"/>
        <v>100</v>
      </c>
      <c r="AB291" s="174">
        <f t="shared" si="158"/>
        <v>100</v>
      </c>
      <c r="AC291" s="174">
        <f t="shared" si="150"/>
        <v>100</v>
      </c>
      <c r="AD291"/>
      <c r="AE291"/>
      <c r="AF291" s="162">
        <f t="shared" si="161"/>
        <v>100</v>
      </c>
      <c r="AG291" s="162">
        <f t="shared" si="162"/>
        <v>100</v>
      </c>
      <c r="AH291" s="162">
        <f t="shared" si="163"/>
        <v>100</v>
      </c>
      <c r="AI291" s="162">
        <f t="shared" si="164"/>
        <v>100</v>
      </c>
      <c r="AJ291" s="352" t="s">
        <v>25820</v>
      </c>
      <c r="AK291"/>
      <c r="AL291" s="78"/>
      <c r="AM291" s="163"/>
      <c r="AN291"/>
      <c r="AO291"/>
      <c r="AP291"/>
      <c r="AQ291" s="272" t="s">
        <v>25992</v>
      </c>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c r="AAA291"/>
      <c r="AAB291"/>
      <c r="AAC291"/>
      <c r="AAD291"/>
      <c r="AAE291"/>
      <c r="AAF291"/>
      <c r="AAG291"/>
      <c r="AAH291"/>
      <c r="AAI291"/>
      <c r="AAJ291"/>
      <c r="AAK291"/>
      <c r="AAL291"/>
      <c r="AAM291"/>
      <c r="AAN291"/>
      <c r="AAO291"/>
      <c r="AAP291"/>
      <c r="AAQ291"/>
      <c r="AAR291"/>
      <c r="AAS291"/>
      <c r="AAT291"/>
      <c r="AAU291"/>
      <c r="AAV291"/>
      <c r="AAW291"/>
      <c r="AAX291"/>
      <c r="AAY291"/>
      <c r="AAZ291"/>
      <c r="ABA291"/>
      <c r="ABB291"/>
      <c r="ABC291"/>
      <c r="ABD291"/>
      <c r="ABE291"/>
      <c r="ABF291"/>
      <c r="ABG291"/>
      <c r="ABH291"/>
      <c r="ABI291"/>
      <c r="ABJ291"/>
      <c r="ABK291"/>
      <c r="ABL291"/>
      <c r="ABM291"/>
      <c r="ABN291"/>
      <c r="ABO291"/>
      <c r="ABP291"/>
      <c r="ABQ291"/>
      <c r="ABR291"/>
      <c r="ABS291"/>
      <c r="ABT291"/>
      <c r="ABU291"/>
      <c r="ABV291"/>
      <c r="ABW291"/>
      <c r="ABX291"/>
      <c r="ABY291"/>
      <c r="ABZ291"/>
      <c r="ACA291"/>
      <c r="ACB291"/>
      <c r="ACC291"/>
      <c r="ACD291"/>
      <c r="ACE291"/>
      <c r="ACF291"/>
      <c r="ACG291"/>
      <c r="ACH291"/>
      <c r="ACI291"/>
      <c r="ACJ291"/>
      <c r="ACK291"/>
      <c r="ACL291"/>
      <c r="ACM291"/>
      <c r="ACN291"/>
      <c r="ACO291"/>
      <c r="ACP291"/>
      <c r="ACQ291"/>
      <c r="ACR291"/>
      <c r="ACS291"/>
      <c r="ACT291"/>
      <c r="ACU291"/>
      <c r="ACV291"/>
      <c r="ACW291"/>
      <c r="ACX291"/>
      <c r="ACY291"/>
      <c r="ACZ291"/>
      <c r="ADA291"/>
      <c r="ADB291"/>
      <c r="ADC291"/>
      <c r="ADD291"/>
      <c r="ADE291"/>
      <c r="ADF291"/>
      <c r="ADG291"/>
      <c r="ADH291"/>
      <c r="ADI291"/>
      <c r="ADJ291"/>
      <c r="ADK291"/>
      <c r="ADL291"/>
      <c r="ADM291"/>
      <c r="ADN291"/>
      <c r="ADO291"/>
      <c r="ADP291"/>
      <c r="ADQ291"/>
      <c r="ADR291"/>
      <c r="ADS291"/>
      <c r="ADT291"/>
      <c r="ADU291"/>
      <c r="ADV291"/>
      <c r="ADW291"/>
      <c r="ADX291"/>
      <c r="ADY291"/>
      <c r="ADZ291"/>
      <c r="AEA291"/>
      <c r="AEB291"/>
      <c r="AEC291"/>
      <c r="AED291"/>
      <c r="AEE291"/>
      <c r="AEF291"/>
      <c r="AEG291"/>
      <c r="AEH291"/>
      <c r="AEI291"/>
      <c r="AEJ291"/>
      <c r="AEK291"/>
      <c r="AEL291"/>
      <c r="AEM291"/>
      <c r="AEN291"/>
      <c r="AEO291"/>
      <c r="AEP291"/>
      <c r="AEQ291"/>
      <c r="AER291"/>
      <c r="AES291"/>
      <c r="AET291"/>
      <c r="AEU291"/>
      <c r="AEV291"/>
      <c r="AEW291"/>
      <c r="AEX291"/>
      <c r="AEY291"/>
      <c r="AEZ291"/>
      <c r="AFA291"/>
      <c r="AFB291"/>
      <c r="AFC291"/>
      <c r="AFD291"/>
      <c r="AFE291"/>
      <c r="AFF291"/>
      <c r="AFG291"/>
      <c r="AFH291"/>
      <c r="AFI291"/>
      <c r="AFJ291"/>
      <c r="AFK291"/>
      <c r="AFL291"/>
      <c r="AFM291"/>
      <c r="AFN291"/>
      <c r="AFO291"/>
      <c r="AFP291"/>
      <c r="AFQ291"/>
      <c r="AFR291"/>
      <c r="AFS291"/>
      <c r="AFT291"/>
      <c r="AFU291"/>
      <c r="AFV291"/>
      <c r="AFW291"/>
      <c r="AFX291"/>
      <c r="AFY291"/>
      <c r="AFZ291"/>
      <c r="AGA291"/>
      <c r="AGB291"/>
      <c r="AGC291"/>
      <c r="AGD291"/>
      <c r="AGE291"/>
      <c r="AGF291"/>
      <c r="AGG291"/>
      <c r="AGH291"/>
      <c r="AGI291"/>
      <c r="AGJ291"/>
      <c r="AGK291"/>
      <c r="AGL291"/>
      <c r="AGM291"/>
      <c r="AGN291"/>
      <c r="AGO291"/>
      <c r="AGP291"/>
      <c r="AGQ291"/>
      <c r="AGR291"/>
      <c r="AGS291"/>
      <c r="AGT291"/>
      <c r="AGU291"/>
      <c r="AGV291"/>
      <c r="AGW291"/>
      <c r="AGX291"/>
      <c r="AGY291"/>
      <c r="AGZ291"/>
      <c r="AHA291"/>
      <c r="AHB291"/>
      <c r="AHC291"/>
      <c r="AHD291"/>
      <c r="AHE291"/>
      <c r="AHF291"/>
      <c r="AHG291"/>
      <c r="AHH291"/>
      <c r="AHI291"/>
      <c r="AHJ291"/>
      <c r="AHK291"/>
      <c r="AHL291"/>
      <c r="AHM291"/>
      <c r="AHN291"/>
      <c r="AHO291"/>
      <c r="AHP291"/>
      <c r="AHQ291"/>
      <c r="AHR291"/>
      <c r="AHS291"/>
      <c r="AHT291"/>
      <c r="AHU291"/>
      <c r="AHV291"/>
      <c r="AHW291"/>
      <c r="AHX291"/>
      <c r="AHY291"/>
      <c r="AHZ291"/>
      <c r="AIA291"/>
      <c r="AIB291"/>
      <c r="AIC291"/>
      <c r="AID291"/>
      <c r="AIE291"/>
      <c r="AIF291"/>
      <c r="AIG291"/>
      <c r="AIH291"/>
      <c r="AII291"/>
      <c r="AIJ291"/>
      <c r="AIK291"/>
      <c r="AIL291"/>
      <c r="AIM291"/>
      <c r="AIN291"/>
      <c r="AIO291"/>
      <c r="AIP291"/>
      <c r="AIQ291"/>
      <c r="AIR291"/>
      <c r="AIS291"/>
      <c r="AIT291"/>
      <c r="AIU291"/>
      <c r="AIV291"/>
      <c r="AIW291"/>
      <c r="AIX291"/>
      <c r="AIY291"/>
      <c r="AIZ291"/>
      <c r="AJA291"/>
      <c r="AJB291"/>
      <c r="AJC291"/>
      <c r="AJD291"/>
      <c r="AJE291"/>
      <c r="AJF291"/>
      <c r="AJG291"/>
      <c r="AJH291"/>
      <c r="AJI291"/>
      <c r="AJJ291"/>
      <c r="AJK291"/>
      <c r="AJL291"/>
      <c r="AJM291"/>
      <c r="AJN291"/>
      <c r="AJO291"/>
      <c r="AJP291"/>
      <c r="AJQ291"/>
      <c r="AJR291"/>
      <c r="AJS291"/>
      <c r="AJT291"/>
      <c r="AJU291"/>
      <c r="AJV291"/>
      <c r="AJW291"/>
      <c r="AJX291"/>
      <c r="AJY291"/>
      <c r="AJZ291"/>
      <c r="AKA291"/>
      <c r="AKB291"/>
      <c r="AKC291"/>
      <c r="AKD291"/>
      <c r="AKE291"/>
      <c r="AKF291"/>
      <c r="AKG291"/>
      <c r="AKH291"/>
      <c r="AKI291"/>
      <c r="AKJ291"/>
      <c r="AKK291"/>
      <c r="AKL291"/>
      <c r="AKM291"/>
      <c r="AKN291"/>
      <c r="AKO291"/>
      <c r="AKP291"/>
      <c r="AKQ291"/>
      <c r="AKR291"/>
      <c r="AKS291"/>
      <c r="AKT291"/>
      <c r="AKU291"/>
      <c r="AKV291"/>
      <c r="AKW291"/>
      <c r="AKX291"/>
      <c r="AKY291"/>
      <c r="AKZ291"/>
      <c r="ALA291"/>
      <c r="ALB291"/>
      <c r="ALC291"/>
      <c r="ALD291"/>
      <c r="ALE291"/>
      <c r="ALF291"/>
      <c r="ALG291"/>
      <c r="ALH291"/>
      <c r="ALI291"/>
      <c r="ALJ291"/>
      <c r="ALK291"/>
      <c r="ALL291"/>
      <c r="ALM291"/>
      <c r="ALN291"/>
      <c r="ALO291"/>
      <c r="ALP291"/>
      <c r="ALQ291"/>
      <c r="ALR291"/>
      <c r="ALS291"/>
      <c r="ALT291"/>
      <c r="ALU291"/>
      <c r="ALV291"/>
      <c r="ALW291"/>
      <c r="ALX291"/>
      <c r="ALY291"/>
      <c r="ALZ291"/>
      <c r="AMA291"/>
      <c r="AMB291"/>
      <c r="AMC291"/>
      <c r="AMD291"/>
      <c r="AME291"/>
      <c r="AMF291"/>
      <c r="AMG291"/>
      <c r="AMH291"/>
      <c r="AMI291"/>
    </row>
    <row r="292" spans="1:1023">
      <c r="A292" s="284" t="s">
        <v>1081</v>
      </c>
      <c r="B292" s="156">
        <v>292</v>
      </c>
      <c r="C292" t="s">
        <v>25993</v>
      </c>
      <c r="D292" s="281" t="s">
        <v>1082</v>
      </c>
      <c r="E292"/>
      <c r="F292" s="154">
        <v>4</v>
      </c>
      <c r="G292"/>
      <c r="H292"/>
      <c r="I292" s="343"/>
      <c r="J292" s="328"/>
      <c r="K292" s="341"/>
      <c r="L292" s="154">
        <v>1</v>
      </c>
      <c r="M292"/>
      <c r="N292"/>
      <c r="O292"/>
      <c r="P292"/>
      <c r="Q292" s="40"/>
      <c r="R292"/>
      <c r="S292" s="40"/>
      <c r="T292" s="40"/>
      <c r="U292"/>
      <c r="V292" s="166">
        <f t="shared" si="159"/>
        <v>100</v>
      </c>
      <c r="W292" s="166">
        <f t="shared" si="152"/>
        <v>100</v>
      </c>
      <c r="X292" s="166">
        <f t="shared" si="160"/>
        <v>100</v>
      </c>
      <c r="Y292" s="166">
        <f t="shared" si="146"/>
        <v>100</v>
      </c>
      <c r="Z292" s="166">
        <f t="shared" si="147"/>
        <v>100</v>
      </c>
      <c r="AA292" s="174">
        <f t="shared" si="157"/>
        <v>100</v>
      </c>
      <c r="AB292" s="174">
        <f t="shared" si="158"/>
        <v>100</v>
      </c>
      <c r="AC292" s="174">
        <f t="shared" si="150"/>
        <v>100</v>
      </c>
      <c r="AD292"/>
      <c r="AE292"/>
      <c r="AF292" s="162">
        <f t="shared" si="161"/>
        <v>100</v>
      </c>
      <c r="AG292" s="162">
        <f t="shared" si="162"/>
        <v>100</v>
      </c>
      <c r="AH292" s="162">
        <f t="shared" si="163"/>
        <v>100</v>
      </c>
      <c r="AI292" s="162">
        <f t="shared" si="164"/>
        <v>100</v>
      </c>
      <c r="AJ292" s="163"/>
      <c r="AK292"/>
      <c r="AL292" s="78"/>
      <c r="AM292" s="163"/>
      <c r="AN292"/>
      <c r="AO292"/>
      <c r="AP292"/>
      <c r="AQ292" s="272" t="s">
        <v>25994</v>
      </c>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c r="AAA292"/>
      <c r="AAB292"/>
      <c r="AAC292"/>
      <c r="AAD292"/>
      <c r="AAE292"/>
      <c r="AAF292"/>
      <c r="AAG292"/>
      <c r="AAH292"/>
      <c r="AAI292"/>
      <c r="AAJ292"/>
      <c r="AAK292"/>
      <c r="AAL292"/>
      <c r="AAM292"/>
      <c r="AAN292"/>
      <c r="AAO292"/>
      <c r="AAP292"/>
      <c r="AAQ292"/>
      <c r="AAR292"/>
      <c r="AAS292"/>
      <c r="AAT292"/>
      <c r="AAU292"/>
      <c r="AAV292"/>
      <c r="AAW292"/>
      <c r="AAX292"/>
      <c r="AAY292"/>
      <c r="AAZ292"/>
      <c r="ABA292"/>
      <c r="ABB292"/>
      <c r="ABC292"/>
      <c r="ABD292"/>
      <c r="ABE292"/>
      <c r="ABF292"/>
      <c r="ABG292"/>
      <c r="ABH292"/>
      <c r="ABI292"/>
      <c r="ABJ292"/>
      <c r="ABK292"/>
      <c r="ABL292"/>
      <c r="ABM292"/>
      <c r="ABN292"/>
      <c r="ABO292"/>
      <c r="ABP292"/>
      <c r="ABQ292"/>
      <c r="ABR292"/>
      <c r="ABS292"/>
      <c r="ABT292"/>
      <c r="ABU292"/>
      <c r="ABV292"/>
      <c r="ABW292"/>
      <c r="ABX292"/>
      <c r="ABY292"/>
      <c r="ABZ292"/>
      <c r="ACA292"/>
      <c r="ACB292"/>
      <c r="ACC292"/>
      <c r="ACD292"/>
      <c r="ACE292"/>
      <c r="ACF292"/>
      <c r="ACG292"/>
      <c r="ACH292"/>
      <c r="ACI292"/>
      <c r="ACJ292"/>
      <c r="ACK292"/>
      <c r="ACL292"/>
      <c r="ACM292"/>
      <c r="ACN292"/>
      <c r="ACO292"/>
      <c r="ACP292"/>
      <c r="ACQ292"/>
      <c r="ACR292"/>
      <c r="ACS292"/>
      <c r="ACT292"/>
      <c r="ACU292"/>
      <c r="ACV292"/>
      <c r="ACW292"/>
      <c r="ACX292"/>
      <c r="ACY292"/>
      <c r="ACZ292"/>
      <c r="ADA292"/>
      <c r="ADB292"/>
      <c r="ADC292"/>
      <c r="ADD292"/>
      <c r="ADE292"/>
      <c r="ADF292"/>
      <c r="ADG292"/>
      <c r="ADH292"/>
      <c r="ADI292"/>
      <c r="ADJ292"/>
      <c r="ADK292"/>
      <c r="ADL292"/>
      <c r="ADM292"/>
      <c r="ADN292"/>
      <c r="ADO292"/>
      <c r="ADP292"/>
      <c r="ADQ292"/>
      <c r="ADR292"/>
      <c r="ADS292"/>
      <c r="ADT292"/>
      <c r="ADU292"/>
      <c r="ADV292"/>
      <c r="ADW292"/>
      <c r="ADX292"/>
      <c r="ADY292"/>
      <c r="ADZ292"/>
      <c r="AEA292"/>
      <c r="AEB292"/>
      <c r="AEC292"/>
      <c r="AED292"/>
      <c r="AEE292"/>
      <c r="AEF292"/>
      <c r="AEG292"/>
      <c r="AEH292"/>
      <c r="AEI292"/>
      <c r="AEJ292"/>
      <c r="AEK292"/>
      <c r="AEL292"/>
      <c r="AEM292"/>
      <c r="AEN292"/>
      <c r="AEO292"/>
      <c r="AEP292"/>
      <c r="AEQ292"/>
      <c r="AER292"/>
      <c r="AES292"/>
      <c r="AET292"/>
      <c r="AEU292"/>
      <c r="AEV292"/>
      <c r="AEW292"/>
      <c r="AEX292"/>
      <c r="AEY292"/>
      <c r="AEZ292"/>
      <c r="AFA292"/>
      <c r="AFB292"/>
      <c r="AFC292"/>
      <c r="AFD292"/>
      <c r="AFE292"/>
      <c r="AFF292"/>
      <c r="AFG292"/>
      <c r="AFH292"/>
      <c r="AFI292"/>
      <c r="AFJ292"/>
      <c r="AFK292"/>
      <c r="AFL292"/>
      <c r="AFM292"/>
      <c r="AFN292"/>
      <c r="AFO292"/>
      <c r="AFP292"/>
      <c r="AFQ292"/>
      <c r="AFR292"/>
      <c r="AFS292"/>
      <c r="AFT292"/>
      <c r="AFU292"/>
      <c r="AFV292"/>
      <c r="AFW292"/>
      <c r="AFX292"/>
      <c r="AFY292"/>
      <c r="AFZ292"/>
      <c r="AGA292"/>
      <c r="AGB292"/>
      <c r="AGC292"/>
      <c r="AGD292"/>
      <c r="AGE292"/>
      <c r="AGF292"/>
      <c r="AGG292"/>
      <c r="AGH292"/>
      <c r="AGI292"/>
      <c r="AGJ292"/>
      <c r="AGK292"/>
      <c r="AGL292"/>
      <c r="AGM292"/>
      <c r="AGN292"/>
      <c r="AGO292"/>
      <c r="AGP292"/>
      <c r="AGQ292"/>
      <c r="AGR292"/>
      <c r="AGS292"/>
      <c r="AGT292"/>
      <c r="AGU292"/>
      <c r="AGV292"/>
      <c r="AGW292"/>
      <c r="AGX292"/>
      <c r="AGY292"/>
      <c r="AGZ292"/>
      <c r="AHA292"/>
      <c r="AHB292"/>
      <c r="AHC292"/>
      <c r="AHD292"/>
      <c r="AHE292"/>
      <c r="AHF292"/>
      <c r="AHG292"/>
      <c r="AHH292"/>
      <c r="AHI292"/>
      <c r="AHJ292"/>
      <c r="AHK292"/>
      <c r="AHL292"/>
      <c r="AHM292"/>
      <c r="AHN292"/>
      <c r="AHO292"/>
      <c r="AHP292"/>
      <c r="AHQ292"/>
      <c r="AHR292"/>
      <c r="AHS292"/>
      <c r="AHT292"/>
      <c r="AHU292"/>
      <c r="AHV292"/>
      <c r="AHW292"/>
      <c r="AHX292"/>
      <c r="AHY292"/>
      <c r="AHZ292"/>
      <c r="AIA292"/>
      <c r="AIB292"/>
      <c r="AIC292"/>
      <c r="AID292"/>
      <c r="AIE292"/>
      <c r="AIF292"/>
      <c r="AIG292"/>
      <c r="AIH292"/>
      <c r="AII292"/>
      <c r="AIJ292"/>
      <c r="AIK292"/>
      <c r="AIL292"/>
      <c r="AIM292"/>
      <c r="AIN292"/>
      <c r="AIO292"/>
      <c r="AIP292"/>
      <c r="AIQ292"/>
      <c r="AIR292"/>
      <c r="AIS292"/>
      <c r="AIT292"/>
      <c r="AIU292"/>
      <c r="AIV292"/>
      <c r="AIW292"/>
      <c r="AIX292"/>
      <c r="AIY292"/>
      <c r="AIZ292"/>
      <c r="AJA292"/>
      <c r="AJB292"/>
      <c r="AJC292"/>
      <c r="AJD292"/>
      <c r="AJE292"/>
      <c r="AJF292"/>
      <c r="AJG292"/>
      <c r="AJH292"/>
      <c r="AJI292"/>
      <c r="AJJ292"/>
      <c r="AJK292"/>
      <c r="AJL292"/>
      <c r="AJM292"/>
      <c r="AJN292"/>
      <c r="AJO292"/>
      <c r="AJP292"/>
      <c r="AJQ292"/>
      <c r="AJR292"/>
      <c r="AJS292"/>
      <c r="AJT292"/>
      <c r="AJU292"/>
      <c r="AJV292"/>
      <c r="AJW292"/>
      <c r="AJX292"/>
      <c r="AJY292"/>
      <c r="AJZ292"/>
      <c r="AKA292"/>
      <c r="AKB292"/>
      <c r="AKC292"/>
      <c r="AKD292"/>
      <c r="AKE292"/>
      <c r="AKF292"/>
      <c r="AKG292"/>
      <c r="AKH292"/>
      <c r="AKI292"/>
      <c r="AKJ292"/>
      <c r="AKK292"/>
      <c r="AKL292"/>
      <c r="AKM292"/>
      <c r="AKN292"/>
      <c r="AKO292"/>
      <c r="AKP292"/>
      <c r="AKQ292"/>
      <c r="AKR292"/>
      <c r="AKS292"/>
      <c r="AKT292"/>
      <c r="AKU292"/>
      <c r="AKV292"/>
      <c r="AKW292"/>
      <c r="AKX292"/>
      <c r="AKY292"/>
      <c r="AKZ292"/>
      <c r="ALA292"/>
      <c r="ALB292"/>
      <c r="ALC292"/>
      <c r="ALD292"/>
      <c r="ALE292"/>
      <c r="ALF292"/>
      <c r="ALG292"/>
      <c r="ALH292"/>
      <c r="ALI292"/>
      <c r="ALJ292"/>
      <c r="ALK292"/>
      <c r="ALL292"/>
      <c r="ALM292"/>
      <c r="ALN292"/>
      <c r="ALO292"/>
      <c r="ALP292"/>
      <c r="ALQ292"/>
      <c r="ALR292"/>
      <c r="ALS292"/>
      <c r="ALT292"/>
      <c r="ALU292"/>
      <c r="ALV292"/>
      <c r="ALW292"/>
      <c r="ALX292"/>
      <c r="ALY292"/>
      <c r="ALZ292"/>
      <c r="AMA292"/>
      <c r="AMB292"/>
      <c r="AMC292"/>
      <c r="AMD292"/>
      <c r="AME292"/>
      <c r="AMF292"/>
      <c r="AMG292"/>
      <c r="AMH292"/>
      <c r="AMI292"/>
    </row>
    <row r="293" spans="1:1023" ht="30">
      <c r="A293" s="391" t="s">
        <v>25995</v>
      </c>
      <c r="B293" s="156">
        <v>293</v>
      </c>
      <c r="C293" s="299" t="s">
        <v>1083</v>
      </c>
      <c r="D293" s="278" t="s">
        <v>1084</v>
      </c>
      <c r="E293"/>
      <c r="F293"/>
      <c r="G293"/>
      <c r="H293"/>
      <c r="I293" s="343"/>
      <c r="J293" s="328"/>
      <c r="K293" s="341"/>
      <c r="L293"/>
      <c r="M293"/>
      <c r="N293"/>
      <c r="O293"/>
      <c r="P293"/>
      <c r="Q293" s="40"/>
      <c r="R293"/>
      <c r="S293" s="40"/>
      <c r="T293" s="40"/>
      <c r="U293"/>
      <c r="V293" s="166">
        <f t="shared" si="159"/>
        <v>100</v>
      </c>
      <c r="W293" s="166">
        <f t="shared" si="152"/>
        <v>100</v>
      </c>
      <c r="X293" s="166">
        <f t="shared" si="160"/>
        <v>100</v>
      </c>
      <c r="Y293" s="166">
        <f t="shared" si="146"/>
        <v>100</v>
      </c>
      <c r="Z293" s="166">
        <f t="shared" si="147"/>
        <v>100</v>
      </c>
      <c r="AA293" s="174">
        <f t="shared" si="157"/>
        <v>100</v>
      </c>
      <c r="AB293" s="174">
        <f t="shared" si="158"/>
        <v>100</v>
      </c>
      <c r="AC293" s="174">
        <f t="shared" si="150"/>
        <v>100</v>
      </c>
      <c r="AD293"/>
      <c r="AE293"/>
      <c r="AF293" s="162">
        <f t="shared" si="161"/>
        <v>100</v>
      </c>
      <c r="AG293" s="162">
        <f t="shared" si="162"/>
        <v>100</v>
      </c>
      <c r="AH293" s="162">
        <f t="shared" si="163"/>
        <v>100</v>
      </c>
      <c r="AI293" s="162">
        <f t="shared" si="164"/>
        <v>100</v>
      </c>
      <c r="AJ293" s="163"/>
      <c r="AK293"/>
      <c r="AL293" s="78"/>
      <c r="AM293" s="163"/>
      <c r="AN293"/>
      <c r="AO293"/>
      <c r="AP293"/>
      <c r="AQ293" s="272" t="s">
        <v>25996</v>
      </c>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c r="AAA293"/>
      <c r="AAB293"/>
      <c r="AAC293"/>
      <c r="AAD293"/>
      <c r="AAE293"/>
      <c r="AAF293"/>
      <c r="AAG293"/>
      <c r="AAH293"/>
      <c r="AAI293"/>
      <c r="AAJ293"/>
      <c r="AAK293"/>
      <c r="AAL293"/>
      <c r="AAM293"/>
      <c r="AAN293"/>
      <c r="AAO293"/>
      <c r="AAP293"/>
      <c r="AAQ293"/>
      <c r="AAR293"/>
      <c r="AAS293"/>
      <c r="AAT293"/>
      <c r="AAU293"/>
      <c r="AAV293"/>
      <c r="AAW293"/>
      <c r="AAX293"/>
      <c r="AAY293"/>
      <c r="AAZ293"/>
      <c r="ABA293"/>
      <c r="ABB293"/>
      <c r="ABC293"/>
      <c r="ABD293"/>
      <c r="ABE293"/>
      <c r="ABF293"/>
      <c r="ABG293"/>
      <c r="ABH293"/>
      <c r="ABI293"/>
      <c r="ABJ293"/>
      <c r="ABK293"/>
      <c r="ABL293"/>
      <c r="ABM293"/>
      <c r="ABN293"/>
      <c r="ABO293"/>
      <c r="ABP293"/>
      <c r="ABQ293"/>
      <c r="ABR293"/>
      <c r="ABS293"/>
      <c r="ABT293"/>
      <c r="ABU293"/>
      <c r="ABV293"/>
      <c r="ABW293"/>
      <c r="ABX293"/>
      <c r="ABY293"/>
      <c r="ABZ293"/>
      <c r="ACA293"/>
      <c r="ACB293"/>
      <c r="ACC293"/>
      <c r="ACD293"/>
      <c r="ACE293"/>
      <c r="ACF293"/>
      <c r="ACG293"/>
      <c r="ACH293"/>
      <c r="ACI293"/>
      <c r="ACJ293"/>
      <c r="ACK293"/>
      <c r="ACL293"/>
      <c r="ACM293"/>
      <c r="ACN293"/>
      <c r="ACO293"/>
      <c r="ACP293"/>
      <c r="ACQ293"/>
      <c r="ACR293"/>
      <c r="ACS293"/>
      <c r="ACT293"/>
      <c r="ACU293"/>
      <c r="ACV293"/>
      <c r="ACW293"/>
      <c r="ACX293"/>
      <c r="ACY293"/>
      <c r="ACZ293"/>
      <c r="ADA293"/>
      <c r="ADB293"/>
      <c r="ADC293"/>
      <c r="ADD293"/>
      <c r="ADE293"/>
      <c r="ADF293"/>
      <c r="ADG293"/>
      <c r="ADH293"/>
      <c r="ADI293"/>
      <c r="ADJ293"/>
      <c r="ADK293"/>
      <c r="ADL293"/>
      <c r="ADM293"/>
      <c r="ADN293"/>
      <c r="ADO293"/>
      <c r="ADP293"/>
      <c r="ADQ293"/>
      <c r="ADR293"/>
      <c r="ADS293"/>
      <c r="ADT293"/>
      <c r="ADU293"/>
      <c r="ADV293"/>
      <c r="ADW293"/>
      <c r="ADX293"/>
      <c r="ADY293"/>
      <c r="ADZ293"/>
      <c r="AEA293"/>
      <c r="AEB293"/>
      <c r="AEC293"/>
      <c r="AED293"/>
      <c r="AEE293"/>
      <c r="AEF293"/>
      <c r="AEG293"/>
      <c r="AEH293"/>
      <c r="AEI293"/>
      <c r="AEJ293"/>
      <c r="AEK293"/>
      <c r="AEL293"/>
      <c r="AEM293"/>
      <c r="AEN293"/>
      <c r="AEO293"/>
      <c r="AEP293"/>
      <c r="AEQ293"/>
      <c r="AER293"/>
      <c r="AES293"/>
      <c r="AET293"/>
      <c r="AEU293"/>
      <c r="AEV293"/>
      <c r="AEW293"/>
      <c r="AEX293"/>
      <c r="AEY293"/>
      <c r="AEZ293"/>
      <c r="AFA293"/>
      <c r="AFB293"/>
      <c r="AFC293"/>
      <c r="AFD293"/>
      <c r="AFE293"/>
      <c r="AFF293"/>
      <c r="AFG293"/>
      <c r="AFH293"/>
      <c r="AFI293"/>
      <c r="AFJ293"/>
      <c r="AFK293"/>
      <c r="AFL293"/>
      <c r="AFM293"/>
      <c r="AFN293"/>
      <c r="AFO293"/>
      <c r="AFP293"/>
      <c r="AFQ293"/>
      <c r="AFR293"/>
      <c r="AFS293"/>
      <c r="AFT293"/>
      <c r="AFU293"/>
      <c r="AFV293"/>
      <c r="AFW293"/>
      <c r="AFX293"/>
      <c r="AFY293"/>
      <c r="AFZ293"/>
      <c r="AGA293"/>
      <c r="AGB293"/>
      <c r="AGC293"/>
      <c r="AGD293"/>
      <c r="AGE293"/>
      <c r="AGF293"/>
      <c r="AGG293"/>
      <c r="AGH293"/>
      <c r="AGI293"/>
      <c r="AGJ293"/>
      <c r="AGK293"/>
      <c r="AGL293"/>
      <c r="AGM293"/>
      <c r="AGN293"/>
      <c r="AGO293"/>
      <c r="AGP293"/>
      <c r="AGQ293"/>
      <c r="AGR293"/>
      <c r="AGS293"/>
      <c r="AGT293"/>
      <c r="AGU293"/>
      <c r="AGV293"/>
      <c r="AGW293"/>
      <c r="AGX293"/>
      <c r="AGY293"/>
      <c r="AGZ293"/>
      <c r="AHA293"/>
      <c r="AHB293"/>
      <c r="AHC293"/>
      <c r="AHD293"/>
      <c r="AHE293"/>
      <c r="AHF293"/>
      <c r="AHG293"/>
      <c r="AHH293"/>
      <c r="AHI293"/>
      <c r="AHJ293"/>
      <c r="AHK293"/>
      <c r="AHL293"/>
      <c r="AHM293"/>
      <c r="AHN293"/>
      <c r="AHO293"/>
      <c r="AHP293"/>
      <c r="AHQ293"/>
      <c r="AHR293"/>
      <c r="AHS293"/>
      <c r="AHT293"/>
      <c r="AHU293"/>
      <c r="AHV293"/>
      <c r="AHW293"/>
      <c r="AHX293"/>
      <c r="AHY293"/>
      <c r="AHZ293"/>
      <c r="AIA293"/>
      <c r="AIB293"/>
      <c r="AIC293"/>
      <c r="AID293"/>
      <c r="AIE293"/>
      <c r="AIF293"/>
      <c r="AIG293"/>
      <c r="AIH293"/>
      <c r="AII293"/>
      <c r="AIJ293"/>
      <c r="AIK293"/>
      <c r="AIL293"/>
      <c r="AIM293"/>
      <c r="AIN293"/>
      <c r="AIO293"/>
      <c r="AIP293"/>
      <c r="AIQ293"/>
      <c r="AIR293"/>
      <c r="AIS293"/>
      <c r="AIT293"/>
      <c r="AIU293"/>
      <c r="AIV293"/>
      <c r="AIW293"/>
      <c r="AIX293"/>
      <c r="AIY293"/>
      <c r="AIZ293"/>
      <c r="AJA293"/>
      <c r="AJB293"/>
      <c r="AJC293"/>
      <c r="AJD293"/>
      <c r="AJE293"/>
      <c r="AJF293"/>
      <c r="AJG293"/>
      <c r="AJH293"/>
      <c r="AJI293"/>
      <c r="AJJ293"/>
      <c r="AJK293"/>
      <c r="AJL293"/>
      <c r="AJM293"/>
      <c r="AJN293"/>
      <c r="AJO293"/>
      <c r="AJP293"/>
      <c r="AJQ293"/>
      <c r="AJR293"/>
      <c r="AJS293"/>
      <c r="AJT293"/>
      <c r="AJU293"/>
      <c r="AJV293"/>
      <c r="AJW293"/>
      <c r="AJX293"/>
      <c r="AJY293"/>
      <c r="AJZ293"/>
      <c r="AKA293"/>
      <c r="AKB293"/>
      <c r="AKC293"/>
      <c r="AKD293"/>
      <c r="AKE293"/>
      <c r="AKF293"/>
      <c r="AKG293"/>
      <c r="AKH293"/>
      <c r="AKI293"/>
      <c r="AKJ293"/>
      <c r="AKK293"/>
      <c r="AKL293"/>
      <c r="AKM293"/>
      <c r="AKN293"/>
      <c r="AKO293"/>
      <c r="AKP293"/>
      <c r="AKQ293"/>
      <c r="AKR293"/>
      <c r="AKS293"/>
      <c r="AKT293"/>
      <c r="AKU293"/>
      <c r="AKV293"/>
      <c r="AKW293"/>
      <c r="AKX293"/>
      <c r="AKY293"/>
      <c r="AKZ293"/>
      <c r="ALA293"/>
      <c r="ALB293"/>
      <c r="ALC293"/>
      <c r="ALD293"/>
      <c r="ALE293"/>
      <c r="ALF293"/>
      <c r="ALG293"/>
      <c r="ALH293"/>
      <c r="ALI293"/>
      <c r="ALJ293"/>
      <c r="ALK293"/>
      <c r="ALL293"/>
      <c r="ALM293"/>
      <c r="ALN293"/>
      <c r="ALO293"/>
      <c r="ALP293"/>
      <c r="ALQ293"/>
      <c r="ALR293"/>
      <c r="ALS293"/>
      <c r="ALT293"/>
      <c r="ALU293"/>
      <c r="ALV293"/>
      <c r="ALW293"/>
      <c r="ALX293"/>
      <c r="ALY293"/>
      <c r="ALZ293"/>
      <c r="AMA293"/>
      <c r="AMB293"/>
      <c r="AMC293"/>
      <c r="AMD293"/>
      <c r="AME293"/>
      <c r="AMF293"/>
      <c r="AMG293"/>
      <c r="AMH293"/>
      <c r="AMI293"/>
    </row>
    <row r="294" spans="1:1023">
      <c r="A294" s="284" t="s">
        <v>1085</v>
      </c>
      <c r="B294" s="156">
        <v>294</v>
      </c>
      <c r="C294" s="299" t="s">
        <v>1086</v>
      </c>
      <c r="D294" s="278" t="s">
        <v>1087</v>
      </c>
      <c r="E294"/>
      <c r="F294"/>
      <c r="G294"/>
      <c r="H294"/>
      <c r="I294" s="349">
        <v>3.5</v>
      </c>
      <c r="J294" s="328"/>
      <c r="K294" s="341"/>
      <c r="L294"/>
      <c r="M294"/>
      <c r="N294"/>
      <c r="O294"/>
      <c r="P294"/>
      <c r="Q294" s="40"/>
      <c r="R294"/>
      <c r="S294" s="40"/>
      <c r="T294" s="40"/>
      <c r="U294"/>
      <c r="V294" s="166">
        <f t="shared" si="159"/>
        <v>100</v>
      </c>
      <c r="W294" s="166">
        <f t="shared" si="152"/>
        <v>100</v>
      </c>
      <c r="X294" s="166">
        <f t="shared" si="160"/>
        <v>100</v>
      </c>
      <c r="Y294" s="166">
        <f t="shared" ref="Y294:Y357" si="165">IF(P294=1,10,100)</f>
        <v>100</v>
      </c>
      <c r="Z294" s="166">
        <f t="shared" ref="Z294:Z314" si="166">IF(P294=1,1,IF(P294=2,10,100))</f>
        <v>100</v>
      </c>
      <c r="AA294" s="174">
        <f t="shared" si="157"/>
        <v>100</v>
      </c>
      <c r="AB294" s="174">
        <f t="shared" si="158"/>
        <v>100</v>
      </c>
      <c r="AC294" s="174">
        <f t="shared" ref="AC294:AC314" si="167">IF(OR(EXACT(S294,"1A"),EXACT(S294,"1B")),0.3,IF(S294=2,3,100))</f>
        <v>100</v>
      </c>
      <c r="AD294"/>
      <c r="AE294"/>
      <c r="AF294" s="162">
        <f t="shared" si="161"/>
        <v>100</v>
      </c>
      <c r="AG294" s="162">
        <f t="shared" si="162"/>
        <v>100</v>
      </c>
      <c r="AH294" s="162">
        <f t="shared" si="163"/>
        <v>100</v>
      </c>
      <c r="AI294" s="162">
        <f t="shared" si="164"/>
        <v>100</v>
      </c>
      <c r="AJ294" s="352" t="s">
        <v>25997</v>
      </c>
      <c r="AK294"/>
      <c r="AL294" s="78"/>
      <c r="AM294" s="163"/>
      <c r="AN294"/>
      <c r="AO294"/>
      <c r="AP294"/>
      <c r="AQ294" s="272" t="s">
        <v>25998</v>
      </c>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c r="ZH294"/>
      <c r="ZI294"/>
      <c r="ZJ294"/>
      <c r="ZK294"/>
      <c r="ZL294"/>
      <c r="ZM294"/>
      <c r="ZN294"/>
      <c r="ZO294"/>
      <c r="ZP294"/>
      <c r="ZQ294"/>
      <c r="ZR294"/>
      <c r="ZS294"/>
      <c r="ZT294"/>
      <c r="ZU294"/>
      <c r="ZV294"/>
      <c r="ZW294"/>
      <c r="ZX294"/>
      <c r="ZY294"/>
      <c r="ZZ294"/>
      <c r="AAA294"/>
      <c r="AAB294"/>
      <c r="AAC294"/>
      <c r="AAD294"/>
      <c r="AAE294"/>
      <c r="AAF294"/>
      <c r="AAG294"/>
      <c r="AAH294"/>
      <c r="AAI294"/>
      <c r="AAJ294"/>
      <c r="AAK294"/>
      <c r="AAL294"/>
      <c r="AAM294"/>
      <c r="AAN294"/>
      <c r="AAO294"/>
      <c r="AAP294"/>
      <c r="AAQ294"/>
      <c r="AAR294"/>
      <c r="AAS294"/>
      <c r="AAT294"/>
      <c r="AAU294"/>
      <c r="AAV294"/>
      <c r="AAW294"/>
      <c r="AAX294"/>
      <c r="AAY294"/>
      <c r="AAZ294"/>
      <c r="ABA294"/>
      <c r="ABB294"/>
      <c r="ABC294"/>
      <c r="ABD294"/>
      <c r="ABE294"/>
      <c r="ABF294"/>
      <c r="ABG294"/>
      <c r="ABH294"/>
      <c r="ABI294"/>
      <c r="ABJ294"/>
      <c r="ABK294"/>
      <c r="ABL294"/>
      <c r="ABM294"/>
      <c r="ABN294"/>
      <c r="ABO294"/>
      <c r="ABP294"/>
      <c r="ABQ294"/>
      <c r="ABR294"/>
      <c r="ABS294"/>
      <c r="ABT294"/>
      <c r="ABU294"/>
      <c r="ABV294"/>
      <c r="ABW294"/>
      <c r="ABX294"/>
      <c r="ABY294"/>
      <c r="ABZ294"/>
      <c r="ACA294"/>
      <c r="ACB294"/>
      <c r="ACC294"/>
      <c r="ACD294"/>
      <c r="ACE294"/>
      <c r="ACF294"/>
      <c r="ACG294"/>
      <c r="ACH294"/>
      <c r="ACI294"/>
      <c r="ACJ294"/>
      <c r="ACK294"/>
      <c r="ACL294"/>
      <c r="ACM294"/>
      <c r="ACN294"/>
      <c r="ACO294"/>
      <c r="ACP294"/>
      <c r="ACQ294"/>
      <c r="ACR294"/>
      <c r="ACS294"/>
      <c r="ACT294"/>
      <c r="ACU294"/>
      <c r="ACV294"/>
      <c r="ACW294"/>
      <c r="ACX294"/>
      <c r="ACY294"/>
      <c r="ACZ294"/>
      <c r="ADA294"/>
      <c r="ADB294"/>
      <c r="ADC294"/>
      <c r="ADD294"/>
      <c r="ADE294"/>
      <c r="ADF294"/>
      <c r="ADG294"/>
      <c r="ADH294"/>
      <c r="ADI294"/>
      <c r="ADJ294"/>
      <c r="ADK294"/>
      <c r="ADL294"/>
      <c r="ADM294"/>
      <c r="ADN294"/>
      <c r="ADO294"/>
      <c r="ADP294"/>
      <c r="ADQ294"/>
      <c r="ADR294"/>
      <c r="ADS294"/>
      <c r="ADT294"/>
      <c r="ADU294"/>
      <c r="ADV294"/>
      <c r="ADW294"/>
      <c r="ADX294"/>
      <c r="ADY294"/>
      <c r="ADZ294"/>
      <c r="AEA294"/>
      <c r="AEB294"/>
      <c r="AEC294"/>
      <c r="AED294"/>
      <c r="AEE294"/>
      <c r="AEF294"/>
      <c r="AEG294"/>
      <c r="AEH294"/>
      <c r="AEI294"/>
      <c r="AEJ294"/>
      <c r="AEK294"/>
      <c r="AEL294"/>
      <c r="AEM294"/>
      <c r="AEN294"/>
      <c r="AEO294"/>
      <c r="AEP294"/>
      <c r="AEQ294"/>
      <c r="AER294"/>
      <c r="AES294"/>
      <c r="AET294"/>
      <c r="AEU294"/>
      <c r="AEV294"/>
      <c r="AEW294"/>
      <c r="AEX294"/>
      <c r="AEY294"/>
      <c r="AEZ294"/>
      <c r="AFA294"/>
      <c r="AFB294"/>
      <c r="AFC294"/>
      <c r="AFD294"/>
      <c r="AFE294"/>
      <c r="AFF294"/>
      <c r="AFG294"/>
      <c r="AFH294"/>
      <c r="AFI294"/>
      <c r="AFJ294"/>
      <c r="AFK294"/>
      <c r="AFL294"/>
      <c r="AFM294"/>
      <c r="AFN294"/>
      <c r="AFO294"/>
      <c r="AFP294"/>
      <c r="AFQ294"/>
      <c r="AFR294"/>
      <c r="AFS294"/>
      <c r="AFT294"/>
      <c r="AFU294"/>
      <c r="AFV294"/>
      <c r="AFW294"/>
      <c r="AFX294"/>
      <c r="AFY294"/>
      <c r="AFZ294"/>
      <c r="AGA294"/>
      <c r="AGB294"/>
      <c r="AGC294"/>
      <c r="AGD294"/>
      <c r="AGE294"/>
      <c r="AGF294"/>
      <c r="AGG294"/>
      <c r="AGH294"/>
      <c r="AGI294"/>
      <c r="AGJ294"/>
      <c r="AGK294"/>
      <c r="AGL294"/>
      <c r="AGM294"/>
      <c r="AGN294"/>
      <c r="AGO294"/>
      <c r="AGP294"/>
      <c r="AGQ294"/>
      <c r="AGR294"/>
      <c r="AGS294"/>
      <c r="AGT294"/>
      <c r="AGU294"/>
      <c r="AGV294"/>
      <c r="AGW294"/>
      <c r="AGX294"/>
      <c r="AGY294"/>
      <c r="AGZ294"/>
      <c r="AHA294"/>
      <c r="AHB294"/>
      <c r="AHC294"/>
      <c r="AHD294"/>
      <c r="AHE294"/>
      <c r="AHF294"/>
      <c r="AHG294"/>
      <c r="AHH294"/>
      <c r="AHI294"/>
      <c r="AHJ294"/>
      <c r="AHK294"/>
      <c r="AHL294"/>
      <c r="AHM294"/>
      <c r="AHN294"/>
      <c r="AHO294"/>
      <c r="AHP294"/>
      <c r="AHQ294"/>
      <c r="AHR294"/>
      <c r="AHS294"/>
      <c r="AHT294"/>
      <c r="AHU294"/>
      <c r="AHV294"/>
      <c r="AHW294"/>
      <c r="AHX294"/>
      <c r="AHY294"/>
      <c r="AHZ294"/>
      <c r="AIA294"/>
      <c r="AIB294"/>
      <c r="AIC294"/>
      <c r="AID294"/>
      <c r="AIE294"/>
      <c r="AIF294"/>
      <c r="AIG294"/>
      <c r="AIH294"/>
      <c r="AII294"/>
      <c r="AIJ294"/>
      <c r="AIK294"/>
      <c r="AIL294"/>
      <c r="AIM294"/>
      <c r="AIN294"/>
      <c r="AIO294"/>
      <c r="AIP294"/>
      <c r="AIQ294"/>
      <c r="AIR294"/>
      <c r="AIS294"/>
      <c r="AIT294"/>
      <c r="AIU294"/>
      <c r="AIV294"/>
      <c r="AIW294"/>
      <c r="AIX294"/>
      <c r="AIY294"/>
      <c r="AIZ294"/>
      <c r="AJA294"/>
      <c r="AJB294"/>
      <c r="AJC294"/>
      <c r="AJD294"/>
      <c r="AJE294"/>
      <c r="AJF294"/>
      <c r="AJG294"/>
      <c r="AJH294"/>
      <c r="AJI294"/>
      <c r="AJJ294"/>
      <c r="AJK294"/>
      <c r="AJL294"/>
      <c r="AJM294"/>
      <c r="AJN294"/>
      <c r="AJO294"/>
      <c r="AJP294"/>
      <c r="AJQ294"/>
      <c r="AJR294"/>
      <c r="AJS294"/>
      <c r="AJT294"/>
      <c r="AJU294"/>
      <c r="AJV294"/>
      <c r="AJW294"/>
      <c r="AJX294"/>
      <c r="AJY294"/>
      <c r="AJZ294"/>
      <c r="AKA294"/>
      <c r="AKB294"/>
      <c r="AKC294"/>
      <c r="AKD294"/>
      <c r="AKE294"/>
      <c r="AKF294"/>
      <c r="AKG294"/>
      <c r="AKH294"/>
      <c r="AKI294"/>
      <c r="AKJ294"/>
      <c r="AKK294"/>
      <c r="AKL294"/>
      <c r="AKM294"/>
      <c r="AKN294"/>
      <c r="AKO294"/>
      <c r="AKP294"/>
      <c r="AKQ294"/>
      <c r="AKR294"/>
      <c r="AKS294"/>
      <c r="AKT294"/>
      <c r="AKU294"/>
      <c r="AKV294"/>
      <c r="AKW294"/>
      <c r="AKX294"/>
      <c r="AKY294"/>
      <c r="AKZ294"/>
      <c r="ALA294"/>
      <c r="ALB294"/>
      <c r="ALC294"/>
      <c r="ALD294"/>
      <c r="ALE294"/>
      <c r="ALF294"/>
      <c r="ALG294"/>
      <c r="ALH294"/>
      <c r="ALI294"/>
      <c r="ALJ294"/>
      <c r="ALK294"/>
      <c r="ALL294"/>
      <c r="ALM294"/>
      <c r="ALN294"/>
      <c r="ALO294"/>
      <c r="ALP294"/>
      <c r="ALQ294"/>
      <c r="ALR294"/>
      <c r="ALS294"/>
      <c r="ALT294"/>
      <c r="ALU294"/>
      <c r="ALV294"/>
      <c r="ALW294"/>
      <c r="ALX294"/>
      <c r="ALY294"/>
      <c r="ALZ294"/>
      <c r="AMA294"/>
      <c r="AMB294"/>
      <c r="AMC294"/>
      <c r="AMD294"/>
      <c r="AME294"/>
      <c r="AMF294"/>
      <c r="AMG294"/>
      <c r="AMH294"/>
      <c r="AMI294"/>
    </row>
    <row r="295" spans="1:1023">
      <c r="A295" s="284" t="s">
        <v>6088</v>
      </c>
      <c r="B295" s="156">
        <v>295</v>
      </c>
      <c r="C295" s="299" t="s">
        <v>9945</v>
      </c>
      <c r="D295" s="278" t="s">
        <v>6340</v>
      </c>
      <c r="E295"/>
      <c r="F295" s="253">
        <v>4</v>
      </c>
      <c r="G295"/>
      <c r="H295" s="253">
        <v>4</v>
      </c>
      <c r="I295" s="349">
        <v>88.1</v>
      </c>
      <c r="J295" s="328"/>
      <c r="K295" s="341">
        <v>1</v>
      </c>
      <c r="L295" s="78" t="s">
        <v>773</v>
      </c>
      <c r="M295" s="154" t="s">
        <v>772</v>
      </c>
      <c r="N295"/>
      <c r="O295"/>
      <c r="P295"/>
      <c r="Q295" s="154" t="s">
        <v>772</v>
      </c>
      <c r="R295" s="154">
        <v>2</v>
      </c>
      <c r="S295" s="78" t="s">
        <v>772</v>
      </c>
      <c r="T295" s="40"/>
      <c r="U295"/>
      <c r="V295" s="166">
        <f t="shared" si="159"/>
        <v>100</v>
      </c>
      <c r="W295" s="166">
        <f t="shared" si="152"/>
        <v>100</v>
      </c>
      <c r="X295" s="166">
        <f t="shared" si="160"/>
        <v>100</v>
      </c>
      <c r="Y295" s="166">
        <f t="shared" si="165"/>
        <v>100</v>
      </c>
      <c r="Z295" s="166">
        <f t="shared" si="166"/>
        <v>100</v>
      </c>
      <c r="AA295" s="265">
        <v>0.01</v>
      </c>
      <c r="AB295" s="174">
        <f t="shared" ref="AB295:AB358" si="168">IF(OR(EXACT(R295,"1A"),EXACT(R295,"1B")),0.1,IF(R295=2,1,100))</f>
        <v>1</v>
      </c>
      <c r="AC295" s="174">
        <f t="shared" si="167"/>
        <v>0.3</v>
      </c>
      <c r="AD295"/>
      <c r="AE295"/>
      <c r="AF295" s="162">
        <f t="shared" si="161"/>
        <v>1</v>
      </c>
      <c r="AG295" s="162">
        <f t="shared" si="162"/>
        <v>100</v>
      </c>
      <c r="AH295" s="162">
        <f t="shared" si="163"/>
        <v>3</v>
      </c>
      <c r="AI295" s="162">
        <f t="shared" si="164"/>
        <v>100</v>
      </c>
      <c r="AJ295" s="352" t="s">
        <v>25999</v>
      </c>
      <c r="AK295" s="154">
        <v>1</v>
      </c>
      <c r="AL295" s="366">
        <v>1</v>
      </c>
      <c r="AM295" s="163"/>
      <c r="AN295" s="154">
        <v>1</v>
      </c>
      <c r="AO295"/>
      <c r="AP295"/>
      <c r="AQ295" s="243" t="s">
        <v>6594</v>
      </c>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c r="AAA295"/>
      <c r="AAB295"/>
      <c r="AAC295"/>
      <c r="AAD295"/>
      <c r="AAE295"/>
      <c r="AAF295"/>
      <c r="AAG295"/>
      <c r="AAH295"/>
      <c r="AAI295"/>
      <c r="AAJ295"/>
      <c r="AAK295"/>
      <c r="AAL295"/>
      <c r="AAM295"/>
      <c r="AAN295"/>
      <c r="AAO295"/>
      <c r="AAP295"/>
      <c r="AAQ295"/>
      <c r="AAR295"/>
      <c r="AAS295"/>
      <c r="AAT295"/>
      <c r="AAU295"/>
      <c r="AAV295"/>
      <c r="AAW295"/>
      <c r="AAX295"/>
      <c r="AAY295"/>
      <c r="AAZ295"/>
      <c r="ABA295"/>
      <c r="ABB295"/>
      <c r="ABC295"/>
      <c r="ABD295"/>
      <c r="ABE295"/>
      <c r="ABF295"/>
      <c r="ABG295"/>
      <c r="ABH295"/>
      <c r="ABI295"/>
      <c r="ABJ295"/>
      <c r="ABK295"/>
      <c r="ABL295"/>
      <c r="ABM295"/>
      <c r="ABN295"/>
      <c r="ABO295"/>
      <c r="ABP295"/>
      <c r="ABQ295"/>
      <c r="ABR295"/>
      <c r="ABS295"/>
      <c r="ABT295"/>
      <c r="ABU295"/>
      <c r="ABV295"/>
      <c r="ABW295"/>
      <c r="ABX295"/>
      <c r="ABY295"/>
      <c r="ABZ295"/>
      <c r="ACA295"/>
      <c r="ACB295"/>
      <c r="ACC295"/>
      <c r="ACD295"/>
      <c r="ACE295"/>
      <c r="ACF295"/>
      <c r="ACG295"/>
      <c r="ACH295"/>
      <c r="ACI295"/>
      <c r="ACJ295"/>
      <c r="ACK295"/>
      <c r="ACL295"/>
      <c r="ACM295"/>
      <c r="ACN295"/>
      <c r="ACO295"/>
      <c r="ACP295"/>
      <c r="ACQ295"/>
      <c r="ACR295"/>
      <c r="ACS295"/>
      <c r="ACT295"/>
      <c r="ACU295"/>
      <c r="ACV295"/>
      <c r="ACW295"/>
      <c r="ACX295"/>
      <c r="ACY295"/>
      <c r="ACZ295"/>
      <c r="ADA295"/>
      <c r="ADB295"/>
      <c r="ADC295"/>
      <c r="ADD295"/>
      <c r="ADE295"/>
      <c r="ADF295"/>
      <c r="ADG295"/>
      <c r="ADH295"/>
      <c r="ADI295"/>
      <c r="ADJ295"/>
      <c r="ADK295"/>
      <c r="ADL295"/>
      <c r="ADM295"/>
      <c r="ADN295"/>
      <c r="ADO295"/>
      <c r="ADP295"/>
      <c r="ADQ295"/>
      <c r="ADR295"/>
      <c r="ADS295"/>
      <c r="ADT295"/>
      <c r="ADU295"/>
      <c r="ADV295"/>
      <c r="ADW295"/>
      <c r="ADX295"/>
      <c r="ADY295"/>
      <c r="ADZ295"/>
      <c r="AEA295"/>
      <c r="AEB295"/>
      <c r="AEC295"/>
      <c r="AED295"/>
      <c r="AEE295"/>
      <c r="AEF295"/>
      <c r="AEG295"/>
      <c r="AEH295"/>
      <c r="AEI295"/>
      <c r="AEJ295"/>
      <c r="AEK295"/>
      <c r="AEL295"/>
      <c r="AEM295"/>
      <c r="AEN295"/>
      <c r="AEO295"/>
      <c r="AEP295"/>
      <c r="AEQ295"/>
      <c r="AER295"/>
      <c r="AES295"/>
      <c r="AET295"/>
      <c r="AEU295"/>
      <c r="AEV295"/>
      <c r="AEW295"/>
      <c r="AEX295"/>
      <c r="AEY295"/>
      <c r="AEZ295"/>
      <c r="AFA295"/>
      <c r="AFB295"/>
      <c r="AFC295"/>
      <c r="AFD295"/>
      <c r="AFE295"/>
      <c r="AFF295"/>
      <c r="AFG295"/>
      <c r="AFH295"/>
      <c r="AFI295"/>
      <c r="AFJ295"/>
      <c r="AFK295"/>
      <c r="AFL295"/>
      <c r="AFM295"/>
      <c r="AFN295"/>
      <c r="AFO295"/>
      <c r="AFP295"/>
      <c r="AFQ295"/>
      <c r="AFR295"/>
      <c r="AFS295"/>
      <c r="AFT295"/>
      <c r="AFU295"/>
      <c r="AFV295"/>
      <c r="AFW295"/>
      <c r="AFX295"/>
      <c r="AFY295"/>
      <c r="AFZ295"/>
      <c r="AGA295"/>
      <c r="AGB295"/>
      <c r="AGC295"/>
      <c r="AGD295"/>
      <c r="AGE295"/>
      <c r="AGF295"/>
      <c r="AGG295"/>
      <c r="AGH295"/>
      <c r="AGI295"/>
      <c r="AGJ295"/>
      <c r="AGK295"/>
      <c r="AGL295"/>
      <c r="AGM295"/>
      <c r="AGN295"/>
      <c r="AGO295"/>
      <c r="AGP295"/>
      <c r="AGQ295"/>
      <c r="AGR295"/>
      <c r="AGS295"/>
      <c r="AGT295"/>
      <c r="AGU295"/>
      <c r="AGV295"/>
      <c r="AGW295"/>
      <c r="AGX295"/>
      <c r="AGY295"/>
      <c r="AGZ295"/>
      <c r="AHA295"/>
      <c r="AHB295"/>
      <c r="AHC295"/>
      <c r="AHD295"/>
      <c r="AHE295"/>
      <c r="AHF295"/>
      <c r="AHG295"/>
      <c r="AHH295"/>
      <c r="AHI295"/>
      <c r="AHJ295"/>
      <c r="AHK295"/>
      <c r="AHL295"/>
      <c r="AHM295"/>
      <c r="AHN295"/>
      <c r="AHO295"/>
      <c r="AHP295"/>
      <c r="AHQ295"/>
      <c r="AHR295"/>
      <c r="AHS295"/>
      <c r="AHT295"/>
      <c r="AHU295"/>
      <c r="AHV295"/>
      <c r="AHW295"/>
      <c r="AHX295"/>
      <c r="AHY295"/>
      <c r="AHZ295"/>
      <c r="AIA295"/>
      <c r="AIB295"/>
      <c r="AIC295"/>
      <c r="AID295"/>
      <c r="AIE295"/>
      <c r="AIF295"/>
      <c r="AIG295"/>
      <c r="AIH295"/>
      <c r="AII295"/>
      <c r="AIJ295"/>
      <c r="AIK295"/>
      <c r="AIL295"/>
      <c r="AIM295"/>
      <c r="AIN295"/>
      <c r="AIO295"/>
      <c r="AIP295"/>
      <c r="AIQ295"/>
      <c r="AIR295"/>
      <c r="AIS295"/>
      <c r="AIT295"/>
      <c r="AIU295"/>
      <c r="AIV295"/>
      <c r="AIW295"/>
      <c r="AIX295"/>
      <c r="AIY295"/>
      <c r="AIZ295"/>
      <c r="AJA295"/>
      <c r="AJB295"/>
      <c r="AJC295"/>
      <c r="AJD295"/>
      <c r="AJE295"/>
      <c r="AJF295"/>
      <c r="AJG295"/>
      <c r="AJH295"/>
      <c r="AJI295"/>
      <c r="AJJ295"/>
      <c r="AJK295"/>
      <c r="AJL295"/>
      <c r="AJM295"/>
      <c r="AJN295"/>
      <c r="AJO295"/>
      <c r="AJP295"/>
      <c r="AJQ295"/>
      <c r="AJR295"/>
      <c r="AJS295"/>
      <c r="AJT295"/>
      <c r="AJU295"/>
      <c r="AJV295"/>
      <c r="AJW295"/>
      <c r="AJX295"/>
      <c r="AJY295"/>
      <c r="AJZ295"/>
      <c r="AKA295"/>
      <c r="AKB295"/>
      <c r="AKC295"/>
      <c r="AKD295"/>
      <c r="AKE295"/>
      <c r="AKF295"/>
      <c r="AKG295"/>
      <c r="AKH295"/>
      <c r="AKI295"/>
      <c r="AKJ295"/>
      <c r="AKK295"/>
      <c r="AKL295"/>
      <c r="AKM295"/>
      <c r="AKN295"/>
      <c r="AKO295"/>
      <c r="AKP295"/>
      <c r="AKQ295"/>
      <c r="AKR295"/>
      <c r="AKS295"/>
      <c r="AKT295"/>
      <c r="AKU295"/>
      <c r="AKV295"/>
      <c r="AKW295"/>
      <c r="AKX295"/>
      <c r="AKY295"/>
      <c r="AKZ295"/>
      <c r="ALA295"/>
      <c r="ALB295"/>
      <c r="ALC295"/>
      <c r="ALD295"/>
      <c r="ALE295"/>
      <c r="ALF295"/>
      <c r="ALG295"/>
      <c r="ALH295"/>
      <c r="ALI295"/>
      <c r="ALJ295"/>
      <c r="ALK295"/>
      <c r="ALL295"/>
      <c r="ALM295"/>
      <c r="ALN295"/>
      <c r="ALO295"/>
      <c r="ALP295"/>
      <c r="ALQ295"/>
      <c r="ALR295"/>
      <c r="ALS295"/>
      <c r="ALT295"/>
      <c r="ALU295"/>
      <c r="ALV295"/>
      <c r="ALW295"/>
      <c r="ALX295"/>
      <c r="ALY295"/>
      <c r="ALZ295"/>
      <c r="AMA295"/>
      <c r="AMB295"/>
      <c r="AMC295"/>
      <c r="AMD295"/>
      <c r="AME295"/>
      <c r="AMF295"/>
      <c r="AMG295"/>
      <c r="AMH295"/>
      <c r="AMI295"/>
    </row>
    <row r="296" spans="1:1023">
      <c r="A296" s="284" t="s">
        <v>1088</v>
      </c>
      <c r="B296" s="156">
        <v>296</v>
      </c>
      <c r="C296" s="302" t="s">
        <v>26000</v>
      </c>
      <c r="D296" s="293" t="s">
        <v>6334</v>
      </c>
      <c r="E296"/>
      <c r="F296" s="78">
        <v>4</v>
      </c>
      <c r="G296"/>
      <c r="H296" s="253">
        <v>4</v>
      </c>
      <c r="I296" s="349">
        <v>120.2</v>
      </c>
      <c r="J296" s="212"/>
      <c r="K296" s="78">
        <v>2</v>
      </c>
      <c r="L296" s="78" t="s">
        <v>772</v>
      </c>
      <c r="M296" s="154">
        <v>1</v>
      </c>
      <c r="N296"/>
      <c r="O296"/>
      <c r="P296" s="348">
        <v>1</v>
      </c>
      <c r="Q296" s="359" t="s">
        <v>773</v>
      </c>
      <c r="R296" s="154">
        <v>2</v>
      </c>
      <c r="S296" s="78" t="s">
        <v>772</v>
      </c>
      <c r="T296" s="78"/>
      <c r="U296"/>
      <c r="V296" s="166">
        <f t="shared" si="159"/>
        <v>100</v>
      </c>
      <c r="W296" s="166">
        <f t="shared" si="152"/>
        <v>100</v>
      </c>
      <c r="X296" s="166">
        <f t="shared" si="160"/>
        <v>100</v>
      </c>
      <c r="Y296" s="166">
        <f t="shared" si="165"/>
        <v>10</v>
      </c>
      <c r="Z296" s="166">
        <f t="shared" si="166"/>
        <v>1</v>
      </c>
      <c r="AA296" s="265">
        <v>0.01</v>
      </c>
      <c r="AB296" s="174">
        <f t="shared" si="168"/>
        <v>1</v>
      </c>
      <c r="AC296" s="174">
        <f t="shared" si="167"/>
        <v>0.3</v>
      </c>
      <c r="AD296"/>
      <c r="AE296"/>
      <c r="AF296" s="162">
        <f t="shared" si="161"/>
        <v>10</v>
      </c>
      <c r="AG296" s="162">
        <f t="shared" si="162"/>
        <v>100</v>
      </c>
      <c r="AH296" s="162">
        <f t="shared" si="163"/>
        <v>100</v>
      </c>
      <c r="AI296" s="162">
        <f t="shared" si="164"/>
        <v>100</v>
      </c>
      <c r="AJ296" s="352" t="s">
        <v>25999</v>
      </c>
      <c r="AK296" s="224">
        <v>1</v>
      </c>
      <c r="AL296" s="366">
        <v>2</v>
      </c>
      <c r="AM296" s="163"/>
      <c r="AN296" s="154">
        <v>10</v>
      </c>
      <c r="AO296" s="245">
        <v>10</v>
      </c>
      <c r="AP296"/>
      <c r="AQ296" s="243" t="s">
        <v>6594</v>
      </c>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c r="AAA296"/>
      <c r="AAB296"/>
      <c r="AAC296"/>
      <c r="AAD296"/>
      <c r="AAE296"/>
      <c r="AAF296"/>
      <c r="AAG296"/>
      <c r="AAH296"/>
      <c r="AAI296"/>
      <c r="AAJ296"/>
      <c r="AAK296"/>
      <c r="AAL296"/>
      <c r="AAM296"/>
      <c r="AAN296"/>
      <c r="AAO296"/>
      <c r="AAP296"/>
      <c r="AAQ296"/>
      <c r="AAR296"/>
      <c r="AAS296"/>
      <c r="AAT296"/>
      <c r="AAU296"/>
      <c r="AAV296"/>
      <c r="AAW296"/>
      <c r="AAX296"/>
      <c r="AAY296"/>
      <c r="AAZ296"/>
      <c r="ABA296"/>
      <c r="ABB296"/>
      <c r="ABC296"/>
      <c r="ABD296"/>
      <c r="ABE296"/>
      <c r="ABF296"/>
      <c r="ABG296"/>
      <c r="ABH296"/>
      <c r="ABI296"/>
      <c r="ABJ296"/>
      <c r="ABK296"/>
      <c r="ABL296"/>
      <c r="ABM296"/>
      <c r="ABN296"/>
      <c r="ABO296"/>
      <c r="ABP296"/>
      <c r="ABQ296"/>
      <c r="ABR296"/>
      <c r="ABS296"/>
      <c r="ABT296"/>
      <c r="ABU296"/>
      <c r="ABV296"/>
      <c r="ABW296"/>
      <c r="ABX296"/>
      <c r="ABY296"/>
      <c r="ABZ296"/>
      <c r="ACA296"/>
      <c r="ACB296"/>
      <c r="ACC296"/>
      <c r="ACD296"/>
      <c r="ACE296"/>
      <c r="ACF296"/>
      <c r="ACG296"/>
      <c r="ACH296"/>
      <c r="ACI296"/>
      <c r="ACJ296"/>
      <c r="ACK296"/>
      <c r="ACL296"/>
      <c r="ACM296"/>
      <c r="ACN296"/>
      <c r="ACO296"/>
      <c r="ACP296"/>
      <c r="ACQ296"/>
      <c r="ACR296"/>
      <c r="ACS296"/>
      <c r="ACT296"/>
      <c r="ACU296"/>
      <c r="ACV296"/>
      <c r="ACW296"/>
      <c r="ACX296"/>
      <c r="ACY296"/>
      <c r="ACZ296"/>
      <c r="ADA296"/>
      <c r="ADB296"/>
      <c r="ADC296"/>
      <c r="ADD296"/>
      <c r="ADE296"/>
      <c r="ADF296"/>
      <c r="ADG296"/>
      <c r="ADH296"/>
      <c r="ADI296"/>
      <c r="ADJ296"/>
      <c r="ADK296"/>
      <c r="ADL296"/>
      <c r="ADM296"/>
      <c r="ADN296"/>
      <c r="ADO296"/>
      <c r="ADP296"/>
      <c r="ADQ296"/>
      <c r="ADR296"/>
      <c r="ADS296"/>
      <c r="ADT296"/>
      <c r="ADU296"/>
      <c r="ADV296"/>
      <c r="ADW296"/>
      <c r="ADX296"/>
      <c r="ADY296"/>
      <c r="ADZ296"/>
      <c r="AEA296"/>
      <c r="AEB296"/>
      <c r="AEC296"/>
      <c r="AED296"/>
      <c r="AEE296"/>
      <c r="AEF296"/>
      <c r="AEG296"/>
      <c r="AEH296"/>
      <c r="AEI296"/>
      <c r="AEJ296"/>
      <c r="AEK296"/>
      <c r="AEL296"/>
      <c r="AEM296"/>
      <c r="AEN296"/>
      <c r="AEO296"/>
      <c r="AEP296"/>
      <c r="AEQ296"/>
      <c r="AER296"/>
      <c r="AES296"/>
      <c r="AET296"/>
      <c r="AEU296"/>
      <c r="AEV296"/>
      <c r="AEW296"/>
      <c r="AEX296"/>
      <c r="AEY296"/>
      <c r="AEZ296"/>
      <c r="AFA296"/>
      <c r="AFB296"/>
      <c r="AFC296"/>
      <c r="AFD296"/>
      <c r="AFE296"/>
      <c r="AFF296"/>
      <c r="AFG296"/>
      <c r="AFH296"/>
      <c r="AFI296"/>
      <c r="AFJ296"/>
      <c r="AFK296"/>
      <c r="AFL296"/>
      <c r="AFM296"/>
      <c r="AFN296"/>
      <c r="AFO296"/>
      <c r="AFP296"/>
      <c r="AFQ296"/>
      <c r="AFR296"/>
      <c r="AFS296"/>
      <c r="AFT296"/>
      <c r="AFU296"/>
      <c r="AFV296"/>
      <c r="AFW296"/>
      <c r="AFX296"/>
      <c r="AFY296"/>
      <c r="AFZ296"/>
      <c r="AGA296"/>
      <c r="AGB296"/>
      <c r="AGC296"/>
      <c r="AGD296"/>
      <c r="AGE296"/>
      <c r="AGF296"/>
      <c r="AGG296"/>
      <c r="AGH296"/>
      <c r="AGI296"/>
      <c r="AGJ296"/>
      <c r="AGK296"/>
      <c r="AGL296"/>
      <c r="AGM296"/>
      <c r="AGN296"/>
      <c r="AGO296"/>
      <c r="AGP296"/>
      <c r="AGQ296"/>
      <c r="AGR296"/>
      <c r="AGS296"/>
      <c r="AGT296"/>
      <c r="AGU296"/>
      <c r="AGV296"/>
      <c r="AGW296"/>
      <c r="AGX296"/>
      <c r="AGY296"/>
      <c r="AGZ296"/>
      <c r="AHA296"/>
      <c r="AHB296"/>
      <c r="AHC296"/>
      <c r="AHD296"/>
      <c r="AHE296"/>
      <c r="AHF296"/>
      <c r="AHG296"/>
      <c r="AHH296"/>
      <c r="AHI296"/>
      <c r="AHJ296"/>
      <c r="AHK296"/>
      <c r="AHL296"/>
      <c r="AHM296"/>
      <c r="AHN296"/>
      <c r="AHO296"/>
      <c r="AHP296"/>
      <c r="AHQ296"/>
      <c r="AHR296"/>
      <c r="AHS296"/>
      <c r="AHT296"/>
      <c r="AHU296"/>
      <c r="AHV296"/>
      <c r="AHW296"/>
      <c r="AHX296"/>
      <c r="AHY296"/>
      <c r="AHZ296"/>
      <c r="AIA296"/>
      <c r="AIB296"/>
      <c r="AIC296"/>
      <c r="AID296"/>
      <c r="AIE296"/>
      <c r="AIF296"/>
      <c r="AIG296"/>
      <c r="AIH296"/>
      <c r="AII296"/>
      <c r="AIJ296"/>
      <c r="AIK296"/>
      <c r="AIL296"/>
      <c r="AIM296"/>
      <c r="AIN296"/>
      <c r="AIO296"/>
      <c r="AIP296"/>
      <c r="AIQ296"/>
      <c r="AIR296"/>
      <c r="AIS296"/>
      <c r="AIT296"/>
      <c r="AIU296"/>
      <c r="AIV296"/>
      <c r="AIW296"/>
      <c r="AIX296"/>
      <c r="AIY296"/>
      <c r="AIZ296"/>
      <c r="AJA296"/>
      <c r="AJB296"/>
      <c r="AJC296"/>
      <c r="AJD296"/>
      <c r="AJE296"/>
      <c r="AJF296"/>
      <c r="AJG296"/>
      <c r="AJH296"/>
      <c r="AJI296"/>
      <c r="AJJ296"/>
      <c r="AJK296"/>
      <c r="AJL296"/>
      <c r="AJM296"/>
      <c r="AJN296"/>
      <c r="AJO296"/>
      <c r="AJP296"/>
      <c r="AJQ296"/>
      <c r="AJR296"/>
      <c r="AJS296"/>
      <c r="AJT296"/>
      <c r="AJU296"/>
      <c r="AJV296"/>
      <c r="AJW296"/>
      <c r="AJX296"/>
      <c r="AJY296"/>
      <c r="AJZ296"/>
      <c r="AKA296"/>
      <c r="AKB296"/>
      <c r="AKC296"/>
      <c r="AKD296"/>
      <c r="AKE296"/>
      <c r="AKF296"/>
      <c r="AKG296"/>
      <c r="AKH296"/>
      <c r="AKI296"/>
      <c r="AKJ296"/>
      <c r="AKK296"/>
      <c r="AKL296"/>
      <c r="AKM296"/>
      <c r="AKN296"/>
      <c r="AKO296"/>
      <c r="AKP296"/>
      <c r="AKQ296"/>
      <c r="AKR296"/>
      <c r="AKS296"/>
      <c r="AKT296"/>
      <c r="AKU296"/>
      <c r="AKV296"/>
      <c r="AKW296"/>
      <c r="AKX296"/>
      <c r="AKY296"/>
      <c r="AKZ296"/>
      <c r="ALA296"/>
      <c r="ALB296"/>
      <c r="ALC296"/>
      <c r="ALD296"/>
      <c r="ALE296"/>
      <c r="ALF296"/>
      <c r="ALG296"/>
      <c r="ALH296"/>
      <c r="ALI296"/>
      <c r="ALJ296"/>
      <c r="ALK296"/>
      <c r="ALL296"/>
      <c r="ALM296"/>
      <c r="ALN296"/>
      <c r="ALO296"/>
      <c r="ALP296"/>
      <c r="ALQ296"/>
      <c r="ALR296"/>
      <c r="ALS296"/>
      <c r="ALT296"/>
      <c r="ALU296"/>
      <c r="ALV296"/>
      <c r="ALW296"/>
      <c r="ALX296"/>
      <c r="ALY296"/>
      <c r="ALZ296"/>
      <c r="AMA296"/>
      <c r="AMB296"/>
      <c r="AMC296"/>
      <c r="AMD296"/>
      <c r="AME296"/>
      <c r="AMF296"/>
      <c r="AMG296"/>
      <c r="AMH296"/>
      <c r="AMI296"/>
    </row>
    <row r="297" spans="1:1023">
      <c r="A297" s="284" t="s">
        <v>1089</v>
      </c>
      <c r="B297" s="156">
        <v>297</v>
      </c>
      <c r="C297" t="s">
        <v>26001</v>
      </c>
      <c r="D297" s="293" t="s">
        <v>6595</v>
      </c>
      <c r="E297"/>
      <c r="F297" s="78">
        <v>4</v>
      </c>
      <c r="G297"/>
      <c r="H297" s="253">
        <v>4</v>
      </c>
      <c r="I297" s="343"/>
      <c r="J297" s="212"/>
      <c r="K297" s="78">
        <v>2</v>
      </c>
      <c r="L297" s="78" t="s">
        <v>773</v>
      </c>
      <c r="M297"/>
      <c r="N297"/>
      <c r="O297"/>
      <c r="P297"/>
      <c r="Q297"/>
      <c r="R297"/>
      <c r="S297" s="78">
        <v>2</v>
      </c>
      <c r="T297" s="78"/>
      <c r="U297"/>
      <c r="V297" s="166">
        <f t="shared" si="159"/>
        <v>100</v>
      </c>
      <c r="W297" s="166">
        <f t="shared" si="152"/>
        <v>100</v>
      </c>
      <c r="X297" s="166">
        <f t="shared" si="160"/>
        <v>100</v>
      </c>
      <c r="Y297" s="166">
        <f t="shared" si="165"/>
        <v>100</v>
      </c>
      <c r="Z297" s="166">
        <f t="shared" si="166"/>
        <v>100</v>
      </c>
      <c r="AA297" s="174">
        <f t="shared" ref="AA297:AA360" si="169">IF(OR(EXACT(Q297,"1A"),EXACT(Q297,"1B")),0.1,IF(Q297=2,1,100))</f>
        <v>100</v>
      </c>
      <c r="AB297" s="174">
        <f t="shared" si="168"/>
        <v>100</v>
      </c>
      <c r="AC297" s="174">
        <f t="shared" si="167"/>
        <v>3</v>
      </c>
      <c r="AD297"/>
      <c r="AE297"/>
      <c r="AF297" s="162">
        <f t="shared" si="161"/>
        <v>10</v>
      </c>
      <c r="AG297" s="162">
        <f t="shared" si="162"/>
        <v>100</v>
      </c>
      <c r="AH297" s="162">
        <f t="shared" si="163"/>
        <v>100</v>
      </c>
      <c r="AI297" s="162">
        <f t="shared" si="164"/>
        <v>100</v>
      </c>
      <c r="AJ297" s="163"/>
      <c r="AK297" s="224">
        <v>1</v>
      </c>
      <c r="AL297" s="78">
        <v>2</v>
      </c>
      <c r="AM297" s="163"/>
      <c r="AN297" s="154">
        <v>1</v>
      </c>
      <c r="AO297"/>
      <c r="AP297"/>
      <c r="AQ297" s="243" t="s">
        <v>26002</v>
      </c>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c r="AAA297"/>
      <c r="AAB297"/>
      <c r="AAC297"/>
      <c r="AAD297"/>
      <c r="AAE297"/>
      <c r="AAF297"/>
      <c r="AAG297"/>
      <c r="AAH297"/>
      <c r="AAI297"/>
      <c r="AAJ297"/>
      <c r="AAK297"/>
      <c r="AAL297"/>
      <c r="AAM297"/>
      <c r="AAN297"/>
      <c r="AAO297"/>
      <c r="AAP297"/>
      <c r="AAQ297"/>
      <c r="AAR297"/>
      <c r="AAS297"/>
      <c r="AAT297"/>
      <c r="AAU297"/>
      <c r="AAV297"/>
      <c r="AAW297"/>
      <c r="AAX297"/>
      <c r="AAY297"/>
      <c r="AAZ297"/>
      <c r="ABA297"/>
      <c r="ABB297"/>
      <c r="ABC297"/>
      <c r="ABD297"/>
      <c r="ABE297"/>
      <c r="ABF297"/>
      <c r="ABG297"/>
      <c r="ABH297"/>
      <c r="ABI297"/>
      <c r="ABJ297"/>
      <c r="ABK297"/>
      <c r="ABL297"/>
      <c r="ABM297"/>
      <c r="ABN297"/>
      <c r="ABO297"/>
      <c r="ABP297"/>
      <c r="ABQ297"/>
      <c r="ABR297"/>
      <c r="ABS297"/>
      <c r="ABT297"/>
      <c r="ABU297"/>
      <c r="ABV297"/>
      <c r="ABW297"/>
      <c r="ABX297"/>
      <c r="ABY297"/>
      <c r="ABZ297"/>
      <c r="ACA297"/>
      <c r="ACB297"/>
      <c r="ACC297"/>
      <c r="ACD297"/>
      <c r="ACE297"/>
      <c r="ACF297"/>
      <c r="ACG297"/>
      <c r="ACH297"/>
      <c r="ACI297"/>
      <c r="ACJ297"/>
      <c r="ACK297"/>
      <c r="ACL297"/>
      <c r="ACM297"/>
      <c r="ACN297"/>
      <c r="ACO297"/>
      <c r="ACP297"/>
      <c r="ACQ297"/>
      <c r="ACR297"/>
      <c r="ACS297"/>
      <c r="ACT297"/>
      <c r="ACU297"/>
      <c r="ACV297"/>
      <c r="ACW297"/>
      <c r="ACX297"/>
      <c r="ACY297"/>
      <c r="ACZ297"/>
      <c r="ADA297"/>
      <c r="ADB297"/>
      <c r="ADC297"/>
      <c r="ADD297"/>
      <c r="ADE297"/>
      <c r="ADF297"/>
      <c r="ADG297"/>
      <c r="ADH297"/>
      <c r="ADI297"/>
      <c r="ADJ297"/>
      <c r="ADK297"/>
      <c r="ADL297"/>
      <c r="ADM297"/>
      <c r="ADN297"/>
      <c r="ADO297"/>
      <c r="ADP297"/>
      <c r="ADQ297"/>
      <c r="ADR297"/>
      <c r="ADS297"/>
      <c r="ADT297"/>
      <c r="ADU297"/>
      <c r="ADV297"/>
      <c r="ADW297"/>
      <c r="ADX297"/>
      <c r="ADY297"/>
      <c r="ADZ297"/>
      <c r="AEA297"/>
      <c r="AEB297"/>
      <c r="AEC297"/>
      <c r="AED297"/>
      <c r="AEE297"/>
      <c r="AEF297"/>
      <c r="AEG297"/>
      <c r="AEH297"/>
      <c r="AEI297"/>
      <c r="AEJ297"/>
      <c r="AEK297"/>
      <c r="AEL297"/>
      <c r="AEM297"/>
      <c r="AEN297"/>
      <c r="AEO297"/>
      <c r="AEP297"/>
      <c r="AEQ297"/>
      <c r="AER297"/>
      <c r="AES297"/>
      <c r="AET297"/>
      <c r="AEU297"/>
      <c r="AEV297"/>
      <c r="AEW297"/>
      <c r="AEX297"/>
      <c r="AEY297"/>
      <c r="AEZ297"/>
      <c r="AFA297"/>
      <c r="AFB297"/>
      <c r="AFC297"/>
      <c r="AFD297"/>
      <c r="AFE297"/>
      <c r="AFF297"/>
      <c r="AFG297"/>
      <c r="AFH297"/>
      <c r="AFI297"/>
      <c r="AFJ297"/>
      <c r="AFK297"/>
      <c r="AFL297"/>
      <c r="AFM297"/>
      <c r="AFN297"/>
      <c r="AFO297"/>
      <c r="AFP297"/>
      <c r="AFQ297"/>
      <c r="AFR297"/>
      <c r="AFS297"/>
      <c r="AFT297"/>
      <c r="AFU297"/>
      <c r="AFV297"/>
      <c r="AFW297"/>
      <c r="AFX297"/>
      <c r="AFY297"/>
      <c r="AFZ297"/>
      <c r="AGA297"/>
      <c r="AGB297"/>
      <c r="AGC297"/>
      <c r="AGD297"/>
      <c r="AGE297"/>
      <c r="AGF297"/>
      <c r="AGG297"/>
      <c r="AGH297"/>
      <c r="AGI297"/>
      <c r="AGJ297"/>
      <c r="AGK297"/>
      <c r="AGL297"/>
      <c r="AGM297"/>
      <c r="AGN297"/>
      <c r="AGO297"/>
      <c r="AGP297"/>
      <c r="AGQ297"/>
      <c r="AGR297"/>
      <c r="AGS297"/>
      <c r="AGT297"/>
      <c r="AGU297"/>
      <c r="AGV297"/>
      <c r="AGW297"/>
      <c r="AGX297"/>
      <c r="AGY297"/>
      <c r="AGZ297"/>
      <c r="AHA297"/>
      <c r="AHB297"/>
      <c r="AHC297"/>
      <c r="AHD297"/>
      <c r="AHE297"/>
      <c r="AHF297"/>
      <c r="AHG297"/>
      <c r="AHH297"/>
      <c r="AHI297"/>
      <c r="AHJ297"/>
      <c r="AHK297"/>
      <c r="AHL297"/>
      <c r="AHM297"/>
      <c r="AHN297"/>
      <c r="AHO297"/>
      <c r="AHP297"/>
      <c r="AHQ297"/>
      <c r="AHR297"/>
      <c r="AHS297"/>
      <c r="AHT297"/>
      <c r="AHU297"/>
      <c r="AHV297"/>
      <c r="AHW297"/>
      <c r="AHX297"/>
      <c r="AHY297"/>
      <c r="AHZ297"/>
      <c r="AIA297"/>
      <c r="AIB297"/>
      <c r="AIC297"/>
      <c r="AID297"/>
      <c r="AIE297"/>
      <c r="AIF297"/>
      <c r="AIG297"/>
      <c r="AIH297"/>
      <c r="AII297"/>
      <c r="AIJ297"/>
      <c r="AIK297"/>
      <c r="AIL297"/>
      <c r="AIM297"/>
      <c r="AIN297"/>
      <c r="AIO297"/>
      <c r="AIP297"/>
      <c r="AIQ297"/>
      <c r="AIR297"/>
      <c r="AIS297"/>
      <c r="AIT297"/>
      <c r="AIU297"/>
      <c r="AIV297"/>
      <c r="AIW297"/>
      <c r="AIX297"/>
      <c r="AIY297"/>
      <c r="AIZ297"/>
      <c r="AJA297"/>
      <c r="AJB297"/>
      <c r="AJC297"/>
      <c r="AJD297"/>
      <c r="AJE297"/>
      <c r="AJF297"/>
      <c r="AJG297"/>
      <c r="AJH297"/>
      <c r="AJI297"/>
      <c r="AJJ297"/>
      <c r="AJK297"/>
      <c r="AJL297"/>
      <c r="AJM297"/>
      <c r="AJN297"/>
      <c r="AJO297"/>
      <c r="AJP297"/>
      <c r="AJQ297"/>
      <c r="AJR297"/>
      <c r="AJS297"/>
      <c r="AJT297"/>
      <c r="AJU297"/>
      <c r="AJV297"/>
      <c r="AJW297"/>
      <c r="AJX297"/>
      <c r="AJY297"/>
      <c r="AJZ297"/>
      <c r="AKA297"/>
      <c r="AKB297"/>
      <c r="AKC297"/>
      <c r="AKD297"/>
      <c r="AKE297"/>
      <c r="AKF297"/>
      <c r="AKG297"/>
      <c r="AKH297"/>
      <c r="AKI297"/>
      <c r="AKJ297"/>
      <c r="AKK297"/>
      <c r="AKL297"/>
      <c r="AKM297"/>
      <c r="AKN297"/>
      <c r="AKO297"/>
      <c r="AKP297"/>
      <c r="AKQ297"/>
      <c r="AKR297"/>
      <c r="AKS297"/>
      <c r="AKT297"/>
      <c r="AKU297"/>
      <c r="AKV297"/>
      <c r="AKW297"/>
      <c r="AKX297"/>
      <c r="AKY297"/>
      <c r="AKZ297"/>
      <c r="ALA297"/>
      <c r="ALB297"/>
      <c r="ALC297"/>
      <c r="ALD297"/>
      <c r="ALE297"/>
      <c r="ALF297"/>
      <c r="ALG297"/>
      <c r="ALH297"/>
      <c r="ALI297"/>
      <c r="ALJ297"/>
      <c r="ALK297"/>
      <c r="ALL297"/>
      <c r="ALM297"/>
      <c r="ALN297"/>
      <c r="ALO297"/>
      <c r="ALP297"/>
      <c r="ALQ297"/>
      <c r="ALR297"/>
      <c r="ALS297"/>
      <c r="ALT297"/>
      <c r="ALU297"/>
      <c r="ALV297"/>
      <c r="ALW297"/>
      <c r="ALX297"/>
      <c r="ALY297"/>
      <c r="ALZ297"/>
      <c r="AMA297"/>
      <c r="AMB297"/>
      <c r="AMC297"/>
      <c r="AMD297"/>
      <c r="AME297"/>
      <c r="AMF297"/>
      <c r="AMG297"/>
      <c r="AMH297"/>
      <c r="AMI297"/>
    </row>
    <row r="298" spans="1:1023">
      <c r="A298" s="392" t="s">
        <v>1090</v>
      </c>
      <c r="B298" s="156">
        <v>298</v>
      </c>
      <c r="C298" s="393" t="s">
        <v>1091</v>
      </c>
      <c r="D298" s="276"/>
      <c r="E298"/>
      <c r="F298" s="78">
        <v>4</v>
      </c>
      <c r="G298"/>
      <c r="H298" s="253"/>
      <c r="I298" s="343"/>
      <c r="J298" s="212"/>
      <c r="K298" s="78">
        <v>2</v>
      </c>
      <c r="L298" s="78" t="s">
        <v>773</v>
      </c>
      <c r="M298"/>
      <c r="N298"/>
      <c r="O298"/>
      <c r="P298"/>
      <c r="Q298"/>
      <c r="R298"/>
      <c r="S298" s="78">
        <v>2</v>
      </c>
      <c r="T298" s="78"/>
      <c r="U298"/>
      <c r="V298" s="166">
        <f t="shared" si="159"/>
        <v>100</v>
      </c>
      <c r="W298" s="166">
        <f t="shared" si="152"/>
        <v>100</v>
      </c>
      <c r="X298" s="166">
        <f t="shared" si="160"/>
        <v>100</v>
      </c>
      <c r="Y298" s="166">
        <f t="shared" si="165"/>
        <v>100</v>
      </c>
      <c r="Z298" s="166">
        <f t="shared" si="166"/>
        <v>100</v>
      </c>
      <c r="AA298" s="174">
        <f t="shared" si="169"/>
        <v>100</v>
      </c>
      <c r="AB298" s="174">
        <f t="shared" si="168"/>
        <v>100</v>
      </c>
      <c r="AC298" s="174">
        <f t="shared" si="167"/>
        <v>3</v>
      </c>
      <c r="AD298"/>
      <c r="AE298"/>
      <c r="AF298" s="162">
        <f t="shared" si="161"/>
        <v>10</v>
      </c>
      <c r="AG298" s="162">
        <f t="shared" si="162"/>
        <v>100</v>
      </c>
      <c r="AH298" s="162">
        <f t="shared" si="163"/>
        <v>100</v>
      </c>
      <c r="AI298" s="162">
        <f t="shared" si="164"/>
        <v>100</v>
      </c>
      <c r="AJ298" s="163"/>
      <c r="AK298" s="224">
        <v>1</v>
      </c>
      <c r="AL298" s="78">
        <v>2</v>
      </c>
      <c r="AM298" s="163"/>
      <c r="AN298" t="s">
        <v>6468</v>
      </c>
      <c r="AO298"/>
      <c r="AP298"/>
      <c r="AQ298" s="1" t="s">
        <v>5990</v>
      </c>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c r="AAA298"/>
      <c r="AAB298"/>
      <c r="AAC298"/>
      <c r="AAD298"/>
      <c r="AAE298"/>
      <c r="AAF298"/>
      <c r="AAG298"/>
      <c r="AAH298"/>
      <c r="AAI298"/>
      <c r="AAJ298"/>
      <c r="AAK298"/>
      <c r="AAL298"/>
      <c r="AAM298"/>
      <c r="AAN298"/>
      <c r="AAO298"/>
      <c r="AAP298"/>
      <c r="AAQ298"/>
      <c r="AAR298"/>
      <c r="AAS298"/>
      <c r="AAT298"/>
      <c r="AAU298"/>
      <c r="AAV298"/>
      <c r="AAW298"/>
      <c r="AAX298"/>
      <c r="AAY298"/>
      <c r="AAZ298"/>
      <c r="ABA298"/>
      <c r="ABB298"/>
      <c r="ABC298"/>
      <c r="ABD298"/>
      <c r="ABE298"/>
      <c r="ABF298"/>
      <c r="ABG298"/>
      <c r="ABH298"/>
      <c r="ABI298"/>
      <c r="ABJ298"/>
      <c r="ABK298"/>
      <c r="ABL298"/>
      <c r="ABM298"/>
      <c r="ABN298"/>
      <c r="ABO298"/>
      <c r="ABP298"/>
      <c r="ABQ298"/>
      <c r="ABR298"/>
      <c r="ABS298"/>
      <c r="ABT298"/>
      <c r="ABU298"/>
      <c r="ABV298"/>
      <c r="ABW298"/>
      <c r="ABX298"/>
      <c r="ABY298"/>
      <c r="ABZ298"/>
      <c r="ACA298"/>
      <c r="ACB298"/>
      <c r="ACC298"/>
      <c r="ACD298"/>
      <c r="ACE298"/>
      <c r="ACF298"/>
      <c r="ACG298"/>
      <c r="ACH298"/>
      <c r="ACI298"/>
      <c r="ACJ298"/>
      <c r="ACK298"/>
      <c r="ACL298"/>
      <c r="ACM298"/>
      <c r="ACN298"/>
      <c r="ACO298"/>
      <c r="ACP298"/>
      <c r="ACQ298"/>
      <c r="ACR298"/>
      <c r="ACS298"/>
      <c r="ACT298"/>
      <c r="ACU298"/>
      <c r="ACV298"/>
      <c r="ACW298"/>
      <c r="ACX298"/>
      <c r="ACY298"/>
      <c r="ACZ298"/>
      <c r="ADA298"/>
      <c r="ADB298"/>
      <c r="ADC298"/>
      <c r="ADD298"/>
      <c r="ADE298"/>
      <c r="ADF298"/>
      <c r="ADG298"/>
      <c r="ADH298"/>
      <c r="ADI298"/>
      <c r="ADJ298"/>
      <c r="ADK298"/>
      <c r="ADL298"/>
      <c r="ADM298"/>
      <c r="ADN298"/>
      <c r="ADO298"/>
      <c r="ADP298"/>
      <c r="ADQ298"/>
      <c r="ADR298"/>
      <c r="ADS298"/>
      <c r="ADT298"/>
      <c r="ADU298"/>
      <c r="ADV298"/>
      <c r="ADW298"/>
      <c r="ADX298"/>
      <c r="ADY298"/>
      <c r="ADZ298"/>
      <c r="AEA298"/>
      <c r="AEB298"/>
      <c r="AEC298"/>
      <c r="AED298"/>
      <c r="AEE298"/>
      <c r="AEF298"/>
      <c r="AEG298"/>
      <c r="AEH298"/>
      <c r="AEI298"/>
      <c r="AEJ298"/>
      <c r="AEK298"/>
      <c r="AEL298"/>
      <c r="AEM298"/>
      <c r="AEN298"/>
      <c r="AEO298"/>
      <c r="AEP298"/>
      <c r="AEQ298"/>
      <c r="AER298"/>
      <c r="AES298"/>
      <c r="AET298"/>
      <c r="AEU298"/>
      <c r="AEV298"/>
      <c r="AEW298"/>
      <c r="AEX298"/>
      <c r="AEY298"/>
      <c r="AEZ298"/>
      <c r="AFA298"/>
      <c r="AFB298"/>
      <c r="AFC298"/>
      <c r="AFD298"/>
      <c r="AFE298"/>
      <c r="AFF298"/>
      <c r="AFG298"/>
      <c r="AFH298"/>
      <c r="AFI298"/>
      <c r="AFJ298"/>
      <c r="AFK298"/>
      <c r="AFL298"/>
      <c r="AFM298"/>
      <c r="AFN298"/>
      <c r="AFO298"/>
      <c r="AFP298"/>
      <c r="AFQ298"/>
      <c r="AFR298"/>
      <c r="AFS298"/>
      <c r="AFT298"/>
      <c r="AFU298"/>
      <c r="AFV298"/>
      <c r="AFW298"/>
      <c r="AFX298"/>
      <c r="AFY298"/>
      <c r="AFZ298"/>
      <c r="AGA298"/>
      <c r="AGB298"/>
      <c r="AGC298"/>
      <c r="AGD298"/>
      <c r="AGE298"/>
      <c r="AGF298"/>
      <c r="AGG298"/>
      <c r="AGH298"/>
      <c r="AGI298"/>
      <c r="AGJ298"/>
      <c r="AGK298"/>
      <c r="AGL298"/>
      <c r="AGM298"/>
      <c r="AGN298"/>
      <c r="AGO298"/>
      <c r="AGP298"/>
      <c r="AGQ298"/>
      <c r="AGR298"/>
      <c r="AGS298"/>
      <c r="AGT298"/>
      <c r="AGU298"/>
      <c r="AGV298"/>
      <c r="AGW298"/>
      <c r="AGX298"/>
      <c r="AGY298"/>
      <c r="AGZ298"/>
      <c r="AHA298"/>
      <c r="AHB298"/>
      <c r="AHC298"/>
      <c r="AHD298"/>
      <c r="AHE298"/>
      <c r="AHF298"/>
      <c r="AHG298"/>
      <c r="AHH298"/>
      <c r="AHI298"/>
      <c r="AHJ298"/>
      <c r="AHK298"/>
      <c r="AHL298"/>
      <c r="AHM298"/>
      <c r="AHN298"/>
      <c r="AHO298"/>
      <c r="AHP298"/>
      <c r="AHQ298"/>
      <c r="AHR298"/>
      <c r="AHS298"/>
      <c r="AHT298"/>
      <c r="AHU298"/>
      <c r="AHV298"/>
      <c r="AHW298"/>
      <c r="AHX298"/>
      <c r="AHY298"/>
      <c r="AHZ298"/>
      <c r="AIA298"/>
      <c r="AIB298"/>
      <c r="AIC298"/>
      <c r="AID298"/>
      <c r="AIE298"/>
      <c r="AIF298"/>
      <c r="AIG298"/>
      <c r="AIH298"/>
      <c r="AII298"/>
      <c r="AIJ298"/>
      <c r="AIK298"/>
      <c r="AIL298"/>
      <c r="AIM298"/>
      <c r="AIN298"/>
      <c r="AIO298"/>
      <c r="AIP298"/>
      <c r="AIQ298"/>
      <c r="AIR298"/>
      <c r="AIS298"/>
      <c r="AIT298"/>
      <c r="AIU298"/>
      <c r="AIV298"/>
      <c r="AIW298"/>
      <c r="AIX298"/>
      <c r="AIY298"/>
      <c r="AIZ298"/>
      <c r="AJA298"/>
      <c r="AJB298"/>
      <c r="AJC298"/>
      <c r="AJD298"/>
      <c r="AJE298"/>
      <c r="AJF298"/>
      <c r="AJG298"/>
      <c r="AJH298"/>
      <c r="AJI298"/>
      <c r="AJJ298"/>
      <c r="AJK298"/>
      <c r="AJL298"/>
      <c r="AJM298"/>
      <c r="AJN298"/>
      <c r="AJO298"/>
      <c r="AJP298"/>
      <c r="AJQ298"/>
      <c r="AJR298"/>
      <c r="AJS298"/>
      <c r="AJT298"/>
      <c r="AJU298"/>
      <c r="AJV298"/>
      <c r="AJW298"/>
      <c r="AJX298"/>
      <c r="AJY298"/>
      <c r="AJZ298"/>
      <c r="AKA298"/>
      <c r="AKB298"/>
      <c r="AKC298"/>
      <c r="AKD298"/>
      <c r="AKE298"/>
      <c r="AKF298"/>
      <c r="AKG298"/>
      <c r="AKH298"/>
      <c r="AKI298"/>
      <c r="AKJ298"/>
      <c r="AKK298"/>
      <c r="AKL298"/>
      <c r="AKM298"/>
      <c r="AKN298"/>
      <c r="AKO298"/>
      <c r="AKP298"/>
      <c r="AKQ298"/>
      <c r="AKR298"/>
      <c r="AKS298"/>
      <c r="AKT298"/>
      <c r="AKU298"/>
      <c r="AKV298"/>
      <c r="AKW298"/>
      <c r="AKX298"/>
      <c r="AKY298"/>
      <c r="AKZ298"/>
      <c r="ALA298"/>
      <c r="ALB298"/>
      <c r="ALC298"/>
      <c r="ALD298"/>
      <c r="ALE298"/>
      <c r="ALF298"/>
      <c r="ALG298"/>
      <c r="ALH298"/>
      <c r="ALI298"/>
      <c r="ALJ298"/>
      <c r="ALK298"/>
      <c r="ALL298"/>
      <c r="ALM298"/>
      <c r="ALN298"/>
      <c r="ALO298"/>
      <c r="ALP298"/>
      <c r="ALQ298"/>
      <c r="ALR298"/>
      <c r="ALS298"/>
      <c r="ALT298"/>
      <c r="ALU298"/>
      <c r="ALV298"/>
      <c r="ALW298"/>
      <c r="ALX298"/>
      <c r="ALY298"/>
      <c r="ALZ298"/>
      <c r="AMA298"/>
      <c r="AMB298"/>
      <c r="AMC298"/>
      <c r="AMD298"/>
      <c r="AME298"/>
      <c r="AMF298"/>
      <c r="AMG298"/>
      <c r="AMH298"/>
      <c r="AMI298"/>
    </row>
    <row r="299" spans="1:1023">
      <c r="A299" s="284" t="s">
        <v>1092</v>
      </c>
      <c r="B299" s="156">
        <v>299</v>
      </c>
      <c r="C299" t="s">
        <v>26003</v>
      </c>
      <c r="D299" s="293" t="s">
        <v>1093</v>
      </c>
      <c r="E299"/>
      <c r="F299" s="78">
        <v>4</v>
      </c>
      <c r="G299"/>
      <c r="H299" s="253">
        <v>4</v>
      </c>
      <c r="I299" s="343"/>
      <c r="J299" s="212"/>
      <c r="K299" s="78">
        <v>2</v>
      </c>
      <c r="L299" s="78" t="s">
        <v>773</v>
      </c>
      <c r="M299"/>
      <c r="N299"/>
      <c r="O299"/>
      <c r="P299"/>
      <c r="Q299"/>
      <c r="R299"/>
      <c r="S299" s="78">
        <v>2</v>
      </c>
      <c r="T299" s="78"/>
      <c r="U299"/>
      <c r="V299" s="166">
        <f t="shared" si="159"/>
        <v>100</v>
      </c>
      <c r="W299" s="166">
        <f t="shared" si="152"/>
        <v>100</v>
      </c>
      <c r="X299" s="166">
        <f t="shared" si="160"/>
        <v>100</v>
      </c>
      <c r="Y299" s="166">
        <f t="shared" si="165"/>
        <v>100</v>
      </c>
      <c r="Z299" s="166">
        <f t="shared" si="166"/>
        <v>100</v>
      </c>
      <c r="AA299" s="174">
        <f t="shared" si="169"/>
        <v>100</v>
      </c>
      <c r="AB299" s="174">
        <f t="shared" si="168"/>
        <v>100</v>
      </c>
      <c r="AC299" s="174">
        <f t="shared" si="167"/>
        <v>3</v>
      </c>
      <c r="AD299"/>
      <c r="AE299"/>
      <c r="AF299" s="162">
        <f t="shared" si="161"/>
        <v>10</v>
      </c>
      <c r="AG299" s="162">
        <f t="shared" si="162"/>
        <v>100</v>
      </c>
      <c r="AH299" s="162">
        <f t="shared" si="163"/>
        <v>100</v>
      </c>
      <c r="AI299" s="162">
        <f t="shared" si="164"/>
        <v>100</v>
      </c>
      <c r="AJ299" s="352" t="s">
        <v>25636</v>
      </c>
      <c r="AK299" s="387">
        <v>1</v>
      </c>
      <c r="AL299" s="366">
        <v>3</v>
      </c>
      <c r="AM299" s="163"/>
      <c r="AN299" s="154">
        <v>1</v>
      </c>
      <c r="AO299"/>
      <c r="AP299"/>
      <c r="AQ299" s="243" t="s">
        <v>6752</v>
      </c>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c r="AAA299"/>
      <c r="AAB299"/>
      <c r="AAC299"/>
      <c r="AAD299"/>
      <c r="AAE299"/>
      <c r="AAF299"/>
      <c r="AAG299"/>
      <c r="AAH299"/>
      <c r="AAI299"/>
      <c r="AAJ299"/>
      <c r="AAK299"/>
      <c r="AAL299"/>
      <c r="AAM299"/>
      <c r="AAN299"/>
      <c r="AAO299"/>
      <c r="AAP299"/>
      <c r="AAQ299"/>
      <c r="AAR299"/>
      <c r="AAS299"/>
      <c r="AAT299"/>
      <c r="AAU299"/>
      <c r="AAV299"/>
      <c r="AAW299"/>
      <c r="AAX299"/>
      <c r="AAY299"/>
      <c r="AAZ299"/>
      <c r="ABA299"/>
      <c r="ABB299"/>
      <c r="ABC299"/>
      <c r="ABD299"/>
      <c r="ABE299"/>
      <c r="ABF299"/>
      <c r="ABG299"/>
      <c r="ABH299"/>
      <c r="ABI299"/>
      <c r="ABJ299"/>
      <c r="ABK299"/>
      <c r="ABL299"/>
      <c r="ABM299"/>
      <c r="ABN299"/>
      <c r="ABO299"/>
      <c r="ABP299"/>
      <c r="ABQ299"/>
      <c r="ABR299"/>
      <c r="ABS299"/>
      <c r="ABT299"/>
      <c r="ABU299"/>
      <c r="ABV299"/>
      <c r="ABW299"/>
      <c r="ABX299"/>
      <c r="ABY299"/>
      <c r="ABZ299"/>
      <c r="ACA299"/>
      <c r="ACB299"/>
      <c r="ACC299"/>
      <c r="ACD299"/>
      <c r="ACE299"/>
      <c r="ACF299"/>
      <c r="ACG299"/>
      <c r="ACH299"/>
      <c r="ACI299"/>
      <c r="ACJ299"/>
      <c r="ACK299"/>
      <c r="ACL299"/>
      <c r="ACM299"/>
      <c r="ACN299"/>
      <c r="ACO299"/>
      <c r="ACP299"/>
      <c r="ACQ299"/>
      <c r="ACR299"/>
      <c r="ACS299"/>
      <c r="ACT299"/>
      <c r="ACU299"/>
      <c r="ACV299"/>
      <c r="ACW299"/>
      <c r="ACX299"/>
      <c r="ACY299"/>
      <c r="ACZ299"/>
      <c r="ADA299"/>
      <c r="ADB299"/>
      <c r="ADC299"/>
      <c r="ADD299"/>
      <c r="ADE299"/>
      <c r="ADF299"/>
      <c r="ADG299"/>
      <c r="ADH299"/>
      <c r="ADI299"/>
      <c r="ADJ299"/>
      <c r="ADK299"/>
      <c r="ADL299"/>
      <c r="ADM299"/>
      <c r="ADN299"/>
      <c r="ADO299"/>
      <c r="ADP299"/>
      <c r="ADQ299"/>
      <c r="ADR299"/>
      <c r="ADS299"/>
      <c r="ADT299"/>
      <c r="ADU299"/>
      <c r="ADV299"/>
      <c r="ADW299"/>
      <c r="ADX299"/>
      <c r="ADY299"/>
      <c r="ADZ299"/>
      <c r="AEA299"/>
      <c r="AEB299"/>
      <c r="AEC299"/>
      <c r="AED299"/>
      <c r="AEE299"/>
      <c r="AEF299"/>
      <c r="AEG299"/>
      <c r="AEH299"/>
      <c r="AEI299"/>
      <c r="AEJ299"/>
      <c r="AEK299"/>
      <c r="AEL299"/>
      <c r="AEM299"/>
      <c r="AEN299"/>
      <c r="AEO299"/>
      <c r="AEP299"/>
      <c r="AEQ299"/>
      <c r="AER299"/>
      <c r="AES299"/>
      <c r="AET299"/>
      <c r="AEU299"/>
      <c r="AEV299"/>
      <c r="AEW299"/>
      <c r="AEX299"/>
      <c r="AEY299"/>
      <c r="AEZ299"/>
      <c r="AFA299"/>
      <c r="AFB299"/>
      <c r="AFC299"/>
      <c r="AFD299"/>
      <c r="AFE299"/>
      <c r="AFF299"/>
      <c r="AFG299"/>
      <c r="AFH299"/>
      <c r="AFI299"/>
      <c r="AFJ299"/>
      <c r="AFK299"/>
      <c r="AFL299"/>
      <c r="AFM299"/>
      <c r="AFN299"/>
      <c r="AFO299"/>
      <c r="AFP299"/>
      <c r="AFQ299"/>
      <c r="AFR299"/>
      <c r="AFS299"/>
      <c r="AFT299"/>
      <c r="AFU299"/>
      <c r="AFV299"/>
      <c r="AFW299"/>
      <c r="AFX299"/>
      <c r="AFY299"/>
      <c r="AFZ299"/>
      <c r="AGA299"/>
      <c r="AGB299"/>
      <c r="AGC299"/>
      <c r="AGD299"/>
      <c r="AGE299"/>
      <c r="AGF299"/>
      <c r="AGG299"/>
      <c r="AGH299"/>
      <c r="AGI299"/>
      <c r="AGJ299"/>
      <c r="AGK299"/>
      <c r="AGL299"/>
      <c r="AGM299"/>
      <c r="AGN299"/>
      <c r="AGO299"/>
      <c r="AGP299"/>
      <c r="AGQ299"/>
      <c r="AGR299"/>
      <c r="AGS299"/>
      <c r="AGT299"/>
      <c r="AGU299"/>
      <c r="AGV299"/>
      <c r="AGW299"/>
      <c r="AGX299"/>
      <c r="AGY299"/>
      <c r="AGZ299"/>
      <c r="AHA299"/>
      <c r="AHB299"/>
      <c r="AHC299"/>
      <c r="AHD299"/>
      <c r="AHE299"/>
      <c r="AHF299"/>
      <c r="AHG299"/>
      <c r="AHH299"/>
      <c r="AHI299"/>
      <c r="AHJ299"/>
      <c r="AHK299"/>
      <c r="AHL299"/>
      <c r="AHM299"/>
      <c r="AHN299"/>
      <c r="AHO299"/>
      <c r="AHP299"/>
      <c r="AHQ299"/>
      <c r="AHR299"/>
      <c r="AHS299"/>
      <c r="AHT299"/>
      <c r="AHU299"/>
      <c r="AHV299"/>
      <c r="AHW299"/>
      <c r="AHX299"/>
      <c r="AHY299"/>
      <c r="AHZ299"/>
      <c r="AIA299"/>
      <c r="AIB299"/>
      <c r="AIC299"/>
      <c r="AID299"/>
      <c r="AIE299"/>
      <c r="AIF299"/>
      <c r="AIG299"/>
      <c r="AIH299"/>
      <c r="AII299"/>
      <c r="AIJ299"/>
      <c r="AIK299"/>
      <c r="AIL299"/>
      <c r="AIM299"/>
      <c r="AIN299"/>
      <c r="AIO299"/>
      <c r="AIP299"/>
      <c r="AIQ299"/>
      <c r="AIR299"/>
      <c r="AIS299"/>
      <c r="AIT299"/>
      <c r="AIU299"/>
      <c r="AIV299"/>
      <c r="AIW299"/>
      <c r="AIX299"/>
      <c r="AIY299"/>
      <c r="AIZ299"/>
      <c r="AJA299"/>
      <c r="AJB299"/>
      <c r="AJC299"/>
      <c r="AJD299"/>
      <c r="AJE299"/>
      <c r="AJF299"/>
      <c r="AJG299"/>
      <c r="AJH299"/>
      <c r="AJI299"/>
      <c r="AJJ299"/>
      <c r="AJK299"/>
      <c r="AJL299"/>
      <c r="AJM299"/>
      <c r="AJN299"/>
      <c r="AJO299"/>
      <c r="AJP299"/>
      <c r="AJQ299"/>
      <c r="AJR299"/>
      <c r="AJS299"/>
      <c r="AJT299"/>
      <c r="AJU299"/>
      <c r="AJV299"/>
      <c r="AJW299"/>
      <c r="AJX299"/>
      <c r="AJY299"/>
      <c r="AJZ299"/>
      <c r="AKA299"/>
      <c r="AKB299"/>
      <c r="AKC299"/>
      <c r="AKD299"/>
      <c r="AKE299"/>
      <c r="AKF299"/>
      <c r="AKG299"/>
      <c r="AKH299"/>
      <c r="AKI299"/>
      <c r="AKJ299"/>
      <c r="AKK299"/>
      <c r="AKL299"/>
      <c r="AKM299"/>
      <c r="AKN299"/>
      <c r="AKO299"/>
      <c r="AKP299"/>
      <c r="AKQ299"/>
      <c r="AKR299"/>
      <c r="AKS299"/>
      <c r="AKT299"/>
      <c r="AKU299"/>
      <c r="AKV299"/>
      <c r="AKW299"/>
      <c r="AKX299"/>
      <c r="AKY299"/>
      <c r="AKZ299"/>
      <c r="ALA299"/>
      <c r="ALB299"/>
      <c r="ALC299"/>
      <c r="ALD299"/>
      <c r="ALE299"/>
      <c r="ALF299"/>
      <c r="ALG299"/>
      <c r="ALH299"/>
      <c r="ALI299"/>
      <c r="ALJ299"/>
      <c r="ALK299"/>
      <c r="ALL299"/>
      <c r="ALM299"/>
      <c r="ALN299"/>
      <c r="ALO299"/>
      <c r="ALP299"/>
      <c r="ALQ299"/>
      <c r="ALR299"/>
      <c r="ALS299"/>
      <c r="ALT299"/>
      <c r="ALU299"/>
      <c r="ALV299"/>
      <c r="ALW299"/>
      <c r="ALX299"/>
      <c r="ALY299"/>
      <c r="ALZ299"/>
      <c r="AMA299"/>
      <c r="AMB299"/>
      <c r="AMC299"/>
      <c r="AMD299"/>
      <c r="AME299"/>
      <c r="AMF299"/>
      <c r="AMG299"/>
      <c r="AMH299"/>
      <c r="AMI299"/>
    </row>
    <row r="300" spans="1:1023">
      <c r="A300" s="284" t="s">
        <v>1094</v>
      </c>
      <c r="B300" s="156">
        <v>300</v>
      </c>
      <c r="C300" t="s">
        <v>26004</v>
      </c>
      <c r="D300" s="293" t="s">
        <v>6597</v>
      </c>
      <c r="E300"/>
      <c r="F300" s="78">
        <v>4</v>
      </c>
      <c r="G300"/>
      <c r="H300" s="253"/>
      <c r="I300" s="349">
        <v>273.2</v>
      </c>
      <c r="J300" s="212"/>
      <c r="K300" s="78"/>
      <c r="L300" s="78">
        <v>1</v>
      </c>
      <c r="M300"/>
      <c r="N300"/>
      <c r="O300"/>
      <c r="P300"/>
      <c r="Q300"/>
      <c r="R300"/>
      <c r="S300" s="78">
        <v>2</v>
      </c>
      <c r="T300" s="78"/>
      <c r="U300"/>
      <c r="V300" s="166">
        <f t="shared" si="159"/>
        <v>100</v>
      </c>
      <c r="W300" s="166">
        <f t="shared" si="152"/>
        <v>100</v>
      </c>
      <c r="X300" s="166">
        <f t="shared" si="160"/>
        <v>100</v>
      </c>
      <c r="Y300" s="166">
        <f t="shared" si="165"/>
        <v>100</v>
      </c>
      <c r="Z300" s="166">
        <f t="shared" si="166"/>
        <v>100</v>
      </c>
      <c r="AA300" s="174">
        <f t="shared" si="169"/>
        <v>100</v>
      </c>
      <c r="AB300" s="174">
        <f t="shared" si="168"/>
        <v>100</v>
      </c>
      <c r="AC300" s="174">
        <f t="shared" si="167"/>
        <v>3</v>
      </c>
      <c r="AD300"/>
      <c r="AE300"/>
      <c r="AF300" s="162">
        <f t="shared" si="161"/>
        <v>100</v>
      </c>
      <c r="AG300" s="162">
        <f t="shared" si="162"/>
        <v>100</v>
      </c>
      <c r="AH300" s="162">
        <f t="shared" si="163"/>
        <v>100</v>
      </c>
      <c r="AI300" s="162">
        <f t="shared" si="164"/>
        <v>100</v>
      </c>
      <c r="AJ300" s="352" t="s">
        <v>25636</v>
      </c>
      <c r="AK300" s="224"/>
      <c r="AL300" s="78">
        <v>3</v>
      </c>
      <c r="AM300" s="163"/>
      <c r="AN300"/>
      <c r="AO300"/>
      <c r="AP300"/>
      <c r="AQ300" s="243" t="s">
        <v>781</v>
      </c>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c r="AAA300"/>
      <c r="AAB300"/>
      <c r="AAC300"/>
      <c r="AAD300"/>
      <c r="AAE300"/>
      <c r="AAF300"/>
      <c r="AAG300"/>
      <c r="AAH300"/>
      <c r="AAI300"/>
      <c r="AAJ300"/>
      <c r="AAK300"/>
      <c r="AAL300"/>
      <c r="AAM300"/>
      <c r="AAN300"/>
      <c r="AAO300"/>
      <c r="AAP300"/>
      <c r="AAQ300"/>
      <c r="AAR300"/>
      <c r="AAS300"/>
      <c r="AAT300"/>
      <c r="AAU300"/>
      <c r="AAV300"/>
      <c r="AAW300"/>
      <c r="AAX300"/>
      <c r="AAY300"/>
      <c r="AAZ300"/>
      <c r="ABA300"/>
      <c r="ABB300"/>
      <c r="ABC300"/>
      <c r="ABD300"/>
      <c r="ABE300"/>
      <c r="ABF300"/>
      <c r="ABG300"/>
      <c r="ABH300"/>
      <c r="ABI300"/>
      <c r="ABJ300"/>
      <c r="ABK300"/>
      <c r="ABL300"/>
      <c r="ABM300"/>
      <c r="ABN300"/>
      <c r="ABO300"/>
      <c r="ABP300"/>
      <c r="ABQ300"/>
      <c r="ABR300"/>
      <c r="ABS300"/>
      <c r="ABT300"/>
      <c r="ABU300"/>
      <c r="ABV300"/>
      <c r="ABW300"/>
      <c r="ABX300"/>
      <c r="ABY300"/>
      <c r="ABZ300"/>
      <c r="ACA300"/>
      <c r="ACB300"/>
      <c r="ACC300"/>
      <c r="ACD300"/>
      <c r="ACE300"/>
      <c r="ACF300"/>
      <c r="ACG300"/>
      <c r="ACH300"/>
      <c r="ACI300"/>
      <c r="ACJ300"/>
      <c r="ACK300"/>
      <c r="ACL300"/>
      <c r="ACM300"/>
      <c r="ACN300"/>
      <c r="ACO300"/>
      <c r="ACP300"/>
      <c r="ACQ300"/>
      <c r="ACR300"/>
      <c r="ACS300"/>
      <c r="ACT300"/>
      <c r="ACU300"/>
      <c r="ACV300"/>
      <c r="ACW300"/>
      <c r="ACX300"/>
      <c r="ACY300"/>
      <c r="ACZ300"/>
      <c r="ADA300"/>
      <c r="ADB300"/>
      <c r="ADC300"/>
      <c r="ADD300"/>
      <c r="ADE300"/>
      <c r="ADF300"/>
      <c r="ADG300"/>
      <c r="ADH300"/>
      <c r="ADI300"/>
      <c r="ADJ300"/>
      <c r="ADK300"/>
      <c r="ADL300"/>
      <c r="ADM300"/>
      <c r="ADN300"/>
      <c r="ADO300"/>
      <c r="ADP300"/>
      <c r="ADQ300"/>
      <c r="ADR300"/>
      <c r="ADS300"/>
      <c r="ADT300"/>
      <c r="ADU300"/>
      <c r="ADV300"/>
      <c r="ADW300"/>
      <c r="ADX300"/>
      <c r="ADY300"/>
      <c r="ADZ300"/>
      <c r="AEA300"/>
      <c r="AEB300"/>
      <c r="AEC300"/>
      <c r="AED300"/>
      <c r="AEE300"/>
      <c r="AEF300"/>
      <c r="AEG300"/>
      <c r="AEH300"/>
      <c r="AEI300"/>
      <c r="AEJ300"/>
      <c r="AEK300"/>
      <c r="AEL300"/>
      <c r="AEM300"/>
      <c r="AEN300"/>
      <c r="AEO300"/>
      <c r="AEP300"/>
      <c r="AEQ300"/>
      <c r="AER300"/>
      <c r="AES300"/>
      <c r="AET300"/>
      <c r="AEU300"/>
      <c r="AEV300"/>
      <c r="AEW300"/>
      <c r="AEX300"/>
      <c r="AEY300"/>
      <c r="AEZ300"/>
      <c r="AFA300"/>
      <c r="AFB300"/>
      <c r="AFC300"/>
      <c r="AFD300"/>
      <c r="AFE300"/>
      <c r="AFF300"/>
      <c r="AFG300"/>
      <c r="AFH300"/>
      <c r="AFI300"/>
      <c r="AFJ300"/>
      <c r="AFK300"/>
      <c r="AFL300"/>
      <c r="AFM300"/>
      <c r="AFN300"/>
      <c r="AFO300"/>
      <c r="AFP300"/>
      <c r="AFQ300"/>
      <c r="AFR300"/>
      <c r="AFS300"/>
      <c r="AFT300"/>
      <c r="AFU300"/>
      <c r="AFV300"/>
      <c r="AFW300"/>
      <c r="AFX300"/>
      <c r="AFY300"/>
      <c r="AFZ300"/>
      <c r="AGA300"/>
      <c r="AGB300"/>
      <c r="AGC300"/>
      <c r="AGD300"/>
      <c r="AGE300"/>
      <c r="AGF300"/>
      <c r="AGG300"/>
      <c r="AGH300"/>
      <c r="AGI300"/>
      <c r="AGJ300"/>
      <c r="AGK300"/>
      <c r="AGL300"/>
      <c r="AGM300"/>
      <c r="AGN300"/>
      <c r="AGO300"/>
      <c r="AGP300"/>
      <c r="AGQ300"/>
      <c r="AGR300"/>
      <c r="AGS300"/>
      <c r="AGT300"/>
      <c r="AGU300"/>
      <c r="AGV300"/>
      <c r="AGW300"/>
      <c r="AGX300"/>
      <c r="AGY300"/>
      <c r="AGZ300"/>
      <c r="AHA300"/>
      <c r="AHB300"/>
      <c r="AHC300"/>
      <c r="AHD300"/>
      <c r="AHE300"/>
      <c r="AHF300"/>
      <c r="AHG300"/>
      <c r="AHH300"/>
      <c r="AHI300"/>
      <c r="AHJ300"/>
      <c r="AHK300"/>
      <c r="AHL300"/>
      <c r="AHM300"/>
      <c r="AHN300"/>
      <c r="AHO300"/>
      <c r="AHP300"/>
      <c r="AHQ300"/>
      <c r="AHR300"/>
      <c r="AHS300"/>
      <c r="AHT300"/>
      <c r="AHU300"/>
      <c r="AHV300"/>
      <c r="AHW300"/>
      <c r="AHX300"/>
      <c r="AHY300"/>
      <c r="AHZ300"/>
      <c r="AIA300"/>
      <c r="AIB300"/>
      <c r="AIC300"/>
      <c r="AID300"/>
      <c r="AIE300"/>
      <c r="AIF300"/>
      <c r="AIG300"/>
      <c r="AIH300"/>
      <c r="AII300"/>
      <c r="AIJ300"/>
      <c r="AIK300"/>
      <c r="AIL300"/>
      <c r="AIM300"/>
      <c r="AIN300"/>
      <c r="AIO300"/>
      <c r="AIP300"/>
      <c r="AIQ300"/>
      <c r="AIR300"/>
      <c r="AIS300"/>
      <c r="AIT300"/>
      <c r="AIU300"/>
      <c r="AIV300"/>
      <c r="AIW300"/>
      <c r="AIX300"/>
      <c r="AIY300"/>
      <c r="AIZ300"/>
      <c r="AJA300"/>
      <c r="AJB300"/>
      <c r="AJC300"/>
      <c r="AJD300"/>
      <c r="AJE300"/>
      <c r="AJF300"/>
      <c r="AJG300"/>
      <c r="AJH300"/>
      <c r="AJI300"/>
      <c r="AJJ300"/>
      <c r="AJK300"/>
      <c r="AJL300"/>
      <c r="AJM300"/>
      <c r="AJN300"/>
      <c r="AJO300"/>
      <c r="AJP300"/>
      <c r="AJQ300"/>
      <c r="AJR300"/>
      <c r="AJS300"/>
      <c r="AJT300"/>
      <c r="AJU300"/>
      <c r="AJV300"/>
      <c r="AJW300"/>
      <c r="AJX300"/>
      <c r="AJY300"/>
      <c r="AJZ300"/>
      <c r="AKA300"/>
      <c r="AKB300"/>
      <c r="AKC300"/>
      <c r="AKD300"/>
      <c r="AKE300"/>
      <c r="AKF300"/>
      <c r="AKG300"/>
      <c r="AKH300"/>
      <c r="AKI300"/>
      <c r="AKJ300"/>
      <c r="AKK300"/>
      <c r="AKL300"/>
      <c r="AKM300"/>
      <c r="AKN300"/>
      <c r="AKO300"/>
      <c r="AKP300"/>
      <c r="AKQ300"/>
      <c r="AKR300"/>
      <c r="AKS300"/>
      <c r="AKT300"/>
      <c r="AKU300"/>
      <c r="AKV300"/>
      <c r="AKW300"/>
      <c r="AKX300"/>
      <c r="AKY300"/>
      <c r="AKZ300"/>
      <c r="ALA300"/>
      <c r="ALB300"/>
      <c r="ALC300"/>
      <c r="ALD300"/>
      <c r="ALE300"/>
      <c r="ALF300"/>
      <c r="ALG300"/>
      <c r="ALH300"/>
      <c r="ALI300"/>
      <c r="ALJ300"/>
      <c r="ALK300"/>
      <c r="ALL300"/>
      <c r="ALM300"/>
      <c r="ALN300"/>
      <c r="ALO300"/>
      <c r="ALP300"/>
      <c r="ALQ300"/>
      <c r="ALR300"/>
      <c r="ALS300"/>
      <c r="ALT300"/>
      <c r="ALU300"/>
      <c r="ALV300"/>
      <c r="ALW300"/>
      <c r="ALX300"/>
      <c r="ALY300"/>
      <c r="ALZ300"/>
      <c r="AMA300"/>
      <c r="AMB300"/>
      <c r="AMC300"/>
      <c r="AMD300"/>
      <c r="AME300"/>
      <c r="AMF300"/>
      <c r="AMG300"/>
      <c r="AMH300"/>
      <c r="AMI300"/>
    </row>
    <row r="301" spans="1:1023">
      <c r="A301" s="284" t="s">
        <v>6749</v>
      </c>
      <c r="B301" s="156">
        <v>301</v>
      </c>
      <c r="C301" t="s">
        <v>26005</v>
      </c>
      <c r="D301" s="293" t="s">
        <v>6750</v>
      </c>
      <c r="E301"/>
      <c r="F301" s="78">
        <v>4</v>
      </c>
      <c r="G301"/>
      <c r="H301" s="253"/>
      <c r="I301" s="349">
        <v>424.8</v>
      </c>
      <c r="J301" s="212"/>
      <c r="K301" s="78"/>
      <c r="L301" s="78">
        <v>1</v>
      </c>
      <c r="M301"/>
      <c r="N301"/>
      <c r="O301"/>
      <c r="P301"/>
      <c r="Q301"/>
      <c r="R301"/>
      <c r="S301" s="78"/>
      <c r="T301" s="78"/>
      <c r="U301"/>
      <c r="V301" s="166">
        <f t="shared" si="159"/>
        <v>100</v>
      </c>
      <c r="W301" s="166">
        <f t="shared" si="152"/>
        <v>100</v>
      </c>
      <c r="X301" s="166">
        <f t="shared" si="160"/>
        <v>100</v>
      </c>
      <c r="Y301" s="166">
        <f t="shared" si="165"/>
        <v>100</v>
      </c>
      <c r="Z301" s="166">
        <f t="shared" si="166"/>
        <v>100</v>
      </c>
      <c r="AA301" s="174">
        <f t="shared" si="169"/>
        <v>100</v>
      </c>
      <c r="AB301" s="174">
        <f t="shared" si="168"/>
        <v>100</v>
      </c>
      <c r="AC301" s="174">
        <f t="shared" si="167"/>
        <v>100</v>
      </c>
      <c r="AD301"/>
      <c r="AE301"/>
      <c r="AF301" s="162">
        <f t="shared" si="161"/>
        <v>100</v>
      </c>
      <c r="AG301" s="162">
        <f t="shared" si="162"/>
        <v>100</v>
      </c>
      <c r="AH301" s="162">
        <f t="shared" si="163"/>
        <v>100</v>
      </c>
      <c r="AI301" s="162">
        <f t="shared" si="164"/>
        <v>100</v>
      </c>
      <c r="AJ301" s="352"/>
      <c r="AK301" s="224"/>
      <c r="AL301" s="78">
        <v>2</v>
      </c>
      <c r="AM301" s="163"/>
      <c r="AN301"/>
      <c r="AO301"/>
      <c r="AP301"/>
      <c r="AQ301" s="243" t="s">
        <v>6751</v>
      </c>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c r="AAA301"/>
      <c r="AAB301"/>
      <c r="AAC301"/>
      <c r="AAD301"/>
      <c r="AAE301"/>
      <c r="AAF301"/>
      <c r="AAG301"/>
      <c r="AAH301"/>
      <c r="AAI301"/>
      <c r="AAJ301"/>
      <c r="AAK301"/>
      <c r="AAL301"/>
      <c r="AAM301"/>
      <c r="AAN301"/>
      <c r="AAO301"/>
      <c r="AAP301"/>
      <c r="AAQ301"/>
      <c r="AAR301"/>
      <c r="AAS301"/>
      <c r="AAT301"/>
      <c r="AAU301"/>
      <c r="AAV301"/>
      <c r="AAW301"/>
      <c r="AAX301"/>
      <c r="AAY301"/>
      <c r="AAZ301"/>
      <c r="ABA301"/>
      <c r="ABB301"/>
      <c r="ABC301"/>
      <c r="ABD301"/>
      <c r="ABE301"/>
      <c r="ABF301"/>
      <c r="ABG301"/>
      <c r="ABH301"/>
      <c r="ABI301"/>
      <c r="ABJ301"/>
      <c r="ABK301"/>
      <c r="ABL301"/>
      <c r="ABM301"/>
      <c r="ABN301"/>
      <c r="ABO301"/>
      <c r="ABP301"/>
      <c r="ABQ301"/>
      <c r="ABR301"/>
      <c r="ABS301"/>
      <c r="ABT301"/>
      <c r="ABU301"/>
      <c r="ABV301"/>
      <c r="ABW301"/>
      <c r="ABX301"/>
      <c r="ABY301"/>
      <c r="ABZ301"/>
      <c r="ACA301"/>
      <c r="ACB301"/>
      <c r="ACC301"/>
      <c r="ACD301"/>
      <c r="ACE301"/>
      <c r="ACF301"/>
      <c r="ACG301"/>
      <c r="ACH301"/>
      <c r="ACI301"/>
      <c r="ACJ301"/>
      <c r="ACK301"/>
      <c r="ACL301"/>
      <c r="ACM301"/>
      <c r="ACN301"/>
      <c r="ACO301"/>
      <c r="ACP301"/>
      <c r="ACQ301"/>
      <c r="ACR301"/>
      <c r="ACS301"/>
      <c r="ACT301"/>
      <c r="ACU301"/>
      <c r="ACV301"/>
      <c r="ACW301"/>
      <c r="ACX301"/>
      <c r="ACY301"/>
      <c r="ACZ301"/>
      <c r="ADA301"/>
      <c r="ADB301"/>
      <c r="ADC301"/>
      <c r="ADD301"/>
      <c r="ADE301"/>
      <c r="ADF301"/>
      <c r="ADG301"/>
      <c r="ADH301"/>
      <c r="ADI301"/>
      <c r="ADJ301"/>
      <c r="ADK301"/>
      <c r="ADL301"/>
      <c r="ADM301"/>
      <c r="ADN301"/>
      <c r="ADO301"/>
      <c r="ADP301"/>
      <c r="ADQ301"/>
      <c r="ADR301"/>
      <c r="ADS301"/>
      <c r="ADT301"/>
      <c r="ADU301"/>
      <c r="ADV301"/>
      <c r="ADW301"/>
      <c r="ADX301"/>
      <c r="ADY301"/>
      <c r="ADZ301"/>
      <c r="AEA301"/>
      <c r="AEB301"/>
      <c r="AEC301"/>
      <c r="AED301"/>
      <c r="AEE301"/>
      <c r="AEF301"/>
      <c r="AEG301"/>
      <c r="AEH301"/>
      <c r="AEI301"/>
      <c r="AEJ301"/>
      <c r="AEK301"/>
      <c r="AEL301"/>
      <c r="AEM301"/>
      <c r="AEN301"/>
      <c r="AEO301"/>
      <c r="AEP301"/>
      <c r="AEQ301"/>
      <c r="AER301"/>
      <c r="AES301"/>
      <c r="AET301"/>
      <c r="AEU301"/>
      <c r="AEV301"/>
      <c r="AEW301"/>
      <c r="AEX301"/>
      <c r="AEY301"/>
      <c r="AEZ301"/>
      <c r="AFA301"/>
      <c r="AFB301"/>
      <c r="AFC301"/>
      <c r="AFD301"/>
      <c r="AFE301"/>
      <c r="AFF301"/>
      <c r="AFG301"/>
      <c r="AFH301"/>
      <c r="AFI301"/>
      <c r="AFJ301"/>
      <c r="AFK301"/>
      <c r="AFL301"/>
      <c r="AFM301"/>
      <c r="AFN301"/>
      <c r="AFO301"/>
      <c r="AFP301"/>
      <c r="AFQ301"/>
      <c r="AFR301"/>
      <c r="AFS301"/>
      <c r="AFT301"/>
      <c r="AFU301"/>
      <c r="AFV301"/>
      <c r="AFW301"/>
      <c r="AFX301"/>
      <c r="AFY301"/>
      <c r="AFZ301"/>
      <c r="AGA301"/>
      <c r="AGB301"/>
      <c r="AGC301"/>
      <c r="AGD301"/>
      <c r="AGE301"/>
      <c r="AGF301"/>
      <c r="AGG301"/>
      <c r="AGH301"/>
      <c r="AGI301"/>
      <c r="AGJ301"/>
      <c r="AGK301"/>
      <c r="AGL301"/>
      <c r="AGM301"/>
      <c r="AGN301"/>
      <c r="AGO301"/>
      <c r="AGP301"/>
      <c r="AGQ301"/>
      <c r="AGR301"/>
      <c r="AGS301"/>
      <c r="AGT301"/>
      <c r="AGU301"/>
      <c r="AGV301"/>
      <c r="AGW301"/>
      <c r="AGX301"/>
      <c r="AGY301"/>
      <c r="AGZ301"/>
      <c r="AHA301"/>
      <c r="AHB301"/>
      <c r="AHC301"/>
      <c r="AHD301"/>
      <c r="AHE301"/>
      <c r="AHF301"/>
      <c r="AHG301"/>
      <c r="AHH301"/>
      <c r="AHI301"/>
      <c r="AHJ301"/>
      <c r="AHK301"/>
      <c r="AHL301"/>
      <c r="AHM301"/>
      <c r="AHN301"/>
      <c r="AHO301"/>
      <c r="AHP301"/>
      <c r="AHQ301"/>
      <c r="AHR301"/>
      <c r="AHS301"/>
      <c r="AHT301"/>
      <c r="AHU301"/>
      <c r="AHV301"/>
      <c r="AHW301"/>
      <c r="AHX301"/>
      <c r="AHY301"/>
      <c r="AHZ301"/>
      <c r="AIA301"/>
      <c r="AIB301"/>
      <c r="AIC301"/>
      <c r="AID301"/>
      <c r="AIE301"/>
      <c r="AIF301"/>
      <c r="AIG301"/>
      <c r="AIH301"/>
      <c r="AII301"/>
      <c r="AIJ301"/>
      <c r="AIK301"/>
      <c r="AIL301"/>
      <c r="AIM301"/>
      <c r="AIN301"/>
      <c r="AIO301"/>
      <c r="AIP301"/>
      <c r="AIQ301"/>
      <c r="AIR301"/>
      <c r="AIS301"/>
      <c r="AIT301"/>
      <c r="AIU301"/>
      <c r="AIV301"/>
      <c r="AIW301"/>
      <c r="AIX301"/>
      <c r="AIY301"/>
      <c r="AIZ301"/>
      <c r="AJA301"/>
      <c r="AJB301"/>
      <c r="AJC301"/>
      <c r="AJD301"/>
      <c r="AJE301"/>
      <c r="AJF301"/>
      <c r="AJG301"/>
      <c r="AJH301"/>
      <c r="AJI301"/>
      <c r="AJJ301"/>
      <c r="AJK301"/>
      <c r="AJL301"/>
      <c r="AJM301"/>
      <c r="AJN301"/>
      <c r="AJO301"/>
      <c r="AJP301"/>
      <c r="AJQ301"/>
      <c r="AJR301"/>
      <c r="AJS301"/>
      <c r="AJT301"/>
      <c r="AJU301"/>
      <c r="AJV301"/>
      <c r="AJW301"/>
      <c r="AJX301"/>
      <c r="AJY301"/>
      <c r="AJZ301"/>
      <c r="AKA301"/>
      <c r="AKB301"/>
      <c r="AKC301"/>
      <c r="AKD301"/>
      <c r="AKE301"/>
      <c r="AKF301"/>
      <c r="AKG301"/>
      <c r="AKH301"/>
      <c r="AKI301"/>
      <c r="AKJ301"/>
      <c r="AKK301"/>
      <c r="AKL301"/>
      <c r="AKM301"/>
      <c r="AKN301"/>
      <c r="AKO301"/>
      <c r="AKP301"/>
      <c r="AKQ301"/>
      <c r="AKR301"/>
      <c r="AKS301"/>
      <c r="AKT301"/>
      <c r="AKU301"/>
      <c r="AKV301"/>
      <c r="AKW301"/>
      <c r="AKX301"/>
      <c r="AKY301"/>
      <c r="AKZ301"/>
      <c r="ALA301"/>
      <c r="ALB301"/>
      <c r="ALC301"/>
      <c r="ALD301"/>
      <c r="ALE301"/>
      <c r="ALF301"/>
      <c r="ALG301"/>
      <c r="ALH301"/>
      <c r="ALI301"/>
      <c r="ALJ301"/>
      <c r="ALK301"/>
      <c r="ALL301"/>
      <c r="ALM301"/>
      <c r="ALN301"/>
      <c r="ALO301"/>
      <c r="ALP301"/>
      <c r="ALQ301"/>
      <c r="ALR301"/>
      <c r="ALS301"/>
      <c r="ALT301"/>
      <c r="ALU301"/>
      <c r="ALV301"/>
      <c r="ALW301"/>
      <c r="ALX301"/>
      <c r="ALY301"/>
      <c r="ALZ301"/>
      <c r="AMA301"/>
      <c r="AMB301"/>
      <c r="AMC301"/>
      <c r="AMD301"/>
      <c r="AME301"/>
      <c r="AMF301"/>
      <c r="AMG301"/>
      <c r="AMH301"/>
      <c r="AMI301"/>
    </row>
    <row r="302" spans="1:1023">
      <c r="A302" s="284" t="s">
        <v>1095</v>
      </c>
      <c r="B302" s="156">
        <v>302</v>
      </c>
      <c r="C302" t="s">
        <v>26006</v>
      </c>
      <c r="D302" s="293" t="s">
        <v>6596</v>
      </c>
      <c r="E302"/>
      <c r="F302" s="78"/>
      <c r="G302"/>
      <c r="H302" s="253"/>
      <c r="I302" s="343"/>
      <c r="J302" s="212"/>
      <c r="K302" s="78"/>
      <c r="L302" s="78">
        <v>1</v>
      </c>
      <c r="M302"/>
      <c r="N302"/>
      <c r="O302"/>
      <c r="P302"/>
      <c r="Q302"/>
      <c r="R302"/>
      <c r="S302" s="78"/>
      <c r="T302" s="78"/>
      <c r="U302"/>
      <c r="V302" s="166">
        <f t="shared" si="159"/>
        <v>100</v>
      </c>
      <c r="W302" s="166">
        <f t="shared" si="152"/>
        <v>100</v>
      </c>
      <c r="X302" s="166">
        <f t="shared" si="160"/>
        <v>100</v>
      </c>
      <c r="Y302" s="166">
        <f t="shared" si="165"/>
        <v>100</v>
      </c>
      <c r="Z302" s="166">
        <f t="shared" si="166"/>
        <v>100</v>
      </c>
      <c r="AA302" s="174">
        <f t="shared" si="169"/>
        <v>100</v>
      </c>
      <c r="AB302" s="174">
        <f t="shared" si="168"/>
        <v>100</v>
      </c>
      <c r="AC302" s="174">
        <f t="shared" si="167"/>
        <v>100</v>
      </c>
      <c r="AD302"/>
      <c r="AE302"/>
      <c r="AF302" s="162">
        <f t="shared" si="161"/>
        <v>100</v>
      </c>
      <c r="AG302" s="162">
        <f t="shared" si="162"/>
        <v>100</v>
      </c>
      <c r="AH302" s="162">
        <f t="shared" si="163"/>
        <v>100</v>
      </c>
      <c r="AI302" s="162">
        <f t="shared" si="164"/>
        <v>100</v>
      </c>
      <c r="AJ302" s="352" t="s">
        <v>25636</v>
      </c>
      <c r="AK302" s="224"/>
      <c r="AL302" s="78">
        <v>3</v>
      </c>
      <c r="AM302" s="163"/>
      <c r="AN302"/>
      <c r="AO302"/>
      <c r="AP302"/>
      <c r="AQ302" s="243" t="s">
        <v>781</v>
      </c>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c r="AAA302"/>
      <c r="AAB302"/>
      <c r="AAC302"/>
      <c r="AAD302"/>
      <c r="AAE302"/>
      <c r="AAF302"/>
      <c r="AAG302"/>
      <c r="AAH302"/>
      <c r="AAI302"/>
      <c r="AAJ302"/>
      <c r="AAK302"/>
      <c r="AAL302"/>
      <c r="AAM302"/>
      <c r="AAN302"/>
      <c r="AAO302"/>
      <c r="AAP302"/>
      <c r="AAQ302"/>
      <c r="AAR302"/>
      <c r="AAS302"/>
      <c r="AAT302"/>
      <c r="AAU302"/>
      <c r="AAV302"/>
      <c r="AAW302"/>
      <c r="AAX302"/>
      <c r="AAY302"/>
      <c r="AAZ302"/>
      <c r="ABA302"/>
      <c r="ABB302"/>
      <c r="ABC302"/>
      <c r="ABD302"/>
      <c r="ABE302"/>
      <c r="ABF302"/>
      <c r="ABG302"/>
      <c r="ABH302"/>
      <c r="ABI302"/>
      <c r="ABJ302"/>
      <c r="ABK302"/>
      <c r="ABL302"/>
      <c r="ABM302"/>
      <c r="ABN302"/>
      <c r="ABO302"/>
      <c r="ABP302"/>
      <c r="ABQ302"/>
      <c r="ABR302"/>
      <c r="ABS302"/>
      <c r="ABT302"/>
      <c r="ABU302"/>
      <c r="ABV302"/>
      <c r="ABW302"/>
      <c r="ABX302"/>
      <c r="ABY302"/>
      <c r="ABZ302"/>
      <c r="ACA302"/>
      <c r="ACB302"/>
      <c r="ACC302"/>
      <c r="ACD302"/>
      <c r="ACE302"/>
      <c r="ACF302"/>
      <c r="ACG302"/>
      <c r="ACH302"/>
      <c r="ACI302"/>
      <c r="ACJ302"/>
      <c r="ACK302"/>
      <c r="ACL302"/>
      <c r="ACM302"/>
      <c r="ACN302"/>
      <c r="ACO302"/>
      <c r="ACP302"/>
      <c r="ACQ302"/>
      <c r="ACR302"/>
      <c r="ACS302"/>
      <c r="ACT302"/>
      <c r="ACU302"/>
      <c r="ACV302"/>
      <c r="ACW302"/>
      <c r="ACX302"/>
      <c r="ACY302"/>
      <c r="ACZ302"/>
      <c r="ADA302"/>
      <c r="ADB302"/>
      <c r="ADC302"/>
      <c r="ADD302"/>
      <c r="ADE302"/>
      <c r="ADF302"/>
      <c r="ADG302"/>
      <c r="ADH302"/>
      <c r="ADI302"/>
      <c r="ADJ302"/>
      <c r="ADK302"/>
      <c r="ADL302"/>
      <c r="ADM302"/>
      <c r="ADN302"/>
      <c r="ADO302"/>
      <c r="ADP302"/>
      <c r="ADQ302"/>
      <c r="ADR302"/>
      <c r="ADS302"/>
      <c r="ADT302"/>
      <c r="ADU302"/>
      <c r="ADV302"/>
      <c r="ADW302"/>
      <c r="ADX302"/>
      <c r="ADY302"/>
      <c r="ADZ302"/>
      <c r="AEA302"/>
      <c r="AEB302"/>
      <c r="AEC302"/>
      <c r="AED302"/>
      <c r="AEE302"/>
      <c r="AEF302"/>
      <c r="AEG302"/>
      <c r="AEH302"/>
      <c r="AEI302"/>
      <c r="AEJ302"/>
      <c r="AEK302"/>
      <c r="AEL302"/>
      <c r="AEM302"/>
      <c r="AEN302"/>
      <c r="AEO302"/>
      <c r="AEP302"/>
      <c r="AEQ302"/>
      <c r="AER302"/>
      <c r="AES302"/>
      <c r="AET302"/>
      <c r="AEU302"/>
      <c r="AEV302"/>
      <c r="AEW302"/>
      <c r="AEX302"/>
      <c r="AEY302"/>
      <c r="AEZ302"/>
      <c r="AFA302"/>
      <c r="AFB302"/>
      <c r="AFC302"/>
      <c r="AFD302"/>
      <c r="AFE302"/>
      <c r="AFF302"/>
      <c r="AFG302"/>
      <c r="AFH302"/>
      <c r="AFI302"/>
      <c r="AFJ302"/>
      <c r="AFK302"/>
      <c r="AFL302"/>
      <c r="AFM302"/>
      <c r="AFN302"/>
      <c r="AFO302"/>
      <c r="AFP302"/>
      <c r="AFQ302"/>
      <c r="AFR302"/>
      <c r="AFS302"/>
      <c r="AFT302"/>
      <c r="AFU302"/>
      <c r="AFV302"/>
      <c r="AFW302"/>
      <c r="AFX302"/>
      <c r="AFY302"/>
      <c r="AFZ302"/>
      <c r="AGA302"/>
      <c r="AGB302"/>
      <c r="AGC302"/>
      <c r="AGD302"/>
      <c r="AGE302"/>
      <c r="AGF302"/>
      <c r="AGG302"/>
      <c r="AGH302"/>
      <c r="AGI302"/>
      <c r="AGJ302"/>
      <c r="AGK302"/>
      <c r="AGL302"/>
      <c r="AGM302"/>
      <c r="AGN302"/>
      <c r="AGO302"/>
      <c r="AGP302"/>
      <c r="AGQ302"/>
      <c r="AGR302"/>
      <c r="AGS302"/>
      <c r="AGT302"/>
      <c r="AGU302"/>
      <c r="AGV302"/>
      <c r="AGW302"/>
      <c r="AGX302"/>
      <c r="AGY302"/>
      <c r="AGZ302"/>
      <c r="AHA302"/>
      <c r="AHB302"/>
      <c r="AHC302"/>
      <c r="AHD302"/>
      <c r="AHE302"/>
      <c r="AHF302"/>
      <c r="AHG302"/>
      <c r="AHH302"/>
      <c r="AHI302"/>
      <c r="AHJ302"/>
      <c r="AHK302"/>
      <c r="AHL302"/>
      <c r="AHM302"/>
      <c r="AHN302"/>
      <c r="AHO302"/>
      <c r="AHP302"/>
      <c r="AHQ302"/>
      <c r="AHR302"/>
      <c r="AHS302"/>
      <c r="AHT302"/>
      <c r="AHU302"/>
      <c r="AHV302"/>
      <c r="AHW302"/>
      <c r="AHX302"/>
      <c r="AHY302"/>
      <c r="AHZ302"/>
      <c r="AIA302"/>
      <c r="AIB302"/>
      <c r="AIC302"/>
      <c r="AID302"/>
      <c r="AIE302"/>
      <c r="AIF302"/>
      <c r="AIG302"/>
      <c r="AIH302"/>
      <c r="AII302"/>
      <c r="AIJ302"/>
      <c r="AIK302"/>
      <c r="AIL302"/>
      <c r="AIM302"/>
      <c r="AIN302"/>
      <c r="AIO302"/>
      <c r="AIP302"/>
      <c r="AIQ302"/>
      <c r="AIR302"/>
      <c r="AIS302"/>
      <c r="AIT302"/>
      <c r="AIU302"/>
      <c r="AIV302"/>
      <c r="AIW302"/>
      <c r="AIX302"/>
      <c r="AIY302"/>
      <c r="AIZ302"/>
      <c r="AJA302"/>
      <c r="AJB302"/>
      <c r="AJC302"/>
      <c r="AJD302"/>
      <c r="AJE302"/>
      <c r="AJF302"/>
      <c r="AJG302"/>
      <c r="AJH302"/>
      <c r="AJI302"/>
      <c r="AJJ302"/>
      <c r="AJK302"/>
      <c r="AJL302"/>
      <c r="AJM302"/>
      <c r="AJN302"/>
      <c r="AJO302"/>
      <c r="AJP302"/>
      <c r="AJQ302"/>
      <c r="AJR302"/>
      <c r="AJS302"/>
      <c r="AJT302"/>
      <c r="AJU302"/>
      <c r="AJV302"/>
      <c r="AJW302"/>
      <c r="AJX302"/>
      <c r="AJY302"/>
      <c r="AJZ302"/>
      <c r="AKA302"/>
      <c r="AKB302"/>
      <c r="AKC302"/>
      <c r="AKD302"/>
      <c r="AKE302"/>
      <c r="AKF302"/>
      <c r="AKG302"/>
      <c r="AKH302"/>
      <c r="AKI302"/>
      <c r="AKJ302"/>
      <c r="AKK302"/>
      <c r="AKL302"/>
      <c r="AKM302"/>
      <c r="AKN302"/>
      <c r="AKO302"/>
      <c r="AKP302"/>
      <c r="AKQ302"/>
      <c r="AKR302"/>
      <c r="AKS302"/>
      <c r="AKT302"/>
      <c r="AKU302"/>
      <c r="AKV302"/>
      <c r="AKW302"/>
      <c r="AKX302"/>
      <c r="AKY302"/>
      <c r="AKZ302"/>
      <c r="ALA302"/>
      <c r="ALB302"/>
      <c r="ALC302"/>
      <c r="ALD302"/>
      <c r="ALE302"/>
      <c r="ALF302"/>
      <c r="ALG302"/>
      <c r="ALH302"/>
      <c r="ALI302"/>
      <c r="ALJ302"/>
      <c r="ALK302"/>
      <c r="ALL302"/>
      <c r="ALM302"/>
      <c r="ALN302"/>
      <c r="ALO302"/>
      <c r="ALP302"/>
      <c r="ALQ302"/>
      <c r="ALR302"/>
      <c r="ALS302"/>
      <c r="ALT302"/>
      <c r="ALU302"/>
      <c r="ALV302"/>
      <c r="ALW302"/>
      <c r="ALX302"/>
      <c r="ALY302"/>
      <c r="ALZ302"/>
      <c r="AMA302"/>
      <c r="AMB302"/>
      <c r="AMC302"/>
      <c r="AMD302"/>
      <c r="AME302"/>
      <c r="AMF302"/>
      <c r="AMG302"/>
      <c r="AMH302"/>
      <c r="AMI302"/>
    </row>
    <row r="303" spans="1:1023">
      <c r="A303" s="284" t="s">
        <v>1096</v>
      </c>
      <c r="B303" s="156">
        <v>303</v>
      </c>
      <c r="C303" t="s">
        <v>26007</v>
      </c>
      <c r="D303" s="293" t="s">
        <v>6599</v>
      </c>
      <c r="E303"/>
      <c r="F303" s="78"/>
      <c r="G303"/>
      <c r="H303" s="253"/>
      <c r="I303" s="349">
        <v>449.4</v>
      </c>
      <c r="J303" s="212"/>
      <c r="K303" s="78"/>
      <c r="L303" s="78">
        <v>1</v>
      </c>
      <c r="M303"/>
      <c r="N303"/>
      <c r="O303"/>
      <c r="P303"/>
      <c r="Q303"/>
      <c r="R303"/>
      <c r="S303" s="78">
        <v>2</v>
      </c>
      <c r="T303" s="78"/>
      <c r="U303"/>
      <c r="V303" s="166">
        <f t="shared" si="159"/>
        <v>100</v>
      </c>
      <c r="W303" s="166">
        <f t="shared" si="152"/>
        <v>100</v>
      </c>
      <c r="X303" s="166">
        <f t="shared" si="160"/>
        <v>100</v>
      </c>
      <c r="Y303" s="166">
        <f t="shared" si="165"/>
        <v>100</v>
      </c>
      <c r="Z303" s="166">
        <f t="shared" si="166"/>
        <v>100</v>
      </c>
      <c r="AA303" s="174">
        <f t="shared" si="169"/>
        <v>100</v>
      </c>
      <c r="AB303" s="174">
        <f t="shared" si="168"/>
        <v>100</v>
      </c>
      <c r="AC303" s="174">
        <f t="shared" si="167"/>
        <v>3</v>
      </c>
      <c r="AD303"/>
      <c r="AE303"/>
      <c r="AF303" s="162">
        <f t="shared" si="161"/>
        <v>100</v>
      </c>
      <c r="AG303" s="162">
        <f t="shared" si="162"/>
        <v>100</v>
      </c>
      <c r="AH303" s="162">
        <f t="shared" si="163"/>
        <v>100</v>
      </c>
      <c r="AI303" s="162">
        <f t="shared" si="164"/>
        <v>100</v>
      </c>
      <c r="AJ303" s="352" t="s">
        <v>25636</v>
      </c>
      <c r="AK303" s="224"/>
      <c r="AL303" s="78">
        <v>3</v>
      </c>
      <c r="AM303" s="163"/>
      <c r="AN303"/>
      <c r="AO303"/>
      <c r="AP303"/>
      <c r="AQ303" s="243" t="s">
        <v>781</v>
      </c>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c r="AAA303"/>
      <c r="AAB303"/>
      <c r="AAC303"/>
      <c r="AAD303"/>
      <c r="AAE303"/>
      <c r="AAF303"/>
      <c r="AAG303"/>
      <c r="AAH303"/>
      <c r="AAI303"/>
      <c r="AAJ303"/>
      <c r="AAK303"/>
      <c r="AAL303"/>
      <c r="AAM303"/>
      <c r="AAN303"/>
      <c r="AAO303"/>
      <c r="AAP303"/>
      <c r="AAQ303"/>
      <c r="AAR303"/>
      <c r="AAS303"/>
      <c r="AAT303"/>
      <c r="AAU303"/>
      <c r="AAV303"/>
      <c r="AAW303"/>
      <c r="AAX303"/>
      <c r="AAY303"/>
      <c r="AAZ303"/>
      <c r="ABA303"/>
      <c r="ABB303"/>
      <c r="ABC303"/>
      <c r="ABD303"/>
      <c r="ABE303"/>
      <c r="ABF303"/>
      <c r="ABG303"/>
      <c r="ABH303"/>
      <c r="ABI303"/>
      <c r="ABJ303"/>
      <c r="ABK303"/>
      <c r="ABL303"/>
      <c r="ABM303"/>
      <c r="ABN303"/>
      <c r="ABO303"/>
      <c r="ABP303"/>
      <c r="ABQ303"/>
      <c r="ABR303"/>
      <c r="ABS303"/>
      <c r="ABT303"/>
      <c r="ABU303"/>
      <c r="ABV303"/>
      <c r="ABW303"/>
      <c r="ABX303"/>
      <c r="ABY303"/>
      <c r="ABZ303"/>
      <c r="ACA303"/>
      <c r="ACB303"/>
      <c r="ACC303"/>
      <c r="ACD303"/>
      <c r="ACE303"/>
      <c r="ACF303"/>
      <c r="ACG303"/>
      <c r="ACH303"/>
      <c r="ACI303"/>
      <c r="ACJ303"/>
      <c r="ACK303"/>
      <c r="ACL303"/>
      <c r="ACM303"/>
      <c r="ACN303"/>
      <c r="ACO303"/>
      <c r="ACP303"/>
      <c r="ACQ303"/>
      <c r="ACR303"/>
      <c r="ACS303"/>
      <c r="ACT303"/>
      <c r="ACU303"/>
      <c r="ACV303"/>
      <c r="ACW303"/>
      <c r="ACX303"/>
      <c r="ACY303"/>
      <c r="ACZ303"/>
      <c r="ADA303"/>
      <c r="ADB303"/>
      <c r="ADC303"/>
      <c r="ADD303"/>
      <c r="ADE303"/>
      <c r="ADF303"/>
      <c r="ADG303"/>
      <c r="ADH303"/>
      <c r="ADI303"/>
      <c r="ADJ303"/>
      <c r="ADK303"/>
      <c r="ADL303"/>
      <c r="ADM303"/>
      <c r="ADN303"/>
      <c r="ADO303"/>
      <c r="ADP303"/>
      <c r="ADQ303"/>
      <c r="ADR303"/>
      <c r="ADS303"/>
      <c r="ADT303"/>
      <c r="ADU303"/>
      <c r="ADV303"/>
      <c r="ADW303"/>
      <c r="ADX303"/>
      <c r="ADY303"/>
      <c r="ADZ303"/>
      <c r="AEA303"/>
      <c r="AEB303"/>
      <c r="AEC303"/>
      <c r="AED303"/>
      <c r="AEE303"/>
      <c r="AEF303"/>
      <c r="AEG303"/>
      <c r="AEH303"/>
      <c r="AEI303"/>
      <c r="AEJ303"/>
      <c r="AEK303"/>
      <c r="AEL303"/>
      <c r="AEM303"/>
      <c r="AEN303"/>
      <c r="AEO303"/>
      <c r="AEP303"/>
      <c r="AEQ303"/>
      <c r="AER303"/>
      <c r="AES303"/>
      <c r="AET303"/>
      <c r="AEU303"/>
      <c r="AEV303"/>
      <c r="AEW303"/>
      <c r="AEX303"/>
      <c r="AEY303"/>
      <c r="AEZ303"/>
      <c r="AFA303"/>
      <c r="AFB303"/>
      <c r="AFC303"/>
      <c r="AFD303"/>
      <c r="AFE303"/>
      <c r="AFF303"/>
      <c r="AFG303"/>
      <c r="AFH303"/>
      <c r="AFI303"/>
      <c r="AFJ303"/>
      <c r="AFK303"/>
      <c r="AFL303"/>
      <c r="AFM303"/>
      <c r="AFN303"/>
      <c r="AFO303"/>
      <c r="AFP303"/>
      <c r="AFQ303"/>
      <c r="AFR303"/>
      <c r="AFS303"/>
      <c r="AFT303"/>
      <c r="AFU303"/>
      <c r="AFV303"/>
      <c r="AFW303"/>
      <c r="AFX303"/>
      <c r="AFY303"/>
      <c r="AFZ303"/>
      <c r="AGA303"/>
      <c r="AGB303"/>
      <c r="AGC303"/>
      <c r="AGD303"/>
      <c r="AGE303"/>
      <c r="AGF303"/>
      <c r="AGG303"/>
      <c r="AGH303"/>
      <c r="AGI303"/>
      <c r="AGJ303"/>
      <c r="AGK303"/>
      <c r="AGL303"/>
      <c r="AGM303"/>
      <c r="AGN303"/>
      <c r="AGO303"/>
      <c r="AGP303"/>
      <c r="AGQ303"/>
      <c r="AGR303"/>
      <c r="AGS303"/>
      <c r="AGT303"/>
      <c r="AGU303"/>
      <c r="AGV303"/>
      <c r="AGW303"/>
      <c r="AGX303"/>
      <c r="AGY303"/>
      <c r="AGZ303"/>
      <c r="AHA303"/>
      <c r="AHB303"/>
      <c r="AHC303"/>
      <c r="AHD303"/>
      <c r="AHE303"/>
      <c r="AHF303"/>
      <c r="AHG303"/>
      <c r="AHH303"/>
      <c r="AHI303"/>
      <c r="AHJ303"/>
      <c r="AHK303"/>
      <c r="AHL303"/>
      <c r="AHM303"/>
      <c r="AHN303"/>
      <c r="AHO303"/>
      <c r="AHP303"/>
      <c r="AHQ303"/>
      <c r="AHR303"/>
      <c r="AHS303"/>
      <c r="AHT303"/>
      <c r="AHU303"/>
      <c r="AHV303"/>
      <c r="AHW303"/>
      <c r="AHX303"/>
      <c r="AHY303"/>
      <c r="AHZ303"/>
      <c r="AIA303"/>
      <c r="AIB303"/>
      <c r="AIC303"/>
      <c r="AID303"/>
      <c r="AIE303"/>
      <c r="AIF303"/>
      <c r="AIG303"/>
      <c r="AIH303"/>
      <c r="AII303"/>
      <c r="AIJ303"/>
      <c r="AIK303"/>
      <c r="AIL303"/>
      <c r="AIM303"/>
      <c r="AIN303"/>
      <c r="AIO303"/>
      <c r="AIP303"/>
      <c r="AIQ303"/>
      <c r="AIR303"/>
      <c r="AIS303"/>
      <c r="AIT303"/>
      <c r="AIU303"/>
      <c r="AIV303"/>
      <c r="AIW303"/>
      <c r="AIX303"/>
      <c r="AIY303"/>
      <c r="AIZ303"/>
      <c r="AJA303"/>
      <c r="AJB303"/>
      <c r="AJC303"/>
      <c r="AJD303"/>
      <c r="AJE303"/>
      <c r="AJF303"/>
      <c r="AJG303"/>
      <c r="AJH303"/>
      <c r="AJI303"/>
      <c r="AJJ303"/>
      <c r="AJK303"/>
      <c r="AJL303"/>
      <c r="AJM303"/>
      <c r="AJN303"/>
      <c r="AJO303"/>
      <c r="AJP303"/>
      <c r="AJQ303"/>
      <c r="AJR303"/>
      <c r="AJS303"/>
      <c r="AJT303"/>
      <c r="AJU303"/>
      <c r="AJV303"/>
      <c r="AJW303"/>
      <c r="AJX303"/>
      <c r="AJY303"/>
      <c r="AJZ303"/>
      <c r="AKA303"/>
      <c r="AKB303"/>
      <c r="AKC303"/>
      <c r="AKD303"/>
      <c r="AKE303"/>
      <c r="AKF303"/>
      <c r="AKG303"/>
      <c r="AKH303"/>
      <c r="AKI303"/>
      <c r="AKJ303"/>
      <c r="AKK303"/>
      <c r="AKL303"/>
      <c r="AKM303"/>
      <c r="AKN303"/>
      <c r="AKO303"/>
      <c r="AKP303"/>
      <c r="AKQ303"/>
      <c r="AKR303"/>
      <c r="AKS303"/>
      <c r="AKT303"/>
      <c r="AKU303"/>
      <c r="AKV303"/>
      <c r="AKW303"/>
      <c r="AKX303"/>
      <c r="AKY303"/>
      <c r="AKZ303"/>
      <c r="ALA303"/>
      <c r="ALB303"/>
      <c r="ALC303"/>
      <c r="ALD303"/>
      <c r="ALE303"/>
      <c r="ALF303"/>
      <c r="ALG303"/>
      <c r="ALH303"/>
      <c r="ALI303"/>
      <c r="ALJ303"/>
      <c r="ALK303"/>
      <c r="ALL303"/>
      <c r="ALM303"/>
      <c r="ALN303"/>
      <c r="ALO303"/>
      <c r="ALP303"/>
      <c r="ALQ303"/>
      <c r="ALR303"/>
      <c r="ALS303"/>
      <c r="ALT303"/>
      <c r="ALU303"/>
      <c r="ALV303"/>
      <c r="ALW303"/>
      <c r="ALX303"/>
      <c r="ALY303"/>
      <c r="ALZ303"/>
      <c r="AMA303"/>
      <c r="AMB303"/>
      <c r="AMC303"/>
      <c r="AMD303"/>
      <c r="AME303"/>
      <c r="AMF303"/>
      <c r="AMG303"/>
      <c r="AMH303"/>
      <c r="AMI303"/>
    </row>
    <row r="304" spans="1:1023">
      <c r="A304" s="284" t="s">
        <v>1097</v>
      </c>
      <c r="B304" s="156">
        <v>304</v>
      </c>
      <c r="C304" t="s">
        <v>26008</v>
      </c>
      <c r="D304" s="293" t="s">
        <v>6598</v>
      </c>
      <c r="E304" t="s">
        <v>6600</v>
      </c>
      <c r="F304" s="78"/>
      <c r="G304"/>
      <c r="H304" s="253"/>
      <c r="I304" s="349">
        <v>450.6</v>
      </c>
      <c r="J304" s="212"/>
      <c r="K304" s="78"/>
      <c r="L304" s="78" t="s">
        <v>773</v>
      </c>
      <c r="M304" s="154" t="s">
        <v>772</v>
      </c>
      <c r="N304"/>
      <c r="O304"/>
      <c r="P304"/>
      <c r="Q304"/>
      <c r="R304"/>
      <c r="S304" s="78"/>
      <c r="T304" s="78"/>
      <c r="U304"/>
      <c r="V304" s="166">
        <f t="shared" si="159"/>
        <v>100</v>
      </c>
      <c r="W304" s="166">
        <f t="shared" si="152"/>
        <v>100</v>
      </c>
      <c r="X304" s="166">
        <f t="shared" si="160"/>
        <v>100</v>
      </c>
      <c r="Y304" s="166">
        <f t="shared" si="165"/>
        <v>100</v>
      </c>
      <c r="Z304" s="166">
        <f t="shared" si="166"/>
        <v>100</v>
      </c>
      <c r="AA304" s="174">
        <f t="shared" si="169"/>
        <v>100</v>
      </c>
      <c r="AB304" s="174">
        <f t="shared" si="168"/>
        <v>100</v>
      </c>
      <c r="AC304" s="174">
        <f t="shared" si="167"/>
        <v>100</v>
      </c>
      <c r="AD304"/>
      <c r="AE304"/>
      <c r="AF304" s="162">
        <f t="shared" si="161"/>
        <v>100</v>
      </c>
      <c r="AG304" s="162">
        <f t="shared" si="162"/>
        <v>100</v>
      </c>
      <c r="AH304" s="162">
        <f t="shared" si="163"/>
        <v>100</v>
      </c>
      <c r="AI304" s="162">
        <f t="shared" si="164"/>
        <v>100</v>
      </c>
      <c r="AJ304" s="352" t="s">
        <v>25636</v>
      </c>
      <c r="AK304" s="224"/>
      <c r="AL304" s="78">
        <v>3</v>
      </c>
      <c r="AM304" s="163"/>
      <c r="AN304"/>
      <c r="AO304"/>
      <c r="AP304"/>
      <c r="AQ304" s="243" t="s">
        <v>781</v>
      </c>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c r="AAA304"/>
      <c r="AAB304"/>
      <c r="AAC304"/>
      <c r="AAD304"/>
      <c r="AAE304"/>
      <c r="AAF304"/>
      <c r="AAG304"/>
      <c r="AAH304"/>
      <c r="AAI304"/>
      <c r="AAJ304"/>
      <c r="AAK304"/>
      <c r="AAL304"/>
      <c r="AAM304"/>
      <c r="AAN304"/>
      <c r="AAO304"/>
      <c r="AAP304"/>
      <c r="AAQ304"/>
      <c r="AAR304"/>
      <c r="AAS304"/>
      <c r="AAT304"/>
      <c r="AAU304"/>
      <c r="AAV304"/>
      <c r="AAW304"/>
      <c r="AAX304"/>
      <c r="AAY304"/>
      <c r="AAZ304"/>
      <c r="ABA304"/>
      <c r="ABB304"/>
      <c r="ABC304"/>
      <c r="ABD304"/>
      <c r="ABE304"/>
      <c r="ABF304"/>
      <c r="ABG304"/>
      <c r="ABH304"/>
      <c r="ABI304"/>
      <c r="ABJ304"/>
      <c r="ABK304"/>
      <c r="ABL304"/>
      <c r="ABM304"/>
      <c r="ABN304"/>
      <c r="ABO304"/>
      <c r="ABP304"/>
      <c r="ABQ304"/>
      <c r="ABR304"/>
      <c r="ABS304"/>
      <c r="ABT304"/>
      <c r="ABU304"/>
      <c r="ABV304"/>
      <c r="ABW304"/>
      <c r="ABX304"/>
      <c r="ABY304"/>
      <c r="ABZ304"/>
      <c r="ACA304"/>
      <c r="ACB304"/>
      <c r="ACC304"/>
      <c r="ACD304"/>
      <c r="ACE304"/>
      <c r="ACF304"/>
      <c r="ACG304"/>
      <c r="ACH304"/>
      <c r="ACI304"/>
      <c r="ACJ304"/>
      <c r="ACK304"/>
      <c r="ACL304"/>
      <c r="ACM304"/>
      <c r="ACN304"/>
      <c r="ACO304"/>
      <c r="ACP304"/>
      <c r="ACQ304"/>
      <c r="ACR304"/>
      <c r="ACS304"/>
      <c r="ACT304"/>
      <c r="ACU304"/>
      <c r="ACV304"/>
      <c r="ACW304"/>
      <c r="ACX304"/>
      <c r="ACY304"/>
      <c r="ACZ304"/>
      <c r="ADA304"/>
      <c r="ADB304"/>
      <c r="ADC304"/>
      <c r="ADD304"/>
      <c r="ADE304"/>
      <c r="ADF304"/>
      <c r="ADG304"/>
      <c r="ADH304"/>
      <c r="ADI304"/>
      <c r="ADJ304"/>
      <c r="ADK304"/>
      <c r="ADL304"/>
      <c r="ADM304"/>
      <c r="ADN304"/>
      <c r="ADO304"/>
      <c r="ADP304"/>
      <c r="ADQ304"/>
      <c r="ADR304"/>
      <c r="ADS304"/>
      <c r="ADT304"/>
      <c r="ADU304"/>
      <c r="ADV304"/>
      <c r="ADW304"/>
      <c r="ADX304"/>
      <c r="ADY304"/>
      <c r="ADZ304"/>
      <c r="AEA304"/>
      <c r="AEB304"/>
      <c r="AEC304"/>
      <c r="AED304"/>
      <c r="AEE304"/>
      <c r="AEF304"/>
      <c r="AEG304"/>
      <c r="AEH304"/>
      <c r="AEI304"/>
      <c r="AEJ304"/>
      <c r="AEK304"/>
      <c r="AEL304"/>
      <c r="AEM304"/>
      <c r="AEN304"/>
      <c r="AEO304"/>
      <c r="AEP304"/>
      <c r="AEQ304"/>
      <c r="AER304"/>
      <c r="AES304"/>
      <c r="AET304"/>
      <c r="AEU304"/>
      <c r="AEV304"/>
      <c r="AEW304"/>
      <c r="AEX304"/>
      <c r="AEY304"/>
      <c r="AEZ304"/>
      <c r="AFA304"/>
      <c r="AFB304"/>
      <c r="AFC304"/>
      <c r="AFD304"/>
      <c r="AFE304"/>
      <c r="AFF304"/>
      <c r="AFG304"/>
      <c r="AFH304"/>
      <c r="AFI304"/>
      <c r="AFJ304"/>
      <c r="AFK304"/>
      <c r="AFL304"/>
      <c r="AFM304"/>
      <c r="AFN304"/>
      <c r="AFO304"/>
      <c r="AFP304"/>
      <c r="AFQ304"/>
      <c r="AFR304"/>
      <c r="AFS304"/>
      <c r="AFT304"/>
      <c r="AFU304"/>
      <c r="AFV304"/>
      <c r="AFW304"/>
      <c r="AFX304"/>
      <c r="AFY304"/>
      <c r="AFZ304"/>
      <c r="AGA304"/>
      <c r="AGB304"/>
      <c r="AGC304"/>
      <c r="AGD304"/>
      <c r="AGE304"/>
      <c r="AGF304"/>
      <c r="AGG304"/>
      <c r="AGH304"/>
      <c r="AGI304"/>
      <c r="AGJ304"/>
      <c r="AGK304"/>
      <c r="AGL304"/>
      <c r="AGM304"/>
      <c r="AGN304"/>
      <c r="AGO304"/>
      <c r="AGP304"/>
      <c r="AGQ304"/>
      <c r="AGR304"/>
      <c r="AGS304"/>
      <c r="AGT304"/>
      <c r="AGU304"/>
      <c r="AGV304"/>
      <c r="AGW304"/>
      <c r="AGX304"/>
      <c r="AGY304"/>
      <c r="AGZ304"/>
      <c r="AHA304"/>
      <c r="AHB304"/>
      <c r="AHC304"/>
      <c r="AHD304"/>
      <c r="AHE304"/>
      <c r="AHF304"/>
      <c r="AHG304"/>
      <c r="AHH304"/>
      <c r="AHI304"/>
      <c r="AHJ304"/>
      <c r="AHK304"/>
      <c r="AHL304"/>
      <c r="AHM304"/>
      <c r="AHN304"/>
      <c r="AHO304"/>
      <c r="AHP304"/>
      <c r="AHQ304"/>
      <c r="AHR304"/>
      <c r="AHS304"/>
      <c r="AHT304"/>
      <c r="AHU304"/>
      <c r="AHV304"/>
      <c r="AHW304"/>
      <c r="AHX304"/>
      <c r="AHY304"/>
      <c r="AHZ304"/>
      <c r="AIA304"/>
      <c r="AIB304"/>
      <c r="AIC304"/>
      <c r="AID304"/>
      <c r="AIE304"/>
      <c r="AIF304"/>
      <c r="AIG304"/>
      <c r="AIH304"/>
      <c r="AII304"/>
      <c r="AIJ304"/>
      <c r="AIK304"/>
      <c r="AIL304"/>
      <c r="AIM304"/>
      <c r="AIN304"/>
      <c r="AIO304"/>
      <c r="AIP304"/>
      <c r="AIQ304"/>
      <c r="AIR304"/>
      <c r="AIS304"/>
      <c r="AIT304"/>
      <c r="AIU304"/>
      <c r="AIV304"/>
      <c r="AIW304"/>
      <c r="AIX304"/>
      <c r="AIY304"/>
      <c r="AIZ304"/>
      <c r="AJA304"/>
      <c r="AJB304"/>
      <c r="AJC304"/>
      <c r="AJD304"/>
      <c r="AJE304"/>
      <c r="AJF304"/>
      <c r="AJG304"/>
      <c r="AJH304"/>
      <c r="AJI304"/>
      <c r="AJJ304"/>
      <c r="AJK304"/>
      <c r="AJL304"/>
      <c r="AJM304"/>
      <c r="AJN304"/>
      <c r="AJO304"/>
      <c r="AJP304"/>
      <c r="AJQ304"/>
      <c r="AJR304"/>
      <c r="AJS304"/>
      <c r="AJT304"/>
      <c r="AJU304"/>
      <c r="AJV304"/>
      <c r="AJW304"/>
      <c r="AJX304"/>
      <c r="AJY304"/>
      <c r="AJZ304"/>
      <c r="AKA304"/>
      <c r="AKB304"/>
      <c r="AKC304"/>
      <c r="AKD304"/>
      <c r="AKE304"/>
      <c r="AKF304"/>
      <c r="AKG304"/>
      <c r="AKH304"/>
      <c r="AKI304"/>
      <c r="AKJ304"/>
      <c r="AKK304"/>
      <c r="AKL304"/>
      <c r="AKM304"/>
      <c r="AKN304"/>
      <c r="AKO304"/>
      <c r="AKP304"/>
      <c r="AKQ304"/>
      <c r="AKR304"/>
      <c r="AKS304"/>
      <c r="AKT304"/>
      <c r="AKU304"/>
      <c r="AKV304"/>
      <c r="AKW304"/>
      <c r="AKX304"/>
      <c r="AKY304"/>
      <c r="AKZ304"/>
      <c r="ALA304"/>
      <c r="ALB304"/>
      <c r="ALC304"/>
      <c r="ALD304"/>
      <c r="ALE304"/>
      <c r="ALF304"/>
      <c r="ALG304"/>
      <c r="ALH304"/>
      <c r="ALI304"/>
      <c r="ALJ304"/>
      <c r="ALK304"/>
      <c r="ALL304"/>
      <c r="ALM304"/>
      <c r="ALN304"/>
      <c r="ALO304"/>
      <c r="ALP304"/>
      <c r="ALQ304"/>
      <c r="ALR304"/>
      <c r="ALS304"/>
      <c r="ALT304"/>
      <c r="ALU304"/>
      <c r="ALV304"/>
      <c r="ALW304"/>
      <c r="ALX304"/>
      <c r="ALY304"/>
      <c r="ALZ304"/>
      <c r="AMA304"/>
      <c r="AMB304"/>
      <c r="AMC304"/>
      <c r="AMD304"/>
      <c r="AME304"/>
      <c r="AMF304"/>
      <c r="AMG304"/>
      <c r="AMH304"/>
      <c r="AMI304"/>
    </row>
    <row r="305" spans="1:1024">
      <c r="A305" s="284" t="s">
        <v>1098</v>
      </c>
      <c r="B305" s="156">
        <v>305</v>
      </c>
      <c r="C305" t="s">
        <v>26009</v>
      </c>
      <c r="D305" t="s">
        <v>26010</v>
      </c>
      <c r="E305"/>
      <c r="F305" s="78">
        <v>4</v>
      </c>
      <c r="G305"/>
      <c r="H305" s="253"/>
      <c r="I305" s="343"/>
      <c r="J305" s="212">
        <v>2</v>
      </c>
      <c r="K305" s="78"/>
      <c r="L305" s="78">
        <v>1</v>
      </c>
      <c r="M305"/>
      <c r="N305"/>
      <c r="O305"/>
      <c r="P305"/>
      <c r="Q305"/>
      <c r="R305"/>
      <c r="S305" s="227"/>
      <c r="T305" s="227"/>
      <c r="U305"/>
      <c r="V305" s="166">
        <f t="shared" si="159"/>
        <v>100</v>
      </c>
      <c r="W305" s="166">
        <f t="shared" si="152"/>
        <v>100</v>
      </c>
      <c r="X305" s="166">
        <f t="shared" si="160"/>
        <v>100</v>
      </c>
      <c r="Y305" s="166">
        <f t="shared" si="165"/>
        <v>100</v>
      </c>
      <c r="Z305" s="166">
        <f t="shared" si="166"/>
        <v>100</v>
      </c>
      <c r="AA305" s="174">
        <f t="shared" si="169"/>
        <v>100</v>
      </c>
      <c r="AB305" s="174">
        <f t="shared" si="168"/>
        <v>100</v>
      </c>
      <c r="AC305" s="174">
        <f t="shared" si="167"/>
        <v>100</v>
      </c>
      <c r="AD305"/>
      <c r="AE305"/>
      <c r="AF305" s="162">
        <f t="shared" si="161"/>
        <v>100</v>
      </c>
      <c r="AG305" s="162">
        <f t="shared" si="162"/>
        <v>10</v>
      </c>
      <c r="AH305" s="162">
        <f t="shared" si="163"/>
        <v>100</v>
      </c>
      <c r="AI305" s="162">
        <f t="shared" si="164"/>
        <v>100</v>
      </c>
      <c r="AJ305" s="163"/>
      <c r="AK305" s="224"/>
      <c r="AL305" s="78">
        <v>2</v>
      </c>
      <c r="AM305" s="163"/>
      <c r="AN305"/>
      <c r="AO305"/>
      <c r="AP305"/>
      <c r="AQ305" s="243" t="s">
        <v>805</v>
      </c>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c r="AAA305"/>
      <c r="AAB305"/>
      <c r="AAC305"/>
      <c r="AAD305"/>
      <c r="AAE305"/>
      <c r="AAF305"/>
      <c r="AAG305"/>
      <c r="AAH305"/>
      <c r="AAI305"/>
      <c r="AAJ305"/>
      <c r="AAK305"/>
      <c r="AAL305"/>
      <c r="AAM305"/>
      <c r="AAN305"/>
      <c r="AAO305"/>
      <c r="AAP305"/>
      <c r="AAQ305"/>
      <c r="AAR305"/>
      <c r="AAS305"/>
      <c r="AAT305"/>
      <c r="AAU305"/>
      <c r="AAV305"/>
      <c r="AAW305"/>
      <c r="AAX305"/>
      <c r="AAY305"/>
      <c r="AAZ305"/>
      <c r="ABA305"/>
      <c r="ABB305"/>
      <c r="ABC305"/>
      <c r="ABD305"/>
      <c r="ABE305"/>
      <c r="ABF305"/>
      <c r="ABG305"/>
      <c r="ABH305"/>
      <c r="ABI305"/>
      <c r="ABJ305"/>
      <c r="ABK305"/>
      <c r="ABL305"/>
      <c r="ABM305"/>
      <c r="ABN305"/>
      <c r="ABO305"/>
      <c r="ABP305"/>
      <c r="ABQ305"/>
      <c r="ABR305"/>
      <c r="ABS305"/>
      <c r="ABT305"/>
      <c r="ABU305"/>
      <c r="ABV305"/>
      <c r="ABW305"/>
      <c r="ABX305"/>
      <c r="ABY305"/>
      <c r="ABZ305"/>
      <c r="ACA305"/>
      <c r="ACB305"/>
      <c r="ACC305"/>
      <c r="ACD305"/>
      <c r="ACE305"/>
      <c r="ACF305"/>
      <c r="ACG305"/>
      <c r="ACH305"/>
      <c r="ACI305"/>
      <c r="ACJ305"/>
      <c r="ACK305"/>
      <c r="ACL305"/>
      <c r="ACM305"/>
      <c r="ACN305"/>
      <c r="ACO305"/>
      <c r="ACP305"/>
      <c r="ACQ305"/>
      <c r="ACR305"/>
      <c r="ACS305"/>
      <c r="ACT305"/>
      <c r="ACU305"/>
      <c r="ACV305"/>
      <c r="ACW305"/>
      <c r="ACX305"/>
      <c r="ACY305"/>
      <c r="ACZ305"/>
      <c r="ADA305"/>
      <c r="ADB305"/>
      <c r="ADC305"/>
      <c r="ADD305"/>
      <c r="ADE305"/>
      <c r="ADF305"/>
      <c r="ADG305"/>
      <c r="ADH305"/>
      <c r="ADI305"/>
      <c r="ADJ305"/>
      <c r="ADK305"/>
      <c r="ADL305"/>
      <c r="ADM305"/>
      <c r="ADN305"/>
      <c r="ADO305"/>
      <c r="ADP305"/>
      <c r="ADQ305"/>
      <c r="ADR305"/>
      <c r="ADS305"/>
      <c r="ADT305"/>
      <c r="ADU305"/>
      <c r="ADV305"/>
      <c r="ADW305"/>
      <c r="ADX305"/>
      <c r="ADY305"/>
      <c r="ADZ305"/>
      <c r="AEA305"/>
      <c r="AEB305"/>
      <c r="AEC305"/>
      <c r="AED305"/>
      <c r="AEE305"/>
      <c r="AEF305"/>
      <c r="AEG305"/>
      <c r="AEH305"/>
      <c r="AEI305"/>
      <c r="AEJ305"/>
      <c r="AEK305"/>
      <c r="AEL305"/>
      <c r="AEM305"/>
      <c r="AEN305"/>
      <c r="AEO305"/>
      <c r="AEP305"/>
      <c r="AEQ305"/>
      <c r="AER305"/>
      <c r="AES305"/>
      <c r="AET305"/>
      <c r="AEU305"/>
      <c r="AEV305"/>
      <c r="AEW305"/>
      <c r="AEX305"/>
      <c r="AEY305"/>
      <c r="AEZ305"/>
      <c r="AFA305"/>
      <c r="AFB305"/>
      <c r="AFC305"/>
      <c r="AFD305"/>
      <c r="AFE305"/>
      <c r="AFF305"/>
      <c r="AFG305"/>
      <c r="AFH305"/>
      <c r="AFI305"/>
      <c r="AFJ305"/>
      <c r="AFK305"/>
      <c r="AFL305"/>
      <c r="AFM305"/>
      <c r="AFN305"/>
      <c r="AFO305"/>
      <c r="AFP305"/>
      <c r="AFQ305"/>
      <c r="AFR305"/>
      <c r="AFS305"/>
      <c r="AFT305"/>
      <c r="AFU305"/>
      <c r="AFV305"/>
      <c r="AFW305"/>
      <c r="AFX305"/>
      <c r="AFY305"/>
      <c r="AFZ305"/>
      <c r="AGA305"/>
      <c r="AGB305"/>
      <c r="AGC305"/>
      <c r="AGD305"/>
      <c r="AGE305"/>
      <c r="AGF305"/>
      <c r="AGG305"/>
      <c r="AGH305"/>
      <c r="AGI305"/>
      <c r="AGJ305"/>
      <c r="AGK305"/>
      <c r="AGL305"/>
      <c r="AGM305"/>
      <c r="AGN305"/>
      <c r="AGO305"/>
      <c r="AGP305"/>
      <c r="AGQ305"/>
      <c r="AGR305"/>
      <c r="AGS305"/>
      <c r="AGT305"/>
      <c r="AGU305"/>
      <c r="AGV305"/>
      <c r="AGW305"/>
      <c r="AGX305"/>
      <c r="AGY305"/>
      <c r="AGZ305"/>
      <c r="AHA305"/>
      <c r="AHB305"/>
      <c r="AHC305"/>
      <c r="AHD305"/>
      <c r="AHE305"/>
      <c r="AHF305"/>
      <c r="AHG305"/>
      <c r="AHH305"/>
      <c r="AHI305"/>
      <c r="AHJ305"/>
      <c r="AHK305"/>
      <c r="AHL305"/>
      <c r="AHM305"/>
      <c r="AHN305"/>
      <c r="AHO305"/>
      <c r="AHP305"/>
      <c r="AHQ305"/>
      <c r="AHR305"/>
      <c r="AHS305"/>
      <c r="AHT305"/>
      <c r="AHU305"/>
      <c r="AHV305"/>
      <c r="AHW305"/>
      <c r="AHX305"/>
      <c r="AHY305"/>
      <c r="AHZ305"/>
      <c r="AIA305"/>
      <c r="AIB305"/>
      <c r="AIC305"/>
      <c r="AID305"/>
      <c r="AIE305"/>
      <c r="AIF305"/>
      <c r="AIG305"/>
      <c r="AIH305"/>
      <c r="AII305"/>
      <c r="AIJ305"/>
      <c r="AIK305"/>
      <c r="AIL305"/>
      <c r="AIM305"/>
      <c r="AIN305"/>
      <c r="AIO305"/>
      <c r="AIP305"/>
      <c r="AIQ305"/>
      <c r="AIR305"/>
      <c r="AIS305"/>
      <c r="AIT305"/>
      <c r="AIU305"/>
      <c r="AIV305"/>
      <c r="AIW305"/>
      <c r="AIX305"/>
      <c r="AIY305"/>
      <c r="AIZ305"/>
      <c r="AJA305"/>
      <c r="AJB305"/>
      <c r="AJC305"/>
      <c r="AJD305"/>
      <c r="AJE305"/>
      <c r="AJF305"/>
      <c r="AJG305"/>
      <c r="AJH305"/>
      <c r="AJI305"/>
      <c r="AJJ305"/>
      <c r="AJK305"/>
      <c r="AJL305"/>
      <c r="AJM305"/>
      <c r="AJN305"/>
      <c r="AJO305"/>
      <c r="AJP305"/>
      <c r="AJQ305"/>
      <c r="AJR305"/>
      <c r="AJS305"/>
      <c r="AJT305"/>
      <c r="AJU305"/>
      <c r="AJV305"/>
      <c r="AJW305"/>
      <c r="AJX305"/>
      <c r="AJY305"/>
      <c r="AJZ305"/>
      <c r="AKA305"/>
      <c r="AKB305"/>
      <c r="AKC305"/>
      <c r="AKD305"/>
      <c r="AKE305"/>
      <c r="AKF305"/>
      <c r="AKG305"/>
      <c r="AKH305"/>
      <c r="AKI305"/>
      <c r="AKJ305"/>
      <c r="AKK305"/>
      <c r="AKL305"/>
      <c r="AKM305"/>
      <c r="AKN305"/>
      <c r="AKO305"/>
      <c r="AKP305"/>
      <c r="AKQ305"/>
      <c r="AKR305"/>
      <c r="AKS305"/>
      <c r="AKT305"/>
      <c r="AKU305"/>
      <c r="AKV305"/>
      <c r="AKW305"/>
      <c r="AKX305"/>
      <c r="AKY305"/>
      <c r="AKZ305"/>
      <c r="ALA305"/>
      <c r="ALB305"/>
      <c r="ALC305"/>
      <c r="ALD305"/>
      <c r="ALE305"/>
      <c r="ALF305"/>
      <c r="ALG305"/>
      <c r="ALH305"/>
      <c r="ALI305"/>
      <c r="ALJ305"/>
      <c r="ALK305"/>
      <c r="ALL305"/>
      <c r="ALM305"/>
      <c r="ALN305"/>
      <c r="ALO305"/>
      <c r="ALP305"/>
      <c r="ALQ305"/>
      <c r="ALR305"/>
      <c r="ALS305"/>
      <c r="ALT305"/>
      <c r="ALU305"/>
      <c r="ALV305"/>
      <c r="ALW305"/>
      <c r="ALX305"/>
      <c r="ALY305"/>
      <c r="ALZ305"/>
      <c r="AMA305"/>
      <c r="AMB305"/>
      <c r="AMC305"/>
      <c r="AMD305"/>
      <c r="AME305"/>
      <c r="AMF305"/>
      <c r="AMG305"/>
      <c r="AMH305"/>
      <c r="AMI305"/>
    </row>
    <row r="306" spans="1:1024">
      <c r="A306" s="293" t="s">
        <v>6602</v>
      </c>
      <c r="B306" s="156">
        <v>306</v>
      </c>
      <c r="C306" t="s">
        <v>26011</v>
      </c>
      <c r="D306" s="293" t="s">
        <v>6602</v>
      </c>
      <c r="E306"/>
      <c r="F306" s="78">
        <v>4</v>
      </c>
      <c r="G306"/>
      <c r="H306" s="253">
        <v>4</v>
      </c>
      <c r="I306" s="349">
        <v>235.1</v>
      </c>
      <c r="J306" s="212"/>
      <c r="K306" s="366">
        <v>2</v>
      </c>
      <c r="L306" s="78" t="s">
        <v>773</v>
      </c>
      <c r="M306" s="154" t="s">
        <v>772</v>
      </c>
      <c r="N306"/>
      <c r="O306"/>
      <c r="P306"/>
      <c r="Q306"/>
      <c r="R306"/>
      <c r="S306" s="227">
        <v>2</v>
      </c>
      <c r="T306" s="227"/>
      <c r="U306"/>
      <c r="V306" s="166">
        <f t="shared" si="159"/>
        <v>100</v>
      </c>
      <c r="W306" s="166">
        <f t="shared" si="152"/>
        <v>100</v>
      </c>
      <c r="X306" s="166">
        <f t="shared" si="160"/>
        <v>100</v>
      </c>
      <c r="Y306" s="166">
        <f t="shared" si="165"/>
        <v>100</v>
      </c>
      <c r="Z306" s="166">
        <f t="shared" si="166"/>
        <v>100</v>
      </c>
      <c r="AA306" s="174">
        <f t="shared" si="169"/>
        <v>100</v>
      </c>
      <c r="AB306" s="174">
        <f t="shared" si="168"/>
        <v>100</v>
      </c>
      <c r="AC306" s="174">
        <f t="shared" si="167"/>
        <v>3</v>
      </c>
      <c r="AD306"/>
      <c r="AE306"/>
      <c r="AF306" s="162">
        <f t="shared" si="161"/>
        <v>10</v>
      </c>
      <c r="AG306" s="162">
        <f t="shared" si="162"/>
        <v>100</v>
      </c>
      <c r="AH306" s="162">
        <f t="shared" si="163"/>
        <v>100</v>
      </c>
      <c r="AI306" s="162">
        <f t="shared" si="164"/>
        <v>100</v>
      </c>
      <c r="AJ306" s="352" t="s">
        <v>25636</v>
      </c>
      <c r="AK306" s="224">
        <v>1</v>
      </c>
      <c r="AL306" s="78">
        <v>2</v>
      </c>
      <c r="AM306" s="163"/>
      <c r="AN306" s="154">
        <v>1</v>
      </c>
      <c r="AO306"/>
      <c r="AP306"/>
      <c r="AQ306" s="243" t="s">
        <v>6601</v>
      </c>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c r="AAA306"/>
      <c r="AAB306"/>
      <c r="AAC306"/>
      <c r="AAD306"/>
      <c r="AAE306"/>
      <c r="AAF306"/>
      <c r="AAG306"/>
      <c r="AAH306"/>
      <c r="AAI306"/>
      <c r="AAJ306"/>
      <c r="AAK306"/>
      <c r="AAL306"/>
      <c r="AAM306"/>
      <c r="AAN306"/>
      <c r="AAO306"/>
      <c r="AAP306"/>
      <c r="AAQ306"/>
      <c r="AAR306"/>
      <c r="AAS306"/>
      <c r="AAT306"/>
      <c r="AAU306"/>
      <c r="AAV306"/>
      <c r="AAW306"/>
      <c r="AAX306"/>
      <c r="AAY306"/>
      <c r="AAZ306"/>
      <c r="ABA306"/>
      <c r="ABB306"/>
      <c r="ABC306"/>
      <c r="ABD306"/>
      <c r="ABE306"/>
      <c r="ABF306"/>
      <c r="ABG306"/>
      <c r="ABH306"/>
      <c r="ABI306"/>
      <c r="ABJ306"/>
      <c r="ABK306"/>
      <c r="ABL306"/>
      <c r="ABM306"/>
      <c r="ABN306"/>
      <c r="ABO306"/>
      <c r="ABP306"/>
      <c r="ABQ306"/>
      <c r="ABR306"/>
      <c r="ABS306"/>
      <c r="ABT306"/>
      <c r="ABU306"/>
      <c r="ABV306"/>
      <c r="ABW306"/>
      <c r="ABX306"/>
      <c r="ABY306"/>
      <c r="ABZ306"/>
      <c r="ACA306"/>
      <c r="ACB306"/>
      <c r="ACC306"/>
      <c r="ACD306"/>
      <c r="ACE306"/>
      <c r="ACF306"/>
      <c r="ACG306"/>
      <c r="ACH306"/>
      <c r="ACI306"/>
      <c r="ACJ306"/>
      <c r="ACK306"/>
      <c r="ACL306"/>
      <c r="ACM306"/>
      <c r="ACN306"/>
      <c r="ACO306"/>
      <c r="ACP306"/>
      <c r="ACQ306"/>
      <c r="ACR306"/>
      <c r="ACS306"/>
      <c r="ACT306"/>
      <c r="ACU306"/>
      <c r="ACV306"/>
      <c r="ACW306"/>
      <c r="ACX306"/>
      <c r="ACY306"/>
      <c r="ACZ306"/>
      <c r="ADA306"/>
      <c r="ADB306"/>
      <c r="ADC306"/>
      <c r="ADD306"/>
      <c r="ADE306"/>
      <c r="ADF306"/>
      <c r="ADG306"/>
      <c r="ADH306"/>
      <c r="ADI306"/>
      <c r="ADJ306"/>
      <c r="ADK306"/>
      <c r="ADL306"/>
      <c r="ADM306"/>
      <c r="ADN306"/>
      <c r="ADO306"/>
      <c r="ADP306"/>
      <c r="ADQ306"/>
      <c r="ADR306"/>
      <c r="ADS306"/>
      <c r="ADT306"/>
      <c r="ADU306"/>
      <c r="ADV306"/>
      <c r="ADW306"/>
      <c r="ADX306"/>
      <c r="ADY306"/>
      <c r="ADZ306"/>
      <c r="AEA306"/>
      <c r="AEB306"/>
      <c r="AEC306"/>
      <c r="AED306"/>
      <c r="AEE306"/>
      <c r="AEF306"/>
      <c r="AEG306"/>
      <c r="AEH306"/>
      <c r="AEI306"/>
      <c r="AEJ306"/>
      <c r="AEK306"/>
      <c r="AEL306"/>
      <c r="AEM306"/>
      <c r="AEN306"/>
      <c r="AEO306"/>
      <c r="AEP306"/>
      <c r="AEQ306"/>
      <c r="AER306"/>
      <c r="AES306"/>
      <c r="AET306"/>
      <c r="AEU306"/>
      <c r="AEV306"/>
      <c r="AEW306"/>
      <c r="AEX306"/>
      <c r="AEY306"/>
      <c r="AEZ306"/>
      <c r="AFA306"/>
      <c r="AFB306"/>
      <c r="AFC306"/>
      <c r="AFD306"/>
      <c r="AFE306"/>
      <c r="AFF306"/>
      <c r="AFG306"/>
      <c r="AFH306"/>
      <c r="AFI306"/>
      <c r="AFJ306"/>
      <c r="AFK306"/>
      <c r="AFL306"/>
      <c r="AFM306"/>
      <c r="AFN306"/>
      <c r="AFO306"/>
      <c r="AFP306"/>
      <c r="AFQ306"/>
      <c r="AFR306"/>
      <c r="AFS306"/>
      <c r="AFT306"/>
      <c r="AFU306"/>
      <c r="AFV306"/>
      <c r="AFW306"/>
      <c r="AFX306"/>
      <c r="AFY306"/>
      <c r="AFZ306"/>
      <c r="AGA306"/>
      <c r="AGB306"/>
      <c r="AGC306"/>
      <c r="AGD306"/>
      <c r="AGE306"/>
      <c r="AGF306"/>
      <c r="AGG306"/>
      <c r="AGH306"/>
      <c r="AGI306"/>
      <c r="AGJ306"/>
      <c r="AGK306"/>
      <c r="AGL306"/>
      <c r="AGM306"/>
      <c r="AGN306"/>
      <c r="AGO306"/>
      <c r="AGP306"/>
      <c r="AGQ306"/>
      <c r="AGR306"/>
      <c r="AGS306"/>
      <c r="AGT306"/>
      <c r="AGU306"/>
      <c r="AGV306"/>
      <c r="AGW306"/>
      <c r="AGX306"/>
      <c r="AGY306"/>
      <c r="AGZ306"/>
      <c r="AHA306"/>
      <c r="AHB306"/>
      <c r="AHC306"/>
      <c r="AHD306"/>
      <c r="AHE306"/>
      <c r="AHF306"/>
      <c r="AHG306"/>
      <c r="AHH306"/>
      <c r="AHI306"/>
      <c r="AHJ306"/>
      <c r="AHK306"/>
      <c r="AHL306"/>
      <c r="AHM306"/>
      <c r="AHN306"/>
      <c r="AHO306"/>
      <c r="AHP306"/>
      <c r="AHQ306"/>
      <c r="AHR306"/>
      <c r="AHS306"/>
      <c r="AHT306"/>
      <c r="AHU306"/>
      <c r="AHV306"/>
      <c r="AHW306"/>
      <c r="AHX306"/>
      <c r="AHY306"/>
      <c r="AHZ306"/>
      <c r="AIA306"/>
      <c r="AIB306"/>
      <c r="AIC306"/>
      <c r="AID306"/>
      <c r="AIE306"/>
      <c r="AIF306"/>
      <c r="AIG306"/>
      <c r="AIH306"/>
      <c r="AII306"/>
      <c r="AIJ306"/>
      <c r="AIK306"/>
      <c r="AIL306"/>
      <c r="AIM306"/>
      <c r="AIN306"/>
      <c r="AIO306"/>
      <c r="AIP306"/>
      <c r="AIQ306"/>
      <c r="AIR306"/>
      <c r="AIS306"/>
      <c r="AIT306"/>
      <c r="AIU306"/>
      <c r="AIV306"/>
      <c r="AIW306"/>
      <c r="AIX306"/>
      <c r="AIY306"/>
      <c r="AIZ306"/>
      <c r="AJA306"/>
      <c r="AJB306"/>
      <c r="AJC306"/>
      <c r="AJD306"/>
      <c r="AJE306"/>
      <c r="AJF306"/>
      <c r="AJG306"/>
      <c r="AJH306"/>
      <c r="AJI306"/>
      <c r="AJJ306"/>
      <c r="AJK306"/>
      <c r="AJL306"/>
      <c r="AJM306"/>
      <c r="AJN306"/>
      <c r="AJO306"/>
      <c r="AJP306"/>
      <c r="AJQ306"/>
      <c r="AJR306"/>
      <c r="AJS306"/>
      <c r="AJT306"/>
      <c r="AJU306"/>
      <c r="AJV306"/>
      <c r="AJW306"/>
      <c r="AJX306"/>
      <c r="AJY306"/>
      <c r="AJZ306"/>
      <c r="AKA306"/>
      <c r="AKB306"/>
      <c r="AKC306"/>
      <c r="AKD306"/>
      <c r="AKE306"/>
      <c r="AKF306"/>
      <c r="AKG306"/>
      <c r="AKH306"/>
      <c r="AKI306"/>
      <c r="AKJ306"/>
      <c r="AKK306"/>
      <c r="AKL306"/>
      <c r="AKM306"/>
      <c r="AKN306"/>
      <c r="AKO306"/>
      <c r="AKP306"/>
      <c r="AKQ306"/>
      <c r="AKR306"/>
      <c r="AKS306"/>
      <c r="AKT306"/>
      <c r="AKU306"/>
      <c r="AKV306"/>
      <c r="AKW306"/>
      <c r="AKX306"/>
      <c r="AKY306"/>
      <c r="AKZ306"/>
      <c r="ALA306"/>
      <c r="ALB306"/>
      <c r="ALC306"/>
      <c r="ALD306"/>
      <c r="ALE306"/>
      <c r="ALF306"/>
      <c r="ALG306"/>
      <c r="ALH306"/>
      <c r="ALI306"/>
      <c r="ALJ306"/>
      <c r="ALK306"/>
      <c r="ALL306"/>
      <c r="ALM306"/>
      <c r="ALN306"/>
      <c r="ALO306"/>
      <c r="ALP306"/>
      <c r="ALQ306"/>
      <c r="ALR306"/>
      <c r="ALS306"/>
      <c r="ALT306"/>
      <c r="ALU306"/>
      <c r="ALV306"/>
      <c r="ALW306"/>
      <c r="ALX306"/>
      <c r="ALY306"/>
      <c r="ALZ306"/>
      <c r="AMA306"/>
      <c r="AMB306"/>
      <c r="AMC306"/>
      <c r="AMD306"/>
      <c r="AME306"/>
      <c r="AMF306"/>
      <c r="AMG306"/>
      <c r="AMH306"/>
      <c r="AMI306"/>
    </row>
    <row r="307" spans="1:1024">
      <c r="A307" s="275" t="s">
        <v>1398</v>
      </c>
      <c r="B307" s="156">
        <v>307</v>
      </c>
      <c r="C307" t="s">
        <v>26012</v>
      </c>
      <c r="D307" s="278" t="s">
        <v>1399</v>
      </c>
      <c r="E307"/>
      <c r="F307"/>
      <c r="G307"/>
      <c r="H307"/>
      <c r="I307" s="343"/>
      <c r="J307" s="154">
        <v>2</v>
      </c>
      <c r="K307" s="341"/>
      <c r="L307"/>
      <c r="M307"/>
      <c r="N307"/>
      <c r="O307"/>
      <c r="P307"/>
      <c r="Q307"/>
      <c r="R307"/>
      <c r="S307"/>
      <c r="V307" s="166">
        <f t="shared" si="159"/>
        <v>100</v>
      </c>
      <c r="W307" s="166">
        <f t="shared" si="152"/>
        <v>100</v>
      </c>
      <c r="X307" s="166">
        <f t="shared" ref="X307:X338" si="170">IF(O307=3,20,100)</f>
        <v>100</v>
      </c>
      <c r="Y307" s="166">
        <f t="shared" si="165"/>
        <v>100</v>
      </c>
      <c r="Z307" s="166">
        <f t="shared" si="166"/>
        <v>100</v>
      </c>
      <c r="AA307" s="174">
        <f t="shared" si="169"/>
        <v>100</v>
      </c>
      <c r="AB307" s="174">
        <f t="shared" si="168"/>
        <v>100</v>
      </c>
      <c r="AC307" s="174">
        <f t="shared" si="167"/>
        <v>100</v>
      </c>
      <c r="AD307"/>
      <c r="AF307" s="162">
        <f t="shared" si="161"/>
        <v>100</v>
      </c>
      <c r="AG307" s="162">
        <f t="shared" si="162"/>
        <v>10</v>
      </c>
      <c r="AH307" s="162">
        <f t="shared" si="163"/>
        <v>100</v>
      </c>
      <c r="AI307" s="162">
        <f t="shared" si="164"/>
        <v>100</v>
      </c>
      <c r="AJ307" s="163"/>
      <c r="AK307"/>
      <c r="AL307" s="154">
        <v>4</v>
      </c>
      <c r="AM307" s="163"/>
      <c r="AN307"/>
      <c r="AO307"/>
      <c r="AP307"/>
      <c r="AQ307" s="243" t="s">
        <v>1400</v>
      </c>
    </row>
    <row r="308" spans="1:1024" ht="71.25">
      <c r="A308" s="277" t="s">
        <v>5954</v>
      </c>
      <c r="B308" s="156">
        <v>308</v>
      </c>
      <c r="C308" s="300" t="s">
        <v>5955</v>
      </c>
      <c r="D308" s="288" t="s">
        <v>5956</v>
      </c>
      <c r="E308" s="246"/>
      <c r="F308" s="245"/>
      <c r="G308" s="245"/>
      <c r="H308" s="245"/>
      <c r="I308" s="349">
        <v>50</v>
      </c>
      <c r="J308" s="245"/>
      <c r="K308" s="245"/>
      <c r="L308" s="245"/>
      <c r="M308" s="245"/>
      <c r="N308" s="245"/>
      <c r="O308" s="244"/>
      <c r="P308" s="245"/>
      <c r="Q308" s="245"/>
      <c r="R308" s="245"/>
      <c r="S308" s="245"/>
      <c r="T308" s="245"/>
      <c r="U308" s="247"/>
      <c r="V308" s="248">
        <f t="shared" si="159"/>
        <v>100</v>
      </c>
      <c r="W308" s="248">
        <f t="shared" si="152"/>
        <v>100</v>
      </c>
      <c r="X308" s="248">
        <f t="shared" si="170"/>
        <v>100</v>
      </c>
      <c r="Y308" s="248">
        <f t="shared" si="165"/>
        <v>100</v>
      </c>
      <c r="Z308" s="248">
        <f t="shared" si="166"/>
        <v>100</v>
      </c>
      <c r="AA308" s="249">
        <f t="shared" si="169"/>
        <v>100</v>
      </c>
      <c r="AB308" s="249">
        <f t="shared" si="168"/>
        <v>100</v>
      </c>
      <c r="AC308" s="249">
        <f t="shared" si="167"/>
        <v>100</v>
      </c>
      <c r="AF308" s="250">
        <f t="shared" si="161"/>
        <v>100</v>
      </c>
      <c r="AG308" s="250">
        <f t="shared" si="162"/>
        <v>100</v>
      </c>
      <c r="AH308" s="250">
        <f t="shared" si="163"/>
        <v>100</v>
      </c>
      <c r="AI308" s="250">
        <f t="shared" si="164"/>
        <v>100</v>
      </c>
      <c r="AJ308" s="354" t="s">
        <v>26013</v>
      </c>
      <c r="AK308" s="244"/>
      <c r="AL308" s="245"/>
      <c r="AM308" s="163"/>
      <c r="AN308" s="245"/>
      <c r="AO308" s="245"/>
      <c r="AQ308" s="243" t="s">
        <v>5957</v>
      </c>
      <c r="AR308" s="155" t="s">
        <v>5958</v>
      </c>
    </row>
    <row r="309" spans="1:1024">
      <c r="A309" s="278" t="s">
        <v>1106</v>
      </c>
      <c r="B309" s="156">
        <v>309</v>
      </c>
      <c r="C309" t="s">
        <v>26014</v>
      </c>
      <c r="D309" s="278" t="s">
        <v>6753</v>
      </c>
      <c r="I309" s="349">
        <v>32.97</v>
      </c>
      <c r="S309" s="154">
        <v>2</v>
      </c>
      <c r="V309" s="166">
        <f t="shared" si="159"/>
        <v>100</v>
      </c>
      <c r="W309" s="166">
        <f t="shared" si="152"/>
        <v>100</v>
      </c>
      <c r="X309" s="166">
        <f t="shared" si="170"/>
        <v>100</v>
      </c>
      <c r="Y309" s="166">
        <f t="shared" si="165"/>
        <v>100</v>
      </c>
      <c r="Z309" s="166">
        <f t="shared" si="166"/>
        <v>100</v>
      </c>
      <c r="AA309" s="174">
        <f t="shared" si="169"/>
        <v>100</v>
      </c>
      <c r="AB309" s="174">
        <f t="shared" si="168"/>
        <v>100</v>
      </c>
      <c r="AC309" s="174">
        <f t="shared" si="167"/>
        <v>3</v>
      </c>
      <c r="AF309" s="162">
        <f t="shared" si="161"/>
        <v>100</v>
      </c>
      <c r="AG309" s="162">
        <f t="shared" si="162"/>
        <v>100</v>
      </c>
      <c r="AH309" s="162">
        <f t="shared" si="163"/>
        <v>100</v>
      </c>
      <c r="AI309" s="162">
        <f t="shared" si="164"/>
        <v>100</v>
      </c>
      <c r="AJ309" s="352" t="s">
        <v>26015</v>
      </c>
      <c r="AM309" s="163"/>
      <c r="AQ309" s="243" t="s">
        <v>781</v>
      </c>
    </row>
    <row r="310" spans="1:1024">
      <c r="A310" s="278" t="s">
        <v>5904</v>
      </c>
      <c r="B310" s="156">
        <v>310</v>
      </c>
      <c r="C310" t="s">
        <v>26016</v>
      </c>
      <c r="D310" s="278" t="s">
        <v>6639</v>
      </c>
      <c r="I310" s="349">
        <v>44.079000000000001</v>
      </c>
      <c r="V310" s="166">
        <f t="shared" si="159"/>
        <v>100</v>
      </c>
      <c r="W310" s="166">
        <f t="shared" si="152"/>
        <v>100</v>
      </c>
      <c r="X310" s="166">
        <f t="shared" si="170"/>
        <v>100</v>
      </c>
      <c r="Y310" s="166">
        <f t="shared" si="165"/>
        <v>100</v>
      </c>
      <c r="Z310" s="166">
        <f t="shared" si="166"/>
        <v>100</v>
      </c>
      <c r="AA310" s="174">
        <f t="shared" si="169"/>
        <v>100</v>
      </c>
      <c r="AB310" s="174">
        <f t="shared" si="168"/>
        <v>100</v>
      </c>
      <c r="AC310" s="174">
        <f t="shared" si="167"/>
        <v>100</v>
      </c>
      <c r="AF310" s="162">
        <f t="shared" si="161"/>
        <v>100</v>
      </c>
      <c r="AG310" s="162">
        <f t="shared" si="162"/>
        <v>100</v>
      </c>
      <c r="AH310" s="162">
        <f t="shared" si="163"/>
        <v>100</v>
      </c>
      <c r="AI310" s="162">
        <f t="shared" si="164"/>
        <v>100</v>
      </c>
      <c r="AJ310" s="352" t="s">
        <v>26017</v>
      </c>
      <c r="AK310" s="154">
        <v>1</v>
      </c>
      <c r="AM310" s="163"/>
      <c r="AQ310" s="243" t="s">
        <v>781</v>
      </c>
    </row>
    <row r="311" spans="1:1024">
      <c r="A311" s="278" t="s">
        <v>6640</v>
      </c>
      <c r="B311" s="156">
        <v>311</v>
      </c>
      <c r="C311" s="299" t="s">
        <v>6641</v>
      </c>
      <c r="D311" s="278" t="s">
        <v>6642</v>
      </c>
      <c r="I311" s="349">
        <v>50</v>
      </c>
      <c r="V311" s="166">
        <f t="shared" si="159"/>
        <v>100</v>
      </c>
      <c r="W311" s="166">
        <f t="shared" si="152"/>
        <v>100</v>
      </c>
      <c r="X311" s="166">
        <f t="shared" si="170"/>
        <v>100</v>
      </c>
      <c r="Y311" s="166">
        <f t="shared" si="165"/>
        <v>100</v>
      </c>
      <c r="Z311" s="166">
        <f t="shared" si="166"/>
        <v>100</v>
      </c>
      <c r="AA311" s="174">
        <f t="shared" si="169"/>
        <v>100</v>
      </c>
      <c r="AB311" s="174">
        <f t="shared" si="168"/>
        <v>100</v>
      </c>
      <c r="AC311" s="174">
        <f t="shared" si="167"/>
        <v>100</v>
      </c>
      <c r="AF311" s="162">
        <f t="shared" si="161"/>
        <v>100</v>
      </c>
      <c r="AG311" s="162">
        <f t="shared" si="162"/>
        <v>100</v>
      </c>
      <c r="AH311" s="162">
        <f t="shared" si="163"/>
        <v>100</v>
      </c>
      <c r="AI311" s="162">
        <f t="shared" si="164"/>
        <v>100</v>
      </c>
      <c r="AJ311" s="352" t="s">
        <v>25628</v>
      </c>
      <c r="AM311" s="163"/>
      <c r="AQ311" s="243" t="s">
        <v>781</v>
      </c>
    </row>
    <row r="312" spans="1:1024">
      <c r="A312" s="278" t="s">
        <v>6644</v>
      </c>
      <c r="B312" s="156">
        <v>312</v>
      </c>
      <c r="C312" s="305" t="s">
        <v>6643</v>
      </c>
      <c r="D312" s="278" t="s">
        <v>6645</v>
      </c>
      <c r="I312" s="343"/>
      <c r="V312" s="166">
        <f t="shared" si="159"/>
        <v>100</v>
      </c>
      <c r="W312" s="166">
        <f t="shared" si="152"/>
        <v>100</v>
      </c>
      <c r="X312" s="166">
        <f t="shared" si="170"/>
        <v>100</v>
      </c>
      <c r="Y312" s="166">
        <f t="shared" si="165"/>
        <v>100</v>
      </c>
      <c r="Z312" s="166">
        <f t="shared" si="166"/>
        <v>100</v>
      </c>
      <c r="AA312" s="174">
        <f t="shared" si="169"/>
        <v>100</v>
      </c>
      <c r="AB312" s="174">
        <f t="shared" si="168"/>
        <v>100</v>
      </c>
      <c r="AC312" s="174">
        <f t="shared" si="167"/>
        <v>100</v>
      </c>
      <c r="AF312" s="162">
        <f t="shared" si="161"/>
        <v>100</v>
      </c>
      <c r="AG312" s="162">
        <f t="shared" si="162"/>
        <v>100</v>
      </c>
      <c r="AH312" s="162">
        <f t="shared" si="163"/>
        <v>100</v>
      </c>
      <c r="AI312" s="162">
        <f t="shared" si="164"/>
        <v>100</v>
      </c>
      <c r="AJ312" s="352"/>
      <c r="AM312" s="163"/>
      <c r="AQ312" s="243" t="s">
        <v>781</v>
      </c>
    </row>
    <row r="313" spans="1:1024">
      <c r="A313" s="278" t="s">
        <v>6647</v>
      </c>
      <c r="B313" s="156">
        <v>313</v>
      </c>
      <c r="C313" s="305" t="s">
        <v>6646</v>
      </c>
      <c r="D313" s="278" t="s">
        <v>6648</v>
      </c>
      <c r="I313" s="349">
        <v>3</v>
      </c>
      <c r="V313" s="166">
        <f t="shared" si="159"/>
        <v>100</v>
      </c>
      <c r="W313" s="166">
        <f t="shared" si="152"/>
        <v>100</v>
      </c>
      <c r="X313" s="166">
        <f t="shared" si="170"/>
        <v>100</v>
      </c>
      <c r="Y313" s="166">
        <f t="shared" si="165"/>
        <v>100</v>
      </c>
      <c r="Z313" s="166">
        <f t="shared" si="166"/>
        <v>100</v>
      </c>
      <c r="AA313" s="174">
        <f t="shared" si="169"/>
        <v>100</v>
      </c>
      <c r="AB313" s="174">
        <f t="shared" si="168"/>
        <v>100</v>
      </c>
      <c r="AC313" s="174">
        <f t="shared" si="167"/>
        <v>100</v>
      </c>
      <c r="AF313" s="162">
        <f t="shared" si="161"/>
        <v>100</v>
      </c>
      <c r="AG313" s="162">
        <f t="shared" si="162"/>
        <v>100</v>
      </c>
      <c r="AH313" s="162">
        <f t="shared" si="163"/>
        <v>100</v>
      </c>
      <c r="AI313" s="162">
        <f t="shared" si="164"/>
        <v>100</v>
      </c>
      <c r="AJ313" s="352" t="s">
        <v>25607</v>
      </c>
      <c r="AM313" s="163"/>
      <c r="AQ313" s="243" t="s">
        <v>781</v>
      </c>
    </row>
    <row r="314" spans="1:1024">
      <c r="A314" s="278" t="s">
        <v>6650</v>
      </c>
      <c r="B314" s="156">
        <v>314</v>
      </c>
      <c r="C314" s="305" t="s">
        <v>6649</v>
      </c>
      <c r="D314" s="278" t="s">
        <v>6651</v>
      </c>
      <c r="F314" s="154">
        <v>4</v>
      </c>
      <c r="H314" s="154">
        <v>4</v>
      </c>
      <c r="I314" s="349">
        <v>8.8000000000000007</v>
      </c>
      <c r="V314" s="166">
        <f t="shared" si="159"/>
        <v>100</v>
      </c>
      <c r="W314" s="166">
        <f t="shared" ref="W314:W377" si="171">IF(O314=1,1,IF(O314=2,10,100))</f>
        <v>100</v>
      </c>
      <c r="X314" s="166">
        <f t="shared" si="170"/>
        <v>100</v>
      </c>
      <c r="Y314" s="166">
        <f t="shared" si="165"/>
        <v>100</v>
      </c>
      <c r="Z314" s="166">
        <f t="shared" si="166"/>
        <v>100</v>
      </c>
      <c r="AA314" s="174">
        <f t="shared" si="169"/>
        <v>100</v>
      </c>
      <c r="AB314" s="174">
        <f t="shared" si="168"/>
        <v>100</v>
      </c>
      <c r="AC314" s="174">
        <f t="shared" si="167"/>
        <v>100</v>
      </c>
      <c r="AF314" s="162">
        <f t="shared" ref="AF314:AF332" si="172">IF(OR(OR(EXACT(J314,"1A"),EXACT(J314,"1B"),EXACT(J314,"1C")),K314=1),1,IF(K314=2,10,100))</f>
        <v>100</v>
      </c>
      <c r="AG314" s="162">
        <f t="shared" ref="AG314:AG332" si="173">IF(OR(EXACT(J314,"1A"),EXACT(J314,"1B"),EXACT(J314,"1C")),1,IF(J314=2,10,100))</f>
        <v>100</v>
      </c>
      <c r="AH314" s="162">
        <f t="shared" ref="AH314:AH332" si="174">IF(OR(EXACT(J314,"1A"),EXACT(J314,"1B"),EXACT(J314,"1C"),K314=1),3,100)</f>
        <v>100</v>
      </c>
      <c r="AI314" s="162">
        <f t="shared" ref="AI314:AI332" si="175">IF(OR(EXACT(J314,"1A"),EXACT(J314,"1B"),EXACT(J314,"1C")),5,100)</f>
        <v>100</v>
      </c>
      <c r="AJ314" s="352" t="s">
        <v>26018</v>
      </c>
      <c r="AM314" s="163"/>
      <c r="AQ314" s="243" t="s">
        <v>6652</v>
      </c>
    </row>
    <row r="315" spans="1:1024">
      <c r="A315" s="278" t="s">
        <v>6105</v>
      </c>
      <c r="B315" s="156">
        <v>315</v>
      </c>
      <c r="C315" s="305" t="s">
        <v>6231</v>
      </c>
      <c r="D315" s="278" t="s">
        <v>6364</v>
      </c>
      <c r="F315" s="154">
        <v>4</v>
      </c>
      <c r="H315" s="154">
        <v>4</v>
      </c>
      <c r="I315" s="343"/>
      <c r="P315" s="154">
        <v>1</v>
      </c>
      <c r="Q315" s="154">
        <v>2</v>
      </c>
      <c r="S315" s="154" t="s">
        <v>773</v>
      </c>
      <c r="V315" s="166">
        <f t="shared" si="159"/>
        <v>100</v>
      </c>
      <c r="W315" s="166">
        <f t="shared" si="171"/>
        <v>100</v>
      </c>
      <c r="X315" s="166">
        <f t="shared" si="170"/>
        <v>100</v>
      </c>
      <c r="Y315" s="166">
        <f t="shared" si="165"/>
        <v>10</v>
      </c>
      <c r="Z315" s="231">
        <v>0.5</v>
      </c>
      <c r="AA315" s="174">
        <f t="shared" si="169"/>
        <v>1</v>
      </c>
      <c r="AB315" s="174">
        <f t="shared" si="168"/>
        <v>100</v>
      </c>
      <c r="AC315" s="265">
        <v>2.5</v>
      </c>
      <c r="AF315" s="162">
        <f t="shared" si="172"/>
        <v>100</v>
      </c>
      <c r="AG315" s="162">
        <f t="shared" si="173"/>
        <v>100</v>
      </c>
      <c r="AH315" s="162">
        <f t="shared" si="174"/>
        <v>100</v>
      </c>
      <c r="AI315" s="162">
        <f t="shared" si="175"/>
        <v>100</v>
      </c>
      <c r="AJ315" s="163"/>
      <c r="AL315" s="154">
        <v>1</v>
      </c>
      <c r="AM315" s="163"/>
      <c r="AO315" s="154">
        <v>1</v>
      </c>
      <c r="AQ315" s="270" t="s">
        <v>6653</v>
      </c>
    </row>
    <row r="316" spans="1:1024">
      <c r="A316" s="278" t="s">
        <v>6848</v>
      </c>
      <c r="B316" s="156">
        <v>316</v>
      </c>
      <c r="C316" s="393" t="s">
        <v>6654</v>
      </c>
      <c r="D316" s="278" t="s">
        <v>324</v>
      </c>
      <c r="I316" s="343"/>
      <c r="V316" s="166">
        <f t="shared" si="159"/>
        <v>100</v>
      </c>
      <c r="W316" s="166">
        <f t="shared" si="171"/>
        <v>100</v>
      </c>
      <c r="X316" s="166">
        <f t="shared" si="170"/>
        <v>100</v>
      </c>
      <c r="Y316" s="166">
        <f t="shared" si="165"/>
        <v>100</v>
      </c>
      <c r="Z316" s="166">
        <f t="shared" ref="Z316:Z347" si="176">IF(P316=1,1,IF(P316=2,10,100))</f>
        <v>100</v>
      </c>
      <c r="AA316" s="174">
        <f t="shared" si="169"/>
        <v>100</v>
      </c>
      <c r="AB316" s="174">
        <f t="shared" si="168"/>
        <v>100</v>
      </c>
      <c r="AC316" s="174">
        <f t="shared" ref="AC316:AC379" si="177">IF(OR(EXACT(S316,"1A"),EXACT(S316,"1B")),0.3,IF(S316=2,3,100))</f>
        <v>100</v>
      </c>
      <c r="AF316" s="162">
        <f t="shared" si="172"/>
        <v>100</v>
      </c>
      <c r="AG316" s="162">
        <f t="shared" si="173"/>
        <v>100</v>
      </c>
      <c r="AH316" s="162">
        <f t="shared" si="174"/>
        <v>100</v>
      </c>
      <c r="AI316" s="162">
        <f t="shared" si="175"/>
        <v>100</v>
      </c>
      <c r="AJ316" s="352" t="s">
        <v>25986</v>
      </c>
      <c r="AM316" s="163"/>
      <c r="AQ316" s="270" t="s">
        <v>781</v>
      </c>
    </row>
    <row r="317" spans="1:1024" s="28" customFormat="1">
      <c r="A317" s="278" t="s">
        <v>12203</v>
      </c>
      <c r="B317" s="156">
        <v>317</v>
      </c>
      <c r="C317" s="299" t="s">
        <v>26267</v>
      </c>
      <c r="D317" s="278" t="s">
        <v>12202</v>
      </c>
      <c r="E317" s="155"/>
      <c r="F317" s="154">
        <v>4</v>
      </c>
      <c r="G317" s="154"/>
      <c r="H317" s="154">
        <v>4</v>
      </c>
      <c r="I317" s="413">
        <v>22</v>
      </c>
      <c r="J317" s="154"/>
      <c r="K317" s="154">
        <v>2</v>
      </c>
      <c r="L317" s="154"/>
      <c r="M317" s="154"/>
      <c r="N317" s="154"/>
      <c r="O317" s="154"/>
      <c r="P317" s="154"/>
      <c r="Q317" s="154"/>
      <c r="R317" s="154"/>
      <c r="S317" s="154"/>
      <c r="T317" s="154"/>
      <c r="U317" s="154"/>
      <c r="V317" s="166">
        <f t="shared" si="159"/>
        <v>100</v>
      </c>
      <c r="W317" s="166">
        <f t="shared" si="171"/>
        <v>100</v>
      </c>
      <c r="X317" s="166">
        <f t="shared" si="170"/>
        <v>100</v>
      </c>
      <c r="Y317" s="166">
        <f t="shared" si="165"/>
        <v>100</v>
      </c>
      <c r="Z317" s="166">
        <f t="shared" si="176"/>
        <v>100</v>
      </c>
      <c r="AA317" s="174">
        <f t="shared" si="169"/>
        <v>100</v>
      </c>
      <c r="AB317" s="174">
        <f t="shared" si="168"/>
        <v>100</v>
      </c>
      <c r="AC317" s="174">
        <f t="shared" si="177"/>
        <v>100</v>
      </c>
      <c r="AD317" s="154"/>
      <c r="AE317" s="154"/>
      <c r="AF317" s="162">
        <f t="shared" si="172"/>
        <v>10</v>
      </c>
      <c r="AG317" s="162">
        <f t="shared" si="173"/>
        <v>100</v>
      </c>
      <c r="AH317" s="162">
        <f t="shared" si="174"/>
        <v>100</v>
      </c>
      <c r="AI317" s="162">
        <f t="shared" si="175"/>
        <v>100</v>
      </c>
      <c r="AJ317" s="414" t="s">
        <v>758</v>
      </c>
      <c r="AK317" s="154"/>
      <c r="AL317" s="154"/>
      <c r="AM317" s="414"/>
      <c r="AN317" s="154"/>
      <c r="AO317" s="154"/>
      <c r="AP317" s="154"/>
      <c r="AQ317" s="273" t="s">
        <v>26268</v>
      </c>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T317" s="154"/>
      <c r="BU317" s="154"/>
      <c r="BV317" s="154"/>
      <c r="BW317" s="154"/>
      <c r="BX317" s="154"/>
      <c r="BY317" s="154"/>
      <c r="BZ317" s="154"/>
      <c r="CA317" s="154"/>
      <c r="CB317" s="154"/>
      <c r="CC317" s="154"/>
      <c r="CD317" s="154"/>
      <c r="CE317" s="154"/>
      <c r="CF317" s="154"/>
      <c r="CG317" s="154"/>
      <c r="CH317" s="154"/>
      <c r="CI317" s="154"/>
      <c r="CJ317" s="154"/>
      <c r="CK317" s="154"/>
      <c r="CL317" s="154"/>
      <c r="CM317" s="154"/>
      <c r="CN317" s="154"/>
      <c r="CO317" s="154"/>
      <c r="CP317" s="154"/>
      <c r="CQ317" s="154"/>
      <c r="CR317" s="154"/>
      <c r="CS317" s="154"/>
      <c r="CT317" s="154"/>
      <c r="CU317" s="154"/>
      <c r="CV317" s="154"/>
      <c r="CW317" s="154"/>
      <c r="CX317" s="154"/>
      <c r="CY317" s="154"/>
      <c r="CZ317" s="154"/>
      <c r="DA317" s="154"/>
      <c r="DB317" s="154"/>
      <c r="DC317" s="154"/>
      <c r="DD317" s="154"/>
      <c r="DE317" s="154"/>
      <c r="DF317" s="154"/>
      <c r="DG317" s="154"/>
      <c r="DH317" s="154"/>
      <c r="DI317" s="154"/>
      <c r="DJ317" s="154"/>
      <c r="DK317" s="154"/>
      <c r="DL317" s="154"/>
      <c r="DM317" s="154"/>
      <c r="DN317" s="154"/>
      <c r="DO317" s="154"/>
      <c r="DP317" s="154"/>
      <c r="DQ317" s="154"/>
      <c r="DR317" s="154"/>
      <c r="DS317" s="154"/>
      <c r="DT317" s="154"/>
      <c r="DU317" s="154"/>
      <c r="DV317" s="154"/>
      <c r="DW317" s="154"/>
      <c r="DX317" s="154"/>
      <c r="DY317" s="154"/>
      <c r="DZ317" s="154"/>
      <c r="EA317" s="154"/>
      <c r="EB317" s="154"/>
      <c r="EC317" s="154"/>
      <c r="ED317" s="154"/>
      <c r="EE317" s="154"/>
      <c r="EF317" s="154"/>
      <c r="EG317" s="154"/>
      <c r="EH317" s="154"/>
      <c r="EI317" s="154"/>
      <c r="EJ317" s="154"/>
      <c r="EK317" s="154"/>
      <c r="EL317" s="154"/>
      <c r="EM317" s="154"/>
      <c r="EN317" s="154"/>
      <c r="EO317" s="154"/>
      <c r="EP317" s="154"/>
      <c r="EQ317" s="154"/>
      <c r="ER317" s="154"/>
      <c r="ES317" s="154"/>
      <c r="ET317" s="154"/>
      <c r="EU317" s="154"/>
      <c r="EV317" s="154"/>
      <c r="EW317" s="154"/>
      <c r="EX317" s="154"/>
      <c r="EY317" s="154"/>
      <c r="EZ317" s="154"/>
      <c r="FA317" s="154"/>
      <c r="FB317" s="154"/>
      <c r="FC317" s="154"/>
      <c r="FD317" s="154"/>
      <c r="FE317" s="154"/>
      <c r="FF317" s="154"/>
      <c r="FG317" s="154"/>
      <c r="FH317" s="154"/>
      <c r="FI317" s="154"/>
      <c r="FJ317" s="154"/>
      <c r="FK317" s="154"/>
      <c r="FL317" s="154"/>
      <c r="FM317" s="154"/>
      <c r="FN317" s="154"/>
      <c r="FO317" s="154"/>
      <c r="FP317" s="154"/>
      <c r="FQ317" s="154"/>
      <c r="FR317" s="154"/>
      <c r="FS317" s="154"/>
      <c r="FT317" s="154"/>
      <c r="FU317" s="154"/>
      <c r="FV317" s="154"/>
      <c r="FW317" s="154"/>
      <c r="FX317" s="154"/>
      <c r="FY317" s="154"/>
      <c r="FZ317" s="154"/>
      <c r="GA317" s="154"/>
      <c r="GB317" s="154"/>
      <c r="GC317" s="154"/>
      <c r="GD317" s="154"/>
      <c r="GE317" s="154"/>
      <c r="GF317" s="154"/>
      <c r="GG317" s="154"/>
      <c r="GH317" s="154"/>
      <c r="GI317" s="154"/>
      <c r="GJ317" s="154"/>
      <c r="GK317" s="154"/>
      <c r="GL317" s="154"/>
      <c r="GM317" s="154"/>
      <c r="GN317" s="154"/>
      <c r="GO317" s="154"/>
      <c r="GP317" s="154"/>
      <c r="GQ317" s="154"/>
      <c r="GR317" s="154"/>
      <c r="GS317" s="154"/>
      <c r="GT317" s="154"/>
      <c r="GU317" s="154"/>
      <c r="GV317" s="154"/>
      <c r="GW317" s="154"/>
      <c r="GX317" s="154"/>
      <c r="GY317" s="154"/>
      <c r="GZ317" s="154"/>
      <c r="HA317" s="154"/>
      <c r="HB317" s="154"/>
      <c r="HC317" s="154"/>
      <c r="HD317" s="154"/>
      <c r="HE317" s="154"/>
      <c r="HF317" s="154"/>
      <c r="HG317" s="154"/>
      <c r="HH317" s="154"/>
      <c r="HI317" s="154"/>
      <c r="HJ317" s="154"/>
      <c r="HK317" s="154"/>
      <c r="HL317" s="154"/>
      <c r="HM317" s="154"/>
      <c r="HN317" s="154"/>
      <c r="HO317" s="154"/>
      <c r="HP317" s="154"/>
      <c r="HQ317" s="154"/>
      <c r="HR317" s="154"/>
      <c r="HS317" s="154"/>
      <c r="HT317" s="154"/>
      <c r="HU317" s="154"/>
      <c r="HV317" s="154"/>
      <c r="HW317" s="154"/>
      <c r="HX317" s="154"/>
      <c r="HY317" s="154"/>
      <c r="HZ317" s="154"/>
      <c r="IA317" s="154"/>
      <c r="IB317" s="154"/>
      <c r="IC317" s="154"/>
      <c r="ID317" s="154"/>
      <c r="IE317" s="154"/>
      <c r="IF317" s="154"/>
      <c r="IG317" s="154"/>
      <c r="IH317" s="154"/>
      <c r="II317" s="154"/>
      <c r="IJ317" s="154"/>
      <c r="IK317" s="154"/>
      <c r="IL317" s="154"/>
      <c r="IM317" s="154"/>
      <c r="IN317" s="154"/>
      <c r="IO317" s="154"/>
      <c r="IP317" s="154"/>
      <c r="IQ317" s="154"/>
      <c r="IR317" s="154"/>
      <c r="IS317" s="154"/>
      <c r="IT317" s="154"/>
      <c r="IU317" s="154"/>
      <c r="IV317" s="154"/>
      <c r="IW317" s="154"/>
      <c r="IX317" s="154"/>
      <c r="IY317" s="154"/>
      <c r="IZ317" s="154"/>
      <c r="JA317" s="154"/>
      <c r="JB317" s="154"/>
      <c r="JC317" s="154"/>
      <c r="JD317" s="154"/>
      <c r="JE317" s="154"/>
      <c r="JF317" s="154"/>
      <c r="JG317" s="154"/>
      <c r="JH317" s="154"/>
      <c r="JI317" s="154"/>
      <c r="JJ317" s="154"/>
      <c r="JK317" s="154"/>
      <c r="JL317" s="154"/>
      <c r="JM317" s="154"/>
      <c r="JN317" s="154"/>
      <c r="JO317" s="154"/>
      <c r="JP317" s="154"/>
      <c r="JQ317" s="154"/>
      <c r="JR317" s="154"/>
      <c r="JS317" s="154"/>
      <c r="JT317" s="154"/>
      <c r="JU317" s="154"/>
      <c r="JV317" s="154"/>
      <c r="JW317" s="154"/>
      <c r="JX317" s="154"/>
      <c r="JY317" s="154"/>
      <c r="JZ317" s="154"/>
      <c r="KA317" s="154"/>
      <c r="KB317" s="154"/>
      <c r="KC317" s="154"/>
      <c r="KD317" s="154"/>
      <c r="KE317" s="154"/>
      <c r="KF317" s="154"/>
      <c r="KG317" s="154"/>
      <c r="KH317" s="154"/>
      <c r="KI317" s="154"/>
      <c r="KJ317" s="154"/>
      <c r="KK317" s="154"/>
      <c r="KL317" s="154"/>
      <c r="KM317" s="154"/>
      <c r="KN317" s="154"/>
      <c r="KO317" s="154"/>
      <c r="KP317" s="154"/>
      <c r="KQ317" s="154"/>
      <c r="KR317" s="154"/>
      <c r="KS317" s="154"/>
      <c r="KT317" s="154"/>
      <c r="KU317" s="154"/>
      <c r="KV317" s="154"/>
      <c r="KW317" s="154"/>
      <c r="KX317" s="154"/>
      <c r="KY317" s="154"/>
      <c r="KZ317" s="154"/>
      <c r="LA317" s="154"/>
      <c r="LB317" s="154"/>
      <c r="LC317" s="154"/>
      <c r="LD317" s="154"/>
      <c r="LE317" s="154"/>
      <c r="LF317" s="154"/>
      <c r="LG317" s="154"/>
      <c r="LH317" s="154"/>
      <c r="LI317" s="154"/>
      <c r="LJ317" s="154"/>
      <c r="LK317" s="154"/>
      <c r="LL317" s="154"/>
      <c r="LM317" s="154"/>
      <c r="LN317" s="154"/>
      <c r="LO317" s="154"/>
      <c r="LP317" s="154"/>
      <c r="LQ317" s="154"/>
      <c r="LR317" s="154"/>
      <c r="LS317" s="154"/>
      <c r="LT317" s="154"/>
      <c r="LU317" s="154"/>
      <c r="LV317" s="154"/>
      <c r="LW317" s="154"/>
      <c r="LX317" s="154"/>
      <c r="LY317" s="154"/>
      <c r="LZ317" s="154"/>
      <c r="MA317" s="154"/>
      <c r="MB317" s="154"/>
      <c r="MC317" s="154"/>
      <c r="MD317" s="154"/>
      <c r="ME317" s="154"/>
      <c r="MF317" s="154"/>
      <c r="MG317" s="154"/>
      <c r="MH317" s="154"/>
      <c r="MI317" s="154"/>
      <c r="MJ317" s="154"/>
      <c r="MK317" s="154"/>
      <c r="ML317" s="154"/>
      <c r="MM317" s="154"/>
      <c r="MN317" s="154"/>
      <c r="MO317" s="154"/>
      <c r="MP317" s="154"/>
      <c r="MQ317" s="154"/>
      <c r="MR317" s="154"/>
      <c r="MS317" s="154"/>
      <c r="MT317" s="154"/>
      <c r="MU317" s="154"/>
      <c r="MV317" s="154"/>
      <c r="MW317" s="154"/>
      <c r="MX317" s="154"/>
      <c r="MY317" s="154"/>
      <c r="MZ317" s="154"/>
      <c r="NA317" s="154"/>
      <c r="NB317" s="154"/>
      <c r="NC317" s="154"/>
      <c r="ND317" s="154"/>
      <c r="NE317" s="154"/>
      <c r="NF317" s="154"/>
      <c r="NG317" s="154"/>
      <c r="NH317" s="154"/>
      <c r="NI317" s="154"/>
      <c r="NJ317" s="154"/>
      <c r="NK317" s="154"/>
      <c r="NL317" s="154"/>
      <c r="NM317" s="154"/>
      <c r="NN317" s="154"/>
      <c r="NO317" s="154"/>
      <c r="NP317" s="154"/>
      <c r="NQ317" s="154"/>
      <c r="NR317" s="154"/>
      <c r="NS317" s="154"/>
      <c r="NT317" s="154"/>
      <c r="NU317" s="154"/>
      <c r="NV317" s="154"/>
      <c r="NW317" s="154"/>
      <c r="NX317" s="154"/>
      <c r="NY317" s="154"/>
      <c r="NZ317" s="154"/>
      <c r="OA317" s="154"/>
      <c r="OB317" s="154"/>
      <c r="OC317" s="154"/>
      <c r="OD317" s="154"/>
      <c r="OE317" s="154"/>
      <c r="OF317" s="154"/>
      <c r="OG317" s="154"/>
      <c r="OH317" s="154"/>
      <c r="OI317" s="154"/>
      <c r="OJ317" s="154"/>
      <c r="OK317" s="154"/>
      <c r="OL317" s="154"/>
      <c r="OM317" s="154"/>
      <c r="ON317" s="154"/>
      <c r="OO317" s="154"/>
      <c r="OP317" s="154"/>
      <c r="OQ317" s="154"/>
      <c r="OR317" s="154"/>
      <c r="OS317" s="154"/>
      <c r="OT317" s="154"/>
      <c r="OU317" s="154"/>
      <c r="OV317" s="154"/>
      <c r="OW317" s="154"/>
      <c r="OX317" s="154"/>
      <c r="OY317" s="154"/>
      <c r="OZ317" s="154"/>
      <c r="PA317" s="154"/>
      <c r="PB317" s="154"/>
      <c r="PC317" s="154"/>
      <c r="PD317" s="154"/>
      <c r="PE317" s="154"/>
      <c r="PF317" s="154"/>
      <c r="PG317" s="154"/>
      <c r="PH317" s="154"/>
      <c r="PI317" s="154"/>
      <c r="PJ317" s="154"/>
      <c r="PK317" s="154"/>
      <c r="PL317" s="154"/>
      <c r="PM317" s="154"/>
      <c r="PN317" s="154"/>
      <c r="PO317" s="154"/>
      <c r="PP317" s="154"/>
      <c r="PQ317" s="154"/>
      <c r="PR317" s="154"/>
      <c r="PS317" s="154"/>
      <c r="PT317" s="154"/>
      <c r="PU317" s="154"/>
      <c r="PV317" s="154"/>
      <c r="PW317" s="154"/>
      <c r="PX317" s="154"/>
      <c r="PY317" s="154"/>
      <c r="PZ317" s="154"/>
      <c r="QA317" s="154"/>
      <c r="QB317" s="154"/>
      <c r="QC317" s="154"/>
      <c r="QD317" s="154"/>
      <c r="QE317" s="154"/>
      <c r="QF317" s="154"/>
      <c r="QG317" s="154"/>
      <c r="QH317" s="154"/>
      <c r="QI317" s="154"/>
      <c r="QJ317" s="154"/>
      <c r="QK317" s="154"/>
      <c r="QL317" s="154"/>
      <c r="QM317" s="154"/>
      <c r="QN317" s="154"/>
      <c r="QO317" s="154"/>
      <c r="QP317" s="154"/>
      <c r="QQ317" s="154"/>
      <c r="QR317" s="154"/>
      <c r="QS317" s="154"/>
      <c r="QT317" s="154"/>
      <c r="QU317" s="154"/>
      <c r="QV317" s="154"/>
      <c r="QW317" s="154"/>
      <c r="QX317" s="154"/>
      <c r="QY317" s="154"/>
      <c r="QZ317" s="154"/>
      <c r="RA317" s="154"/>
      <c r="RB317" s="154"/>
      <c r="RC317" s="154"/>
      <c r="RD317" s="154"/>
      <c r="RE317" s="154"/>
      <c r="RF317" s="154"/>
      <c r="RG317" s="154"/>
      <c r="RH317" s="154"/>
      <c r="RI317" s="154"/>
      <c r="RJ317" s="154"/>
      <c r="RK317" s="154"/>
      <c r="RL317" s="154"/>
      <c r="RM317" s="154"/>
      <c r="RN317" s="154"/>
      <c r="RO317" s="154"/>
      <c r="RP317" s="154"/>
      <c r="RQ317" s="154"/>
      <c r="RR317" s="154"/>
      <c r="RS317" s="154"/>
      <c r="RT317" s="154"/>
      <c r="RU317" s="154"/>
      <c r="RV317" s="154"/>
      <c r="RW317" s="154"/>
      <c r="RX317" s="154"/>
      <c r="RY317" s="154"/>
      <c r="RZ317" s="154"/>
      <c r="SA317" s="154"/>
      <c r="SB317" s="154"/>
      <c r="SC317" s="154"/>
      <c r="SD317" s="154"/>
      <c r="SE317" s="154"/>
      <c r="SF317" s="154"/>
      <c r="SG317" s="154"/>
      <c r="SH317" s="154"/>
      <c r="SI317" s="154"/>
      <c r="SJ317" s="154"/>
      <c r="SK317" s="154"/>
      <c r="SL317" s="154"/>
      <c r="SM317" s="154"/>
      <c r="SN317" s="154"/>
      <c r="SO317" s="154"/>
      <c r="SP317" s="154"/>
      <c r="SQ317" s="154"/>
      <c r="SR317" s="154"/>
      <c r="SS317" s="154"/>
      <c r="ST317" s="154"/>
      <c r="SU317" s="154"/>
      <c r="SV317" s="154"/>
      <c r="SW317" s="154"/>
      <c r="SX317" s="154"/>
      <c r="SY317" s="154"/>
      <c r="SZ317" s="154"/>
      <c r="TA317" s="154"/>
      <c r="TB317" s="154"/>
      <c r="TC317" s="154"/>
      <c r="TD317" s="154"/>
      <c r="TE317" s="154"/>
      <c r="TF317" s="154"/>
      <c r="TG317" s="154"/>
      <c r="TH317" s="154"/>
      <c r="TI317" s="154"/>
      <c r="TJ317" s="154"/>
      <c r="TK317" s="154"/>
      <c r="TL317" s="154"/>
      <c r="TM317" s="154"/>
      <c r="TN317" s="154"/>
      <c r="TO317" s="154"/>
      <c r="TP317" s="154"/>
      <c r="TQ317" s="154"/>
      <c r="TR317" s="154"/>
      <c r="TS317" s="154"/>
      <c r="TT317" s="154"/>
      <c r="TU317" s="154"/>
      <c r="TV317" s="154"/>
      <c r="TW317" s="154"/>
      <c r="TX317" s="154"/>
      <c r="TY317" s="154"/>
      <c r="TZ317" s="154"/>
      <c r="UA317" s="154"/>
      <c r="UB317" s="154"/>
      <c r="UC317" s="154"/>
      <c r="UD317" s="154"/>
      <c r="UE317" s="154"/>
      <c r="UF317" s="154"/>
      <c r="UG317" s="154"/>
      <c r="UH317" s="154"/>
      <c r="UI317" s="154"/>
      <c r="UJ317" s="154"/>
      <c r="UK317" s="154"/>
      <c r="UL317" s="154"/>
      <c r="UM317" s="154"/>
      <c r="UN317" s="154"/>
      <c r="UO317" s="154"/>
      <c r="UP317" s="154"/>
      <c r="UQ317" s="154"/>
      <c r="UR317" s="154"/>
      <c r="US317" s="154"/>
      <c r="UT317" s="154"/>
      <c r="UU317" s="154"/>
      <c r="UV317" s="154"/>
      <c r="UW317" s="154"/>
      <c r="UX317" s="154"/>
      <c r="UY317" s="154"/>
      <c r="UZ317" s="154"/>
      <c r="VA317" s="154"/>
      <c r="VB317" s="154"/>
      <c r="VC317" s="154"/>
      <c r="VD317" s="154"/>
      <c r="VE317" s="154"/>
      <c r="VF317" s="154"/>
      <c r="VG317" s="154"/>
      <c r="VH317" s="154"/>
      <c r="VI317" s="154"/>
      <c r="VJ317" s="154"/>
      <c r="VK317" s="154"/>
      <c r="VL317" s="154"/>
      <c r="VM317" s="154"/>
      <c r="VN317" s="154"/>
      <c r="VO317" s="154"/>
      <c r="VP317" s="154"/>
      <c r="VQ317" s="154"/>
      <c r="VR317" s="154"/>
      <c r="VS317" s="154"/>
      <c r="VT317" s="154"/>
      <c r="VU317" s="154"/>
      <c r="VV317" s="154"/>
      <c r="VW317" s="154"/>
      <c r="VX317" s="154"/>
      <c r="VY317" s="154"/>
      <c r="VZ317" s="154"/>
      <c r="WA317" s="154"/>
      <c r="WB317" s="154"/>
      <c r="WC317" s="154"/>
      <c r="WD317" s="154"/>
      <c r="WE317" s="154"/>
      <c r="WF317" s="154"/>
      <c r="WG317" s="154"/>
      <c r="WH317" s="154"/>
      <c r="WI317" s="154"/>
      <c r="WJ317" s="154"/>
      <c r="WK317" s="154"/>
      <c r="WL317" s="154"/>
      <c r="WM317" s="154"/>
      <c r="WN317" s="154"/>
      <c r="WO317" s="154"/>
      <c r="WP317" s="154"/>
      <c r="WQ317" s="154"/>
      <c r="WR317" s="154"/>
      <c r="WS317" s="154"/>
      <c r="WT317" s="154"/>
      <c r="WU317" s="154"/>
      <c r="WV317" s="154"/>
      <c r="WW317" s="154"/>
      <c r="WX317" s="154"/>
      <c r="WY317" s="154"/>
      <c r="WZ317" s="154"/>
      <c r="XA317" s="154"/>
      <c r="XB317" s="154"/>
      <c r="XC317" s="154"/>
      <c r="XD317" s="154"/>
      <c r="XE317" s="154"/>
      <c r="XF317" s="154"/>
      <c r="XG317" s="154"/>
      <c r="XH317" s="154"/>
      <c r="XI317" s="154"/>
      <c r="XJ317" s="154"/>
      <c r="XK317" s="154"/>
      <c r="XL317" s="154"/>
      <c r="XM317" s="154"/>
      <c r="XN317" s="154"/>
      <c r="XO317" s="154"/>
      <c r="XP317" s="154"/>
      <c r="XQ317" s="154"/>
      <c r="XR317" s="154"/>
      <c r="XS317" s="154"/>
      <c r="XT317" s="154"/>
      <c r="XU317" s="154"/>
      <c r="XV317" s="154"/>
      <c r="XW317" s="154"/>
      <c r="XX317" s="154"/>
      <c r="XY317" s="154"/>
      <c r="XZ317" s="154"/>
      <c r="YA317" s="154"/>
      <c r="YB317" s="154"/>
      <c r="YC317" s="154"/>
      <c r="YD317" s="154"/>
      <c r="YE317" s="154"/>
      <c r="YF317" s="154"/>
      <c r="YG317" s="154"/>
      <c r="YH317" s="154"/>
      <c r="YI317" s="154"/>
      <c r="YJ317" s="154"/>
      <c r="YK317" s="154"/>
      <c r="YL317" s="154"/>
      <c r="YM317" s="154"/>
      <c r="YN317" s="154"/>
      <c r="YO317" s="154"/>
      <c r="YP317" s="154"/>
      <c r="YQ317" s="154"/>
      <c r="YR317" s="154"/>
      <c r="YS317" s="154"/>
      <c r="YT317" s="154"/>
      <c r="YU317" s="154"/>
      <c r="YV317" s="154"/>
      <c r="YW317" s="154"/>
      <c r="YX317" s="154"/>
      <c r="YY317" s="154"/>
      <c r="YZ317" s="154"/>
      <c r="ZA317" s="154"/>
      <c r="ZB317" s="154"/>
      <c r="ZC317" s="154"/>
      <c r="ZD317" s="154"/>
      <c r="ZE317" s="154"/>
      <c r="ZF317" s="154"/>
      <c r="ZG317" s="154"/>
      <c r="ZH317" s="154"/>
      <c r="ZI317" s="154"/>
      <c r="ZJ317" s="154"/>
      <c r="ZK317" s="154"/>
      <c r="ZL317" s="154"/>
      <c r="ZM317" s="154"/>
      <c r="ZN317" s="154"/>
      <c r="ZO317" s="154"/>
      <c r="ZP317" s="154"/>
      <c r="ZQ317" s="154"/>
      <c r="ZR317" s="154"/>
      <c r="ZS317" s="154"/>
      <c r="ZT317" s="154"/>
      <c r="ZU317" s="154"/>
      <c r="ZV317" s="154"/>
      <c r="ZW317" s="154"/>
      <c r="ZX317" s="154"/>
      <c r="ZY317" s="154"/>
      <c r="ZZ317" s="154"/>
      <c r="AAA317" s="154"/>
      <c r="AAB317" s="154"/>
      <c r="AAC317" s="154"/>
      <c r="AAD317" s="154"/>
      <c r="AAE317" s="154"/>
      <c r="AAF317" s="154"/>
      <c r="AAG317" s="154"/>
      <c r="AAH317" s="154"/>
      <c r="AAI317" s="154"/>
      <c r="AAJ317" s="154"/>
      <c r="AAK317" s="154"/>
      <c r="AAL317" s="154"/>
      <c r="AAM317" s="154"/>
      <c r="AAN317" s="154"/>
      <c r="AAO317" s="154"/>
      <c r="AAP317" s="154"/>
      <c r="AAQ317" s="154"/>
      <c r="AAR317" s="154"/>
      <c r="AAS317" s="154"/>
      <c r="AAT317" s="154"/>
      <c r="AAU317" s="154"/>
      <c r="AAV317" s="154"/>
      <c r="AAW317" s="154"/>
      <c r="AAX317" s="154"/>
      <c r="AAY317" s="154"/>
      <c r="AAZ317" s="154"/>
      <c r="ABA317" s="154"/>
      <c r="ABB317" s="154"/>
      <c r="ABC317" s="154"/>
      <c r="ABD317" s="154"/>
      <c r="ABE317" s="154"/>
      <c r="ABF317" s="154"/>
      <c r="ABG317" s="154"/>
      <c r="ABH317" s="154"/>
      <c r="ABI317" s="154"/>
      <c r="ABJ317" s="154"/>
      <c r="ABK317" s="154"/>
      <c r="ABL317" s="154"/>
      <c r="ABM317" s="154"/>
      <c r="ABN317" s="154"/>
      <c r="ABO317" s="154"/>
      <c r="ABP317" s="154"/>
      <c r="ABQ317" s="154"/>
      <c r="ABR317" s="154"/>
      <c r="ABS317" s="154"/>
      <c r="ABT317" s="154"/>
      <c r="ABU317" s="154"/>
      <c r="ABV317" s="154"/>
      <c r="ABW317" s="154"/>
      <c r="ABX317" s="154"/>
      <c r="ABY317" s="154"/>
      <c r="ABZ317" s="154"/>
      <c r="ACA317" s="154"/>
      <c r="ACB317" s="154"/>
      <c r="ACC317" s="154"/>
      <c r="ACD317" s="154"/>
      <c r="ACE317" s="154"/>
      <c r="ACF317" s="154"/>
      <c r="ACG317" s="154"/>
      <c r="ACH317" s="154"/>
      <c r="ACI317" s="154"/>
      <c r="ACJ317" s="154"/>
      <c r="ACK317" s="154"/>
      <c r="ACL317" s="154"/>
      <c r="ACM317" s="154"/>
      <c r="ACN317" s="154"/>
      <c r="ACO317" s="154"/>
      <c r="ACP317" s="154"/>
      <c r="ACQ317" s="154"/>
      <c r="ACR317" s="154"/>
      <c r="ACS317" s="154"/>
      <c r="ACT317" s="154"/>
      <c r="ACU317" s="154"/>
      <c r="ACV317" s="154"/>
      <c r="ACW317" s="154"/>
      <c r="ACX317" s="154"/>
      <c r="ACY317" s="154"/>
      <c r="ACZ317" s="154"/>
      <c r="ADA317" s="154"/>
      <c r="ADB317" s="154"/>
      <c r="ADC317" s="154"/>
      <c r="ADD317" s="154"/>
      <c r="ADE317" s="154"/>
      <c r="ADF317" s="154"/>
      <c r="ADG317" s="154"/>
      <c r="ADH317" s="154"/>
      <c r="ADI317" s="154"/>
      <c r="ADJ317" s="154"/>
      <c r="ADK317" s="154"/>
      <c r="ADL317" s="154"/>
      <c r="ADM317" s="154"/>
      <c r="ADN317" s="154"/>
      <c r="ADO317" s="154"/>
      <c r="ADP317" s="154"/>
      <c r="ADQ317" s="154"/>
      <c r="ADR317" s="154"/>
      <c r="ADS317" s="154"/>
      <c r="ADT317" s="154"/>
      <c r="ADU317" s="154"/>
      <c r="ADV317" s="154"/>
      <c r="ADW317" s="154"/>
      <c r="ADX317" s="154"/>
      <c r="ADY317" s="154"/>
      <c r="ADZ317" s="154"/>
      <c r="AEA317" s="154"/>
      <c r="AEB317" s="154"/>
      <c r="AEC317" s="154"/>
      <c r="AED317" s="154"/>
      <c r="AEE317" s="154"/>
      <c r="AEF317" s="154"/>
      <c r="AEG317" s="154"/>
      <c r="AEH317" s="154"/>
      <c r="AEI317" s="154"/>
      <c r="AEJ317" s="154"/>
      <c r="AEK317" s="154"/>
      <c r="AEL317" s="154"/>
      <c r="AEM317" s="154"/>
      <c r="AEN317" s="154"/>
      <c r="AEO317" s="154"/>
      <c r="AEP317" s="154"/>
      <c r="AEQ317" s="154"/>
      <c r="AER317" s="154"/>
      <c r="AES317" s="154"/>
      <c r="AET317" s="154"/>
      <c r="AEU317" s="154"/>
      <c r="AEV317" s="154"/>
      <c r="AEW317" s="154"/>
      <c r="AEX317" s="154"/>
      <c r="AEY317" s="154"/>
      <c r="AEZ317" s="154"/>
      <c r="AFA317" s="154"/>
      <c r="AFB317" s="154"/>
      <c r="AFC317" s="154"/>
      <c r="AFD317" s="154"/>
      <c r="AFE317" s="154"/>
      <c r="AFF317" s="154"/>
      <c r="AFG317" s="154"/>
      <c r="AFH317" s="154"/>
      <c r="AFI317" s="154"/>
      <c r="AFJ317" s="154"/>
      <c r="AFK317" s="154"/>
      <c r="AFL317" s="154"/>
      <c r="AFM317" s="154"/>
      <c r="AFN317" s="154"/>
      <c r="AFO317" s="154"/>
      <c r="AFP317" s="154"/>
      <c r="AFQ317" s="154"/>
      <c r="AFR317" s="154"/>
      <c r="AFS317" s="154"/>
      <c r="AFT317" s="154"/>
      <c r="AFU317" s="154"/>
      <c r="AFV317" s="154"/>
      <c r="AFW317" s="154"/>
      <c r="AFX317" s="154"/>
      <c r="AFY317" s="154"/>
      <c r="AFZ317" s="154"/>
      <c r="AGA317" s="154"/>
      <c r="AGB317" s="154"/>
      <c r="AGC317" s="154"/>
      <c r="AGD317" s="154"/>
      <c r="AGE317" s="154"/>
      <c r="AGF317" s="154"/>
      <c r="AGG317" s="154"/>
      <c r="AGH317" s="154"/>
      <c r="AGI317" s="154"/>
      <c r="AGJ317" s="154"/>
      <c r="AGK317" s="154"/>
      <c r="AGL317" s="154"/>
      <c r="AGM317" s="154"/>
      <c r="AGN317" s="154"/>
      <c r="AGO317" s="154"/>
      <c r="AGP317" s="154"/>
      <c r="AGQ317" s="154"/>
      <c r="AGR317" s="154"/>
      <c r="AGS317" s="154"/>
      <c r="AGT317" s="154"/>
      <c r="AGU317" s="154"/>
      <c r="AGV317" s="154"/>
      <c r="AGW317" s="154"/>
      <c r="AGX317" s="154"/>
      <c r="AGY317" s="154"/>
      <c r="AGZ317" s="154"/>
      <c r="AHA317" s="154"/>
      <c r="AHB317" s="154"/>
      <c r="AHC317" s="154"/>
      <c r="AHD317" s="154"/>
      <c r="AHE317" s="154"/>
      <c r="AHF317" s="154"/>
      <c r="AHG317" s="154"/>
      <c r="AHH317" s="154"/>
      <c r="AHI317" s="154"/>
      <c r="AHJ317" s="154"/>
      <c r="AHK317" s="154"/>
      <c r="AHL317" s="154"/>
      <c r="AHM317" s="154"/>
      <c r="AHN317" s="154"/>
      <c r="AHO317" s="154"/>
      <c r="AHP317" s="154"/>
      <c r="AHQ317" s="154"/>
      <c r="AHR317" s="154"/>
      <c r="AHS317" s="154"/>
      <c r="AHT317" s="154"/>
      <c r="AHU317" s="154"/>
      <c r="AHV317" s="154"/>
      <c r="AHW317" s="154"/>
      <c r="AHX317" s="154"/>
      <c r="AHY317" s="154"/>
      <c r="AHZ317" s="154"/>
      <c r="AIA317" s="154"/>
      <c r="AIB317" s="154"/>
      <c r="AIC317" s="154"/>
      <c r="AID317" s="154"/>
      <c r="AIE317" s="154"/>
      <c r="AIF317" s="154"/>
      <c r="AIG317" s="154"/>
      <c r="AIH317" s="154"/>
      <c r="AII317" s="154"/>
      <c r="AIJ317" s="154"/>
      <c r="AIK317" s="154"/>
      <c r="AIL317" s="154"/>
      <c r="AIM317" s="154"/>
      <c r="AIN317" s="154"/>
      <c r="AIO317" s="154"/>
      <c r="AIP317" s="154"/>
      <c r="AIQ317" s="154"/>
      <c r="AIR317" s="154"/>
      <c r="AIS317" s="154"/>
      <c r="AIT317" s="154"/>
      <c r="AIU317" s="154"/>
      <c r="AIV317" s="154"/>
      <c r="AIW317" s="154"/>
      <c r="AIX317" s="154"/>
      <c r="AIY317" s="154"/>
      <c r="AIZ317" s="154"/>
      <c r="AJA317" s="154"/>
      <c r="AJB317" s="154"/>
      <c r="AJC317" s="154"/>
      <c r="AJD317" s="154"/>
      <c r="AJE317" s="154"/>
      <c r="AJF317" s="154"/>
      <c r="AJG317" s="154"/>
      <c r="AJH317" s="154"/>
      <c r="AJI317" s="154"/>
      <c r="AJJ317" s="154"/>
      <c r="AJK317" s="154"/>
      <c r="AJL317" s="154"/>
      <c r="AJM317" s="154"/>
      <c r="AJN317" s="154"/>
      <c r="AJO317" s="154"/>
      <c r="AJP317" s="154"/>
      <c r="AJQ317" s="154"/>
      <c r="AJR317" s="154"/>
      <c r="AJS317" s="154"/>
      <c r="AJT317" s="154"/>
      <c r="AJU317" s="154"/>
      <c r="AJV317" s="154"/>
      <c r="AJW317" s="154"/>
      <c r="AJX317" s="154"/>
      <c r="AJY317" s="154"/>
      <c r="AJZ317" s="154"/>
      <c r="AKA317" s="154"/>
      <c r="AKB317" s="154"/>
      <c r="AKC317" s="154"/>
      <c r="AKD317" s="154"/>
      <c r="AKE317" s="154"/>
      <c r="AKF317" s="154"/>
      <c r="AKG317" s="154"/>
      <c r="AKH317" s="154"/>
      <c r="AKI317" s="154"/>
      <c r="AKJ317" s="154"/>
      <c r="AKK317" s="154"/>
      <c r="AKL317" s="154"/>
      <c r="AKM317" s="154"/>
      <c r="AKN317" s="154"/>
      <c r="AKO317" s="154"/>
      <c r="AKP317" s="154"/>
      <c r="AKQ317" s="154"/>
      <c r="AKR317" s="154"/>
      <c r="AKS317" s="154"/>
      <c r="AKT317" s="154"/>
      <c r="AKU317" s="154"/>
      <c r="AKV317" s="154"/>
      <c r="AKW317" s="154"/>
      <c r="AKX317" s="154"/>
      <c r="AKY317" s="154"/>
      <c r="AKZ317" s="154"/>
      <c r="ALA317" s="154"/>
      <c r="ALB317" s="154"/>
      <c r="ALC317" s="154"/>
      <c r="ALD317" s="154"/>
      <c r="ALE317" s="154"/>
      <c r="ALF317" s="154"/>
      <c r="ALG317" s="154"/>
      <c r="ALH317" s="154"/>
      <c r="ALI317" s="154"/>
      <c r="ALJ317" s="154"/>
      <c r="ALK317" s="154"/>
      <c r="ALL317" s="154"/>
      <c r="ALM317" s="154"/>
      <c r="ALN317" s="154"/>
      <c r="ALO317" s="154"/>
      <c r="ALP317" s="154"/>
      <c r="ALQ317" s="154"/>
      <c r="ALR317" s="154"/>
      <c r="ALS317" s="154"/>
      <c r="ALT317" s="154"/>
      <c r="ALU317" s="154"/>
      <c r="ALV317" s="154"/>
      <c r="ALW317" s="154"/>
      <c r="ALX317" s="154"/>
      <c r="ALY317" s="154"/>
      <c r="ALZ317" s="154"/>
      <c r="AMA317" s="154"/>
      <c r="AMB317" s="154"/>
      <c r="AMC317" s="154"/>
      <c r="AMD317" s="154"/>
      <c r="AME317" s="154"/>
      <c r="AMF317" s="154"/>
      <c r="AMG317" s="154"/>
      <c r="AMH317" s="154"/>
      <c r="AMI317" s="154"/>
      <c r="AMJ317" s="154"/>
    </row>
    <row r="318" spans="1:1024">
      <c r="A318" s="294" t="s">
        <v>1280</v>
      </c>
      <c r="B318" s="156">
        <v>318</v>
      </c>
      <c r="C318" t="s">
        <v>26019</v>
      </c>
      <c r="D318" s="276" t="s">
        <v>1281</v>
      </c>
      <c r="E318"/>
      <c r="F318"/>
      <c r="G318"/>
      <c r="H318"/>
      <c r="I318" s="349">
        <v>18.335999999999999</v>
      </c>
      <c r="J318" s="154">
        <v>2</v>
      </c>
      <c r="K318" s="154">
        <v>2</v>
      </c>
      <c r="L318"/>
      <c r="M318"/>
      <c r="N318"/>
      <c r="O318"/>
      <c r="P318"/>
      <c r="Q318"/>
      <c r="R318"/>
      <c r="S318"/>
      <c r="T318"/>
      <c r="U318"/>
      <c r="V318" s="166">
        <f t="shared" si="159"/>
        <v>100</v>
      </c>
      <c r="W318" s="166">
        <f t="shared" si="171"/>
        <v>100</v>
      </c>
      <c r="X318" s="166">
        <f t="shared" si="170"/>
        <v>100</v>
      </c>
      <c r="Y318" s="166">
        <f t="shared" si="165"/>
        <v>100</v>
      </c>
      <c r="Z318" s="166">
        <f t="shared" si="176"/>
        <v>100</v>
      </c>
      <c r="AA318" s="174">
        <f t="shared" si="169"/>
        <v>100</v>
      </c>
      <c r="AB318" s="174">
        <f t="shared" si="168"/>
        <v>100</v>
      </c>
      <c r="AC318" s="174">
        <f t="shared" si="177"/>
        <v>100</v>
      </c>
      <c r="AD318"/>
      <c r="AE318"/>
      <c r="AF318" s="162">
        <f t="shared" si="172"/>
        <v>10</v>
      </c>
      <c r="AG318" s="162">
        <f t="shared" si="173"/>
        <v>10</v>
      </c>
      <c r="AH318" s="162">
        <f t="shared" si="174"/>
        <v>100</v>
      </c>
      <c r="AI318" s="162">
        <f t="shared" si="175"/>
        <v>100</v>
      </c>
      <c r="AJ318" s="352"/>
      <c r="AK318"/>
      <c r="AL318"/>
      <c r="AM318" s="163"/>
      <c r="AN318"/>
      <c r="AO318"/>
      <c r="AP318"/>
      <c r="AQ318" s="243" t="s">
        <v>781</v>
      </c>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c r="AAA318"/>
      <c r="AAB318"/>
      <c r="AAC318"/>
      <c r="AAD318"/>
      <c r="AAE318"/>
      <c r="AAF318"/>
      <c r="AAG318"/>
      <c r="AAH318"/>
      <c r="AAI318"/>
      <c r="AAJ318"/>
      <c r="AAK318"/>
      <c r="AAL318"/>
      <c r="AAM318"/>
      <c r="AAN318"/>
      <c r="AAO318"/>
      <c r="AAP318"/>
      <c r="AAQ318"/>
      <c r="AAR318"/>
      <c r="AAS318"/>
      <c r="AAT318"/>
      <c r="AAU318"/>
      <c r="AAV318"/>
      <c r="AAW318"/>
      <c r="AAX318"/>
      <c r="AAY318"/>
      <c r="AAZ318"/>
      <c r="ABA318"/>
      <c r="ABB318"/>
      <c r="ABC318"/>
      <c r="ABD318"/>
      <c r="ABE318"/>
      <c r="ABF318"/>
      <c r="ABG318"/>
      <c r="ABH318"/>
      <c r="ABI318"/>
      <c r="ABJ318"/>
      <c r="ABK318"/>
      <c r="ABL318"/>
      <c r="ABM318"/>
      <c r="ABN318"/>
      <c r="ABO318"/>
      <c r="ABP318"/>
      <c r="ABQ318"/>
      <c r="ABR318"/>
      <c r="ABS318"/>
      <c r="ABT318"/>
      <c r="ABU318"/>
      <c r="ABV318"/>
      <c r="ABW318"/>
      <c r="ABX318"/>
      <c r="ABY318"/>
      <c r="ABZ318"/>
      <c r="ACA318"/>
      <c r="ACB318"/>
      <c r="ACC318"/>
      <c r="ACD318"/>
      <c r="ACE318"/>
      <c r="ACF318"/>
      <c r="ACG318"/>
      <c r="ACH318"/>
      <c r="ACI318"/>
      <c r="ACJ318"/>
      <c r="ACK318"/>
      <c r="ACL318"/>
      <c r="ACM318"/>
      <c r="ACN318"/>
      <c r="ACO318"/>
      <c r="ACP318"/>
      <c r="ACQ318"/>
      <c r="ACR318"/>
      <c r="ACS318"/>
      <c r="ACT318"/>
      <c r="ACU318"/>
      <c r="ACV318"/>
      <c r="ACW318"/>
      <c r="ACX318"/>
      <c r="ACY318"/>
      <c r="ACZ318"/>
      <c r="ADA318"/>
      <c r="ADB318"/>
      <c r="ADC318"/>
      <c r="ADD318"/>
      <c r="ADE318"/>
      <c r="ADF318"/>
      <c r="ADG318"/>
      <c r="ADH318"/>
      <c r="ADI318"/>
      <c r="ADJ318"/>
      <c r="ADK318"/>
      <c r="ADL318"/>
      <c r="ADM318"/>
      <c r="ADN318"/>
      <c r="ADO318"/>
      <c r="ADP318"/>
      <c r="ADQ318"/>
      <c r="ADR318"/>
      <c r="ADS318"/>
      <c r="ADT318"/>
      <c r="ADU318"/>
      <c r="ADV318"/>
      <c r="ADW318"/>
      <c r="ADX318"/>
      <c r="ADY318"/>
      <c r="ADZ318"/>
      <c r="AEA318"/>
      <c r="AEB318"/>
      <c r="AEC318"/>
      <c r="AED318"/>
      <c r="AEE318"/>
      <c r="AEF318"/>
      <c r="AEG318"/>
      <c r="AEH318"/>
      <c r="AEI318"/>
      <c r="AEJ318"/>
      <c r="AEK318"/>
      <c r="AEL318"/>
      <c r="AEM318"/>
      <c r="AEN318"/>
      <c r="AEO318"/>
      <c r="AEP318"/>
      <c r="AEQ318"/>
      <c r="AER318"/>
      <c r="AES318"/>
      <c r="AET318"/>
      <c r="AEU318"/>
      <c r="AEV318"/>
      <c r="AEW318"/>
      <c r="AEX318"/>
      <c r="AEY318"/>
      <c r="AEZ318"/>
      <c r="AFA318"/>
      <c r="AFB318"/>
      <c r="AFC318"/>
      <c r="AFD318"/>
      <c r="AFE318"/>
      <c r="AFF318"/>
      <c r="AFG318"/>
      <c r="AFH318"/>
      <c r="AFI318"/>
      <c r="AFJ318"/>
      <c r="AFK318"/>
      <c r="AFL318"/>
      <c r="AFM318"/>
      <c r="AFN318"/>
      <c r="AFO318"/>
      <c r="AFP318"/>
      <c r="AFQ318"/>
      <c r="AFR318"/>
      <c r="AFS318"/>
      <c r="AFT318"/>
      <c r="AFU318"/>
      <c r="AFV318"/>
      <c r="AFW318"/>
      <c r="AFX318"/>
      <c r="AFY318"/>
      <c r="AFZ318"/>
      <c r="AGA318"/>
      <c r="AGB318"/>
      <c r="AGC318"/>
      <c r="AGD318"/>
      <c r="AGE318"/>
      <c r="AGF318"/>
      <c r="AGG318"/>
      <c r="AGH318"/>
      <c r="AGI318"/>
      <c r="AGJ318"/>
      <c r="AGK318"/>
      <c r="AGL318"/>
      <c r="AGM318"/>
      <c r="AGN318"/>
      <c r="AGO318"/>
      <c r="AGP318"/>
      <c r="AGQ318"/>
      <c r="AGR318"/>
      <c r="AGS318"/>
      <c r="AGT318"/>
      <c r="AGU318"/>
      <c r="AGV318"/>
      <c r="AGW318"/>
      <c r="AGX318"/>
      <c r="AGY318"/>
      <c r="AGZ318"/>
      <c r="AHA318"/>
      <c r="AHB318"/>
      <c r="AHC318"/>
      <c r="AHD318"/>
      <c r="AHE318"/>
      <c r="AHF318"/>
      <c r="AHG318"/>
      <c r="AHH318"/>
      <c r="AHI318"/>
      <c r="AHJ318"/>
      <c r="AHK318"/>
      <c r="AHL318"/>
      <c r="AHM318"/>
      <c r="AHN318"/>
      <c r="AHO318"/>
      <c r="AHP318"/>
      <c r="AHQ318"/>
      <c r="AHR318"/>
      <c r="AHS318"/>
      <c r="AHT318"/>
      <c r="AHU318"/>
      <c r="AHV318"/>
      <c r="AHW318"/>
      <c r="AHX318"/>
      <c r="AHY318"/>
      <c r="AHZ318"/>
      <c r="AIA318"/>
      <c r="AIB318"/>
      <c r="AIC318"/>
      <c r="AID318"/>
      <c r="AIE318"/>
      <c r="AIF318"/>
      <c r="AIG318"/>
      <c r="AIH318"/>
      <c r="AII318"/>
      <c r="AIJ318"/>
      <c r="AIK318"/>
      <c r="AIL318"/>
      <c r="AIM318"/>
      <c r="AIN318"/>
      <c r="AIO318"/>
      <c r="AIP318"/>
      <c r="AIQ318"/>
      <c r="AIR318"/>
      <c r="AIS318"/>
      <c r="AIT318"/>
      <c r="AIU318"/>
      <c r="AIV318"/>
      <c r="AIW318"/>
      <c r="AIX318"/>
      <c r="AIY318"/>
      <c r="AIZ318"/>
      <c r="AJA318"/>
      <c r="AJB318"/>
      <c r="AJC318"/>
      <c r="AJD318"/>
      <c r="AJE318"/>
      <c r="AJF318"/>
      <c r="AJG318"/>
      <c r="AJH318"/>
      <c r="AJI318"/>
      <c r="AJJ318"/>
      <c r="AJK318"/>
      <c r="AJL318"/>
      <c r="AJM318"/>
      <c r="AJN318"/>
      <c r="AJO318"/>
      <c r="AJP318"/>
      <c r="AJQ318"/>
      <c r="AJR318"/>
      <c r="AJS318"/>
      <c r="AJT318"/>
      <c r="AJU318"/>
      <c r="AJV318"/>
      <c r="AJW318"/>
      <c r="AJX318"/>
      <c r="AJY318"/>
      <c r="AJZ318"/>
      <c r="AKA318"/>
      <c r="AKB318"/>
      <c r="AKC318"/>
      <c r="AKD318"/>
      <c r="AKE318"/>
      <c r="AKF318"/>
      <c r="AKG318"/>
      <c r="AKH318"/>
      <c r="AKI318"/>
      <c r="AKJ318"/>
      <c r="AKK318"/>
      <c r="AKL318"/>
      <c r="AKM318"/>
      <c r="AKN318"/>
      <c r="AKO318"/>
      <c r="AKP318"/>
      <c r="AKQ318"/>
      <c r="AKR318"/>
      <c r="AKS318"/>
      <c r="AKT318"/>
      <c r="AKU318"/>
      <c r="AKV318"/>
      <c r="AKW318"/>
      <c r="AKX318"/>
      <c r="AKY318"/>
      <c r="AKZ318"/>
      <c r="ALA318"/>
      <c r="ALB318"/>
      <c r="ALC318"/>
      <c r="ALD318"/>
      <c r="ALE318"/>
      <c r="ALF318"/>
      <c r="ALG318"/>
      <c r="ALH318"/>
      <c r="ALI318"/>
      <c r="ALJ318"/>
      <c r="ALK318"/>
      <c r="ALL318"/>
      <c r="ALM318"/>
      <c r="ALN318"/>
      <c r="ALO318"/>
      <c r="ALP318"/>
      <c r="ALQ318"/>
      <c r="ALR318"/>
      <c r="ALS318"/>
      <c r="ALT318"/>
      <c r="ALU318"/>
      <c r="ALV318"/>
      <c r="ALW318"/>
      <c r="ALX318"/>
      <c r="ALY318"/>
      <c r="ALZ318"/>
      <c r="AMA318"/>
      <c r="AMB318"/>
      <c r="AMC318"/>
      <c r="AMD318"/>
      <c r="AME318"/>
      <c r="AMF318"/>
      <c r="AMG318"/>
      <c r="AMH318"/>
      <c r="AMI318"/>
    </row>
    <row r="319" spans="1:1024">
      <c r="A319" s="276" t="s">
        <v>1282</v>
      </c>
      <c r="B319" s="156">
        <v>319</v>
      </c>
      <c r="C319" t="s">
        <v>26020</v>
      </c>
      <c r="D319" s="276" t="s">
        <v>1283</v>
      </c>
      <c r="E319"/>
      <c r="F319"/>
      <c r="G319"/>
      <c r="H319"/>
      <c r="I319" s="343"/>
      <c r="J319" s="154">
        <v>2</v>
      </c>
      <c r="K319" s="154">
        <v>2</v>
      </c>
      <c r="L319"/>
      <c r="M319"/>
      <c r="N319"/>
      <c r="O319" s="348">
        <v>3</v>
      </c>
      <c r="P319"/>
      <c r="Q319"/>
      <c r="R319"/>
      <c r="S319"/>
      <c r="T319"/>
      <c r="U319"/>
      <c r="V319" s="166">
        <f t="shared" si="159"/>
        <v>100</v>
      </c>
      <c r="W319" s="166">
        <f t="shared" si="171"/>
        <v>100</v>
      </c>
      <c r="X319" s="166">
        <f t="shared" si="170"/>
        <v>20</v>
      </c>
      <c r="Y319" s="166">
        <f t="shared" si="165"/>
        <v>100</v>
      </c>
      <c r="Z319" s="166">
        <f t="shared" si="176"/>
        <v>100</v>
      </c>
      <c r="AA319" s="174">
        <f t="shared" si="169"/>
        <v>100</v>
      </c>
      <c r="AB319" s="174">
        <f t="shared" si="168"/>
        <v>100</v>
      </c>
      <c r="AC319" s="174">
        <f t="shared" si="177"/>
        <v>100</v>
      </c>
      <c r="AD319"/>
      <c r="AE319"/>
      <c r="AF319" s="162">
        <f t="shared" si="172"/>
        <v>10</v>
      </c>
      <c r="AG319" s="162">
        <f t="shared" si="173"/>
        <v>10</v>
      </c>
      <c r="AH319" s="162">
        <f t="shared" si="174"/>
        <v>100</v>
      </c>
      <c r="AI319" s="162">
        <f t="shared" si="175"/>
        <v>100</v>
      </c>
      <c r="AJ319" s="163"/>
      <c r="AK319"/>
      <c r="AL319"/>
      <c r="AM319" s="163"/>
      <c r="AN319"/>
      <c r="AO319"/>
      <c r="AP319"/>
      <c r="AQ319" s="243" t="s">
        <v>1272</v>
      </c>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c r="AAA319"/>
      <c r="AAB319"/>
      <c r="AAC319"/>
      <c r="AAD319"/>
      <c r="AAE319"/>
      <c r="AAF319"/>
      <c r="AAG319"/>
      <c r="AAH319"/>
      <c r="AAI319"/>
      <c r="AAJ319"/>
      <c r="AAK319"/>
      <c r="AAL319"/>
      <c r="AAM319"/>
      <c r="AAN319"/>
      <c r="AAO319"/>
      <c r="AAP319"/>
      <c r="AAQ319"/>
      <c r="AAR319"/>
      <c r="AAS319"/>
      <c r="AAT319"/>
      <c r="AAU319"/>
      <c r="AAV319"/>
      <c r="AAW319"/>
      <c r="AAX319"/>
      <c r="AAY319"/>
      <c r="AAZ319"/>
      <c r="ABA319"/>
      <c r="ABB319"/>
      <c r="ABC319"/>
      <c r="ABD319"/>
      <c r="ABE319"/>
      <c r="ABF319"/>
      <c r="ABG319"/>
      <c r="ABH319"/>
      <c r="ABI319"/>
      <c r="ABJ319"/>
      <c r="ABK319"/>
      <c r="ABL319"/>
      <c r="ABM319"/>
      <c r="ABN319"/>
      <c r="ABO319"/>
      <c r="ABP319"/>
      <c r="ABQ319"/>
      <c r="ABR319"/>
      <c r="ABS319"/>
      <c r="ABT319"/>
      <c r="ABU319"/>
      <c r="ABV319"/>
      <c r="ABW319"/>
      <c r="ABX319"/>
      <c r="ABY319"/>
      <c r="ABZ319"/>
      <c r="ACA319"/>
      <c r="ACB319"/>
      <c r="ACC319"/>
      <c r="ACD319"/>
      <c r="ACE319"/>
      <c r="ACF319"/>
      <c r="ACG319"/>
      <c r="ACH319"/>
      <c r="ACI319"/>
      <c r="ACJ319"/>
      <c r="ACK319"/>
      <c r="ACL319"/>
      <c r="ACM319"/>
      <c r="ACN319"/>
      <c r="ACO319"/>
      <c r="ACP319"/>
      <c r="ACQ319"/>
      <c r="ACR319"/>
      <c r="ACS319"/>
      <c r="ACT319"/>
      <c r="ACU319"/>
      <c r="ACV319"/>
      <c r="ACW319"/>
      <c r="ACX319"/>
      <c r="ACY319"/>
      <c r="ACZ319"/>
      <c r="ADA319"/>
      <c r="ADB319"/>
      <c r="ADC319"/>
      <c r="ADD319"/>
      <c r="ADE319"/>
      <c r="ADF319"/>
      <c r="ADG319"/>
      <c r="ADH319"/>
      <c r="ADI319"/>
      <c r="ADJ319"/>
      <c r="ADK319"/>
      <c r="ADL319"/>
      <c r="ADM319"/>
      <c r="ADN319"/>
      <c r="ADO319"/>
      <c r="ADP319"/>
      <c r="ADQ319"/>
      <c r="ADR319"/>
      <c r="ADS319"/>
      <c r="ADT319"/>
      <c r="ADU319"/>
      <c r="ADV319"/>
      <c r="ADW319"/>
      <c r="ADX319"/>
      <c r="ADY319"/>
      <c r="ADZ319"/>
      <c r="AEA319"/>
      <c r="AEB319"/>
      <c r="AEC319"/>
      <c r="AED319"/>
      <c r="AEE319"/>
      <c r="AEF319"/>
      <c r="AEG319"/>
      <c r="AEH319"/>
      <c r="AEI319"/>
      <c r="AEJ319"/>
      <c r="AEK319"/>
      <c r="AEL319"/>
      <c r="AEM319"/>
      <c r="AEN319"/>
      <c r="AEO319"/>
      <c r="AEP319"/>
      <c r="AEQ319"/>
      <c r="AER319"/>
      <c r="AES319"/>
      <c r="AET319"/>
      <c r="AEU319"/>
      <c r="AEV319"/>
      <c r="AEW319"/>
      <c r="AEX319"/>
      <c r="AEY319"/>
      <c r="AEZ319"/>
      <c r="AFA319"/>
      <c r="AFB319"/>
      <c r="AFC319"/>
      <c r="AFD319"/>
      <c r="AFE319"/>
      <c r="AFF319"/>
      <c r="AFG319"/>
      <c r="AFH319"/>
      <c r="AFI319"/>
      <c r="AFJ319"/>
      <c r="AFK319"/>
      <c r="AFL319"/>
      <c r="AFM319"/>
      <c r="AFN319"/>
      <c r="AFO319"/>
      <c r="AFP319"/>
      <c r="AFQ319"/>
      <c r="AFR319"/>
      <c r="AFS319"/>
      <c r="AFT319"/>
      <c r="AFU319"/>
      <c r="AFV319"/>
      <c r="AFW319"/>
      <c r="AFX319"/>
      <c r="AFY319"/>
      <c r="AFZ319"/>
      <c r="AGA319"/>
      <c r="AGB319"/>
      <c r="AGC319"/>
      <c r="AGD319"/>
      <c r="AGE319"/>
      <c r="AGF319"/>
      <c r="AGG319"/>
      <c r="AGH319"/>
      <c r="AGI319"/>
      <c r="AGJ319"/>
      <c r="AGK319"/>
      <c r="AGL319"/>
      <c r="AGM319"/>
      <c r="AGN319"/>
      <c r="AGO319"/>
      <c r="AGP319"/>
      <c r="AGQ319"/>
      <c r="AGR319"/>
      <c r="AGS319"/>
      <c r="AGT319"/>
      <c r="AGU319"/>
      <c r="AGV319"/>
      <c r="AGW319"/>
      <c r="AGX319"/>
      <c r="AGY319"/>
      <c r="AGZ319"/>
      <c r="AHA319"/>
      <c r="AHB319"/>
      <c r="AHC319"/>
      <c r="AHD319"/>
      <c r="AHE319"/>
      <c r="AHF319"/>
      <c r="AHG319"/>
      <c r="AHH319"/>
      <c r="AHI319"/>
      <c r="AHJ319"/>
      <c r="AHK319"/>
      <c r="AHL319"/>
      <c r="AHM319"/>
      <c r="AHN319"/>
      <c r="AHO319"/>
      <c r="AHP319"/>
      <c r="AHQ319"/>
      <c r="AHR319"/>
      <c r="AHS319"/>
      <c r="AHT319"/>
      <c r="AHU319"/>
      <c r="AHV319"/>
      <c r="AHW319"/>
      <c r="AHX319"/>
      <c r="AHY319"/>
      <c r="AHZ319"/>
      <c r="AIA319"/>
      <c r="AIB319"/>
      <c r="AIC319"/>
      <c r="AID319"/>
      <c r="AIE319"/>
      <c r="AIF319"/>
      <c r="AIG319"/>
      <c r="AIH319"/>
      <c r="AII319"/>
      <c r="AIJ319"/>
      <c r="AIK319"/>
      <c r="AIL319"/>
      <c r="AIM319"/>
      <c r="AIN319"/>
      <c r="AIO319"/>
      <c r="AIP319"/>
      <c r="AIQ319"/>
      <c r="AIR319"/>
      <c r="AIS319"/>
      <c r="AIT319"/>
      <c r="AIU319"/>
      <c r="AIV319"/>
      <c r="AIW319"/>
      <c r="AIX319"/>
      <c r="AIY319"/>
      <c r="AIZ319"/>
      <c r="AJA319"/>
      <c r="AJB319"/>
      <c r="AJC319"/>
      <c r="AJD319"/>
      <c r="AJE319"/>
      <c r="AJF319"/>
      <c r="AJG319"/>
      <c r="AJH319"/>
      <c r="AJI319"/>
      <c r="AJJ319"/>
      <c r="AJK319"/>
      <c r="AJL319"/>
      <c r="AJM319"/>
      <c r="AJN319"/>
      <c r="AJO319"/>
      <c r="AJP319"/>
      <c r="AJQ319"/>
      <c r="AJR319"/>
      <c r="AJS319"/>
      <c r="AJT319"/>
      <c r="AJU319"/>
      <c r="AJV319"/>
      <c r="AJW319"/>
      <c r="AJX319"/>
      <c r="AJY319"/>
      <c r="AJZ319"/>
      <c r="AKA319"/>
      <c r="AKB319"/>
      <c r="AKC319"/>
      <c r="AKD319"/>
      <c r="AKE319"/>
      <c r="AKF319"/>
      <c r="AKG319"/>
      <c r="AKH319"/>
      <c r="AKI319"/>
      <c r="AKJ319"/>
      <c r="AKK319"/>
      <c r="AKL319"/>
      <c r="AKM319"/>
      <c r="AKN319"/>
      <c r="AKO319"/>
      <c r="AKP319"/>
      <c r="AKQ319"/>
      <c r="AKR319"/>
      <c r="AKS319"/>
      <c r="AKT319"/>
      <c r="AKU319"/>
      <c r="AKV319"/>
      <c r="AKW319"/>
      <c r="AKX319"/>
      <c r="AKY319"/>
      <c r="AKZ319"/>
      <c r="ALA319"/>
      <c r="ALB319"/>
      <c r="ALC319"/>
      <c r="ALD319"/>
      <c r="ALE319"/>
      <c r="ALF319"/>
      <c r="ALG319"/>
      <c r="ALH319"/>
      <c r="ALI319"/>
      <c r="ALJ319"/>
      <c r="ALK319"/>
      <c r="ALL319"/>
      <c r="ALM319"/>
      <c r="ALN319"/>
      <c r="ALO319"/>
      <c r="ALP319"/>
      <c r="ALQ319"/>
      <c r="ALR319"/>
      <c r="ALS319"/>
      <c r="ALT319"/>
      <c r="ALU319"/>
      <c r="ALV319"/>
      <c r="ALW319"/>
      <c r="ALX319"/>
      <c r="ALY319"/>
      <c r="ALZ319"/>
      <c r="AMA319"/>
      <c r="AMB319"/>
      <c r="AMC319"/>
      <c r="AMD319"/>
      <c r="AME319"/>
      <c r="AMF319"/>
      <c r="AMG319"/>
      <c r="AMH319"/>
      <c r="AMI319"/>
    </row>
    <row r="320" spans="1:1024">
      <c r="A320" s="276" t="s">
        <v>1284</v>
      </c>
      <c r="B320" s="156">
        <v>320</v>
      </c>
      <c r="C320" t="s">
        <v>26021</v>
      </c>
      <c r="D320" s="276" t="s">
        <v>1285</v>
      </c>
      <c r="E320"/>
      <c r="F320"/>
      <c r="G320"/>
      <c r="H320"/>
      <c r="I320" s="343"/>
      <c r="J320" s="328"/>
      <c r="K320" s="341"/>
      <c r="L320"/>
      <c r="M320"/>
      <c r="N320"/>
      <c r="O320"/>
      <c r="P320"/>
      <c r="Q320"/>
      <c r="R320"/>
      <c r="S320"/>
      <c r="T320"/>
      <c r="U320"/>
      <c r="V320" s="166">
        <f t="shared" si="159"/>
        <v>100</v>
      </c>
      <c r="W320" s="166">
        <f t="shared" si="171"/>
        <v>100</v>
      </c>
      <c r="X320" s="166">
        <f t="shared" si="170"/>
        <v>100</v>
      </c>
      <c r="Y320" s="166">
        <f t="shared" si="165"/>
        <v>100</v>
      </c>
      <c r="Z320" s="166">
        <f t="shared" si="176"/>
        <v>100</v>
      </c>
      <c r="AA320" s="174">
        <f t="shared" si="169"/>
        <v>100</v>
      </c>
      <c r="AB320" s="174">
        <f t="shared" si="168"/>
        <v>100</v>
      </c>
      <c r="AC320" s="174">
        <f t="shared" si="177"/>
        <v>100</v>
      </c>
      <c r="AD320"/>
      <c r="AE320"/>
      <c r="AF320" s="162">
        <f t="shared" si="172"/>
        <v>100</v>
      </c>
      <c r="AG320" s="162">
        <f t="shared" si="173"/>
        <v>100</v>
      </c>
      <c r="AH320" s="162">
        <f t="shared" si="174"/>
        <v>100</v>
      </c>
      <c r="AI320" s="162">
        <f t="shared" si="175"/>
        <v>100</v>
      </c>
      <c r="AJ320" s="163"/>
      <c r="AK320"/>
      <c r="AL320"/>
      <c r="AM320" s="163"/>
      <c r="AN320"/>
      <c r="AO320"/>
      <c r="AP320"/>
      <c r="AQ320" s="243" t="s">
        <v>1286</v>
      </c>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c r="AAA320"/>
      <c r="AAB320"/>
      <c r="AAC320"/>
      <c r="AAD320"/>
      <c r="AAE320"/>
      <c r="AAF320"/>
      <c r="AAG320"/>
      <c r="AAH320"/>
      <c r="AAI320"/>
      <c r="AAJ320"/>
      <c r="AAK320"/>
      <c r="AAL320"/>
      <c r="AAM320"/>
      <c r="AAN320"/>
      <c r="AAO320"/>
      <c r="AAP320"/>
      <c r="AAQ320"/>
      <c r="AAR320"/>
      <c r="AAS320"/>
      <c r="AAT320"/>
      <c r="AAU320"/>
      <c r="AAV320"/>
      <c r="AAW320"/>
      <c r="AAX320"/>
      <c r="AAY320"/>
      <c r="AAZ320"/>
      <c r="ABA320"/>
      <c r="ABB320"/>
      <c r="ABC320"/>
      <c r="ABD320"/>
      <c r="ABE320"/>
      <c r="ABF320"/>
      <c r="ABG320"/>
      <c r="ABH320"/>
      <c r="ABI320"/>
      <c r="ABJ320"/>
      <c r="ABK320"/>
      <c r="ABL320"/>
      <c r="ABM320"/>
      <c r="ABN320"/>
      <c r="ABO320"/>
      <c r="ABP320"/>
      <c r="ABQ320"/>
      <c r="ABR320"/>
      <c r="ABS320"/>
      <c r="ABT320"/>
      <c r="ABU320"/>
      <c r="ABV320"/>
      <c r="ABW320"/>
      <c r="ABX320"/>
      <c r="ABY320"/>
      <c r="ABZ320"/>
      <c r="ACA320"/>
      <c r="ACB320"/>
      <c r="ACC320"/>
      <c r="ACD320"/>
      <c r="ACE320"/>
      <c r="ACF320"/>
      <c r="ACG320"/>
      <c r="ACH320"/>
      <c r="ACI320"/>
      <c r="ACJ320"/>
      <c r="ACK320"/>
      <c r="ACL320"/>
      <c r="ACM320"/>
      <c r="ACN320"/>
      <c r="ACO320"/>
      <c r="ACP320"/>
      <c r="ACQ320"/>
      <c r="ACR320"/>
      <c r="ACS320"/>
      <c r="ACT320"/>
      <c r="ACU320"/>
      <c r="ACV320"/>
      <c r="ACW320"/>
      <c r="ACX320"/>
      <c r="ACY320"/>
      <c r="ACZ320"/>
      <c r="ADA320"/>
      <c r="ADB320"/>
      <c r="ADC320"/>
      <c r="ADD320"/>
      <c r="ADE320"/>
      <c r="ADF320"/>
      <c r="ADG320"/>
      <c r="ADH320"/>
      <c r="ADI320"/>
      <c r="ADJ320"/>
      <c r="ADK320"/>
      <c r="ADL320"/>
      <c r="ADM320"/>
      <c r="ADN320"/>
      <c r="ADO320"/>
      <c r="ADP320"/>
      <c r="ADQ320"/>
      <c r="ADR320"/>
      <c r="ADS320"/>
      <c r="ADT320"/>
      <c r="ADU320"/>
      <c r="ADV320"/>
      <c r="ADW320"/>
      <c r="ADX320"/>
      <c r="ADY320"/>
      <c r="ADZ320"/>
      <c r="AEA320"/>
      <c r="AEB320"/>
      <c r="AEC320"/>
      <c r="AED320"/>
      <c r="AEE320"/>
      <c r="AEF320"/>
      <c r="AEG320"/>
      <c r="AEH320"/>
      <c r="AEI320"/>
      <c r="AEJ320"/>
      <c r="AEK320"/>
      <c r="AEL320"/>
      <c r="AEM320"/>
      <c r="AEN320"/>
      <c r="AEO320"/>
      <c r="AEP320"/>
      <c r="AEQ320"/>
      <c r="AER320"/>
      <c r="AES320"/>
      <c r="AET320"/>
      <c r="AEU320"/>
      <c r="AEV320"/>
      <c r="AEW320"/>
      <c r="AEX320"/>
      <c r="AEY320"/>
      <c r="AEZ320"/>
      <c r="AFA320"/>
      <c r="AFB320"/>
      <c r="AFC320"/>
      <c r="AFD320"/>
      <c r="AFE320"/>
      <c r="AFF320"/>
      <c r="AFG320"/>
      <c r="AFH320"/>
      <c r="AFI320"/>
      <c r="AFJ320"/>
      <c r="AFK320"/>
      <c r="AFL320"/>
      <c r="AFM320"/>
      <c r="AFN320"/>
      <c r="AFO320"/>
      <c r="AFP320"/>
      <c r="AFQ320"/>
      <c r="AFR320"/>
      <c r="AFS320"/>
      <c r="AFT320"/>
      <c r="AFU320"/>
      <c r="AFV320"/>
      <c r="AFW320"/>
      <c r="AFX320"/>
      <c r="AFY320"/>
      <c r="AFZ320"/>
      <c r="AGA320"/>
      <c r="AGB320"/>
      <c r="AGC320"/>
      <c r="AGD320"/>
      <c r="AGE320"/>
      <c r="AGF320"/>
      <c r="AGG320"/>
      <c r="AGH320"/>
      <c r="AGI320"/>
      <c r="AGJ320"/>
      <c r="AGK320"/>
      <c r="AGL320"/>
      <c r="AGM320"/>
      <c r="AGN320"/>
      <c r="AGO320"/>
      <c r="AGP320"/>
      <c r="AGQ320"/>
      <c r="AGR320"/>
      <c r="AGS320"/>
      <c r="AGT320"/>
      <c r="AGU320"/>
      <c r="AGV320"/>
      <c r="AGW320"/>
      <c r="AGX320"/>
      <c r="AGY320"/>
      <c r="AGZ320"/>
      <c r="AHA320"/>
      <c r="AHB320"/>
      <c r="AHC320"/>
      <c r="AHD320"/>
      <c r="AHE320"/>
      <c r="AHF320"/>
      <c r="AHG320"/>
      <c r="AHH320"/>
      <c r="AHI320"/>
      <c r="AHJ320"/>
      <c r="AHK320"/>
      <c r="AHL320"/>
      <c r="AHM320"/>
      <c r="AHN320"/>
      <c r="AHO320"/>
      <c r="AHP320"/>
      <c r="AHQ320"/>
      <c r="AHR320"/>
      <c r="AHS320"/>
      <c r="AHT320"/>
      <c r="AHU320"/>
      <c r="AHV320"/>
      <c r="AHW320"/>
      <c r="AHX320"/>
      <c r="AHY320"/>
      <c r="AHZ320"/>
      <c r="AIA320"/>
      <c r="AIB320"/>
      <c r="AIC320"/>
      <c r="AID320"/>
      <c r="AIE320"/>
      <c r="AIF320"/>
      <c r="AIG320"/>
      <c r="AIH320"/>
      <c r="AII320"/>
      <c r="AIJ320"/>
      <c r="AIK320"/>
      <c r="AIL320"/>
      <c r="AIM320"/>
      <c r="AIN320"/>
      <c r="AIO320"/>
      <c r="AIP320"/>
      <c r="AIQ320"/>
      <c r="AIR320"/>
      <c r="AIS320"/>
      <c r="AIT320"/>
      <c r="AIU320"/>
      <c r="AIV320"/>
      <c r="AIW320"/>
      <c r="AIX320"/>
      <c r="AIY320"/>
      <c r="AIZ320"/>
      <c r="AJA320"/>
      <c r="AJB320"/>
      <c r="AJC320"/>
      <c r="AJD320"/>
      <c r="AJE320"/>
      <c r="AJF320"/>
      <c r="AJG320"/>
      <c r="AJH320"/>
      <c r="AJI320"/>
      <c r="AJJ320"/>
      <c r="AJK320"/>
      <c r="AJL320"/>
      <c r="AJM320"/>
      <c r="AJN320"/>
      <c r="AJO320"/>
      <c r="AJP320"/>
      <c r="AJQ320"/>
      <c r="AJR320"/>
      <c r="AJS320"/>
      <c r="AJT320"/>
      <c r="AJU320"/>
      <c r="AJV320"/>
      <c r="AJW320"/>
      <c r="AJX320"/>
      <c r="AJY320"/>
      <c r="AJZ320"/>
      <c r="AKA320"/>
      <c r="AKB320"/>
      <c r="AKC320"/>
      <c r="AKD320"/>
      <c r="AKE320"/>
      <c r="AKF320"/>
      <c r="AKG320"/>
      <c r="AKH320"/>
      <c r="AKI320"/>
      <c r="AKJ320"/>
      <c r="AKK320"/>
      <c r="AKL320"/>
      <c r="AKM320"/>
      <c r="AKN320"/>
      <c r="AKO320"/>
      <c r="AKP320"/>
      <c r="AKQ320"/>
      <c r="AKR320"/>
      <c r="AKS320"/>
      <c r="AKT320"/>
      <c r="AKU320"/>
      <c r="AKV320"/>
      <c r="AKW320"/>
      <c r="AKX320"/>
      <c r="AKY320"/>
      <c r="AKZ320"/>
      <c r="ALA320"/>
      <c r="ALB320"/>
      <c r="ALC320"/>
      <c r="ALD320"/>
      <c r="ALE320"/>
      <c r="ALF320"/>
      <c r="ALG320"/>
      <c r="ALH320"/>
      <c r="ALI320"/>
      <c r="ALJ320"/>
      <c r="ALK320"/>
      <c r="ALL320"/>
      <c r="ALM320"/>
      <c r="ALN320"/>
      <c r="ALO320"/>
      <c r="ALP320"/>
      <c r="ALQ320"/>
      <c r="ALR320"/>
      <c r="ALS320"/>
      <c r="ALT320"/>
      <c r="ALU320"/>
      <c r="ALV320"/>
      <c r="ALW320"/>
      <c r="ALX320"/>
      <c r="ALY320"/>
      <c r="ALZ320"/>
      <c r="AMA320"/>
      <c r="AMB320"/>
      <c r="AMC320"/>
      <c r="AMD320"/>
      <c r="AME320"/>
      <c r="AMF320"/>
      <c r="AMG320"/>
      <c r="AMH320"/>
      <c r="AMI320"/>
    </row>
    <row r="321" spans="1:1023">
      <c r="A321" s="276" t="s">
        <v>1287</v>
      </c>
      <c r="B321" s="156">
        <v>321</v>
      </c>
      <c r="C321" t="s">
        <v>26022</v>
      </c>
      <c r="D321" s="276" t="s">
        <v>1288</v>
      </c>
      <c r="E321"/>
      <c r="F321"/>
      <c r="G321" s="154">
        <v>4</v>
      </c>
      <c r="H321"/>
      <c r="I321" s="349">
        <v>21.878</v>
      </c>
      <c r="J321" s="154">
        <v>2</v>
      </c>
      <c r="K321" s="154">
        <v>2</v>
      </c>
      <c r="L321" s="154">
        <v>1</v>
      </c>
      <c r="M321"/>
      <c r="N321"/>
      <c r="O321"/>
      <c r="P321"/>
      <c r="Q321"/>
      <c r="R321"/>
      <c r="S321"/>
      <c r="T321"/>
      <c r="U321"/>
      <c r="V321" s="166">
        <f t="shared" si="159"/>
        <v>100</v>
      </c>
      <c r="W321" s="166">
        <f t="shared" si="171"/>
        <v>100</v>
      </c>
      <c r="X321" s="166">
        <f t="shared" si="170"/>
        <v>100</v>
      </c>
      <c r="Y321" s="166">
        <f t="shared" si="165"/>
        <v>100</v>
      </c>
      <c r="Z321" s="166">
        <f t="shared" si="176"/>
        <v>100</v>
      </c>
      <c r="AA321" s="174">
        <f t="shared" si="169"/>
        <v>100</v>
      </c>
      <c r="AB321" s="174">
        <f t="shared" si="168"/>
        <v>100</v>
      </c>
      <c r="AC321" s="174">
        <f t="shared" si="177"/>
        <v>100</v>
      </c>
      <c r="AD321"/>
      <c r="AE321"/>
      <c r="AF321" s="162">
        <f t="shared" si="172"/>
        <v>10</v>
      </c>
      <c r="AG321" s="162">
        <f t="shared" si="173"/>
        <v>10</v>
      </c>
      <c r="AH321" s="162">
        <f t="shared" si="174"/>
        <v>100</v>
      </c>
      <c r="AI321" s="162">
        <f t="shared" si="175"/>
        <v>100</v>
      </c>
      <c r="AJ321" s="352" t="s">
        <v>26023</v>
      </c>
      <c r="AK321"/>
      <c r="AL321"/>
      <c r="AM321" s="163"/>
      <c r="AN321"/>
      <c r="AO321"/>
      <c r="AP321"/>
      <c r="AQ321" s="243" t="s">
        <v>1289</v>
      </c>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c r="AAA321"/>
      <c r="AAB321"/>
      <c r="AAC321"/>
      <c r="AAD321"/>
      <c r="AAE321"/>
      <c r="AAF321"/>
      <c r="AAG321"/>
      <c r="AAH321"/>
      <c r="AAI321"/>
      <c r="AAJ321"/>
      <c r="AAK321"/>
      <c r="AAL321"/>
      <c r="AAM321"/>
      <c r="AAN321"/>
      <c r="AAO321"/>
      <c r="AAP321"/>
      <c r="AAQ321"/>
      <c r="AAR321"/>
      <c r="AAS321"/>
      <c r="AAT321"/>
      <c r="AAU321"/>
      <c r="AAV321"/>
      <c r="AAW321"/>
      <c r="AAX321"/>
      <c r="AAY321"/>
      <c r="AAZ321"/>
      <c r="ABA321"/>
      <c r="ABB321"/>
      <c r="ABC321"/>
      <c r="ABD321"/>
      <c r="ABE321"/>
      <c r="ABF321"/>
      <c r="ABG321"/>
      <c r="ABH321"/>
      <c r="ABI321"/>
      <c r="ABJ321"/>
      <c r="ABK321"/>
      <c r="ABL321"/>
      <c r="ABM321"/>
      <c r="ABN321"/>
      <c r="ABO321"/>
      <c r="ABP321"/>
      <c r="ABQ321"/>
      <c r="ABR321"/>
      <c r="ABS321"/>
      <c r="ABT321"/>
      <c r="ABU321"/>
      <c r="ABV321"/>
      <c r="ABW321"/>
      <c r="ABX321"/>
      <c r="ABY321"/>
      <c r="ABZ321"/>
      <c r="ACA321"/>
      <c r="ACB321"/>
      <c r="ACC321"/>
      <c r="ACD321"/>
      <c r="ACE321"/>
      <c r="ACF321"/>
      <c r="ACG321"/>
      <c r="ACH321"/>
      <c r="ACI321"/>
      <c r="ACJ321"/>
      <c r="ACK321"/>
      <c r="ACL321"/>
      <c r="ACM321"/>
      <c r="ACN321"/>
      <c r="ACO321"/>
      <c r="ACP321"/>
      <c r="ACQ321"/>
      <c r="ACR321"/>
      <c r="ACS321"/>
      <c r="ACT321"/>
      <c r="ACU321"/>
      <c r="ACV321"/>
      <c r="ACW321"/>
      <c r="ACX321"/>
      <c r="ACY321"/>
      <c r="ACZ321"/>
      <c r="ADA321"/>
      <c r="ADB321"/>
      <c r="ADC321"/>
      <c r="ADD321"/>
      <c r="ADE321"/>
      <c r="ADF321"/>
      <c r="ADG321"/>
      <c r="ADH321"/>
      <c r="ADI321"/>
      <c r="ADJ321"/>
      <c r="ADK321"/>
      <c r="ADL321"/>
      <c r="ADM321"/>
      <c r="ADN321"/>
      <c r="ADO321"/>
      <c r="ADP321"/>
      <c r="ADQ321"/>
      <c r="ADR321"/>
      <c r="ADS321"/>
      <c r="ADT321"/>
      <c r="ADU321"/>
      <c r="ADV321"/>
      <c r="ADW321"/>
      <c r="ADX321"/>
      <c r="ADY321"/>
      <c r="ADZ321"/>
      <c r="AEA321"/>
      <c r="AEB321"/>
      <c r="AEC321"/>
      <c r="AED321"/>
      <c r="AEE321"/>
      <c r="AEF321"/>
      <c r="AEG321"/>
      <c r="AEH321"/>
      <c r="AEI321"/>
      <c r="AEJ321"/>
      <c r="AEK321"/>
      <c r="AEL321"/>
      <c r="AEM321"/>
      <c r="AEN321"/>
      <c r="AEO321"/>
      <c r="AEP321"/>
      <c r="AEQ321"/>
      <c r="AER321"/>
      <c r="AES321"/>
      <c r="AET321"/>
      <c r="AEU321"/>
      <c r="AEV321"/>
      <c r="AEW321"/>
      <c r="AEX321"/>
      <c r="AEY321"/>
      <c r="AEZ321"/>
      <c r="AFA321"/>
      <c r="AFB321"/>
      <c r="AFC321"/>
      <c r="AFD321"/>
      <c r="AFE321"/>
      <c r="AFF321"/>
      <c r="AFG321"/>
      <c r="AFH321"/>
      <c r="AFI321"/>
      <c r="AFJ321"/>
      <c r="AFK321"/>
      <c r="AFL321"/>
      <c r="AFM321"/>
      <c r="AFN321"/>
      <c r="AFO321"/>
      <c r="AFP321"/>
      <c r="AFQ321"/>
      <c r="AFR321"/>
      <c r="AFS321"/>
      <c r="AFT321"/>
      <c r="AFU321"/>
      <c r="AFV321"/>
      <c r="AFW321"/>
      <c r="AFX321"/>
      <c r="AFY321"/>
      <c r="AFZ321"/>
      <c r="AGA321"/>
      <c r="AGB321"/>
      <c r="AGC321"/>
      <c r="AGD321"/>
      <c r="AGE321"/>
      <c r="AGF321"/>
      <c r="AGG321"/>
      <c r="AGH321"/>
      <c r="AGI321"/>
      <c r="AGJ321"/>
      <c r="AGK321"/>
      <c r="AGL321"/>
      <c r="AGM321"/>
      <c r="AGN321"/>
      <c r="AGO321"/>
      <c r="AGP321"/>
      <c r="AGQ321"/>
      <c r="AGR321"/>
      <c r="AGS321"/>
      <c r="AGT321"/>
      <c r="AGU321"/>
      <c r="AGV321"/>
      <c r="AGW321"/>
      <c r="AGX321"/>
      <c r="AGY321"/>
      <c r="AGZ321"/>
      <c r="AHA321"/>
      <c r="AHB321"/>
      <c r="AHC321"/>
      <c r="AHD321"/>
      <c r="AHE321"/>
      <c r="AHF321"/>
      <c r="AHG321"/>
      <c r="AHH321"/>
      <c r="AHI321"/>
      <c r="AHJ321"/>
      <c r="AHK321"/>
      <c r="AHL321"/>
      <c r="AHM321"/>
      <c r="AHN321"/>
      <c r="AHO321"/>
      <c r="AHP321"/>
      <c r="AHQ321"/>
      <c r="AHR321"/>
      <c r="AHS321"/>
      <c r="AHT321"/>
      <c r="AHU321"/>
      <c r="AHV321"/>
      <c r="AHW321"/>
      <c r="AHX321"/>
      <c r="AHY321"/>
      <c r="AHZ321"/>
      <c r="AIA321"/>
      <c r="AIB321"/>
      <c r="AIC321"/>
      <c r="AID321"/>
      <c r="AIE321"/>
      <c r="AIF321"/>
      <c r="AIG321"/>
      <c r="AIH321"/>
      <c r="AII321"/>
      <c r="AIJ321"/>
      <c r="AIK321"/>
      <c r="AIL321"/>
      <c r="AIM321"/>
      <c r="AIN321"/>
      <c r="AIO321"/>
      <c r="AIP321"/>
      <c r="AIQ321"/>
      <c r="AIR321"/>
      <c r="AIS321"/>
      <c r="AIT321"/>
      <c r="AIU321"/>
      <c r="AIV321"/>
      <c r="AIW321"/>
      <c r="AIX321"/>
      <c r="AIY321"/>
      <c r="AIZ321"/>
      <c r="AJA321"/>
      <c r="AJB321"/>
      <c r="AJC321"/>
      <c r="AJD321"/>
      <c r="AJE321"/>
      <c r="AJF321"/>
      <c r="AJG321"/>
      <c r="AJH321"/>
      <c r="AJI321"/>
      <c r="AJJ321"/>
      <c r="AJK321"/>
      <c r="AJL321"/>
      <c r="AJM321"/>
      <c r="AJN321"/>
      <c r="AJO321"/>
      <c r="AJP321"/>
      <c r="AJQ321"/>
      <c r="AJR321"/>
      <c r="AJS321"/>
      <c r="AJT321"/>
      <c r="AJU321"/>
      <c r="AJV321"/>
      <c r="AJW321"/>
      <c r="AJX321"/>
      <c r="AJY321"/>
      <c r="AJZ321"/>
      <c r="AKA321"/>
      <c r="AKB321"/>
      <c r="AKC321"/>
      <c r="AKD321"/>
      <c r="AKE321"/>
      <c r="AKF321"/>
      <c r="AKG321"/>
      <c r="AKH321"/>
      <c r="AKI321"/>
      <c r="AKJ321"/>
      <c r="AKK321"/>
      <c r="AKL321"/>
      <c r="AKM321"/>
      <c r="AKN321"/>
      <c r="AKO321"/>
      <c r="AKP321"/>
      <c r="AKQ321"/>
      <c r="AKR321"/>
      <c r="AKS321"/>
      <c r="AKT321"/>
      <c r="AKU321"/>
      <c r="AKV321"/>
      <c r="AKW321"/>
      <c r="AKX321"/>
      <c r="AKY321"/>
      <c r="AKZ321"/>
      <c r="ALA321"/>
      <c r="ALB321"/>
      <c r="ALC321"/>
      <c r="ALD321"/>
      <c r="ALE321"/>
      <c r="ALF321"/>
      <c r="ALG321"/>
      <c r="ALH321"/>
      <c r="ALI321"/>
      <c r="ALJ321"/>
      <c r="ALK321"/>
      <c r="ALL321"/>
      <c r="ALM321"/>
      <c r="ALN321"/>
      <c r="ALO321"/>
      <c r="ALP321"/>
      <c r="ALQ321"/>
      <c r="ALR321"/>
      <c r="ALS321"/>
      <c r="ALT321"/>
      <c r="ALU321"/>
      <c r="ALV321"/>
      <c r="ALW321"/>
      <c r="ALX321"/>
      <c r="ALY321"/>
      <c r="ALZ321"/>
      <c r="AMA321"/>
      <c r="AMB321"/>
      <c r="AMC321"/>
      <c r="AMD321"/>
      <c r="AME321"/>
      <c r="AMF321"/>
      <c r="AMG321"/>
      <c r="AMH321"/>
      <c r="AMI321"/>
    </row>
    <row r="322" spans="1:1023">
      <c r="A322" s="276" t="s">
        <v>1290</v>
      </c>
      <c r="B322" s="156">
        <v>322</v>
      </c>
      <c r="C322" t="s">
        <v>26024</v>
      </c>
      <c r="D322" s="276" t="s">
        <v>1291</v>
      </c>
      <c r="E322"/>
      <c r="F322"/>
      <c r="G322"/>
      <c r="H322"/>
      <c r="I322" s="343"/>
      <c r="J322" s="359" t="s">
        <v>772</v>
      </c>
      <c r="K322" s="154">
        <v>1</v>
      </c>
      <c r="L322" s="348">
        <v>1</v>
      </c>
      <c r="M322"/>
      <c r="N322"/>
      <c r="O322"/>
      <c r="P322"/>
      <c r="Q322"/>
      <c r="R322"/>
      <c r="S322"/>
      <c r="T322"/>
      <c r="U322"/>
      <c r="V322" s="166">
        <f t="shared" si="159"/>
        <v>100</v>
      </c>
      <c r="W322" s="166">
        <f t="shared" si="171"/>
        <v>100</v>
      </c>
      <c r="X322" s="166">
        <f t="shared" si="170"/>
        <v>100</v>
      </c>
      <c r="Y322" s="166">
        <f t="shared" si="165"/>
        <v>100</v>
      </c>
      <c r="Z322" s="166">
        <f t="shared" si="176"/>
        <v>100</v>
      </c>
      <c r="AA322" s="174">
        <f t="shared" si="169"/>
        <v>100</v>
      </c>
      <c r="AB322" s="174">
        <f t="shared" si="168"/>
        <v>100</v>
      </c>
      <c r="AC322" s="174">
        <f t="shared" si="177"/>
        <v>100</v>
      </c>
      <c r="AD322"/>
      <c r="AE322"/>
      <c r="AF322" s="162">
        <f t="shared" si="172"/>
        <v>1</v>
      </c>
      <c r="AG322" s="162">
        <f t="shared" si="173"/>
        <v>1</v>
      </c>
      <c r="AH322" s="162">
        <f t="shared" si="174"/>
        <v>3</v>
      </c>
      <c r="AI322" s="162">
        <f t="shared" si="175"/>
        <v>5</v>
      </c>
      <c r="AJ322" s="163"/>
      <c r="AK322"/>
      <c r="AL322"/>
      <c r="AM322" s="163"/>
      <c r="AN322"/>
      <c r="AO322"/>
      <c r="AP322"/>
      <c r="AQ322" s="243" t="s">
        <v>1292</v>
      </c>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c r="AAA322"/>
      <c r="AAB322"/>
      <c r="AAC322"/>
      <c r="AAD322"/>
      <c r="AAE322"/>
      <c r="AAF322"/>
      <c r="AAG322"/>
      <c r="AAH322"/>
      <c r="AAI322"/>
      <c r="AAJ322"/>
      <c r="AAK322"/>
      <c r="AAL322"/>
      <c r="AAM322"/>
      <c r="AAN322"/>
      <c r="AAO322"/>
      <c r="AAP322"/>
      <c r="AAQ322"/>
      <c r="AAR322"/>
      <c r="AAS322"/>
      <c r="AAT322"/>
      <c r="AAU322"/>
      <c r="AAV322"/>
      <c r="AAW322"/>
      <c r="AAX322"/>
      <c r="AAY322"/>
      <c r="AAZ322"/>
      <c r="ABA322"/>
      <c r="ABB322"/>
      <c r="ABC322"/>
      <c r="ABD322"/>
      <c r="ABE322"/>
      <c r="ABF322"/>
      <c r="ABG322"/>
      <c r="ABH322"/>
      <c r="ABI322"/>
      <c r="ABJ322"/>
      <c r="ABK322"/>
      <c r="ABL322"/>
      <c r="ABM322"/>
      <c r="ABN322"/>
      <c r="ABO322"/>
      <c r="ABP322"/>
      <c r="ABQ322"/>
      <c r="ABR322"/>
      <c r="ABS322"/>
      <c r="ABT322"/>
      <c r="ABU322"/>
      <c r="ABV322"/>
      <c r="ABW322"/>
      <c r="ABX322"/>
      <c r="ABY322"/>
      <c r="ABZ322"/>
      <c r="ACA322"/>
      <c r="ACB322"/>
      <c r="ACC322"/>
      <c r="ACD322"/>
      <c r="ACE322"/>
      <c r="ACF322"/>
      <c r="ACG322"/>
      <c r="ACH322"/>
      <c r="ACI322"/>
      <c r="ACJ322"/>
      <c r="ACK322"/>
      <c r="ACL322"/>
      <c r="ACM322"/>
      <c r="ACN322"/>
      <c r="ACO322"/>
      <c r="ACP322"/>
      <c r="ACQ322"/>
      <c r="ACR322"/>
      <c r="ACS322"/>
      <c r="ACT322"/>
      <c r="ACU322"/>
      <c r="ACV322"/>
      <c r="ACW322"/>
      <c r="ACX322"/>
      <c r="ACY322"/>
      <c r="ACZ322"/>
      <c r="ADA322"/>
      <c r="ADB322"/>
      <c r="ADC322"/>
      <c r="ADD322"/>
      <c r="ADE322"/>
      <c r="ADF322"/>
      <c r="ADG322"/>
      <c r="ADH322"/>
      <c r="ADI322"/>
      <c r="ADJ322"/>
      <c r="ADK322"/>
      <c r="ADL322"/>
      <c r="ADM322"/>
      <c r="ADN322"/>
      <c r="ADO322"/>
      <c r="ADP322"/>
      <c r="ADQ322"/>
      <c r="ADR322"/>
      <c r="ADS322"/>
      <c r="ADT322"/>
      <c r="ADU322"/>
      <c r="ADV322"/>
      <c r="ADW322"/>
      <c r="ADX322"/>
      <c r="ADY322"/>
      <c r="ADZ322"/>
      <c r="AEA322"/>
      <c r="AEB322"/>
      <c r="AEC322"/>
      <c r="AED322"/>
      <c r="AEE322"/>
      <c r="AEF322"/>
      <c r="AEG322"/>
      <c r="AEH322"/>
      <c r="AEI322"/>
      <c r="AEJ322"/>
      <c r="AEK322"/>
      <c r="AEL322"/>
      <c r="AEM322"/>
      <c r="AEN322"/>
      <c r="AEO322"/>
      <c r="AEP322"/>
      <c r="AEQ322"/>
      <c r="AER322"/>
      <c r="AES322"/>
      <c r="AET322"/>
      <c r="AEU322"/>
      <c r="AEV322"/>
      <c r="AEW322"/>
      <c r="AEX322"/>
      <c r="AEY322"/>
      <c r="AEZ322"/>
      <c r="AFA322"/>
      <c r="AFB322"/>
      <c r="AFC322"/>
      <c r="AFD322"/>
      <c r="AFE322"/>
      <c r="AFF322"/>
      <c r="AFG322"/>
      <c r="AFH322"/>
      <c r="AFI322"/>
      <c r="AFJ322"/>
      <c r="AFK322"/>
      <c r="AFL322"/>
      <c r="AFM322"/>
      <c r="AFN322"/>
      <c r="AFO322"/>
      <c r="AFP322"/>
      <c r="AFQ322"/>
      <c r="AFR322"/>
      <c r="AFS322"/>
      <c r="AFT322"/>
      <c r="AFU322"/>
      <c r="AFV322"/>
      <c r="AFW322"/>
      <c r="AFX322"/>
      <c r="AFY322"/>
      <c r="AFZ322"/>
      <c r="AGA322"/>
      <c r="AGB322"/>
      <c r="AGC322"/>
      <c r="AGD322"/>
      <c r="AGE322"/>
      <c r="AGF322"/>
      <c r="AGG322"/>
      <c r="AGH322"/>
      <c r="AGI322"/>
      <c r="AGJ322"/>
      <c r="AGK322"/>
      <c r="AGL322"/>
      <c r="AGM322"/>
      <c r="AGN322"/>
      <c r="AGO322"/>
      <c r="AGP322"/>
      <c r="AGQ322"/>
      <c r="AGR322"/>
      <c r="AGS322"/>
      <c r="AGT322"/>
      <c r="AGU322"/>
      <c r="AGV322"/>
      <c r="AGW322"/>
      <c r="AGX322"/>
      <c r="AGY322"/>
      <c r="AGZ322"/>
      <c r="AHA322"/>
      <c r="AHB322"/>
      <c r="AHC322"/>
      <c r="AHD322"/>
      <c r="AHE322"/>
      <c r="AHF322"/>
      <c r="AHG322"/>
      <c r="AHH322"/>
      <c r="AHI322"/>
      <c r="AHJ322"/>
      <c r="AHK322"/>
      <c r="AHL322"/>
      <c r="AHM322"/>
      <c r="AHN322"/>
      <c r="AHO322"/>
      <c r="AHP322"/>
      <c r="AHQ322"/>
      <c r="AHR322"/>
      <c r="AHS322"/>
      <c r="AHT322"/>
      <c r="AHU322"/>
      <c r="AHV322"/>
      <c r="AHW322"/>
      <c r="AHX322"/>
      <c r="AHY322"/>
      <c r="AHZ322"/>
      <c r="AIA322"/>
      <c r="AIB322"/>
      <c r="AIC322"/>
      <c r="AID322"/>
      <c r="AIE322"/>
      <c r="AIF322"/>
      <c r="AIG322"/>
      <c r="AIH322"/>
      <c r="AII322"/>
      <c r="AIJ322"/>
      <c r="AIK322"/>
      <c r="AIL322"/>
      <c r="AIM322"/>
      <c r="AIN322"/>
      <c r="AIO322"/>
      <c r="AIP322"/>
      <c r="AIQ322"/>
      <c r="AIR322"/>
      <c r="AIS322"/>
      <c r="AIT322"/>
      <c r="AIU322"/>
      <c r="AIV322"/>
      <c r="AIW322"/>
      <c r="AIX322"/>
      <c r="AIY322"/>
      <c r="AIZ322"/>
      <c r="AJA322"/>
      <c r="AJB322"/>
      <c r="AJC322"/>
      <c r="AJD322"/>
      <c r="AJE322"/>
      <c r="AJF322"/>
      <c r="AJG322"/>
      <c r="AJH322"/>
      <c r="AJI322"/>
      <c r="AJJ322"/>
      <c r="AJK322"/>
      <c r="AJL322"/>
      <c r="AJM322"/>
      <c r="AJN322"/>
      <c r="AJO322"/>
      <c r="AJP322"/>
      <c r="AJQ322"/>
      <c r="AJR322"/>
      <c r="AJS322"/>
      <c r="AJT322"/>
      <c r="AJU322"/>
      <c r="AJV322"/>
      <c r="AJW322"/>
      <c r="AJX322"/>
      <c r="AJY322"/>
      <c r="AJZ322"/>
      <c r="AKA322"/>
      <c r="AKB322"/>
      <c r="AKC322"/>
      <c r="AKD322"/>
      <c r="AKE322"/>
      <c r="AKF322"/>
      <c r="AKG322"/>
      <c r="AKH322"/>
      <c r="AKI322"/>
      <c r="AKJ322"/>
      <c r="AKK322"/>
      <c r="AKL322"/>
      <c r="AKM322"/>
      <c r="AKN322"/>
      <c r="AKO322"/>
      <c r="AKP322"/>
      <c r="AKQ322"/>
      <c r="AKR322"/>
      <c r="AKS322"/>
      <c r="AKT322"/>
      <c r="AKU322"/>
      <c r="AKV322"/>
      <c r="AKW322"/>
      <c r="AKX322"/>
      <c r="AKY322"/>
      <c r="AKZ322"/>
      <c r="ALA322"/>
      <c r="ALB322"/>
      <c r="ALC322"/>
      <c r="ALD322"/>
      <c r="ALE322"/>
      <c r="ALF322"/>
      <c r="ALG322"/>
      <c r="ALH322"/>
      <c r="ALI322"/>
      <c r="ALJ322"/>
      <c r="ALK322"/>
      <c r="ALL322"/>
      <c r="ALM322"/>
      <c r="ALN322"/>
      <c r="ALO322"/>
      <c r="ALP322"/>
      <c r="ALQ322"/>
      <c r="ALR322"/>
      <c r="ALS322"/>
      <c r="ALT322"/>
      <c r="ALU322"/>
      <c r="ALV322"/>
      <c r="ALW322"/>
      <c r="ALX322"/>
      <c r="ALY322"/>
      <c r="ALZ322"/>
      <c r="AMA322"/>
      <c r="AMB322"/>
      <c r="AMC322"/>
      <c r="AMD322"/>
      <c r="AME322"/>
      <c r="AMF322"/>
      <c r="AMG322"/>
      <c r="AMH322"/>
      <c r="AMI322"/>
    </row>
    <row r="323" spans="1:1023">
      <c r="A323" s="276" t="s">
        <v>1293</v>
      </c>
      <c r="B323" s="156">
        <v>323</v>
      </c>
      <c r="C323" t="s">
        <v>26025</v>
      </c>
      <c r="D323" s="276" t="s">
        <v>1294</v>
      </c>
      <c r="E323"/>
      <c r="F323"/>
      <c r="G323"/>
      <c r="H323"/>
      <c r="I323" s="343"/>
      <c r="J323" s="328"/>
      <c r="K323" s="341"/>
      <c r="L323"/>
      <c r="M323"/>
      <c r="N323"/>
      <c r="O323"/>
      <c r="P323"/>
      <c r="Q323"/>
      <c r="R323"/>
      <c r="S323"/>
      <c r="T323"/>
      <c r="U323"/>
      <c r="V323" s="166">
        <f t="shared" si="159"/>
        <v>100</v>
      </c>
      <c r="W323" s="166">
        <f t="shared" si="171"/>
        <v>100</v>
      </c>
      <c r="X323" s="166">
        <f t="shared" si="170"/>
        <v>100</v>
      </c>
      <c r="Y323" s="166">
        <f t="shared" si="165"/>
        <v>100</v>
      </c>
      <c r="Z323" s="166">
        <f t="shared" si="176"/>
        <v>100</v>
      </c>
      <c r="AA323" s="174">
        <f t="shared" si="169"/>
        <v>100</v>
      </c>
      <c r="AB323" s="174">
        <f t="shared" si="168"/>
        <v>100</v>
      </c>
      <c r="AC323" s="174">
        <f t="shared" si="177"/>
        <v>100</v>
      </c>
      <c r="AD323"/>
      <c r="AE323"/>
      <c r="AF323" s="162">
        <f t="shared" si="172"/>
        <v>100</v>
      </c>
      <c r="AG323" s="162">
        <f t="shared" si="173"/>
        <v>100</v>
      </c>
      <c r="AH323" s="162">
        <f t="shared" si="174"/>
        <v>100</v>
      </c>
      <c r="AI323" s="162">
        <f t="shared" si="175"/>
        <v>100</v>
      </c>
      <c r="AJ323" s="163"/>
      <c r="AK323"/>
      <c r="AL323"/>
      <c r="AM323" s="163"/>
      <c r="AN323"/>
      <c r="AO323"/>
      <c r="AP323"/>
      <c r="AQ323" s="272" t="s">
        <v>26026</v>
      </c>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c r="AAA323"/>
      <c r="AAB323"/>
      <c r="AAC323"/>
      <c r="AAD323"/>
      <c r="AAE323"/>
      <c r="AAF323"/>
      <c r="AAG323"/>
      <c r="AAH323"/>
      <c r="AAI323"/>
      <c r="AAJ323"/>
      <c r="AAK323"/>
      <c r="AAL323"/>
      <c r="AAM323"/>
      <c r="AAN323"/>
      <c r="AAO323"/>
      <c r="AAP323"/>
      <c r="AAQ323"/>
      <c r="AAR323"/>
      <c r="AAS323"/>
      <c r="AAT323"/>
      <c r="AAU323"/>
      <c r="AAV323"/>
      <c r="AAW323"/>
      <c r="AAX323"/>
      <c r="AAY323"/>
      <c r="AAZ323"/>
      <c r="ABA323"/>
      <c r="ABB323"/>
      <c r="ABC323"/>
      <c r="ABD323"/>
      <c r="ABE323"/>
      <c r="ABF323"/>
      <c r="ABG323"/>
      <c r="ABH323"/>
      <c r="ABI323"/>
      <c r="ABJ323"/>
      <c r="ABK323"/>
      <c r="ABL323"/>
      <c r="ABM323"/>
      <c r="ABN323"/>
      <c r="ABO323"/>
      <c r="ABP323"/>
      <c r="ABQ323"/>
      <c r="ABR323"/>
      <c r="ABS323"/>
      <c r="ABT323"/>
      <c r="ABU323"/>
      <c r="ABV323"/>
      <c r="ABW323"/>
      <c r="ABX323"/>
      <c r="ABY323"/>
      <c r="ABZ323"/>
      <c r="ACA323"/>
      <c r="ACB323"/>
      <c r="ACC323"/>
      <c r="ACD323"/>
      <c r="ACE323"/>
      <c r="ACF323"/>
      <c r="ACG323"/>
      <c r="ACH323"/>
      <c r="ACI323"/>
      <c r="ACJ323"/>
      <c r="ACK323"/>
      <c r="ACL323"/>
      <c r="ACM323"/>
      <c r="ACN323"/>
      <c r="ACO323"/>
      <c r="ACP323"/>
      <c r="ACQ323"/>
      <c r="ACR323"/>
      <c r="ACS323"/>
      <c r="ACT323"/>
      <c r="ACU323"/>
      <c r="ACV323"/>
      <c r="ACW323"/>
      <c r="ACX323"/>
      <c r="ACY323"/>
      <c r="ACZ323"/>
      <c r="ADA323"/>
      <c r="ADB323"/>
      <c r="ADC323"/>
      <c r="ADD323"/>
      <c r="ADE323"/>
      <c r="ADF323"/>
      <c r="ADG323"/>
      <c r="ADH323"/>
      <c r="ADI323"/>
      <c r="ADJ323"/>
      <c r="ADK323"/>
      <c r="ADL323"/>
      <c r="ADM323"/>
      <c r="ADN323"/>
      <c r="ADO323"/>
      <c r="ADP323"/>
      <c r="ADQ323"/>
      <c r="ADR323"/>
      <c r="ADS323"/>
      <c r="ADT323"/>
      <c r="ADU323"/>
      <c r="ADV323"/>
      <c r="ADW323"/>
      <c r="ADX323"/>
      <c r="ADY323"/>
      <c r="ADZ323"/>
      <c r="AEA323"/>
      <c r="AEB323"/>
      <c r="AEC323"/>
      <c r="AED323"/>
      <c r="AEE323"/>
      <c r="AEF323"/>
      <c r="AEG323"/>
      <c r="AEH323"/>
      <c r="AEI323"/>
      <c r="AEJ323"/>
      <c r="AEK323"/>
      <c r="AEL323"/>
      <c r="AEM323"/>
      <c r="AEN323"/>
      <c r="AEO323"/>
      <c r="AEP323"/>
      <c r="AEQ323"/>
      <c r="AER323"/>
      <c r="AES323"/>
      <c r="AET323"/>
      <c r="AEU323"/>
      <c r="AEV323"/>
      <c r="AEW323"/>
      <c r="AEX323"/>
      <c r="AEY323"/>
      <c r="AEZ323"/>
      <c r="AFA323"/>
      <c r="AFB323"/>
      <c r="AFC323"/>
      <c r="AFD323"/>
      <c r="AFE323"/>
      <c r="AFF323"/>
      <c r="AFG323"/>
      <c r="AFH323"/>
      <c r="AFI323"/>
      <c r="AFJ323"/>
      <c r="AFK323"/>
      <c r="AFL323"/>
      <c r="AFM323"/>
      <c r="AFN323"/>
      <c r="AFO323"/>
      <c r="AFP323"/>
      <c r="AFQ323"/>
      <c r="AFR323"/>
      <c r="AFS323"/>
      <c r="AFT323"/>
      <c r="AFU323"/>
      <c r="AFV323"/>
      <c r="AFW323"/>
      <c r="AFX323"/>
      <c r="AFY323"/>
      <c r="AFZ323"/>
      <c r="AGA323"/>
      <c r="AGB323"/>
      <c r="AGC323"/>
      <c r="AGD323"/>
      <c r="AGE323"/>
      <c r="AGF323"/>
      <c r="AGG323"/>
      <c r="AGH323"/>
      <c r="AGI323"/>
      <c r="AGJ323"/>
      <c r="AGK323"/>
      <c r="AGL323"/>
      <c r="AGM323"/>
      <c r="AGN323"/>
      <c r="AGO323"/>
      <c r="AGP323"/>
      <c r="AGQ323"/>
      <c r="AGR323"/>
      <c r="AGS323"/>
      <c r="AGT323"/>
      <c r="AGU323"/>
      <c r="AGV323"/>
      <c r="AGW323"/>
      <c r="AGX323"/>
      <c r="AGY323"/>
      <c r="AGZ323"/>
      <c r="AHA323"/>
      <c r="AHB323"/>
      <c r="AHC323"/>
      <c r="AHD323"/>
      <c r="AHE323"/>
      <c r="AHF323"/>
      <c r="AHG323"/>
      <c r="AHH323"/>
      <c r="AHI323"/>
      <c r="AHJ323"/>
      <c r="AHK323"/>
      <c r="AHL323"/>
      <c r="AHM323"/>
      <c r="AHN323"/>
      <c r="AHO323"/>
      <c r="AHP323"/>
      <c r="AHQ323"/>
      <c r="AHR323"/>
      <c r="AHS323"/>
      <c r="AHT323"/>
      <c r="AHU323"/>
      <c r="AHV323"/>
      <c r="AHW323"/>
      <c r="AHX323"/>
      <c r="AHY323"/>
      <c r="AHZ323"/>
      <c r="AIA323"/>
      <c r="AIB323"/>
      <c r="AIC323"/>
      <c r="AID323"/>
      <c r="AIE323"/>
      <c r="AIF323"/>
      <c r="AIG323"/>
      <c r="AIH323"/>
      <c r="AII323"/>
      <c r="AIJ323"/>
      <c r="AIK323"/>
      <c r="AIL323"/>
      <c r="AIM323"/>
      <c r="AIN323"/>
      <c r="AIO323"/>
      <c r="AIP323"/>
      <c r="AIQ323"/>
      <c r="AIR323"/>
      <c r="AIS323"/>
      <c r="AIT323"/>
      <c r="AIU323"/>
      <c r="AIV323"/>
      <c r="AIW323"/>
      <c r="AIX323"/>
      <c r="AIY323"/>
      <c r="AIZ323"/>
      <c r="AJA323"/>
      <c r="AJB323"/>
      <c r="AJC323"/>
      <c r="AJD323"/>
      <c r="AJE323"/>
      <c r="AJF323"/>
      <c r="AJG323"/>
      <c r="AJH323"/>
      <c r="AJI323"/>
      <c r="AJJ323"/>
      <c r="AJK323"/>
      <c r="AJL323"/>
      <c r="AJM323"/>
      <c r="AJN323"/>
      <c r="AJO323"/>
      <c r="AJP323"/>
      <c r="AJQ323"/>
      <c r="AJR323"/>
      <c r="AJS323"/>
      <c r="AJT323"/>
      <c r="AJU323"/>
      <c r="AJV323"/>
      <c r="AJW323"/>
      <c r="AJX323"/>
      <c r="AJY323"/>
      <c r="AJZ323"/>
      <c r="AKA323"/>
      <c r="AKB323"/>
      <c r="AKC323"/>
      <c r="AKD323"/>
      <c r="AKE323"/>
      <c r="AKF323"/>
      <c r="AKG323"/>
      <c r="AKH323"/>
      <c r="AKI323"/>
      <c r="AKJ323"/>
      <c r="AKK323"/>
      <c r="AKL323"/>
      <c r="AKM323"/>
      <c r="AKN323"/>
      <c r="AKO323"/>
      <c r="AKP323"/>
      <c r="AKQ323"/>
      <c r="AKR323"/>
      <c r="AKS323"/>
      <c r="AKT323"/>
      <c r="AKU323"/>
      <c r="AKV323"/>
      <c r="AKW323"/>
      <c r="AKX323"/>
      <c r="AKY323"/>
      <c r="AKZ323"/>
      <c r="ALA323"/>
      <c r="ALB323"/>
      <c r="ALC323"/>
      <c r="ALD323"/>
      <c r="ALE323"/>
      <c r="ALF323"/>
      <c r="ALG323"/>
      <c r="ALH323"/>
      <c r="ALI323"/>
      <c r="ALJ323"/>
      <c r="ALK323"/>
      <c r="ALL323"/>
      <c r="ALM323"/>
      <c r="ALN323"/>
      <c r="ALO323"/>
      <c r="ALP323"/>
      <c r="ALQ323"/>
      <c r="ALR323"/>
      <c r="ALS323"/>
      <c r="ALT323"/>
      <c r="ALU323"/>
      <c r="ALV323"/>
      <c r="ALW323"/>
      <c r="ALX323"/>
      <c r="ALY323"/>
      <c r="ALZ323"/>
      <c r="AMA323"/>
      <c r="AMB323"/>
      <c r="AMC323"/>
      <c r="AMD323"/>
      <c r="AME323"/>
      <c r="AMF323"/>
      <c r="AMG323"/>
      <c r="AMH323"/>
      <c r="AMI323"/>
    </row>
    <row r="324" spans="1:1023">
      <c r="A324" s="276" t="s">
        <v>26231</v>
      </c>
      <c r="B324" s="156">
        <v>324</v>
      </c>
      <c r="C324" t="s">
        <v>26230</v>
      </c>
      <c r="D324" s="276" t="s">
        <v>26232</v>
      </c>
      <c r="E324"/>
      <c r="F324">
        <v>4</v>
      </c>
      <c r="G324"/>
      <c r="H324">
        <v>3</v>
      </c>
      <c r="I324" s="343">
        <v>0.23</v>
      </c>
      <c r="J324" s="328">
        <v>2</v>
      </c>
      <c r="K324" s="341">
        <v>1</v>
      </c>
      <c r="L324">
        <v>1</v>
      </c>
      <c r="M324">
        <v>1</v>
      </c>
      <c r="N324"/>
      <c r="O324"/>
      <c r="P324"/>
      <c r="Q324"/>
      <c r="R324"/>
      <c r="S324"/>
      <c r="T324"/>
      <c r="U324"/>
      <c r="V324" s="166">
        <f t="shared" si="159"/>
        <v>100</v>
      </c>
      <c r="W324" s="166">
        <f t="shared" si="171"/>
        <v>100</v>
      </c>
      <c r="X324" s="166">
        <f t="shared" si="170"/>
        <v>100</v>
      </c>
      <c r="Y324" s="166">
        <f t="shared" si="165"/>
        <v>100</v>
      </c>
      <c r="Z324" s="166">
        <f t="shared" si="176"/>
        <v>100</v>
      </c>
      <c r="AA324" s="174">
        <f t="shared" si="169"/>
        <v>100</v>
      </c>
      <c r="AB324" s="174">
        <f t="shared" si="168"/>
        <v>100</v>
      </c>
      <c r="AC324" s="174">
        <f t="shared" si="177"/>
        <v>100</v>
      </c>
      <c r="AD324"/>
      <c r="AE324"/>
      <c r="AF324" s="162">
        <f t="shared" si="172"/>
        <v>1</v>
      </c>
      <c r="AG324" s="162">
        <f t="shared" si="173"/>
        <v>10</v>
      </c>
      <c r="AH324" s="162">
        <f t="shared" si="174"/>
        <v>3</v>
      </c>
      <c r="AI324" s="162">
        <f t="shared" si="175"/>
        <v>100</v>
      </c>
      <c r="AJ324" s="163" t="s">
        <v>1198</v>
      </c>
      <c r="AK324"/>
      <c r="AL324"/>
      <c r="AM324" s="163"/>
      <c r="AN324"/>
      <c r="AO324"/>
      <c r="AP324"/>
      <c r="AQ324" s="243" t="s">
        <v>781</v>
      </c>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c r="AAA324"/>
      <c r="AAB324"/>
      <c r="AAC324"/>
      <c r="AAD324"/>
      <c r="AAE324"/>
      <c r="AAF324"/>
      <c r="AAG324"/>
      <c r="AAH324"/>
      <c r="AAI324"/>
      <c r="AAJ324"/>
      <c r="AAK324"/>
      <c r="AAL324"/>
      <c r="AAM324"/>
      <c r="AAN324"/>
      <c r="AAO324"/>
      <c r="AAP324"/>
      <c r="AAQ324"/>
      <c r="AAR324"/>
      <c r="AAS324"/>
      <c r="AAT324"/>
      <c r="AAU324"/>
      <c r="AAV324"/>
      <c r="AAW324"/>
      <c r="AAX324"/>
      <c r="AAY324"/>
      <c r="AAZ324"/>
      <c r="ABA324"/>
      <c r="ABB324"/>
      <c r="ABC324"/>
      <c r="ABD324"/>
      <c r="ABE324"/>
      <c r="ABF324"/>
      <c r="ABG324"/>
      <c r="ABH324"/>
      <c r="ABI324"/>
      <c r="ABJ324"/>
      <c r="ABK324"/>
      <c r="ABL324"/>
      <c r="ABM324"/>
      <c r="ABN324"/>
      <c r="ABO324"/>
      <c r="ABP324"/>
      <c r="ABQ324"/>
      <c r="ABR324"/>
      <c r="ABS324"/>
      <c r="ABT324"/>
      <c r="ABU324"/>
      <c r="ABV324"/>
      <c r="ABW324"/>
      <c r="ABX324"/>
      <c r="ABY324"/>
      <c r="ABZ324"/>
      <c r="ACA324"/>
      <c r="ACB324"/>
      <c r="ACC324"/>
      <c r="ACD324"/>
      <c r="ACE324"/>
      <c r="ACF324"/>
      <c r="ACG324"/>
      <c r="ACH324"/>
      <c r="ACI324"/>
      <c r="ACJ324"/>
      <c r="ACK324"/>
      <c r="ACL324"/>
      <c r="ACM324"/>
      <c r="ACN324"/>
      <c r="ACO324"/>
      <c r="ACP324"/>
      <c r="ACQ324"/>
      <c r="ACR324"/>
      <c r="ACS324"/>
      <c r="ACT324"/>
      <c r="ACU324"/>
      <c r="ACV324"/>
      <c r="ACW324"/>
      <c r="ACX324"/>
      <c r="ACY324"/>
      <c r="ACZ324"/>
      <c r="ADA324"/>
      <c r="ADB324"/>
      <c r="ADC324"/>
      <c r="ADD324"/>
      <c r="ADE324"/>
      <c r="ADF324"/>
      <c r="ADG324"/>
      <c r="ADH324"/>
      <c r="ADI324"/>
      <c r="ADJ324"/>
      <c r="ADK324"/>
      <c r="ADL324"/>
      <c r="ADM324"/>
      <c r="ADN324"/>
      <c r="ADO324"/>
      <c r="ADP324"/>
      <c r="ADQ324"/>
      <c r="ADR324"/>
      <c r="ADS324"/>
      <c r="ADT324"/>
      <c r="ADU324"/>
      <c r="ADV324"/>
      <c r="ADW324"/>
      <c r="ADX324"/>
      <c r="ADY324"/>
      <c r="ADZ324"/>
      <c r="AEA324"/>
      <c r="AEB324"/>
      <c r="AEC324"/>
      <c r="AED324"/>
      <c r="AEE324"/>
      <c r="AEF324"/>
      <c r="AEG324"/>
      <c r="AEH324"/>
      <c r="AEI324"/>
      <c r="AEJ324"/>
      <c r="AEK324"/>
      <c r="AEL324"/>
      <c r="AEM324"/>
      <c r="AEN324"/>
      <c r="AEO324"/>
      <c r="AEP324"/>
      <c r="AEQ324"/>
      <c r="AER324"/>
      <c r="AES324"/>
      <c r="AET324"/>
      <c r="AEU324"/>
      <c r="AEV324"/>
      <c r="AEW324"/>
      <c r="AEX324"/>
      <c r="AEY324"/>
      <c r="AEZ324"/>
      <c r="AFA324"/>
      <c r="AFB324"/>
      <c r="AFC324"/>
      <c r="AFD324"/>
      <c r="AFE324"/>
      <c r="AFF324"/>
      <c r="AFG324"/>
      <c r="AFH324"/>
      <c r="AFI324"/>
      <c r="AFJ324"/>
      <c r="AFK324"/>
      <c r="AFL324"/>
      <c r="AFM324"/>
      <c r="AFN324"/>
      <c r="AFO324"/>
      <c r="AFP324"/>
      <c r="AFQ324"/>
      <c r="AFR324"/>
      <c r="AFS324"/>
      <c r="AFT324"/>
      <c r="AFU324"/>
      <c r="AFV324"/>
      <c r="AFW324"/>
      <c r="AFX324"/>
      <c r="AFY324"/>
      <c r="AFZ324"/>
      <c r="AGA324"/>
      <c r="AGB324"/>
      <c r="AGC324"/>
      <c r="AGD324"/>
      <c r="AGE324"/>
      <c r="AGF324"/>
      <c r="AGG324"/>
      <c r="AGH324"/>
      <c r="AGI324"/>
      <c r="AGJ324"/>
      <c r="AGK324"/>
      <c r="AGL324"/>
      <c r="AGM324"/>
      <c r="AGN324"/>
      <c r="AGO324"/>
      <c r="AGP324"/>
      <c r="AGQ324"/>
      <c r="AGR324"/>
      <c r="AGS324"/>
      <c r="AGT324"/>
      <c r="AGU324"/>
      <c r="AGV324"/>
      <c r="AGW324"/>
      <c r="AGX324"/>
      <c r="AGY324"/>
      <c r="AGZ324"/>
      <c r="AHA324"/>
      <c r="AHB324"/>
      <c r="AHC324"/>
      <c r="AHD324"/>
      <c r="AHE324"/>
      <c r="AHF324"/>
      <c r="AHG324"/>
      <c r="AHH324"/>
      <c r="AHI324"/>
      <c r="AHJ324"/>
      <c r="AHK324"/>
      <c r="AHL324"/>
      <c r="AHM324"/>
      <c r="AHN324"/>
      <c r="AHO324"/>
      <c r="AHP324"/>
      <c r="AHQ324"/>
      <c r="AHR324"/>
      <c r="AHS324"/>
      <c r="AHT324"/>
      <c r="AHU324"/>
      <c r="AHV324"/>
      <c r="AHW324"/>
      <c r="AHX324"/>
      <c r="AHY324"/>
      <c r="AHZ324"/>
      <c r="AIA324"/>
      <c r="AIB324"/>
      <c r="AIC324"/>
      <c r="AID324"/>
      <c r="AIE324"/>
      <c r="AIF324"/>
      <c r="AIG324"/>
      <c r="AIH324"/>
      <c r="AII324"/>
      <c r="AIJ324"/>
      <c r="AIK324"/>
      <c r="AIL324"/>
      <c r="AIM324"/>
      <c r="AIN324"/>
      <c r="AIO324"/>
      <c r="AIP324"/>
      <c r="AIQ324"/>
      <c r="AIR324"/>
      <c r="AIS324"/>
      <c r="AIT324"/>
      <c r="AIU324"/>
      <c r="AIV324"/>
      <c r="AIW324"/>
      <c r="AIX324"/>
      <c r="AIY324"/>
      <c r="AIZ324"/>
      <c r="AJA324"/>
      <c r="AJB324"/>
      <c r="AJC324"/>
      <c r="AJD324"/>
      <c r="AJE324"/>
      <c r="AJF324"/>
      <c r="AJG324"/>
      <c r="AJH324"/>
      <c r="AJI324"/>
      <c r="AJJ324"/>
      <c r="AJK324"/>
      <c r="AJL324"/>
      <c r="AJM324"/>
      <c r="AJN324"/>
      <c r="AJO324"/>
      <c r="AJP324"/>
      <c r="AJQ324"/>
      <c r="AJR324"/>
      <c r="AJS324"/>
      <c r="AJT324"/>
      <c r="AJU324"/>
      <c r="AJV324"/>
      <c r="AJW324"/>
      <c r="AJX324"/>
      <c r="AJY324"/>
      <c r="AJZ324"/>
      <c r="AKA324"/>
      <c r="AKB324"/>
      <c r="AKC324"/>
      <c r="AKD324"/>
      <c r="AKE324"/>
      <c r="AKF324"/>
      <c r="AKG324"/>
      <c r="AKH324"/>
      <c r="AKI324"/>
      <c r="AKJ324"/>
      <c r="AKK324"/>
      <c r="AKL324"/>
      <c r="AKM324"/>
      <c r="AKN324"/>
      <c r="AKO324"/>
      <c r="AKP324"/>
      <c r="AKQ324"/>
      <c r="AKR324"/>
      <c r="AKS324"/>
      <c r="AKT324"/>
      <c r="AKU324"/>
      <c r="AKV324"/>
      <c r="AKW324"/>
      <c r="AKX324"/>
      <c r="AKY324"/>
      <c r="AKZ324"/>
      <c r="ALA324"/>
      <c r="ALB324"/>
      <c r="ALC324"/>
      <c r="ALD324"/>
      <c r="ALE324"/>
      <c r="ALF324"/>
      <c r="ALG324"/>
      <c r="ALH324"/>
      <c r="ALI324"/>
      <c r="ALJ324"/>
      <c r="ALK324"/>
      <c r="ALL324"/>
      <c r="ALM324"/>
      <c r="ALN324"/>
      <c r="ALO324"/>
      <c r="ALP324"/>
      <c r="ALQ324"/>
      <c r="ALR324"/>
      <c r="ALS324"/>
      <c r="ALT324"/>
      <c r="ALU324"/>
      <c r="ALV324"/>
      <c r="ALW324"/>
      <c r="ALX324"/>
      <c r="ALY324"/>
      <c r="ALZ324"/>
      <c r="AMA324"/>
      <c r="AMB324"/>
      <c r="AMC324"/>
      <c r="AMD324"/>
      <c r="AME324"/>
      <c r="AMF324"/>
      <c r="AMG324"/>
      <c r="AMH324"/>
      <c r="AMI324"/>
    </row>
    <row r="325" spans="1:1023">
      <c r="A325" s="276" t="s">
        <v>26234</v>
      </c>
      <c r="B325" s="156">
        <v>325</v>
      </c>
      <c r="C325" t="s">
        <v>26235</v>
      </c>
      <c r="D325" s="276" t="s">
        <v>6294</v>
      </c>
      <c r="E325"/>
      <c r="F325"/>
      <c r="G325"/>
      <c r="H325"/>
      <c r="I325" s="343"/>
      <c r="J325" s="328"/>
      <c r="K325" s="341">
        <v>1</v>
      </c>
      <c r="L325">
        <v>1</v>
      </c>
      <c r="M325">
        <v>1</v>
      </c>
      <c r="N325"/>
      <c r="O325"/>
      <c r="P325"/>
      <c r="Q325"/>
      <c r="R325"/>
      <c r="S325"/>
      <c r="T325"/>
      <c r="U325"/>
      <c r="V325" s="166">
        <f t="shared" si="159"/>
        <v>100</v>
      </c>
      <c r="W325" s="166">
        <f t="shared" si="171"/>
        <v>100</v>
      </c>
      <c r="X325" s="166">
        <f t="shared" si="170"/>
        <v>100</v>
      </c>
      <c r="Y325" s="166">
        <f t="shared" si="165"/>
        <v>100</v>
      </c>
      <c r="Z325" s="166">
        <f t="shared" si="176"/>
        <v>100</v>
      </c>
      <c r="AA325" s="174">
        <f t="shared" si="169"/>
        <v>100</v>
      </c>
      <c r="AB325" s="174">
        <f t="shared" si="168"/>
        <v>100</v>
      </c>
      <c r="AC325" s="174">
        <f t="shared" si="177"/>
        <v>100</v>
      </c>
      <c r="AD325"/>
      <c r="AE325"/>
      <c r="AF325" s="162">
        <f t="shared" si="172"/>
        <v>1</v>
      </c>
      <c r="AG325" s="162">
        <f t="shared" si="173"/>
        <v>100</v>
      </c>
      <c r="AH325" s="162">
        <f t="shared" si="174"/>
        <v>3</v>
      </c>
      <c r="AI325" s="162">
        <f t="shared" si="175"/>
        <v>100</v>
      </c>
      <c r="AJ325" s="163" t="s">
        <v>26236</v>
      </c>
      <c r="AK325"/>
      <c r="AL325"/>
      <c r="AM325" s="163"/>
      <c r="AN325"/>
      <c r="AO325"/>
      <c r="AP325"/>
      <c r="AQ325" s="243" t="s">
        <v>6723</v>
      </c>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c r="ZH325"/>
      <c r="ZI325"/>
      <c r="ZJ325"/>
      <c r="ZK325"/>
      <c r="ZL325"/>
      <c r="ZM325"/>
      <c r="ZN325"/>
      <c r="ZO325"/>
      <c r="ZP325"/>
      <c r="ZQ325"/>
      <c r="ZR325"/>
      <c r="ZS325"/>
      <c r="ZT325"/>
      <c r="ZU325"/>
      <c r="ZV325"/>
      <c r="ZW325"/>
      <c r="ZX325"/>
      <c r="ZY325"/>
      <c r="ZZ325"/>
      <c r="AAA325"/>
      <c r="AAB325"/>
      <c r="AAC325"/>
      <c r="AAD325"/>
      <c r="AAE325"/>
      <c r="AAF325"/>
      <c r="AAG325"/>
      <c r="AAH325"/>
      <c r="AAI325"/>
      <c r="AAJ325"/>
      <c r="AAK325"/>
      <c r="AAL325"/>
      <c r="AAM325"/>
      <c r="AAN325"/>
      <c r="AAO325"/>
      <c r="AAP325"/>
      <c r="AAQ325"/>
      <c r="AAR325"/>
      <c r="AAS325"/>
      <c r="AAT325"/>
      <c r="AAU325"/>
      <c r="AAV325"/>
      <c r="AAW325"/>
      <c r="AAX325"/>
      <c r="AAY325"/>
      <c r="AAZ325"/>
      <c r="ABA325"/>
      <c r="ABB325"/>
      <c r="ABC325"/>
      <c r="ABD325"/>
      <c r="ABE325"/>
      <c r="ABF325"/>
      <c r="ABG325"/>
      <c r="ABH325"/>
      <c r="ABI325"/>
      <c r="ABJ325"/>
      <c r="ABK325"/>
      <c r="ABL325"/>
      <c r="ABM325"/>
      <c r="ABN325"/>
      <c r="ABO325"/>
      <c r="ABP325"/>
      <c r="ABQ325"/>
      <c r="ABR325"/>
      <c r="ABS325"/>
      <c r="ABT325"/>
      <c r="ABU325"/>
      <c r="ABV325"/>
      <c r="ABW325"/>
      <c r="ABX325"/>
      <c r="ABY325"/>
      <c r="ABZ325"/>
      <c r="ACA325"/>
      <c r="ACB325"/>
      <c r="ACC325"/>
      <c r="ACD325"/>
      <c r="ACE325"/>
      <c r="ACF325"/>
      <c r="ACG325"/>
      <c r="ACH325"/>
      <c r="ACI325"/>
      <c r="ACJ325"/>
      <c r="ACK325"/>
      <c r="ACL325"/>
      <c r="ACM325"/>
      <c r="ACN325"/>
      <c r="ACO325"/>
      <c r="ACP325"/>
      <c r="ACQ325"/>
      <c r="ACR325"/>
      <c r="ACS325"/>
      <c r="ACT325"/>
      <c r="ACU325"/>
      <c r="ACV325"/>
      <c r="ACW325"/>
      <c r="ACX325"/>
      <c r="ACY325"/>
      <c r="ACZ325"/>
      <c r="ADA325"/>
      <c r="ADB325"/>
      <c r="ADC325"/>
      <c r="ADD325"/>
      <c r="ADE325"/>
      <c r="ADF325"/>
      <c r="ADG325"/>
      <c r="ADH325"/>
      <c r="ADI325"/>
      <c r="ADJ325"/>
      <c r="ADK325"/>
      <c r="ADL325"/>
      <c r="ADM325"/>
      <c r="ADN325"/>
      <c r="ADO325"/>
      <c r="ADP325"/>
      <c r="ADQ325"/>
      <c r="ADR325"/>
      <c r="ADS325"/>
      <c r="ADT325"/>
      <c r="ADU325"/>
      <c r="ADV325"/>
      <c r="ADW325"/>
      <c r="ADX325"/>
      <c r="ADY325"/>
      <c r="ADZ325"/>
      <c r="AEA325"/>
      <c r="AEB325"/>
      <c r="AEC325"/>
      <c r="AED325"/>
      <c r="AEE325"/>
      <c r="AEF325"/>
      <c r="AEG325"/>
      <c r="AEH325"/>
      <c r="AEI325"/>
      <c r="AEJ325"/>
      <c r="AEK325"/>
      <c r="AEL325"/>
      <c r="AEM325"/>
      <c r="AEN325"/>
      <c r="AEO325"/>
      <c r="AEP325"/>
      <c r="AEQ325"/>
      <c r="AER325"/>
      <c r="AES325"/>
      <c r="AET325"/>
      <c r="AEU325"/>
      <c r="AEV325"/>
      <c r="AEW325"/>
      <c r="AEX325"/>
      <c r="AEY325"/>
      <c r="AEZ325"/>
      <c r="AFA325"/>
      <c r="AFB325"/>
      <c r="AFC325"/>
      <c r="AFD325"/>
      <c r="AFE325"/>
      <c r="AFF325"/>
      <c r="AFG325"/>
      <c r="AFH325"/>
      <c r="AFI325"/>
      <c r="AFJ325"/>
      <c r="AFK325"/>
      <c r="AFL325"/>
      <c r="AFM325"/>
      <c r="AFN325"/>
      <c r="AFO325"/>
      <c r="AFP325"/>
      <c r="AFQ325"/>
      <c r="AFR325"/>
      <c r="AFS325"/>
      <c r="AFT325"/>
      <c r="AFU325"/>
      <c r="AFV325"/>
      <c r="AFW325"/>
      <c r="AFX325"/>
      <c r="AFY325"/>
      <c r="AFZ325"/>
      <c r="AGA325"/>
      <c r="AGB325"/>
      <c r="AGC325"/>
      <c r="AGD325"/>
      <c r="AGE325"/>
      <c r="AGF325"/>
      <c r="AGG325"/>
      <c r="AGH325"/>
      <c r="AGI325"/>
      <c r="AGJ325"/>
      <c r="AGK325"/>
      <c r="AGL325"/>
      <c r="AGM325"/>
      <c r="AGN325"/>
      <c r="AGO325"/>
      <c r="AGP325"/>
      <c r="AGQ325"/>
      <c r="AGR325"/>
      <c r="AGS325"/>
      <c r="AGT325"/>
      <c r="AGU325"/>
      <c r="AGV325"/>
      <c r="AGW325"/>
      <c r="AGX325"/>
      <c r="AGY325"/>
      <c r="AGZ325"/>
      <c r="AHA325"/>
      <c r="AHB325"/>
      <c r="AHC325"/>
      <c r="AHD325"/>
      <c r="AHE325"/>
      <c r="AHF325"/>
      <c r="AHG325"/>
      <c r="AHH325"/>
      <c r="AHI325"/>
      <c r="AHJ325"/>
      <c r="AHK325"/>
      <c r="AHL325"/>
      <c r="AHM325"/>
      <c r="AHN325"/>
      <c r="AHO325"/>
      <c r="AHP325"/>
      <c r="AHQ325"/>
      <c r="AHR325"/>
      <c r="AHS325"/>
      <c r="AHT325"/>
      <c r="AHU325"/>
      <c r="AHV325"/>
      <c r="AHW325"/>
      <c r="AHX325"/>
      <c r="AHY325"/>
      <c r="AHZ325"/>
      <c r="AIA325"/>
      <c r="AIB325"/>
      <c r="AIC325"/>
      <c r="AID325"/>
      <c r="AIE325"/>
      <c r="AIF325"/>
      <c r="AIG325"/>
      <c r="AIH325"/>
      <c r="AII325"/>
      <c r="AIJ325"/>
      <c r="AIK325"/>
      <c r="AIL325"/>
      <c r="AIM325"/>
      <c r="AIN325"/>
      <c r="AIO325"/>
      <c r="AIP325"/>
      <c r="AIQ325"/>
      <c r="AIR325"/>
      <c r="AIS325"/>
      <c r="AIT325"/>
      <c r="AIU325"/>
      <c r="AIV325"/>
      <c r="AIW325"/>
      <c r="AIX325"/>
      <c r="AIY325"/>
      <c r="AIZ325"/>
      <c r="AJA325"/>
      <c r="AJB325"/>
      <c r="AJC325"/>
      <c r="AJD325"/>
      <c r="AJE325"/>
      <c r="AJF325"/>
      <c r="AJG325"/>
      <c r="AJH325"/>
      <c r="AJI325"/>
      <c r="AJJ325"/>
      <c r="AJK325"/>
      <c r="AJL325"/>
      <c r="AJM325"/>
      <c r="AJN325"/>
      <c r="AJO325"/>
      <c r="AJP325"/>
      <c r="AJQ325"/>
      <c r="AJR325"/>
      <c r="AJS325"/>
      <c r="AJT325"/>
      <c r="AJU325"/>
      <c r="AJV325"/>
      <c r="AJW325"/>
      <c r="AJX325"/>
      <c r="AJY325"/>
      <c r="AJZ325"/>
      <c r="AKA325"/>
      <c r="AKB325"/>
      <c r="AKC325"/>
      <c r="AKD325"/>
      <c r="AKE325"/>
      <c r="AKF325"/>
      <c r="AKG325"/>
      <c r="AKH325"/>
      <c r="AKI325"/>
      <c r="AKJ325"/>
      <c r="AKK325"/>
      <c r="AKL325"/>
      <c r="AKM325"/>
      <c r="AKN325"/>
      <c r="AKO325"/>
      <c r="AKP325"/>
      <c r="AKQ325"/>
      <c r="AKR325"/>
      <c r="AKS325"/>
      <c r="AKT325"/>
      <c r="AKU325"/>
      <c r="AKV325"/>
      <c r="AKW325"/>
      <c r="AKX325"/>
      <c r="AKY325"/>
      <c r="AKZ325"/>
      <c r="ALA325"/>
      <c r="ALB325"/>
      <c r="ALC325"/>
      <c r="ALD325"/>
      <c r="ALE325"/>
      <c r="ALF325"/>
      <c r="ALG325"/>
      <c r="ALH325"/>
      <c r="ALI325"/>
      <c r="ALJ325"/>
      <c r="ALK325"/>
      <c r="ALL325"/>
      <c r="ALM325"/>
      <c r="ALN325"/>
      <c r="ALO325"/>
      <c r="ALP325"/>
      <c r="ALQ325"/>
      <c r="ALR325"/>
      <c r="ALS325"/>
      <c r="ALT325"/>
      <c r="ALU325"/>
      <c r="ALV325"/>
      <c r="ALW325"/>
      <c r="ALX325"/>
      <c r="ALY325"/>
      <c r="ALZ325"/>
      <c r="AMA325"/>
      <c r="AMB325"/>
      <c r="AMC325"/>
      <c r="AMD325"/>
      <c r="AME325"/>
      <c r="AMF325"/>
      <c r="AMG325"/>
      <c r="AMH325"/>
      <c r="AMI325"/>
    </row>
    <row r="326" spans="1:1023">
      <c r="A326" s="276" t="s">
        <v>26233</v>
      </c>
      <c r="B326" s="156">
        <v>326</v>
      </c>
      <c r="C326" t="s">
        <v>26235</v>
      </c>
      <c r="D326" s="276"/>
      <c r="E326"/>
      <c r="F326"/>
      <c r="G326"/>
      <c r="H326"/>
      <c r="I326" s="343"/>
      <c r="J326" s="328"/>
      <c r="K326" s="341">
        <v>1</v>
      </c>
      <c r="L326">
        <v>1</v>
      </c>
      <c r="M326">
        <v>1</v>
      </c>
      <c r="N326"/>
      <c r="O326"/>
      <c r="P326"/>
      <c r="Q326"/>
      <c r="R326"/>
      <c r="S326"/>
      <c r="T326"/>
      <c r="U326"/>
      <c r="V326" s="166">
        <f t="shared" si="159"/>
        <v>100</v>
      </c>
      <c r="W326" s="166">
        <f t="shared" si="171"/>
        <v>100</v>
      </c>
      <c r="X326" s="166">
        <f t="shared" si="170"/>
        <v>100</v>
      </c>
      <c r="Y326" s="166">
        <f t="shared" si="165"/>
        <v>100</v>
      </c>
      <c r="Z326" s="166">
        <f t="shared" si="176"/>
        <v>100</v>
      </c>
      <c r="AA326" s="174">
        <f t="shared" si="169"/>
        <v>100</v>
      </c>
      <c r="AB326" s="174">
        <f t="shared" si="168"/>
        <v>100</v>
      </c>
      <c r="AC326" s="174">
        <f t="shared" si="177"/>
        <v>100</v>
      </c>
      <c r="AD326"/>
      <c r="AE326"/>
      <c r="AF326" s="162">
        <f t="shared" si="172"/>
        <v>1</v>
      </c>
      <c r="AG326" s="162">
        <f t="shared" si="173"/>
        <v>100</v>
      </c>
      <c r="AH326" s="162">
        <f t="shared" si="174"/>
        <v>3</v>
      </c>
      <c r="AI326" s="162">
        <f t="shared" si="175"/>
        <v>100</v>
      </c>
      <c r="AJ326" s="163" t="s">
        <v>26236</v>
      </c>
      <c r="AK326"/>
      <c r="AL326"/>
      <c r="AM326" s="163"/>
      <c r="AN326"/>
      <c r="AO326"/>
      <c r="AP326"/>
      <c r="AQ326" s="272" t="s">
        <v>26237</v>
      </c>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c r="ST326"/>
      <c r="SU326"/>
      <c r="SV326"/>
      <c r="SW326"/>
      <c r="SX326"/>
      <c r="SY326"/>
      <c r="SZ326"/>
      <c r="TA326"/>
      <c r="TB326"/>
      <c r="TC326"/>
      <c r="TD326"/>
      <c r="TE326"/>
      <c r="TF326"/>
      <c r="TG326"/>
      <c r="TH326"/>
      <c r="TI326"/>
      <c r="TJ326"/>
      <c r="TK326"/>
      <c r="TL326"/>
      <c r="TM326"/>
      <c r="TN326"/>
      <c r="TO326"/>
      <c r="TP326"/>
      <c r="TQ326"/>
      <c r="TR326"/>
      <c r="TS326"/>
      <c r="TT326"/>
      <c r="TU326"/>
      <c r="TV326"/>
      <c r="TW326"/>
      <c r="TX326"/>
      <c r="TY326"/>
      <c r="TZ326"/>
      <c r="UA326"/>
      <c r="UB326"/>
      <c r="UC326"/>
      <c r="UD326"/>
      <c r="UE326"/>
      <c r="UF326"/>
      <c r="UG326"/>
      <c r="UH326"/>
      <c r="UI326"/>
      <c r="UJ326"/>
      <c r="UK326"/>
      <c r="UL326"/>
      <c r="UM326"/>
      <c r="UN326"/>
      <c r="UO326"/>
      <c r="UP326"/>
      <c r="UQ326"/>
      <c r="UR326"/>
      <c r="US326"/>
      <c r="UT326"/>
      <c r="UU326"/>
      <c r="UV326"/>
      <c r="UW326"/>
      <c r="UX326"/>
      <c r="UY326"/>
      <c r="UZ326"/>
      <c r="VA326"/>
      <c r="VB326"/>
      <c r="VC326"/>
      <c r="VD326"/>
      <c r="VE326"/>
      <c r="VF326"/>
      <c r="VG326"/>
      <c r="VH326"/>
      <c r="VI326"/>
      <c r="VJ326"/>
      <c r="VK326"/>
      <c r="VL326"/>
      <c r="VM326"/>
      <c r="VN326"/>
      <c r="VO326"/>
      <c r="VP326"/>
      <c r="VQ326"/>
      <c r="VR326"/>
      <c r="VS326"/>
      <c r="VT326"/>
      <c r="VU326"/>
      <c r="VV326"/>
      <c r="VW326"/>
      <c r="VX326"/>
      <c r="VY326"/>
      <c r="VZ326"/>
      <c r="WA326"/>
      <c r="WB326"/>
      <c r="WC326"/>
      <c r="WD326"/>
      <c r="WE326"/>
      <c r="WF326"/>
      <c r="WG326"/>
      <c r="WH326"/>
      <c r="WI326"/>
      <c r="WJ326"/>
      <c r="WK326"/>
      <c r="WL326"/>
      <c r="WM326"/>
      <c r="WN326"/>
      <c r="WO326"/>
      <c r="WP326"/>
      <c r="WQ326"/>
      <c r="WR326"/>
      <c r="WS326"/>
      <c r="WT326"/>
      <c r="WU326"/>
      <c r="WV326"/>
      <c r="WW326"/>
      <c r="WX326"/>
      <c r="WY326"/>
      <c r="WZ326"/>
      <c r="XA326"/>
      <c r="XB326"/>
      <c r="XC326"/>
      <c r="XD326"/>
      <c r="XE326"/>
      <c r="XF326"/>
      <c r="XG326"/>
      <c r="XH326"/>
      <c r="XI326"/>
      <c r="XJ326"/>
      <c r="XK326"/>
      <c r="XL326"/>
      <c r="XM326"/>
      <c r="XN326"/>
      <c r="XO326"/>
      <c r="XP326"/>
      <c r="XQ326"/>
      <c r="XR326"/>
      <c r="XS326"/>
      <c r="XT326"/>
      <c r="XU326"/>
      <c r="XV326"/>
      <c r="XW326"/>
      <c r="XX326"/>
      <c r="XY326"/>
      <c r="XZ326"/>
      <c r="YA326"/>
      <c r="YB326"/>
      <c r="YC326"/>
      <c r="YD326"/>
      <c r="YE326"/>
      <c r="YF326"/>
      <c r="YG326"/>
      <c r="YH326"/>
      <c r="YI326"/>
      <c r="YJ326"/>
      <c r="YK326"/>
      <c r="YL326"/>
      <c r="YM326"/>
      <c r="YN326"/>
      <c r="YO326"/>
      <c r="YP326"/>
      <c r="YQ326"/>
      <c r="YR326"/>
      <c r="YS326"/>
      <c r="YT326"/>
      <c r="YU326"/>
      <c r="YV326"/>
      <c r="YW326"/>
      <c r="YX326"/>
      <c r="YY326"/>
      <c r="YZ326"/>
      <c r="ZA326"/>
      <c r="ZB326"/>
      <c r="ZC326"/>
      <c r="ZD326"/>
      <c r="ZE326"/>
      <c r="ZF326"/>
      <c r="ZG326"/>
      <c r="ZH326"/>
      <c r="ZI326"/>
      <c r="ZJ326"/>
      <c r="ZK326"/>
      <c r="ZL326"/>
      <c r="ZM326"/>
      <c r="ZN326"/>
      <c r="ZO326"/>
      <c r="ZP326"/>
      <c r="ZQ326"/>
      <c r="ZR326"/>
      <c r="ZS326"/>
      <c r="ZT326"/>
      <c r="ZU326"/>
      <c r="ZV326"/>
      <c r="ZW326"/>
      <c r="ZX326"/>
      <c r="ZY326"/>
      <c r="ZZ326"/>
      <c r="AAA326"/>
      <c r="AAB326"/>
      <c r="AAC326"/>
      <c r="AAD326"/>
      <c r="AAE326"/>
      <c r="AAF326"/>
      <c r="AAG326"/>
      <c r="AAH326"/>
      <c r="AAI326"/>
      <c r="AAJ326"/>
      <c r="AAK326"/>
      <c r="AAL326"/>
      <c r="AAM326"/>
      <c r="AAN326"/>
      <c r="AAO326"/>
      <c r="AAP326"/>
      <c r="AAQ326"/>
      <c r="AAR326"/>
      <c r="AAS326"/>
      <c r="AAT326"/>
      <c r="AAU326"/>
      <c r="AAV326"/>
      <c r="AAW326"/>
      <c r="AAX326"/>
      <c r="AAY326"/>
      <c r="AAZ326"/>
      <c r="ABA326"/>
      <c r="ABB326"/>
      <c r="ABC326"/>
      <c r="ABD326"/>
      <c r="ABE326"/>
      <c r="ABF326"/>
      <c r="ABG326"/>
      <c r="ABH326"/>
      <c r="ABI326"/>
      <c r="ABJ326"/>
      <c r="ABK326"/>
      <c r="ABL326"/>
      <c r="ABM326"/>
      <c r="ABN326"/>
      <c r="ABO326"/>
      <c r="ABP326"/>
      <c r="ABQ326"/>
      <c r="ABR326"/>
      <c r="ABS326"/>
      <c r="ABT326"/>
      <c r="ABU326"/>
      <c r="ABV326"/>
      <c r="ABW326"/>
      <c r="ABX326"/>
      <c r="ABY326"/>
      <c r="ABZ326"/>
      <c r="ACA326"/>
      <c r="ACB326"/>
      <c r="ACC326"/>
      <c r="ACD326"/>
      <c r="ACE326"/>
      <c r="ACF326"/>
      <c r="ACG326"/>
      <c r="ACH326"/>
      <c r="ACI326"/>
      <c r="ACJ326"/>
      <c r="ACK326"/>
      <c r="ACL326"/>
      <c r="ACM326"/>
      <c r="ACN326"/>
      <c r="ACO326"/>
      <c r="ACP326"/>
      <c r="ACQ326"/>
      <c r="ACR326"/>
      <c r="ACS326"/>
      <c r="ACT326"/>
      <c r="ACU326"/>
      <c r="ACV326"/>
      <c r="ACW326"/>
      <c r="ACX326"/>
      <c r="ACY326"/>
      <c r="ACZ326"/>
      <c r="ADA326"/>
      <c r="ADB326"/>
      <c r="ADC326"/>
      <c r="ADD326"/>
      <c r="ADE326"/>
      <c r="ADF326"/>
      <c r="ADG326"/>
      <c r="ADH326"/>
      <c r="ADI326"/>
      <c r="ADJ326"/>
      <c r="ADK326"/>
      <c r="ADL326"/>
      <c r="ADM326"/>
      <c r="ADN326"/>
      <c r="ADO326"/>
      <c r="ADP326"/>
      <c r="ADQ326"/>
      <c r="ADR326"/>
      <c r="ADS326"/>
      <c r="ADT326"/>
      <c r="ADU326"/>
      <c r="ADV326"/>
      <c r="ADW326"/>
      <c r="ADX326"/>
      <c r="ADY326"/>
      <c r="ADZ326"/>
      <c r="AEA326"/>
      <c r="AEB326"/>
      <c r="AEC326"/>
      <c r="AED326"/>
      <c r="AEE326"/>
      <c r="AEF326"/>
      <c r="AEG326"/>
      <c r="AEH326"/>
      <c r="AEI326"/>
      <c r="AEJ326"/>
      <c r="AEK326"/>
      <c r="AEL326"/>
      <c r="AEM326"/>
      <c r="AEN326"/>
      <c r="AEO326"/>
      <c r="AEP326"/>
      <c r="AEQ326"/>
      <c r="AER326"/>
      <c r="AES326"/>
      <c r="AET326"/>
      <c r="AEU326"/>
      <c r="AEV326"/>
      <c r="AEW326"/>
      <c r="AEX326"/>
      <c r="AEY326"/>
      <c r="AEZ326"/>
      <c r="AFA326"/>
      <c r="AFB326"/>
      <c r="AFC326"/>
      <c r="AFD326"/>
      <c r="AFE326"/>
      <c r="AFF326"/>
      <c r="AFG326"/>
      <c r="AFH326"/>
      <c r="AFI326"/>
      <c r="AFJ326"/>
      <c r="AFK326"/>
      <c r="AFL326"/>
      <c r="AFM326"/>
      <c r="AFN326"/>
      <c r="AFO326"/>
      <c r="AFP326"/>
      <c r="AFQ326"/>
      <c r="AFR326"/>
      <c r="AFS326"/>
      <c r="AFT326"/>
      <c r="AFU326"/>
      <c r="AFV326"/>
      <c r="AFW326"/>
      <c r="AFX326"/>
      <c r="AFY326"/>
      <c r="AFZ326"/>
      <c r="AGA326"/>
      <c r="AGB326"/>
      <c r="AGC326"/>
      <c r="AGD326"/>
      <c r="AGE326"/>
      <c r="AGF326"/>
      <c r="AGG326"/>
      <c r="AGH326"/>
      <c r="AGI326"/>
      <c r="AGJ326"/>
      <c r="AGK326"/>
      <c r="AGL326"/>
      <c r="AGM326"/>
      <c r="AGN326"/>
      <c r="AGO326"/>
      <c r="AGP326"/>
      <c r="AGQ326"/>
      <c r="AGR326"/>
      <c r="AGS326"/>
      <c r="AGT326"/>
      <c r="AGU326"/>
      <c r="AGV326"/>
      <c r="AGW326"/>
      <c r="AGX326"/>
      <c r="AGY326"/>
      <c r="AGZ326"/>
      <c r="AHA326"/>
      <c r="AHB326"/>
      <c r="AHC326"/>
      <c r="AHD326"/>
      <c r="AHE326"/>
      <c r="AHF326"/>
      <c r="AHG326"/>
      <c r="AHH326"/>
      <c r="AHI326"/>
      <c r="AHJ326"/>
      <c r="AHK326"/>
      <c r="AHL326"/>
      <c r="AHM326"/>
      <c r="AHN326"/>
      <c r="AHO326"/>
      <c r="AHP326"/>
      <c r="AHQ326"/>
      <c r="AHR326"/>
      <c r="AHS326"/>
      <c r="AHT326"/>
      <c r="AHU326"/>
      <c r="AHV326"/>
      <c r="AHW326"/>
      <c r="AHX326"/>
      <c r="AHY326"/>
      <c r="AHZ326"/>
      <c r="AIA326"/>
      <c r="AIB326"/>
      <c r="AIC326"/>
      <c r="AID326"/>
      <c r="AIE326"/>
      <c r="AIF326"/>
      <c r="AIG326"/>
      <c r="AIH326"/>
      <c r="AII326"/>
      <c r="AIJ326"/>
      <c r="AIK326"/>
      <c r="AIL326"/>
      <c r="AIM326"/>
      <c r="AIN326"/>
      <c r="AIO326"/>
      <c r="AIP326"/>
      <c r="AIQ326"/>
      <c r="AIR326"/>
      <c r="AIS326"/>
      <c r="AIT326"/>
      <c r="AIU326"/>
      <c r="AIV326"/>
      <c r="AIW326"/>
      <c r="AIX326"/>
      <c r="AIY326"/>
      <c r="AIZ326"/>
      <c r="AJA326"/>
      <c r="AJB326"/>
      <c r="AJC326"/>
      <c r="AJD326"/>
      <c r="AJE326"/>
      <c r="AJF326"/>
      <c r="AJG326"/>
      <c r="AJH326"/>
      <c r="AJI326"/>
      <c r="AJJ326"/>
      <c r="AJK326"/>
      <c r="AJL326"/>
      <c r="AJM326"/>
      <c r="AJN326"/>
      <c r="AJO326"/>
      <c r="AJP326"/>
      <c r="AJQ326"/>
      <c r="AJR326"/>
      <c r="AJS326"/>
      <c r="AJT326"/>
      <c r="AJU326"/>
      <c r="AJV326"/>
      <c r="AJW326"/>
      <c r="AJX326"/>
      <c r="AJY326"/>
      <c r="AJZ326"/>
      <c r="AKA326"/>
      <c r="AKB326"/>
      <c r="AKC326"/>
      <c r="AKD326"/>
      <c r="AKE326"/>
      <c r="AKF326"/>
      <c r="AKG326"/>
      <c r="AKH326"/>
      <c r="AKI326"/>
      <c r="AKJ326"/>
      <c r="AKK326"/>
      <c r="AKL326"/>
      <c r="AKM326"/>
      <c r="AKN326"/>
      <c r="AKO326"/>
      <c r="AKP326"/>
      <c r="AKQ326"/>
      <c r="AKR326"/>
      <c r="AKS326"/>
      <c r="AKT326"/>
      <c r="AKU326"/>
      <c r="AKV326"/>
      <c r="AKW326"/>
      <c r="AKX326"/>
      <c r="AKY326"/>
      <c r="AKZ326"/>
      <c r="ALA326"/>
      <c r="ALB326"/>
      <c r="ALC326"/>
      <c r="ALD326"/>
      <c r="ALE326"/>
      <c r="ALF326"/>
      <c r="ALG326"/>
      <c r="ALH326"/>
      <c r="ALI326"/>
      <c r="ALJ326"/>
      <c r="ALK326"/>
      <c r="ALL326"/>
      <c r="ALM326"/>
      <c r="ALN326"/>
      <c r="ALO326"/>
      <c r="ALP326"/>
      <c r="ALQ326"/>
      <c r="ALR326"/>
      <c r="ALS326"/>
      <c r="ALT326"/>
      <c r="ALU326"/>
      <c r="ALV326"/>
      <c r="ALW326"/>
      <c r="ALX326"/>
      <c r="ALY326"/>
      <c r="ALZ326"/>
      <c r="AMA326"/>
      <c r="AMB326"/>
      <c r="AMC326"/>
      <c r="AMD326"/>
      <c r="AME326"/>
      <c r="AMF326"/>
      <c r="AMG326"/>
      <c r="AMH326"/>
      <c r="AMI326"/>
    </row>
    <row r="327" spans="1:1023">
      <c r="A327" s="275" t="s">
        <v>1116</v>
      </c>
      <c r="B327" s="156">
        <v>327</v>
      </c>
      <c r="C327" t="s">
        <v>26027</v>
      </c>
      <c r="D327" s="278" t="s">
        <v>1117</v>
      </c>
      <c r="E327"/>
      <c r="F327" s="154">
        <v>4</v>
      </c>
      <c r="G327" s="154">
        <v>3</v>
      </c>
      <c r="H327" s="350"/>
      <c r="I327" s="394"/>
      <c r="J327" s="395"/>
      <c r="K327" s="154">
        <v>1</v>
      </c>
      <c r="L327" s="154">
        <v>1</v>
      </c>
      <c r="M327" s="350"/>
      <c r="N327" s="350"/>
      <c r="O327" s="350"/>
      <c r="P327" s="154">
        <v>1</v>
      </c>
      <c r="Q327" s="364"/>
      <c r="R327" s="364"/>
      <c r="S327" s="364"/>
      <c r="T327"/>
      <c r="U327"/>
      <c r="V327" s="166">
        <f t="shared" si="159"/>
        <v>100</v>
      </c>
      <c r="W327" s="166">
        <f t="shared" si="171"/>
        <v>100</v>
      </c>
      <c r="X327" s="166">
        <f t="shared" si="170"/>
        <v>100</v>
      </c>
      <c r="Y327" s="166">
        <f t="shared" si="165"/>
        <v>10</v>
      </c>
      <c r="Z327" s="166">
        <f t="shared" si="176"/>
        <v>1</v>
      </c>
      <c r="AA327" s="174">
        <f t="shared" si="169"/>
        <v>100</v>
      </c>
      <c r="AB327" s="174">
        <f t="shared" si="168"/>
        <v>100</v>
      </c>
      <c r="AC327" s="174">
        <f t="shared" si="177"/>
        <v>100</v>
      </c>
      <c r="AD327"/>
      <c r="AE327"/>
      <c r="AF327" s="162">
        <f t="shared" si="172"/>
        <v>1</v>
      </c>
      <c r="AG327" s="162">
        <f t="shared" si="173"/>
        <v>100</v>
      </c>
      <c r="AH327" s="162">
        <f t="shared" si="174"/>
        <v>3</v>
      </c>
      <c r="AI327" s="162">
        <f t="shared" si="175"/>
        <v>100</v>
      </c>
      <c r="AJ327" s="163"/>
      <c r="AK327" s="396">
        <v>1</v>
      </c>
      <c r="AL327" s="359">
        <v>1</v>
      </c>
      <c r="AM327" s="163"/>
      <c r="AN327" s="154">
        <v>1</v>
      </c>
      <c r="AO327" s="154">
        <v>10</v>
      </c>
      <c r="AP327"/>
      <c r="AQ327" s="270" t="s">
        <v>1118</v>
      </c>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c r="YN327"/>
      <c r="YO327"/>
      <c r="YP327"/>
      <c r="YQ327"/>
      <c r="YR327"/>
      <c r="YS327"/>
      <c r="YT327"/>
      <c r="YU327"/>
      <c r="YV327"/>
      <c r="YW327"/>
      <c r="YX327"/>
      <c r="YY327"/>
      <c r="YZ327"/>
      <c r="ZA327"/>
      <c r="ZB327"/>
      <c r="ZC327"/>
      <c r="ZD327"/>
      <c r="ZE327"/>
      <c r="ZF327"/>
      <c r="ZG327"/>
      <c r="ZH327"/>
      <c r="ZI327"/>
      <c r="ZJ327"/>
      <c r="ZK327"/>
      <c r="ZL327"/>
      <c r="ZM327"/>
      <c r="ZN327"/>
      <c r="ZO327"/>
      <c r="ZP327"/>
      <c r="ZQ327"/>
      <c r="ZR327"/>
      <c r="ZS327"/>
      <c r="ZT327"/>
      <c r="ZU327"/>
      <c r="ZV327"/>
      <c r="ZW327"/>
      <c r="ZX327"/>
      <c r="ZY327"/>
      <c r="ZZ327"/>
      <c r="AAA327"/>
      <c r="AAB327"/>
      <c r="AAC327"/>
      <c r="AAD327"/>
      <c r="AAE327"/>
      <c r="AAF327"/>
      <c r="AAG327"/>
      <c r="AAH327"/>
      <c r="AAI327"/>
      <c r="AAJ327"/>
      <c r="AAK327"/>
      <c r="AAL327"/>
      <c r="AAM327"/>
      <c r="AAN327"/>
      <c r="AAO327"/>
      <c r="AAP327"/>
      <c r="AAQ327"/>
      <c r="AAR327"/>
      <c r="AAS327"/>
      <c r="AAT327"/>
      <c r="AAU327"/>
      <c r="AAV327"/>
      <c r="AAW327"/>
      <c r="AAX327"/>
      <c r="AAY327"/>
      <c r="AAZ327"/>
      <c r="ABA327"/>
      <c r="ABB327"/>
      <c r="ABC327"/>
      <c r="ABD327"/>
      <c r="ABE327"/>
      <c r="ABF327"/>
      <c r="ABG327"/>
      <c r="ABH327"/>
      <c r="ABI327"/>
      <c r="ABJ327"/>
      <c r="ABK327"/>
      <c r="ABL327"/>
      <c r="ABM327"/>
      <c r="ABN327"/>
      <c r="ABO327"/>
      <c r="ABP327"/>
      <c r="ABQ327"/>
      <c r="ABR327"/>
      <c r="ABS327"/>
      <c r="ABT327"/>
      <c r="ABU327"/>
      <c r="ABV327"/>
      <c r="ABW327"/>
      <c r="ABX327"/>
      <c r="ABY327"/>
      <c r="ABZ327"/>
      <c r="ACA327"/>
      <c r="ACB327"/>
      <c r="ACC327"/>
      <c r="ACD327"/>
      <c r="ACE327"/>
      <c r="ACF327"/>
      <c r="ACG327"/>
      <c r="ACH327"/>
      <c r="ACI327"/>
      <c r="ACJ327"/>
      <c r="ACK327"/>
      <c r="ACL327"/>
      <c r="ACM327"/>
      <c r="ACN327"/>
      <c r="ACO327"/>
      <c r="ACP327"/>
      <c r="ACQ327"/>
      <c r="ACR327"/>
      <c r="ACS327"/>
      <c r="ACT327"/>
      <c r="ACU327"/>
      <c r="ACV327"/>
      <c r="ACW327"/>
      <c r="ACX327"/>
      <c r="ACY327"/>
      <c r="ACZ327"/>
      <c r="ADA327"/>
      <c r="ADB327"/>
      <c r="ADC327"/>
      <c r="ADD327"/>
      <c r="ADE327"/>
      <c r="ADF327"/>
      <c r="ADG327"/>
      <c r="ADH327"/>
      <c r="ADI327"/>
      <c r="ADJ327"/>
      <c r="ADK327"/>
      <c r="ADL327"/>
      <c r="ADM327"/>
      <c r="ADN327"/>
      <c r="ADO327"/>
      <c r="ADP327"/>
      <c r="ADQ327"/>
      <c r="ADR327"/>
      <c r="ADS327"/>
      <c r="ADT327"/>
      <c r="ADU327"/>
      <c r="ADV327"/>
      <c r="ADW327"/>
      <c r="ADX327"/>
      <c r="ADY327"/>
      <c r="ADZ327"/>
      <c r="AEA327"/>
      <c r="AEB327"/>
      <c r="AEC327"/>
      <c r="AED327"/>
      <c r="AEE327"/>
      <c r="AEF327"/>
      <c r="AEG327"/>
      <c r="AEH327"/>
      <c r="AEI327"/>
      <c r="AEJ327"/>
      <c r="AEK327"/>
      <c r="AEL327"/>
      <c r="AEM327"/>
      <c r="AEN327"/>
      <c r="AEO327"/>
      <c r="AEP327"/>
      <c r="AEQ327"/>
      <c r="AER327"/>
      <c r="AES327"/>
      <c r="AET327"/>
      <c r="AEU327"/>
      <c r="AEV327"/>
      <c r="AEW327"/>
      <c r="AEX327"/>
      <c r="AEY327"/>
      <c r="AEZ327"/>
      <c r="AFA327"/>
      <c r="AFB327"/>
      <c r="AFC327"/>
      <c r="AFD327"/>
      <c r="AFE327"/>
      <c r="AFF327"/>
      <c r="AFG327"/>
      <c r="AFH327"/>
      <c r="AFI327"/>
      <c r="AFJ327"/>
      <c r="AFK327"/>
      <c r="AFL327"/>
      <c r="AFM327"/>
      <c r="AFN327"/>
      <c r="AFO327"/>
      <c r="AFP327"/>
      <c r="AFQ327"/>
      <c r="AFR327"/>
      <c r="AFS327"/>
      <c r="AFT327"/>
      <c r="AFU327"/>
      <c r="AFV327"/>
      <c r="AFW327"/>
      <c r="AFX327"/>
      <c r="AFY327"/>
      <c r="AFZ327"/>
      <c r="AGA327"/>
      <c r="AGB327"/>
      <c r="AGC327"/>
      <c r="AGD327"/>
      <c r="AGE327"/>
      <c r="AGF327"/>
      <c r="AGG327"/>
      <c r="AGH327"/>
      <c r="AGI327"/>
      <c r="AGJ327"/>
      <c r="AGK327"/>
      <c r="AGL327"/>
      <c r="AGM327"/>
      <c r="AGN327"/>
      <c r="AGO327"/>
      <c r="AGP327"/>
      <c r="AGQ327"/>
      <c r="AGR327"/>
      <c r="AGS327"/>
      <c r="AGT327"/>
      <c r="AGU327"/>
      <c r="AGV327"/>
      <c r="AGW327"/>
      <c r="AGX327"/>
      <c r="AGY327"/>
      <c r="AGZ327"/>
      <c r="AHA327"/>
      <c r="AHB327"/>
      <c r="AHC327"/>
      <c r="AHD327"/>
      <c r="AHE327"/>
      <c r="AHF327"/>
      <c r="AHG327"/>
      <c r="AHH327"/>
      <c r="AHI327"/>
      <c r="AHJ327"/>
      <c r="AHK327"/>
      <c r="AHL327"/>
      <c r="AHM327"/>
      <c r="AHN327"/>
      <c r="AHO327"/>
      <c r="AHP327"/>
      <c r="AHQ327"/>
      <c r="AHR327"/>
      <c r="AHS327"/>
      <c r="AHT327"/>
      <c r="AHU327"/>
      <c r="AHV327"/>
      <c r="AHW327"/>
      <c r="AHX327"/>
      <c r="AHY327"/>
      <c r="AHZ327"/>
      <c r="AIA327"/>
      <c r="AIB327"/>
      <c r="AIC327"/>
      <c r="AID327"/>
      <c r="AIE327"/>
      <c r="AIF327"/>
      <c r="AIG327"/>
      <c r="AIH327"/>
      <c r="AII327"/>
      <c r="AIJ327"/>
      <c r="AIK327"/>
      <c r="AIL327"/>
      <c r="AIM327"/>
      <c r="AIN327"/>
      <c r="AIO327"/>
      <c r="AIP327"/>
      <c r="AIQ327"/>
      <c r="AIR327"/>
      <c r="AIS327"/>
      <c r="AIT327"/>
      <c r="AIU327"/>
      <c r="AIV327"/>
      <c r="AIW327"/>
      <c r="AIX327"/>
      <c r="AIY327"/>
      <c r="AIZ327"/>
      <c r="AJA327"/>
      <c r="AJB327"/>
      <c r="AJC327"/>
      <c r="AJD327"/>
      <c r="AJE327"/>
      <c r="AJF327"/>
      <c r="AJG327"/>
      <c r="AJH327"/>
      <c r="AJI327"/>
      <c r="AJJ327"/>
      <c r="AJK327"/>
      <c r="AJL327"/>
      <c r="AJM327"/>
      <c r="AJN327"/>
      <c r="AJO327"/>
      <c r="AJP327"/>
      <c r="AJQ327"/>
      <c r="AJR327"/>
      <c r="AJS327"/>
      <c r="AJT327"/>
      <c r="AJU327"/>
      <c r="AJV327"/>
      <c r="AJW327"/>
      <c r="AJX327"/>
      <c r="AJY327"/>
      <c r="AJZ327"/>
      <c r="AKA327"/>
      <c r="AKB327"/>
      <c r="AKC327"/>
      <c r="AKD327"/>
      <c r="AKE327"/>
      <c r="AKF327"/>
      <c r="AKG327"/>
      <c r="AKH327"/>
      <c r="AKI327"/>
      <c r="AKJ327"/>
      <c r="AKK327"/>
      <c r="AKL327"/>
      <c r="AKM327"/>
      <c r="AKN327"/>
      <c r="AKO327"/>
      <c r="AKP327"/>
      <c r="AKQ327"/>
      <c r="AKR327"/>
      <c r="AKS327"/>
      <c r="AKT327"/>
      <c r="AKU327"/>
      <c r="AKV327"/>
      <c r="AKW327"/>
      <c r="AKX327"/>
      <c r="AKY327"/>
      <c r="AKZ327"/>
      <c r="ALA327"/>
      <c r="ALB327"/>
      <c r="ALC327"/>
      <c r="ALD327"/>
      <c r="ALE327"/>
      <c r="ALF327"/>
      <c r="ALG327"/>
      <c r="ALH327"/>
      <c r="ALI327"/>
      <c r="ALJ327"/>
      <c r="ALK327"/>
      <c r="ALL327"/>
      <c r="ALM327"/>
      <c r="ALN327"/>
      <c r="ALO327"/>
      <c r="ALP327"/>
      <c r="ALQ327"/>
      <c r="ALR327"/>
      <c r="ALS327"/>
      <c r="ALT327"/>
      <c r="ALU327"/>
      <c r="ALV327"/>
      <c r="ALW327"/>
      <c r="ALX327"/>
      <c r="ALY327"/>
      <c r="ALZ327"/>
      <c r="AMA327"/>
      <c r="AMB327"/>
      <c r="AMC327"/>
      <c r="AMD327"/>
      <c r="AME327"/>
      <c r="AMF327"/>
      <c r="AMG327"/>
      <c r="AMH327"/>
      <c r="AMI327"/>
    </row>
    <row r="328" spans="1:1023">
      <c r="A328" s="295" t="s">
        <v>1119</v>
      </c>
      <c r="B328" s="156">
        <v>328</v>
      </c>
      <c r="C328" t="s">
        <v>26028</v>
      </c>
      <c r="D328" s="278" t="s">
        <v>1120</v>
      </c>
      <c r="E328"/>
      <c r="F328"/>
      <c r="G328"/>
      <c r="H328"/>
      <c r="I328" s="343"/>
      <c r="J328" s="328"/>
      <c r="K328" s="341"/>
      <c r="L328" s="154">
        <v>1</v>
      </c>
      <c r="M328"/>
      <c r="N328"/>
      <c r="O328"/>
      <c r="P328"/>
      <c r="Q328"/>
      <c r="R328"/>
      <c r="S328"/>
      <c r="T328"/>
      <c r="U328"/>
      <c r="V328" s="166">
        <f t="shared" si="159"/>
        <v>100</v>
      </c>
      <c r="W328" s="166">
        <f t="shared" si="171"/>
        <v>100</v>
      </c>
      <c r="X328" s="166">
        <f t="shared" si="170"/>
        <v>100</v>
      </c>
      <c r="Y328" s="166">
        <f t="shared" si="165"/>
        <v>100</v>
      </c>
      <c r="Z328" s="166">
        <f t="shared" si="176"/>
        <v>100</v>
      </c>
      <c r="AA328" s="174">
        <f t="shared" si="169"/>
        <v>100</v>
      </c>
      <c r="AB328" s="174">
        <f t="shared" si="168"/>
        <v>100</v>
      </c>
      <c r="AC328" s="174">
        <f t="shared" si="177"/>
        <v>100</v>
      </c>
      <c r="AD328"/>
      <c r="AE328"/>
      <c r="AF328" s="162">
        <f t="shared" si="172"/>
        <v>100</v>
      </c>
      <c r="AG328" s="162">
        <f t="shared" si="173"/>
        <v>100</v>
      </c>
      <c r="AH328" s="162">
        <f t="shared" si="174"/>
        <v>100</v>
      </c>
      <c r="AI328" s="162">
        <f t="shared" si="175"/>
        <v>100</v>
      </c>
      <c r="AJ328" s="163"/>
      <c r="AK328"/>
      <c r="AL328"/>
      <c r="AM328" s="163"/>
      <c r="AN328"/>
      <c r="AO328"/>
      <c r="AP328"/>
      <c r="AQ328" s="270" t="s">
        <v>1121</v>
      </c>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c r="WR328"/>
      <c r="WS328"/>
      <c r="WT328"/>
      <c r="WU328"/>
      <c r="WV328"/>
      <c r="WW328"/>
      <c r="WX328"/>
      <c r="WY328"/>
      <c r="WZ328"/>
      <c r="XA328"/>
      <c r="XB328"/>
      <c r="XC328"/>
      <c r="XD328"/>
      <c r="XE328"/>
      <c r="XF328"/>
      <c r="XG328"/>
      <c r="XH328"/>
      <c r="XI328"/>
      <c r="XJ328"/>
      <c r="XK328"/>
      <c r="XL328"/>
      <c r="XM328"/>
      <c r="XN328"/>
      <c r="XO328"/>
      <c r="XP328"/>
      <c r="XQ328"/>
      <c r="XR328"/>
      <c r="XS328"/>
      <c r="XT328"/>
      <c r="XU328"/>
      <c r="XV328"/>
      <c r="XW328"/>
      <c r="XX328"/>
      <c r="XY328"/>
      <c r="XZ328"/>
      <c r="YA328"/>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c r="ZH328"/>
      <c r="ZI328"/>
      <c r="ZJ328"/>
      <c r="ZK328"/>
      <c r="ZL328"/>
      <c r="ZM328"/>
      <c r="ZN328"/>
      <c r="ZO328"/>
      <c r="ZP328"/>
      <c r="ZQ328"/>
      <c r="ZR328"/>
      <c r="ZS328"/>
      <c r="ZT328"/>
      <c r="ZU328"/>
      <c r="ZV328"/>
      <c r="ZW328"/>
      <c r="ZX328"/>
      <c r="ZY328"/>
      <c r="ZZ328"/>
      <c r="AAA328"/>
      <c r="AAB328"/>
      <c r="AAC328"/>
      <c r="AAD328"/>
      <c r="AAE328"/>
      <c r="AAF328"/>
      <c r="AAG328"/>
      <c r="AAH328"/>
      <c r="AAI328"/>
      <c r="AAJ328"/>
      <c r="AAK328"/>
      <c r="AAL328"/>
      <c r="AAM328"/>
      <c r="AAN328"/>
      <c r="AAO328"/>
      <c r="AAP328"/>
      <c r="AAQ328"/>
      <c r="AAR328"/>
      <c r="AAS328"/>
      <c r="AAT328"/>
      <c r="AAU328"/>
      <c r="AAV328"/>
      <c r="AAW328"/>
      <c r="AAX328"/>
      <c r="AAY328"/>
      <c r="AAZ328"/>
      <c r="ABA328"/>
      <c r="ABB328"/>
      <c r="ABC328"/>
      <c r="ABD328"/>
      <c r="ABE328"/>
      <c r="ABF328"/>
      <c r="ABG328"/>
      <c r="ABH328"/>
      <c r="ABI328"/>
      <c r="ABJ328"/>
      <c r="ABK328"/>
      <c r="ABL328"/>
      <c r="ABM328"/>
      <c r="ABN328"/>
      <c r="ABO328"/>
      <c r="ABP328"/>
      <c r="ABQ328"/>
      <c r="ABR328"/>
      <c r="ABS328"/>
      <c r="ABT328"/>
      <c r="ABU328"/>
      <c r="ABV328"/>
      <c r="ABW328"/>
      <c r="ABX328"/>
      <c r="ABY328"/>
      <c r="ABZ328"/>
      <c r="ACA328"/>
      <c r="ACB328"/>
      <c r="ACC328"/>
      <c r="ACD328"/>
      <c r="ACE328"/>
      <c r="ACF328"/>
      <c r="ACG328"/>
      <c r="ACH328"/>
      <c r="ACI328"/>
      <c r="ACJ328"/>
      <c r="ACK328"/>
      <c r="ACL328"/>
      <c r="ACM328"/>
      <c r="ACN328"/>
      <c r="ACO328"/>
      <c r="ACP328"/>
      <c r="ACQ328"/>
      <c r="ACR328"/>
      <c r="ACS328"/>
      <c r="ACT328"/>
      <c r="ACU328"/>
      <c r="ACV328"/>
      <c r="ACW328"/>
      <c r="ACX328"/>
      <c r="ACY328"/>
      <c r="ACZ328"/>
      <c r="ADA328"/>
      <c r="ADB328"/>
      <c r="ADC328"/>
      <c r="ADD328"/>
      <c r="ADE328"/>
      <c r="ADF328"/>
      <c r="ADG328"/>
      <c r="ADH328"/>
      <c r="ADI328"/>
      <c r="ADJ328"/>
      <c r="ADK328"/>
      <c r="ADL328"/>
      <c r="ADM328"/>
      <c r="ADN328"/>
      <c r="ADO328"/>
      <c r="ADP328"/>
      <c r="ADQ328"/>
      <c r="ADR328"/>
      <c r="ADS328"/>
      <c r="ADT328"/>
      <c r="ADU328"/>
      <c r="ADV328"/>
      <c r="ADW328"/>
      <c r="ADX328"/>
      <c r="ADY328"/>
      <c r="ADZ328"/>
      <c r="AEA328"/>
      <c r="AEB328"/>
      <c r="AEC328"/>
      <c r="AED328"/>
      <c r="AEE328"/>
      <c r="AEF328"/>
      <c r="AEG328"/>
      <c r="AEH328"/>
      <c r="AEI328"/>
      <c r="AEJ328"/>
      <c r="AEK328"/>
      <c r="AEL328"/>
      <c r="AEM328"/>
      <c r="AEN328"/>
      <c r="AEO328"/>
      <c r="AEP328"/>
      <c r="AEQ328"/>
      <c r="AER328"/>
      <c r="AES328"/>
      <c r="AET328"/>
      <c r="AEU328"/>
      <c r="AEV328"/>
      <c r="AEW328"/>
      <c r="AEX328"/>
      <c r="AEY328"/>
      <c r="AEZ328"/>
      <c r="AFA328"/>
      <c r="AFB328"/>
      <c r="AFC328"/>
      <c r="AFD328"/>
      <c r="AFE328"/>
      <c r="AFF328"/>
      <c r="AFG328"/>
      <c r="AFH328"/>
      <c r="AFI328"/>
      <c r="AFJ328"/>
      <c r="AFK328"/>
      <c r="AFL328"/>
      <c r="AFM328"/>
      <c r="AFN328"/>
      <c r="AFO328"/>
      <c r="AFP328"/>
      <c r="AFQ328"/>
      <c r="AFR328"/>
      <c r="AFS328"/>
      <c r="AFT328"/>
      <c r="AFU328"/>
      <c r="AFV328"/>
      <c r="AFW328"/>
      <c r="AFX328"/>
      <c r="AFY328"/>
      <c r="AFZ328"/>
      <c r="AGA328"/>
      <c r="AGB328"/>
      <c r="AGC328"/>
      <c r="AGD328"/>
      <c r="AGE328"/>
      <c r="AGF328"/>
      <c r="AGG328"/>
      <c r="AGH328"/>
      <c r="AGI328"/>
      <c r="AGJ328"/>
      <c r="AGK328"/>
      <c r="AGL328"/>
      <c r="AGM328"/>
      <c r="AGN328"/>
      <c r="AGO328"/>
      <c r="AGP328"/>
      <c r="AGQ328"/>
      <c r="AGR328"/>
      <c r="AGS328"/>
      <c r="AGT328"/>
      <c r="AGU328"/>
      <c r="AGV328"/>
      <c r="AGW328"/>
      <c r="AGX328"/>
      <c r="AGY328"/>
      <c r="AGZ328"/>
      <c r="AHA328"/>
      <c r="AHB328"/>
      <c r="AHC328"/>
      <c r="AHD328"/>
      <c r="AHE328"/>
      <c r="AHF328"/>
      <c r="AHG328"/>
      <c r="AHH328"/>
      <c r="AHI328"/>
      <c r="AHJ328"/>
      <c r="AHK328"/>
      <c r="AHL328"/>
      <c r="AHM328"/>
      <c r="AHN328"/>
      <c r="AHO328"/>
      <c r="AHP328"/>
      <c r="AHQ328"/>
      <c r="AHR328"/>
      <c r="AHS328"/>
      <c r="AHT328"/>
      <c r="AHU328"/>
      <c r="AHV328"/>
      <c r="AHW328"/>
      <c r="AHX328"/>
      <c r="AHY328"/>
      <c r="AHZ328"/>
      <c r="AIA328"/>
      <c r="AIB328"/>
      <c r="AIC328"/>
      <c r="AID328"/>
      <c r="AIE328"/>
      <c r="AIF328"/>
      <c r="AIG328"/>
      <c r="AIH328"/>
      <c r="AII328"/>
      <c r="AIJ328"/>
      <c r="AIK328"/>
      <c r="AIL328"/>
      <c r="AIM328"/>
      <c r="AIN328"/>
      <c r="AIO328"/>
      <c r="AIP328"/>
      <c r="AIQ328"/>
      <c r="AIR328"/>
      <c r="AIS328"/>
      <c r="AIT328"/>
      <c r="AIU328"/>
      <c r="AIV328"/>
      <c r="AIW328"/>
      <c r="AIX328"/>
      <c r="AIY328"/>
      <c r="AIZ328"/>
      <c r="AJA328"/>
      <c r="AJB328"/>
      <c r="AJC328"/>
      <c r="AJD328"/>
      <c r="AJE328"/>
      <c r="AJF328"/>
      <c r="AJG328"/>
      <c r="AJH328"/>
      <c r="AJI328"/>
      <c r="AJJ328"/>
      <c r="AJK328"/>
      <c r="AJL328"/>
      <c r="AJM328"/>
      <c r="AJN328"/>
      <c r="AJO328"/>
      <c r="AJP328"/>
      <c r="AJQ328"/>
      <c r="AJR328"/>
      <c r="AJS328"/>
      <c r="AJT328"/>
      <c r="AJU328"/>
      <c r="AJV328"/>
      <c r="AJW328"/>
      <c r="AJX328"/>
      <c r="AJY328"/>
      <c r="AJZ328"/>
      <c r="AKA328"/>
      <c r="AKB328"/>
      <c r="AKC328"/>
      <c r="AKD328"/>
      <c r="AKE328"/>
      <c r="AKF328"/>
      <c r="AKG328"/>
      <c r="AKH328"/>
      <c r="AKI328"/>
      <c r="AKJ328"/>
      <c r="AKK328"/>
      <c r="AKL328"/>
      <c r="AKM328"/>
      <c r="AKN328"/>
      <c r="AKO328"/>
      <c r="AKP328"/>
      <c r="AKQ328"/>
      <c r="AKR328"/>
      <c r="AKS328"/>
      <c r="AKT328"/>
      <c r="AKU328"/>
      <c r="AKV328"/>
      <c r="AKW328"/>
      <c r="AKX328"/>
      <c r="AKY328"/>
      <c r="AKZ328"/>
      <c r="ALA328"/>
      <c r="ALB328"/>
      <c r="ALC328"/>
      <c r="ALD328"/>
      <c r="ALE328"/>
      <c r="ALF328"/>
      <c r="ALG328"/>
      <c r="ALH328"/>
      <c r="ALI328"/>
      <c r="ALJ328"/>
      <c r="ALK328"/>
      <c r="ALL328"/>
      <c r="ALM328"/>
      <c r="ALN328"/>
      <c r="ALO328"/>
      <c r="ALP328"/>
      <c r="ALQ328"/>
      <c r="ALR328"/>
      <c r="ALS328"/>
      <c r="ALT328"/>
      <c r="ALU328"/>
      <c r="ALV328"/>
      <c r="ALW328"/>
      <c r="ALX328"/>
      <c r="ALY328"/>
      <c r="ALZ328"/>
      <c r="AMA328"/>
      <c r="AMB328"/>
      <c r="AMC328"/>
      <c r="AMD328"/>
      <c r="AME328"/>
      <c r="AMF328"/>
      <c r="AMG328"/>
      <c r="AMH328"/>
      <c r="AMI328"/>
    </row>
    <row r="329" spans="1:1023">
      <c r="A329" s="286" t="s">
        <v>761</v>
      </c>
      <c r="B329" s="156">
        <v>329</v>
      </c>
      <c r="C329" s="309" t="s">
        <v>762</v>
      </c>
      <c r="D329" s="312" t="s">
        <v>6746</v>
      </c>
      <c r="E329" s="178"/>
      <c r="F329" s="178">
        <v>4</v>
      </c>
      <c r="G329" s="178"/>
      <c r="H329" s="178"/>
      <c r="I329" s="179">
        <v>1</v>
      </c>
      <c r="J329" s="154">
        <v>2</v>
      </c>
      <c r="K329" s="180">
        <v>1</v>
      </c>
      <c r="L329" s="180"/>
      <c r="M329" s="181"/>
      <c r="N329" s="181"/>
      <c r="O329" s="180"/>
      <c r="P329" s="181">
        <v>2</v>
      </c>
      <c r="Q329" s="181"/>
      <c r="R329" s="181"/>
      <c r="S329" s="181"/>
      <c r="T329" s="181"/>
      <c r="U329" s="183"/>
      <c r="V329" s="166">
        <f t="shared" si="159"/>
        <v>100</v>
      </c>
      <c r="W329" s="166">
        <f t="shared" si="171"/>
        <v>100</v>
      </c>
      <c r="X329" s="166">
        <f t="shared" si="170"/>
        <v>100</v>
      </c>
      <c r="Y329" s="166">
        <f t="shared" si="165"/>
        <v>100</v>
      </c>
      <c r="Z329" s="166">
        <f t="shared" si="176"/>
        <v>10</v>
      </c>
      <c r="AA329" s="174">
        <f t="shared" si="169"/>
        <v>100</v>
      </c>
      <c r="AB329" s="174">
        <f t="shared" si="168"/>
        <v>100</v>
      </c>
      <c r="AC329" s="174">
        <f t="shared" si="177"/>
        <v>100</v>
      </c>
      <c r="AD329" s="168"/>
      <c r="AE329" s="168"/>
      <c r="AF329" s="162">
        <f t="shared" si="172"/>
        <v>1</v>
      </c>
      <c r="AG329" s="162">
        <f t="shared" si="173"/>
        <v>10</v>
      </c>
      <c r="AH329" s="162">
        <f t="shared" si="174"/>
        <v>3</v>
      </c>
      <c r="AI329" s="162">
        <f t="shared" si="175"/>
        <v>100</v>
      </c>
      <c r="AJ329" s="163">
        <v>2.2000000000000001E-3</v>
      </c>
      <c r="AK329" s="184"/>
      <c r="AL329" s="336">
        <v>3</v>
      </c>
      <c r="AM329" s="163"/>
      <c r="AN329"/>
      <c r="AO329"/>
      <c r="AP329"/>
      <c r="AQ329" s="243" t="s">
        <v>763</v>
      </c>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c r="ST329"/>
      <c r="SU329"/>
      <c r="SV329"/>
      <c r="SW329"/>
      <c r="SX329"/>
      <c r="SY329"/>
      <c r="SZ329"/>
      <c r="TA329"/>
      <c r="TB329"/>
      <c r="TC329"/>
      <c r="TD329"/>
      <c r="TE329"/>
      <c r="TF329"/>
      <c r="TG329"/>
      <c r="TH329"/>
      <c r="TI329"/>
      <c r="TJ329"/>
      <c r="TK329"/>
      <c r="TL329"/>
      <c r="TM329"/>
      <c r="TN329"/>
      <c r="TO329"/>
      <c r="TP329"/>
      <c r="TQ329"/>
      <c r="TR329"/>
      <c r="TS329"/>
      <c r="TT329"/>
      <c r="TU329"/>
      <c r="TV329"/>
      <c r="TW329"/>
      <c r="TX329"/>
      <c r="TY329"/>
      <c r="TZ329"/>
      <c r="UA329"/>
      <c r="UB329"/>
      <c r="UC329"/>
      <c r="UD329"/>
      <c r="UE329"/>
      <c r="UF329"/>
      <c r="UG329"/>
      <c r="UH329"/>
      <c r="UI329"/>
      <c r="UJ329"/>
      <c r="UK329"/>
      <c r="UL329"/>
      <c r="UM329"/>
      <c r="UN329"/>
      <c r="UO329"/>
      <c r="UP329"/>
      <c r="UQ329"/>
      <c r="UR329"/>
      <c r="US329"/>
      <c r="UT329"/>
      <c r="UU329"/>
      <c r="UV329"/>
      <c r="UW329"/>
      <c r="UX329"/>
      <c r="UY329"/>
      <c r="UZ329"/>
      <c r="VA329"/>
      <c r="VB329"/>
      <c r="VC329"/>
      <c r="VD329"/>
      <c r="VE329"/>
      <c r="VF329"/>
      <c r="VG329"/>
      <c r="VH329"/>
      <c r="VI329"/>
      <c r="VJ329"/>
      <c r="VK329"/>
      <c r="VL329"/>
      <c r="VM329"/>
      <c r="VN329"/>
      <c r="VO329"/>
      <c r="VP329"/>
      <c r="VQ329"/>
      <c r="VR329"/>
      <c r="VS329"/>
      <c r="VT329"/>
      <c r="VU329"/>
      <c r="VV329"/>
      <c r="VW329"/>
      <c r="VX329"/>
      <c r="VY329"/>
      <c r="VZ329"/>
      <c r="WA329"/>
      <c r="WB329"/>
      <c r="WC329"/>
      <c r="WD329"/>
      <c r="WE329"/>
      <c r="WF329"/>
      <c r="WG329"/>
      <c r="WH329"/>
      <c r="WI329"/>
      <c r="WJ329"/>
      <c r="WK329"/>
      <c r="WL329"/>
      <c r="WM329"/>
      <c r="WN329"/>
      <c r="WO329"/>
      <c r="WP329"/>
      <c r="WQ329"/>
      <c r="WR329"/>
      <c r="WS329"/>
      <c r="WT329"/>
      <c r="WU329"/>
      <c r="WV329"/>
      <c r="WW329"/>
      <c r="WX329"/>
      <c r="WY329"/>
      <c r="WZ329"/>
      <c r="XA329"/>
      <c r="XB329"/>
      <c r="XC329"/>
      <c r="XD329"/>
      <c r="XE329"/>
      <c r="XF329"/>
      <c r="XG329"/>
      <c r="XH329"/>
      <c r="XI329"/>
      <c r="XJ329"/>
      <c r="XK329"/>
      <c r="XL329"/>
      <c r="XM329"/>
      <c r="XN329"/>
      <c r="XO329"/>
      <c r="XP329"/>
      <c r="XQ329"/>
      <c r="XR329"/>
      <c r="XS329"/>
      <c r="XT329"/>
      <c r="XU329"/>
      <c r="XV329"/>
      <c r="XW329"/>
      <c r="XX329"/>
      <c r="XY329"/>
      <c r="XZ329"/>
      <c r="YA329"/>
      <c r="YB329"/>
      <c r="YC329"/>
      <c r="YD329"/>
      <c r="YE329"/>
      <c r="YF329"/>
      <c r="YG329"/>
      <c r="YH329"/>
      <c r="YI329"/>
      <c r="YJ329"/>
      <c r="YK329"/>
      <c r="YL329"/>
      <c r="YM329"/>
      <c r="YN329"/>
      <c r="YO329"/>
      <c r="YP329"/>
      <c r="YQ329"/>
      <c r="YR329"/>
      <c r="YS329"/>
      <c r="YT329"/>
      <c r="YU329"/>
      <c r="YV329"/>
      <c r="YW329"/>
      <c r="YX329"/>
      <c r="YY329"/>
      <c r="YZ329"/>
      <c r="ZA329"/>
      <c r="ZB329"/>
      <c r="ZC329"/>
      <c r="ZD329"/>
      <c r="ZE329"/>
      <c r="ZF329"/>
      <c r="ZG329"/>
      <c r="ZH329"/>
      <c r="ZI329"/>
      <c r="ZJ329"/>
      <c r="ZK329"/>
      <c r="ZL329"/>
      <c r="ZM329"/>
      <c r="ZN329"/>
      <c r="ZO329"/>
      <c r="ZP329"/>
      <c r="ZQ329"/>
      <c r="ZR329"/>
      <c r="ZS329"/>
      <c r="ZT329"/>
      <c r="ZU329"/>
      <c r="ZV329"/>
      <c r="ZW329"/>
      <c r="ZX329"/>
      <c r="ZY329"/>
      <c r="ZZ329"/>
      <c r="AAA329"/>
      <c r="AAB329"/>
      <c r="AAC329"/>
      <c r="AAD329"/>
      <c r="AAE329"/>
      <c r="AAF329"/>
      <c r="AAG329"/>
      <c r="AAH329"/>
      <c r="AAI329"/>
      <c r="AAJ329"/>
      <c r="AAK329"/>
      <c r="AAL329"/>
      <c r="AAM329"/>
      <c r="AAN329"/>
      <c r="AAO329"/>
      <c r="AAP329"/>
      <c r="AAQ329"/>
      <c r="AAR329"/>
      <c r="AAS329"/>
      <c r="AAT329"/>
      <c r="AAU329"/>
      <c r="AAV329"/>
      <c r="AAW329"/>
      <c r="AAX329"/>
      <c r="AAY329"/>
      <c r="AAZ329"/>
      <c r="ABA329"/>
      <c r="ABB329"/>
      <c r="ABC329"/>
      <c r="ABD329"/>
      <c r="ABE329"/>
      <c r="ABF329"/>
      <c r="ABG329"/>
      <c r="ABH329"/>
      <c r="ABI329"/>
      <c r="ABJ329"/>
      <c r="ABK329"/>
      <c r="ABL329"/>
      <c r="ABM329"/>
      <c r="ABN329"/>
      <c r="ABO329"/>
      <c r="ABP329"/>
      <c r="ABQ329"/>
      <c r="ABR329"/>
      <c r="ABS329"/>
      <c r="ABT329"/>
      <c r="ABU329"/>
      <c r="ABV329"/>
      <c r="ABW329"/>
      <c r="ABX329"/>
      <c r="ABY329"/>
      <c r="ABZ329"/>
      <c r="ACA329"/>
      <c r="ACB329"/>
      <c r="ACC329"/>
      <c r="ACD329"/>
      <c r="ACE329"/>
      <c r="ACF329"/>
      <c r="ACG329"/>
      <c r="ACH329"/>
      <c r="ACI329"/>
      <c r="ACJ329"/>
      <c r="ACK329"/>
      <c r="ACL329"/>
      <c r="ACM329"/>
      <c r="ACN329"/>
      <c r="ACO329"/>
      <c r="ACP329"/>
      <c r="ACQ329"/>
      <c r="ACR329"/>
      <c r="ACS329"/>
      <c r="ACT329"/>
      <c r="ACU329"/>
      <c r="ACV329"/>
      <c r="ACW329"/>
      <c r="ACX329"/>
      <c r="ACY329"/>
      <c r="ACZ329"/>
      <c r="ADA329"/>
      <c r="ADB329"/>
      <c r="ADC329"/>
      <c r="ADD329"/>
      <c r="ADE329"/>
      <c r="ADF329"/>
      <c r="ADG329"/>
      <c r="ADH329"/>
      <c r="ADI329"/>
      <c r="ADJ329"/>
      <c r="ADK329"/>
      <c r="ADL329"/>
      <c r="ADM329"/>
      <c r="ADN329"/>
      <c r="ADO329"/>
      <c r="ADP329"/>
      <c r="ADQ329"/>
      <c r="ADR329"/>
      <c r="ADS329"/>
      <c r="ADT329"/>
      <c r="ADU329"/>
      <c r="ADV329"/>
      <c r="ADW329"/>
      <c r="ADX329"/>
      <c r="ADY329"/>
      <c r="ADZ329"/>
      <c r="AEA329"/>
      <c r="AEB329"/>
      <c r="AEC329"/>
      <c r="AED329"/>
      <c r="AEE329"/>
      <c r="AEF329"/>
      <c r="AEG329"/>
      <c r="AEH329"/>
      <c r="AEI329"/>
      <c r="AEJ329"/>
      <c r="AEK329"/>
      <c r="AEL329"/>
      <c r="AEM329"/>
      <c r="AEN329"/>
      <c r="AEO329"/>
      <c r="AEP329"/>
      <c r="AEQ329"/>
      <c r="AER329"/>
      <c r="AES329"/>
      <c r="AET329"/>
      <c r="AEU329"/>
      <c r="AEV329"/>
      <c r="AEW329"/>
      <c r="AEX329"/>
      <c r="AEY329"/>
      <c r="AEZ329"/>
      <c r="AFA329"/>
      <c r="AFB329"/>
      <c r="AFC329"/>
      <c r="AFD329"/>
      <c r="AFE329"/>
      <c r="AFF329"/>
      <c r="AFG329"/>
      <c r="AFH329"/>
      <c r="AFI329"/>
      <c r="AFJ329"/>
      <c r="AFK329"/>
      <c r="AFL329"/>
      <c r="AFM329"/>
      <c r="AFN329"/>
      <c r="AFO329"/>
      <c r="AFP329"/>
      <c r="AFQ329"/>
      <c r="AFR329"/>
      <c r="AFS329"/>
      <c r="AFT329"/>
      <c r="AFU329"/>
      <c r="AFV329"/>
      <c r="AFW329"/>
      <c r="AFX329"/>
      <c r="AFY329"/>
      <c r="AFZ329"/>
      <c r="AGA329"/>
      <c r="AGB329"/>
      <c r="AGC329"/>
      <c r="AGD329"/>
      <c r="AGE329"/>
      <c r="AGF329"/>
      <c r="AGG329"/>
      <c r="AGH329"/>
      <c r="AGI329"/>
      <c r="AGJ329"/>
      <c r="AGK329"/>
      <c r="AGL329"/>
      <c r="AGM329"/>
      <c r="AGN329"/>
      <c r="AGO329"/>
      <c r="AGP329"/>
      <c r="AGQ329"/>
      <c r="AGR329"/>
      <c r="AGS329"/>
      <c r="AGT329"/>
      <c r="AGU329"/>
      <c r="AGV329"/>
      <c r="AGW329"/>
      <c r="AGX329"/>
      <c r="AGY329"/>
      <c r="AGZ329"/>
      <c r="AHA329"/>
      <c r="AHB329"/>
      <c r="AHC329"/>
      <c r="AHD329"/>
      <c r="AHE329"/>
      <c r="AHF329"/>
      <c r="AHG329"/>
      <c r="AHH329"/>
      <c r="AHI329"/>
      <c r="AHJ329"/>
      <c r="AHK329"/>
      <c r="AHL329"/>
      <c r="AHM329"/>
      <c r="AHN329"/>
      <c r="AHO329"/>
      <c r="AHP329"/>
      <c r="AHQ329"/>
      <c r="AHR329"/>
      <c r="AHS329"/>
      <c r="AHT329"/>
      <c r="AHU329"/>
      <c r="AHV329"/>
      <c r="AHW329"/>
      <c r="AHX329"/>
      <c r="AHY329"/>
      <c r="AHZ329"/>
      <c r="AIA329"/>
      <c r="AIB329"/>
      <c r="AIC329"/>
      <c r="AID329"/>
      <c r="AIE329"/>
      <c r="AIF329"/>
      <c r="AIG329"/>
      <c r="AIH329"/>
      <c r="AII329"/>
      <c r="AIJ329"/>
      <c r="AIK329"/>
      <c r="AIL329"/>
      <c r="AIM329"/>
      <c r="AIN329"/>
      <c r="AIO329"/>
      <c r="AIP329"/>
      <c r="AIQ329"/>
      <c r="AIR329"/>
      <c r="AIS329"/>
      <c r="AIT329"/>
      <c r="AIU329"/>
      <c r="AIV329"/>
      <c r="AIW329"/>
      <c r="AIX329"/>
      <c r="AIY329"/>
      <c r="AIZ329"/>
      <c r="AJA329"/>
      <c r="AJB329"/>
      <c r="AJC329"/>
      <c r="AJD329"/>
      <c r="AJE329"/>
      <c r="AJF329"/>
      <c r="AJG329"/>
      <c r="AJH329"/>
      <c r="AJI329"/>
      <c r="AJJ329"/>
      <c r="AJK329"/>
      <c r="AJL329"/>
      <c r="AJM329"/>
      <c r="AJN329"/>
      <c r="AJO329"/>
      <c r="AJP329"/>
      <c r="AJQ329"/>
      <c r="AJR329"/>
      <c r="AJS329"/>
      <c r="AJT329"/>
      <c r="AJU329"/>
      <c r="AJV329"/>
      <c r="AJW329"/>
      <c r="AJX329"/>
      <c r="AJY329"/>
      <c r="AJZ329"/>
      <c r="AKA329"/>
      <c r="AKB329"/>
      <c r="AKC329"/>
      <c r="AKD329"/>
      <c r="AKE329"/>
      <c r="AKF329"/>
      <c r="AKG329"/>
      <c r="AKH329"/>
      <c r="AKI329"/>
      <c r="AKJ329"/>
      <c r="AKK329"/>
      <c r="AKL329"/>
      <c r="AKM329"/>
      <c r="AKN329"/>
      <c r="AKO329"/>
      <c r="AKP329"/>
      <c r="AKQ329"/>
      <c r="AKR329"/>
      <c r="AKS329"/>
      <c r="AKT329"/>
      <c r="AKU329"/>
      <c r="AKV329"/>
      <c r="AKW329"/>
      <c r="AKX329"/>
      <c r="AKY329"/>
      <c r="AKZ329"/>
      <c r="ALA329"/>
      <c r="ALB329"/>
      <c r="ALC329"/>
      <c r="ALD329"/>
      <c r="ALE329"/>
      <c r="ALF329"/>
      <c r="ALG329"/>
      <c r="ALH329"/>
      <c r="ALI329"/>
      <c r="ALJ329"/>
      <c r="ALK329"/>
      <c r="ALL329"/>
      <c r="ALM329"/>
      <c r="ALN329"/>
      <c r="ALO329"/>
      <c r="ALP329"/>
      <c r="ALQ329"/>
      <c r="ALR329"/>
      <c r="ALS329"/>
      <c r="ALT329"/>
      <c r="ALU329"/>
      <c r="ALV329"/>
      <c r="ALW329"/>
      <c r="ALX329"/>
      <c r="ALY329"/>
      <c r="ALZ329"/>
      <c r="AMA329"/>
      <c r="AMB329"/>
      <c r="AMC329"/>
      <c r="AMD329"/>
      <c r="AME329"/>
      <c r="AMF329"/>
      <c r="AMG329"/>
      <c r="AMH329"/>
      <c r="AMI329"/>
    </row>
    <row r="330" spans="1:1023">
      <c r="A330" s="286" t="s">
        <v>12338</v>
      </c>
      <c r="B330" s="156">
        <v>330</v>
      </c>
      <c r="C330" s="309" t="s">
        <v>26283</v>
      </c>
      <c r="D330" s="312" t="s">
        <v>12337</v>
      </c>
      <c r="E330" s="178"/>
      <c r="F330" s="178"/>
      <c r="G330" s="178"/>
      <c r="H330" s="178"/>
      <c r="I330" s="179">
        <v>16</v>
      </c>
      <c r="K330" s="180">
        <v>2</v>
      </c>
      <c r="L330" s="180"/>
      <c r="M330" s="181"/>
      <c r="N330" s="181"/>
      <c r="O330" s="180"/>
      <c r="P330" s="181"/>
      <c r="Q330" s="181"/>
      <c r="R330" s="181"/>
      <c r="S330" s="181"/>
      <c r="T330" s="181"/>
      <c r="U330" s="183"/>
      <c r="V330" s="166">
        <f t="shared" ref="V330:V393" si="178">IF(O330=1,10,100)</f>
        <v>100</v>
      </c>
      <c r="W330" s="166">
        <f t="shared" si="171"/>
        <v>100</v>
      </c>
      <c r="X330" s="166">
        <f t="shared" si="170"/>
        <v>100</v>
      </c>
      <c r="Y330" s="166">
        <f t="shared" si="165"/>
        <v>100</v>
      </c>
      <c r="Z330" s="166">
        <f t="shared" si="176"/>
        <v>100</v>
      </c>
      <c r="AA330" s="174">
        <f t="shared" si="169"/>
        <v>100</v>
      </c>
      <c r="AB330" s="174">
        <f t="shared" si="168"/>
        <v>100</v>
      </c>
      <c r="AC330" s="174">
        <f t="shared" si="177"/>
        <v>100</v>
      </c>
      <c r="AD330" s="168"/>
      <c r="AE330" s="168"/>
      <c r="AF330" s="162">
        <f t="shared" si="172"/>
        <v>10</v>
      </c>
      <c r="AG330" s="162">
        <f t="shared" si="173"/>
        <v>100</v>
      </c>
      <c r="AH330" s="162">
        <f t="shared" si="174"/>
        <v>100</v>
      </c>
      <c r="AI330" s="162">
        <f t="shared" si="175"/>
        <v>100</v>
      </c>
      <c r="AJ330" s="163"/>
      <c r="AK330" s="184"/>
      <c r="AL330" s="336"/>
      <c r="AM330" s="163"/>
      <c r="AN330"/>
      <c r="AO330"/>
      <c r="AP330"/>
      <c r="AQ330" s="243" t="s">
        <v>26284</v>
      </c>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c r="ST330"/>
      <c r="SU330"/>
      <c r="SV330"/>
      <c r="SW330"/>
      <c r="SX330"/>
      <c r="SY330"/>
      <c r="SZ330"/>
      <c r="TA330"/>
      <c r="TB330"/>
      <c r="TC330"/>
      <c r="TD330"/>
      <c r="TE330"/>
      <c r="TF330"/>
      <c r="TG330"/>
      <c r="TH330"/>
      <c r="TI330"/>
      <c r="TJ330"/>
      <c r="TK330"/>
      <c r="TL330"/>
      <c r="TM330"/>
      <c r="TN330"/>
      <c r="TO330"/>
      <c r="TP330"/>
      <c r="TQ330"/>
      <c r="TR330"/>
      <c r="TS330"/>
      <c r="TT330"/>
      <c r="TU330"/>
      <c r="TV330"/>
      <c r="TW330"/>
      <c r="TX330"/>
      <c r="TY330"/>
      <c r="TZ330"/>
      <c r="UA330"/>
      <c r="UB330"/>
      <c r="UC330"/>
      <c r="UD330"/>
      <c r="UE330"/>
      <c r="UF330"/>
      <c r="UG330"/>
      <c r="UH330"/>
      <c r="UI330"/>
      <c r="UJ330"/>
      <c r="UK330"/>
      <c r="UL330"/>
      <c r="UM330"/>
      <c r="UN330"/>
      <c r="UO330"/>
      <c r="UP330"/>
      <c r="UQ330"/>
      <c r="UR330"/>
      <c r="US330"/>
      <c r="UT330"/>
      <c r="UU330"/>
      <c r="UV330"/>
      <c r="UW330"/>
      <c r="UX330"/>
      <c r="UY330"/>
      <c r="UZ330"/>
      <c r="VA330"/>
      <c r="VB330"/>
      <c r="VC330"/>
      <c r="VD330"/>
      <c r="VE330"/>
      <c r="VF330"/>
      <c r="VG330"/>
      <c r="VH330"/>
      <c r="VI330"/>
      <c r="VJ330"/>
      <c r="VK330"/>
      <c r="VL330"/>
      <c r="VM330"/>
      <c r="VN330"/>
      <c r="VO330"/>
      <c r="VP330"/>
      <c r="VQ330"/>
      <c r="VR330"/>
      <c r="VS330"/>
      <c r="VT330"/>
      <c r="VU330"/>
      <c r="VV330"/>
      <c r="VW330"/>
      <c r="VX330"/>
      <c r="VY330"/>
      <c r="VZ330"/>
      <c r="WA330"/>
      <c r="WB330"/>
      <c r="WC330"/>
      <c r="WD330"/>
      <c r="WE330"/>
      <c r="WF330"/>
      <c r="WG330"/>
      <c r="WH330"/>
      <c r="WI330"/>
      <c r="WJ330"/>
      <c r="WK330"/>
      <c r="WL330"/>
      <c r="WM330"/>
      <c r="WN330"/>
      <c r="WO330"/>
      <c r="WP330"/>
      <c r="WQ330"/>
      <c r="WR330"/>
      <c r="WS330"/>
      <c r="WT330"/>
      <c r="WU330"/>
      <c r="WV330"/>
      <c r="WW330"/>
      <c r="WX330"/>
      <c r="WY330"/>
      <c r="WZ330"/>
      <c r="XA330"/>
      <c r="XB330"/>
      <c r="XC330"/>
      <c r="XD330"/>
      <c r="XE330"/>
      <c r="XF330"/>
      <c r="XG330"/>
      <c r="XH330"/>
      <c r="XI330"/>
      <c r="XJ330"/>
      <c r="XK330"/>
      <c r="XL330"/>
      <c r="XM330"/>
      <c r="XN330"/>
      <c r="XO330"/>
      <c r="XP330"/>
      <c r="XQ330"/>
      <c r="XR330"/>
      <c r="XS330"/>
      <c r="XT330"/>
      <c r="XU330"/>
      <c r="XV330"/>
      <c r="XW330"/>
      <c r="XX330"/>
      <c r="XY330"/>
      <c r="XZ330"/>
      <c r="YA330"/>
      <c r="YB330"/>
      <c r="YC330"/>
      <c r="YD330"/>
      <c r="YE330"/>
      <c r="YF330"/>
      <c r="YG330"/>
      <c r="YH330"/>
      <c r="YI330"/>
      <c r="YJ330"/>
      <c r="YK330"/>
      <c r="YL330"/>
      <c r="YM330"/>
      <c r="YN330"/>
      <c r="YO330"/>
      <c r="YP330"/>
      <c r="YQ330"/>
      <c r="YR330"/>
      <c r="YS330"/>
      <c r="YT330"/>
      <c r="YU330"/>
      <c r="YV330"/>
      <c r="YW330"/>
      <c r="YX330"/>
      <c r="YY330"/>
      <c r="YZ330"/>
      <c r="ZA330"/>
      <c r="ZB330"/>
      <c r="ZC330"/>
      <c r="ZD330"/>
      <c r="ZE330"/>
      <c r="ZF330"/>
      <c r="ZG330"/>
      <c r="ZH330"/>
      <c r="ZI330"/>
      <c r="ZJ330"/>
      <c r="ZK330"/>
      <c r="ZL330"/>
      <c r="ZM330"/>
      <c r="ZN330"/>
      <c r="ZO330"/>
      <c r="ZP330"/>
      <c r="ZQ330"/>
      <c r="ZR330"/>
      <c r="ZS330"/>
      <c r="ZT330"/>
      <c r="ZU330"/>
      <c r="ZV330"/>
      <c r="ZW330"/>
      <c r="ZX330"/>
      <c r="ZY330"/>
      <c r="ZZ330"/>
      <c r="AAA330"/>
      <c r="AAB330"/>
      <c r="AAC330"/>
      <c r="AAD330"/>
      <c r="AAE330"/>
      <c r="AAF330"/>
      <c r="AAG330"/>
      <c r="AAH330"/>
      <c r="AAI330"/>
      <c r="AAJ330"/>
      <c r="AAK330"/>
      <c r="AAL330"/>
      <c r="AAM330"/>
      <c r="AAN330"/>
      <c r="AAO330"/>
      <c r="AAP330"/>
      <c r="AAQ330"/>
      <c r="AAR330"/>
      <c r="AAS330"/>
      <c r="AAT330"/>
      <c r="AAU330"/>
      <c r="AAV330"/>
      <c r="AAW330"/>
      <c r="AAX330"/>
      <c r="AAY330"/>
      <c r="AAZ330"/>
      <c r="ABA330"/>
      <c r="ABB330"/>
      <c r="ABC330"/>
      <c r="ABD330"/>
      <c r="ABE330"/>
      <c r="ABF330"/>
      <c r="ABG330"/>
      <c r="ABH330"/>
      <c r="ABI330"/>
      <c r="ABJ330"/>
      <c r="ABK330"/>
      <c r="ABL330"/>
      <c r="ABM330"/>
      <c r="ABN330"/>
      <c r="ABO330"/>
      <c r="ABP330"/>
      <c r="ABQ330"/>
      <c r="ABR330"/>
      <c r="ABS330"/>
      <c r="ABT330"/>
      <c r="ABU330"/>
      <c r="ABV330"/>
      <c r="ABW330"/>
      <c r="ABX330"/>
      <c r="ABY330"/>
      <c r="ABZ330"/>
      <c r="ACA330"/>
      <c r="ACB330"/>
      <c r="ACC330"/>
      <c r="ACD330"/>
      <c r="ACE330"/>
      <c r="ACF330"/>
      <c r="ACG330"/>
      <c r="ACH330"/>
      <c r="ACI330"/>
      <c r="ACJ330"/>
      <c r="ACK330"/>
      <c r="ACL330"/>
      <c r="ACM330"/>
      <c r="ACN330"/>
      <c r="ACO330"/>
      <c r="ACP330"/>
      <c r="ACQ330"/>
      <c r="ACR330"/>
      <c r="ACS330"/>
      <c r="ACT330"/>
      <c r="ACU330"/>
      <c r="ACV330"/>
      <c r="ACW330"/>
      <c r="ACX330"/>
      <c r="ACY330"/>
      <c r="ACZ330"/>
      <c r="ADA330"/>
      <c r="ADB330"/>
      <c r="ADC330"/>
      <c r="ADD330"/>
      <c r="ADE330"/>
      <c r="ADF330"/>
      <c r="ADG330"/>
      <c r="ADH330"/>
      <c r="ADI330"/>
      <c r="ADJ330"/>
      <c r="ADK330"/>
      <c r="ADL330"/>
      <c r="ADM330"/>
      <c r="ADN330"/>
      <c r="ADO330"/>
      <c r="ADP330"/>
      <c r="ADQ330"/>
      <c r="ADR330"/>
      <c r="ADS330"/>
      <c r="ADT330"/>
      <c r="ADU330"/>
      <c r="ADV330"/>
      <c r="ADW330"/>
      <c r="ADX330"/>
      <c r="ADY330"/>
      <c r="ADZ330"/>
      <c r="AEA330"/>
      <c r="AEB330"/>
      <c r="AEC330"/>
      <c r="AED330"/>
      <c r="AEE330"/>
      <c r="AEF330"/>
      <c r="AEG330"/>
      <c r="AEH330"/>
      <c r="AEI330"/>
      <c r="AEJ330"/>
      <c r="AEK330"/>
      <c r="AEL330"/>
      <c r="AEM330"/>
      <c r="AEN330"/>
      <c r="AEO330"/>
      <c r="AEP330"/>
      <c r="AEQ330"/>
      <c r="AER330"/>
      <c r="AES330"/>
      <c r="AET330"/>
      <c r="AEU330"/>
      <c r="AEV330"/>
      <c r="AEW330"/>
      <c r="AEX330"/>
      <c r="AEY330"/>
      <c r="AEZ330"/>
      <c r="AFA330"/>
      <c r="AFB330"/>
      <c r="AFC330"/>
      <c r="AFD330"/>
      <c r="AFE330"/>
      <c r="AFF330"/>
      <c r="AFG330"/>
      <c r="AFH330"/>
      <c r="AFI330"/>
      <c r="AFJ330"/>
      <c r="AFK330"/>
      <c r="AFL330"/>
      <c r="AFM330"/>
      <c r="AFN330"/>
      <c r="AFO330"/>
      <c r="AFP330"/>
      <c r="AFQ330"/>
      <c r="AFR330"/>
      <c r="AFS330"/>
      <c r="AFT330"/>
      <c r="AFU330"/>
      <c r="AFV330"/>
      <c r="AFW330"/>
      <c r="AFX330"/>
      <c r="AFY330"/>
      <c r="AFZ330"/>
      <c r="AGA330"/>
      <c r="AGB330"/>
      <c r="AGC330"/>
      <c r="AGD330"/>
      <c r="AGE330"/>
      <c r="AGF330"/>
      <c r="AGG330"/>
      <c r="AGH330"/>
      <c r="AGI330"/>
      <c r="AGJ330"/>
      <c r="AGK330"/>
      <c r="AGL330"/>
      <c r="AGM330"/>
      <c r="AGN330"/>
      <c r="AGO330"/>
      <c r="AGP330"/>
      <c r="AGQ330"/>
      <c r="AGR330"/>
      <c r="AGS330"/>
      <c r="AGT330"/>
      <c r="AGU330"/>
      <c r="AGV330"/>
      <c r="AGW330"/>
      <c r="AGX330"/>
      <c r="AGY330"/>
      <c r="AGZ330"/>
      <c r="AHA330"/>
      <c r="AHB330"/>
      <c r="AHC330"/>
      <c r="AHD330"/>
      <c r="AHE330"/>
      <c r="AHF330"/>
      <c r="AHG330"/>
      <c r="AHH330"/>
      <c r="AHI330"/>
      <c r="AHJ330"/>
      <c r="AHK330"/>
      <c r="AHL330"/>
      <c r="AHM330"/>
      <c r="AHN330"/>
      <c r="AHO330"/>
      <c r="AHP330"/>
      <c r="AHQ330"/>
      <c r="AHR330"/>
      <c r="AHS330"/>
      <c r="AHT330"/>
      <c r="AHU330"/>
      <c r="AHV330"/>
      <c r="AHW330"/>
      <c r="AHX330"/>
      <c r="AHY330"/>
      <c r="AHZ330"/>
      <c r="AIA330"/>
      <c r="AIB330"/>
      <c r="AIC330"/>
      <c r="AID330"/>
      <c r="AIE330"/>
      <c r="AIF330"/>
      <c r="AIG330"/>
      <c r="AIH330"/>
      <c r="AII330"/>
      <c r="AIJ330"/>
      <c r="AIK330"/>
      <c r="AIL330"/>
      <c r="AIM330"/>
      <c r="AIN330"/>
      <c r="AIO330"/>
      <c r="AIP330"/>
      <c r="AIQ330"/>
      <c r="AIR330"/>
      <c r="AIS330"/>
      <c r="AIT330"/>
      <c r="AIU330"/>
      <c r="AIV330"/>
      <c r="AIW330"/>
      <c r="AIX330"/>
      <c r="AIY330"/>
      <c r="AIZ330"/>
      <c r="AJA330"/>
      <c r="AJB330"/>
      <c r="AJC330"/>
      <c r="AJD330"/>
      <c r="AJE330"/>
      <c r="AJF330"/>
      <c r="AJG330"/>
      <c r="AJH330"/>
      <c r="AJI330"/>
      <c r="AJJ330"/>
      <c r="AJK330"/>
      <c r="AJL330"/>
      <c r="AJM330"/>
      <c r="AJN330"/>
      <c r="AJO330"/>
      <c r="AJP330"/>
      <c r="AJQ330"/>
      <c r="AJR330"/>
      <c r="AJS330"/>
      <c r="AJT330"/>
      <c r="AJU330"/>
      <c r="AJV330"/>
      <c r="AJW330"/>
      <c r="AJX330"/>
      <c r="AJY330"/>
      <c r="AJZ330"/>
      <c r="AKA330"/>
      <c r="AKB330"/>
      <c r="AKC330"/>
      <c r="AKD330"/>
      <c r="AKE330"/>
      <c r="AKF330"/>
      <c r="AKG330"/>
      <c r="AKH330"/>
      <c r="AKI330"/>
      <c r="AKJ330"/>
      <c r="AKK330"/>
      <c r="AKL330"/>
      <c r="AKM330"/>
      <c r="AKN330"/>
      <c r="AKO330"/>
      <c r="AKP330"/>
      <c r="AKQ330"/>
      <c r="AKR330"/>
      <c r="AKS330"/>
      <c r="AKT330"/>
      <c r="AKU330"/>
      <c r="AKV330"/>
      <c r="AKW330"/>
      <c r="AKX330"/>
      <c r="AKY330"/>
      <c r="AKZ330"/>
      <c r="ALA330"/>
      <c r="ALB330"/>
      <c r="ALC330"/>
      <c r="ALD330"/>
      <c r="ALE330"/>
      <c r="ALF330"/>
      <c r="ALG330"/>
      <c r="ALH330"/>
      <c r="ALI330"/>
      <c r="ALJ330"/>
      <c r="ALK330"/>
      <c r="ALL330"/>
      <c r="ALM330"/>
      <c r="ALN330"/>
      <c r="ALO330"/>
      <c r="ALP330"/>
      <c r="ALQ330"/>
      <c r="ALR330"/>
      <c r="ALS330"/>
      <c r="ALT330"/>
      <c r="ALU330"/>
      <c r="ALV330"/>
      <c r="ALW330"/>
      <c r="ALX330"/>
      <c r="ALY330"/>
      <c r="ALZ330"/>
      <c r="AMA330"/>
      <c r="AMB330"/>
      <c r="AMC330"/>
      <c r="AMD330"/>
      <c r="AME330"/>
      <c r="AMF330"/>
      <c r="AMG330"/>
      <c r="AMH330"/>
      <c r="AMI330"/>
    </row>
    <row r="331" spans="1:1023" ht="30">
      <c r="A331" s="286" t="s">
        <v>26286</v>
      </c>
      <c r="B331" s="156">
        <v>331</v>
      </c>
      <c r="C331" s="309" t="s">
        <v>26285</v>
      </c>
      <c r="D331" s="312" t="s">
        <v>26287</v>
      </c>
      <c r="E331" s="178"/>
      <c r="F331" s="178">
        <v>4</v>
      </c>
      <c r="G331" s="178">
        <v>4</v>
      </c>
      <c r="H331" s="178">
        <v>4</v>
      </c>
      <c r="I331" s="179"/>
      <c r="J331" s="154" t="s">
        <v>772</v>
      </c>
      <c r="K331" s="180">
        <v>1</v>
      </c>
      <c r="L331" s="180">
        <v>1</v>
      </c>
      <c r="M331" s="181"/>
      <c r="N331" s="181"/>
      <c r="O331" s="180"/>
      <c r="P331" s="181">
        <v>2</v>
      </c>
      <c r="Q331" s="181" t="s">
        <v>772</v>
      </c>
      <c r="R331" s="181">
        <v>2</v>
      </c>
      <c r="S331" s="181"/>
      <c r="T331" s="181"/>
      <c r="U331" s="183"/>
      <c r="V331" s="166">
        <f t="shared" si="178"/>
        <v>100</v>
      </c>
      <c r="W331" s="166">
        <f t="shared" si="171"/>
        <v>100</v>
      </c>
      <c r="X331" s="166">
        <f t="shared" si="170"/>
        <v>100</v>
      </c>
      <c r="Y331" s="166">
        <f t="shared" si="165"/>
        <v>100</v>
      </c>
      <c r="Z331" s="166">
        <f t="shared" si="176"/>
        <v>10</v>
      </c>
      <c r="AA331" s="174">
        <f t="shared" si="169"/>
        <v>0.1</v>
      </c>
      <c r="AB331" s="174">
        <f t="shared" si="168"/>
        <v>1</v>
      </c>
      <c r="AC331" s="174">
        <f t="shared" si="177"/>
        <v>100</v>
      </c>
      <c r="AD331" s="168"/>
      <c r="AE331" s="168"/>
      <c r="AF331" s="162">
        <f t="shared" si="172"/>
        <v>1</v>
      </c>
      <c r="AG331" s="162">
        <f t="shared" si="173"/>
        <v>1</v>
      </c>
      <c r="AH331" s="162">
        <f t="shared" si="174"/>
        <v>3</v>
      </c>
      <c r="AI331" s="162">
        <f t="shared" si="175"/>
        <v>5</v>
      </c>
      <c r="AJ331" s="163"/>
      <c r="AK331" s="184"/>
      <c r="AL331" s="336"/>
      <c r="AM331" s="163"/>
      <c r="AN331"/>
      <c r="AO331"/>
      <c r="AP331"/>
      <c r="AQ331" s="243" t="s">
        <v>26288</v>
      </c>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c r="ST331"/>
      <c r="SU331"/>
      <c r="SV331"/>
      <c r="SW331"/>
      <c r="SX331"/>
      <c r="SY331"/>
      <c r="SZ331"/>
      <c r="TA331"/>
      <c r="TB331"/>
      <c r="TC331"/>
      <c r="TD331"/>
      <c r="TE331"/>
      <c r="TF331"/>
      <c r="TG331"/>
      <c r="TH331"/>
      <c r="TI331"/>
      <c r="TJ331"/>
      <c r="TK331"/>
      <c r="TL331"/>
      <c r="TM331"/>
      <c r="TN331"/>
      <c r="TO331"/>
      <c r="TP331"/>
      <c r="TQ331"/>
      <c r="TR331"/>
      <c r="TS331"/>
      <c r="TT331"/>
      <c r="TU331"/>
      <c r="TV331"/>
      <c r="TW331"/>
      <c r="TX331"/>
      <c r="TY331"/>
      <c r="TZ331"/>
      <c r="UA331"/>
      <c r="UB331"/>
      <c r="UC331"/>
      <c r="UD331"/>
      <c r="UE331"/>
      <c r="UF331"/>
      <c r="UG331"/>
      <c r="UH331"/>
      <c r="UI331"/>
      <c r="UJ331"/>
      <c r="UK331"/>
      <c r="UL331"/>
      <c r="UM331"/>
      <c r="UN331"/>
      <c r="UO331"/>
      <c r="UP331"/>
      <c r="UQ331"/>
      <c r="UR331"/>
      <c r="US331"/>
      <c r="UT331"/>
      <c r="UU331"/>
      <c r="UV331"/>
      <c r="UW331"/>
      <c r="UX331"/>
      <c r="UY331"/>
      <c r="UZ331"/>
      <c r="VA331"/>
      <c r="VB331"/>
      <c r="VC331"/>
      <c r="VD331"/>
      <c r="VE331"/>
      <c r="VF331"/>
      <c r="VG331"/>
      <c r="VH331"/>
      <c r="VI331"/>
      <c r="VJ331"/>
      <c r="VK331"/>
      <c r="VL331"/>
      <c r="VM331"/>
      <c r="VN331"/>
      <c r="VO331"/>
      <c r="VP331"/>
      <c r="VQ331"/>
      <c r="VR331"/>
      <c r="VS331"/>
      <c r="VT331"/>
      <c r="VU331"/>
      <c r="VV331"/>
      <c r="VW331"/>
      <c r="VX331"/>
      <c r="VY331"/>
      <c r="VZ331"/>
      <c r="WA331"/>
      <c r="WB331"/>
      <c r="WC331"/>
      <c r="WD331"/>
      <c r="WE331"/>
      <c r="WF331"/>
      <c r="WG331"/>
      <c r="WH331"/>
      <c r="WI331"/>
      <c r="WJ331"/>
      <c r="WK331"/>
      <c r="WL331"/>
      <c r="WM331"/>
      <c r="WN331"/>
      <c r="WO331"/>
      <c r="WP331"/>
      <c r="WQ331"/>
      <c r="WR331"/>
      <c r="WS331"/>
      <c r="WT331"/>
      <c r="WU331"/>
      <c r="WV331"/>
      <c r="WW331"/>
      <c r="WX331"/>
      <c r="WY331"/>
      <c r="WZ331"/>
      <c r="XA331"/>
      <c r="XB331"/>
      <c r="XC331"/>
      <c r="XD331"/>
      <c r="XE331"/>
      <c r="XF331"/>
      <c r="XG331"/>
      <c r="XH331"/>
      <c r="XI331"/>
      <c r="XJ331"/>
      <c r="XK331"/>
      <c r="XL331"/>
      <c r="XM331"/>
      <c r="XN331"/>
      <c r="XO331"/>
      <c r="XP331"/>
      <c r="XQ331"/>
      <c r="XR331"/>
      <c r="XS331"/>
      <c r="XT331"/>
      <c r="XU331"/>
      <c r="XV331"/>
      <c r="XW331"/>
      <c r="XX331"/>
      <c r="XY331"/>
      <c r="XZ331"/>
      <c r="YA331"/>
      <c r="YB331"/>
      <c r="YC331"/>
      <c r="YD331"/>
      <c r="YE331"/>
      <c r="YF331"/>
      <c r="YG331"/>
      <c r="YH331"/>
      <c r="YI331"/>
      <c r="YJ331"/>
      <c r="YK331"/>
      <c r="YL331"/>
      <c r="YM331"/>
      <c r="YN331"/>
      <c r="YO331"/>
      <c r="YP331"/>
      <c r="YQ331"/>
      <c r="YR331"/>
      <c r="YS331"/>
      <c r="YT331"/>
      <c r="YU331"/>
      <c r="YV331"/>
      <c r="YW331"/>
      <c r="YX331"/>
      <c r="YY331"/>
      <c r="YZ331"/>
      <c r="ZA331"/>
      <c r="ZB331"/>
      <c r="ZC331"/>
      <c r="ZD331"/>
      <c r="ZE331"/>
      <c r="ZF331"/>
      <c r="ZG331"/>
      <c r="ZH331"/>
      <c r="ZI331"/>
      <c r="ZJ331"/>
      <c r="ZK331"/>
      <c r="ZL331"/>
      <c r="ZM331"/>
      <c r="ZN331"/>
      <c r="ZO331"/>
      <c r="ZP331"/>
      <c r="ZQ331"/>
      <c r="ZR331"/>
      <c r="ZS331"/>
      <c r="ZT331"/>
      <c r="ZU331"/>
      <c r="ZV331"/>
      <c r="ZW331"/>
      <c r="ZX331"/>
      <c r="ZY331"/>
      <c r="ZZ331"/>
      <c r="AAA331"/>
      <c r="AAB331"/>
      <c r="AAC331"/>
      <c r="AAD331"/>
      <c r="AAE331"/>
      <c r="AAF331"/>
      <c r="AAG331"/>
      <c r="AAH331"/>
      <c r="AAI331"/>
      <c r="AAJ331"/>
      <c r="AAK331"/>
      <c r="AAL331"/>
      <c r="AAM331"/>
      <c r="AAN331"/>
      <c r="AAO331"/>
      <c r="AAP331"/>
      <c r="AAQ331"/>
      <c r="AAR331"/>
      <c r="AAS331"/>
      <c r="AAT331"/>
      <c r="AAU331"/>
      <c r="AAV331"/>
      <c r="AAW331"/>
      <c r="AAX331"/>
      <c r="AAY331"/>
      <c r="AAZ331"/>
      <c r="ABA331"/>
      <c r="ABB331"/>
      <c r="ABC331"/>
      <c r="ABD331"/>
      <c r="ABE331"/>
      <c r="ABF331"/>
      <c r="ABG331"/>
      <c r="ABH331"/>
      <c r="ABI331"/>
      <c r="ABJ331"/>
      <c r="ABK331"/>
      <c r="ABL331"/>
      <c r="ABM331"/>
      <c r="ABN331"/>
      <c r="ABO331"/>
      <c r="ABP331"/>
      <c r="ABQ331"/>
      <c r="ABR331"/>
      <c r="ABS331"/>
      <c r="ABT331"/>
      <c r="ABU331"/>
      <c r="ABV331"/>
      <c r="ABW331"/>
      <c r="ABX331"/>
      <c r="ABY331"/>
      <c r="ABZ331"/>
      <c r="ACA331"/>
      <c r="ACB331"/>
      <c r="ACC331"/>
      <c r="ACD331"/>
      <c r="ACE331"/>
      <c r="ACF331"/>
      <c r="ACG331"/>
      <c r="ACH331"/>
      <c r="ACI331"/>
      <c r="ACJ331"/>
      <c r="ACK331"/>
      <c r="ACL331"/>
      <c r="ACM331"/>
      <c r="ACN331"/>
      <c r="ACO331"/>
      <c r="ACP331"/>
      <c r="ACQ331"/>
      <c r="ACR331"/>
      <c r="ACS331"/>
      <c r="ACT331"/>
      <c r="ACU331"/>
      <c r="ACV331"/>
      <c r="ACW331"/>
      <c r="ACX331"/>
      <c r="ACY331"/>
      <c r="ACZ331"/>
      <c r="ADA331"/>
      <c r="ADB331"/>
      <c r="ADC331"/>
      <c r="ADD331"/>
      <c r="ADE331"/>
      <c r="ADF331"/>
      <c r="ADG331"/>
      <c r="ADH331"/>
      <c r="ADI331"/>
      <c r="ADJ331"/>
      <c r="ADK331"/>
      <c r="ADL331"/>
      <c r="ADM331"/>
      <c r="ADN331"/>
      <c r="ADO331"/>
      <c r="ADP331"/>
      <c r="ADQ331"/>
      <c r="ADR331"/>
      <c r="ADS331"/>
      <c r="ADT331"/>
      <c r="ADU331"/>
      <c r="ADV331"/>
      <c r="ADW331"/>
      <c r="ADX331"/>
      <c r="ADY331"/>
      <c r="ADZ331"/>
      <c r="AEA331"/>
      <c r="AEB331"/>
      <c r="AEC331"/>
      <c r="AED331"/>
      <c r="AEE331"/>
      <c r="AEF331"/>
      <c r="AEG331"/>
      <c r="AEH331"/>
      <c r="AEI331"/>
      <c r="AEJ331"/>
      <c r="AEK331"/>
      <c r="AEL331"/>
      <c r="AEM331"/>
      <c r="AEN331"/>
      <c r="AEO331"/>
      <c r="AEP331"/>
      <c r="AEQ331"/>
      <c r="AER331"/>
      <c r="AES331"/>
      <c r="AET331"/>
      <c r="AEU331"/>
      <c r="AEV331"/>
      <c r="AEW331"/>
      <c r="AEX331"/>
      <c r="AEY331"/>
      <c r="AEZ331"/>
      <c r="AFA331"/>
      <c r="AFB331"/>
      <c r="AFC331"/>
      <c r="AFD331"/>
      <c r="AFE331"/>
      <c r="AFF331"/>
      <c r="AFG331"/>
      <c r="AFH331"/>
      <c r="AFI331"/>
      <c r="AFJ331"/>
      <c r="AFK331"/>
      <c r="AFL331"/>
      <c r="AFM331"/>
      <c r="AFN331"/>
      <c r="AFO331"/>
      <c r="AFP331"/>
      <c r="AFQ331"/>
      <c r="AFR331"/>
      <c r="AFS331"/>
      <c r="AFT331"/>
      <c r="AFU331"/>
      <c r="AFV331"/>
      <c r="AFW331"/>
      <c r="AFX331"/>
      <c r="AFY331"/>
      <c r="AFZ331"/>
      <c r="AGA331"/>
      <c r="AGB331"/>
      <c r="AGC331"/>
      <c r="AGD331"/>
      <c r="AGE331"/>
      <c r="AGF331"/>
      <c r="AGG331"/>
      <c r="AGH331"/>
      <c r="AGI331"/>
      <c r="AGJ331"/>
      <c r="AGK331"/>
      <c r="AGL331"/>
      <c r="AGM331"/>
      <c r="AGN331"/>
      <c r="AGO331"/>
      <c r="AGP331"/>
      <c r="AGQ331"/>
      <c r="AGR331"/>
      <c r="AGS331"/>
      <c r="AGT331"/>
      <c r="AGU331"/>
      <c r="AGV331"/>
      <c r="AGW331"/>
      <c r="AGX331"/>
      <c r="AGY331"/>
      <c r="AGZ331"/>
      <c r="AHA331"/>
      <c r="AHB331"/>
      <c r="AHC331"/>
      <c r="AHD331"/>
      <c r="AHE331"/>
      <c r="AHF331"/>
      <c r="AHG331"/>
      <c r="AHH331"/>
      <c r="AHI331"/>
      <c r="AHJ331"/>
      <c r="AHK331"/>
      <c r="AHL331"/>
      <c r="AHM331"/>
      <c r="AHN331"/>
      <c r="AHO331"/>
      <c r="AHP331"/>
      <c r="AHQ331"/>
      <c r="AHR331"/>
      <c r="AHS331"/>
      <c r="AHT331"/>
      <c r="AHU331"/>
      <c r="AHV331"/>
      <c r="AHW331"/>
      <c r="AHX331"/>
      <c r="AHY331"/>
      <c r="AHZ331"/>
      <c r="AIA331"/>
      <c r="AIB331"/>
      <c r="AIC331"/>
      <c r="AID331"/>
      <c r="AIE331"/>
      <c r="AIF331"/>
      <c r="AIG331"/>
      <c r="AIH331"/>
      <c r="AII331"/>
      <c r="AIJ331"/>
      <c r="AIK331"/>
      <c r="AIL331"/>
      <c r="AIM331"/>
      <c r="AIN331"/>
      <c r="AIO331"/>
      <c r="AIP331"/>
      <c r="AIQ331"/>
      <c r="AIR331"/>
      <c r="AIS331"/>
      <c r="AIT331"/>
      <c r="AIU331"/>
      <c r="AIV331"/>
      <c r="AIW331"/>
      <c r="AIX331"/>
      <c r="AIY331"/>
      <c r="AIZ331"/>
      <c r="AJA331"/>
      <c r="AJB331"/>
      <c r="AJC331"/>
      <c r="AJD331"/>
      <c r="AJE331"/>
      <c r="AJF331"/>
      <c r="AJG331"/>
      <c r="AJH331"/>
      <c r="AJI331"/>
      <c r="AJJ331"/>
      <c r="AJK331"/>
      <c r="AJL331"/>
      <c r="AJM331"/>
      <c r="AJN331"/>
      <c r="AJO331"/>
      <c r="AJP331"/>
      <c r="AJQ331"/>
      <c r="AJR331"/>
      <c r="AJS331"/>
      <c r="AJT331"/>
      <c r="AJU331"/>
      <c r="AJV331"/>
      <c r="AJW331"/>
      <c r="AJX331"/>
      <c r="AJY331"/>
      <c r="AJZ331"/>
      <c r="AKA331"/>
      <c r="AKB331"/>
      <c r="AKC331"/>
      <c r="AKD331"/>
      <c r="AKE331"/>
      <c r="AKF331"/>
      <c r="AKG331"/>
      <c r="AKH331"/>
      <c r="AKI331"/>
      <c r="AKJ331"/>
      <c r="AKK331"/>
      <c r="AKL331"/>
      <c r="AKM331"/>
      <c r="AKN331"/>
      <c r="AKO331"/>
      <c r="AKP331"/>
      <c r="AKQ331"/>
      <c r="AKR331"/>
      <c r="AKS331"/>
      <c r="AKT331"/>
      <c r="AKU331"/>
      <c r="AKV331"/>
      <c r="AKW331"/>
      <c r="AKX331"/>
      <c r="AKY331"/>
      <c r="AKZ331"/>
      <c r="ALA331"/>
      <c r="ALB331"/>
      <c r="ALC331"/>
      <c r="ALD331"/>
      <c r="ALE331"/>
      <c r="ALF331"/>
      <c r="ALG331"/>
      <c r="ALH331"/>
      <c r="ALI331"/>
      <c r="ALJ331"/>
      <c r="ALK331"/>
      <c r="ALL331"/>
      <c r="ALM331"/>
      <c r="ALN331"/>
      <c r="ALO331"/>
      <c r="ALP331"/>
      <c r="ALQ331"/>
      <c r="ALR331"/>
      <c r="ALS331"/>
      <c r="ALT331"/>
      <c r="ALU331"/>
      <c r="ALV331"/>
      <c r="ALW331"/>
      <c r="ALX331"/>
      <c r="ALY331"/>
      <c r="ALZ331"/>
      <c r="AMA331"/>
      <c r="AMB331"/>
      <c r="AMC331"/>
      <c r="AMD331"/>
      <c r="AME331"/>
      <c r="AMF331"/>
      <c r="AMG331"/>
      <c r="AMH331"/>
      <c r="AMI331"/>
    </row>
    <row r="332" spans="1:1023" ht="30">
      <c r="A332" s="286" t="s">
        <v>26286</v>
      </c>
      <c r="B332" s="156">
        <v>332</v>
      </c>
      <c r="C332" s="309" t="s">
        <v>26285</v>
      </c>
      <c r="D332" s="312" t="s">
        <v>26287</v>
      </c>
      <c r="E332" s="178"/>
      <c r="F332" s="178">
        <v>4</v>
      </c>
      <c r="G332" s="178">
        <v>4</v>
      </c>
      <c r="H332" s="178">
        <v>4</v>
      </c>
      <c r="I332" s="179"/>
      <c r="J332" s="154" t="s">
        <v>856</v>
      </c>
      <c r="K332" s="180">
        <v>1</v>
      </c>
      <c r="L332" s="180"/>
      <c r="M332" s="181"/>
      <c r="N332" s="181"/>
      <c r="O332" s="180"/>
      <c r="P332" s="181"/>
      <c r="Q332" s="181"/>
      <c r="R332" s="181"/>
      <c r="S332" s="181"/>
      <c r="T332" s="181"/>
      <c r="U332" s="183"/>
      <c r="V332" s="166">
        <f t="shared" si="178"/>
        <v>100</v>
      </c>
      <c r="W332" s="166">
        <f t="shared" si="171"/>
        <v>100</v>
      </c>
      <c r="X332" s="166">
        <f t="shared" si="170"/>
        <v>100</v>
      </c>
      <c r="Y332" s="166">
        <f t="shared" si="165"/>
        <v>100</v>
      </c>
      <c r="Z332" s="166">
        <f t="shared" si="176"/>
        <v>100</v>
      </c>
      <c r="AA332" s="174">
        <f t="shared" si="169"/>
        <v>100</v>
      </c>
      <c r="AB332" s="174">
        <f t="shared" si="168"/>
        <v>100</v>
      </c>
      <c r="AC332" s="174">
        <f t="shared" si="177"/>
        <v>100</v>
      </c>
      <c r="AD332" s="168"/>
      <c r="AE332" s="168"/>
      <c r="AF332" s="162">
        <f t="shared" si="172"/>
        <v>1</v>
      </c>
      <c r="AG332" s="162">
        <f t="shared" si="173"/>
        <v>1</v>
      </c>
      <c r="AH332" s="162">
        <f t="shared" si="174"/>
        <v>3</v>
      </c>
      <c r="AI332" s="162">
        <f t="shared" si="175"/>
        <v>5</v>
      </c>
      <c r="AJ332" s="163"/>
      <c r="AK332" s="184"/>
      <c r="AL332" s="336"/>
      <c r="AM332" s="163"/>
      <c r="AN332"/>
      <c r="AO332"/>
      <c r="AP332"/>
      <c r="AQ332" s="243" t="s">
        <v>5990</v>
      </c>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c r="ST332"/>
      <c r="SU332"/>
      <c r="SV332"/>
      <c r="SW332"/>
      <c r="SX332"/>
      <c r="SY332"/>
      <c r="SZ332"/>
      <c r="TA332"/>
      <c r="TB332"/>
      <c r="TC332"/>
      <c r="TD332"/>
      <c r="TE332"/>
      <c r="TF332"/>
      <c r="TG332"/>
      <c r="TH332"/>
      <c r="TI332"/>
      <c r="TJ332"/>
      <c r="TK332"/>
      <c r="TL332"/>
      <c r="TM332"/>
      <c r="TN332"/>
      <c r="TO332"/>
      <c r="TP332"/>
      <c r="TQ332"/>
      <c r="TR332"/>
      <c r="TS332"/>
      <c r="TT332"/>
      <c r="TU332"/>
      <c r="TV332"/>
      <c r="TW332"/>
      <c r="TX332"/>
      <c r="TY332"/>
      <c r="TZ332"/>
      <c r="UA332"/>
      <c r="UB332"/>
      <c r="UC332"/>
      <c r="UD332"/>
      <c r="UE332"/>
      <c r="UF332"/>
      <c r="UG332"/>
      <c r="UH332"/>
      <c r="UI332"/>
      <c r="UJ332"/>
      <c r="UK332"/>
      <c r="UL332"/>
      <c r="UM332"/>
      <c r="UN332"/>
      <c r="UO332"/>
      <c r="UP332"/>
      <c r="UQ332"/>
      <c r="UR332"/>
      <c r="US332"/>
      <c r="UT332"/>
      <c r="UU332"/>
      <c r="UV332"/>
      <c r="UW332"/>
      <c r="UX332"/>
      <c r="UY332"/>
      <c r="UZ332"/>
      <c r="VA332"/>
      <c r="VB332"/>
      <c r="VC332"/>
      <c r="VD332"/>
      <c r="VE332"/>
      <c r="VF332"/>
      <c r="VG332"/>
      <c r="VH332"/>
      <c r="VI332"/>
      <c r="VJ332"/>
      <c r="VK332"/>
      <c r="VL332"/>
      <c r="VM332"/>
      <c r="VN332"/>
      <c r="VO332"/>
      <c r="VP332"/>
      <c r="VQ332"/>
      <c r="VR332"/>
      <c r="VS332"/>
      <c r="VT332"/>
      <c r="VU332"/>
      <c r="VV332"/>
      <c r="VW332"/>
      <c r="VX332"/>
      <c r="VY332"/>
      <c r="VZ332"/>
      <c r="WA332"/>
      <c r="WB332"/>
      <c r="WC332"/>
      <c r="WD332"/>
      <c r="WE332"/>
      <c r="WF332"/>
      <c r="WG332"/>
      <c r="WH332"/>
      <c r="WI332"/>
      <c r="WJ332"/>
      <c r="WK332"/>
      <c r="WL332"/>
      <c r="WM332"/>
      <c r="WN332"/>
      <c r="WO332"/>
      <c r="WP332"/>
      <c r="WQ332"/>
      <c r="WR332"/>
      <c r="WS332"/>
      <c r="WT332"/>
      <c r="WU332"/>
      <c r="WV332"/>
      <c r="WW332"/>
      <c r="WX332"/>
      <c r="WY332"/>
      <c r="WZ332"/>
      <c r="XA332"/>
      <c r="XB332"/>
      <c r="XC332"/>
      <c r="XD332"/>
      <c r="XE332"/>
      <c r="XF332"/>
      <c r="XG332"/>
      <c r="XH332"/>
      <c r="XI332"/>
      <c r="XJ332"/>
      <c r="XK332"/>
      <c r="XL332"/>
      <c r="XM332"/>
      <c r="XN332"/>
      <c r="XO332"/>
      <c r="XP332"/>
      <c r="XQ332"/>
      <c r="XR332"/>
      <c r="XS332"/>
      <c r="XT332"/>
      <c r="XU332"/>
      <c r="XV332"/>
      <c r="XW332"/>
      <c r="XX332"/>
      <c r="XY332"/>
      <c r="XZ332"/>
      <c r="YA332"/>
      <c r="YB332"/>
      <c r="YC332"/>
      <c r="YD332"/>
      <c r="YE332"/>
      <c r="YF332"/>
      <c r="YG332"/>
      <c r="YH332"/>
      <c r="YI332"/>
      <c r="YJ332"/>
      <c r="YK332"/>
      <c r="YL332"/>
      <c r="YM332"/>
      <c r="YN332"/>
      <c r="YO332"/>
      <c r="YP332"/>
      <c r="YQ332"/>
      <c r="YR332"/>
      <c r="YS332"/>
      <c r="YT332"/>
      <c r="YU332"/>
      <c r="YV332"/>
      <c r="YW332"/>
      <c r="YX332"/>
      <c r="YY332"/>
      <c r="YZ332"/>
      <c r="ZA332"/>
      <c r="ZB332"/>
      <c r="ZC332"/>
      <c r="ZD332"/>
      <c r="ZE332"/>
      <c r="ZF332"/>
      <c r="ZG332"/>
      <c r="ZH332"/>
      <c r="ZI332"/>
      <c r="ZJ332"/>
      <c r="ZK332"/>
      <c r="ZL332"/>
      <c r="ZM332"/>
      <c r="ZN332"/>
      <c r="ZO332"/>
      <c r="ZP332"/>
      <c r="ZQ332"/>
      <c r="ZR332"/>
      <c r="ZS332"/>
      <c r="ZT332"/>
      <c r="ZU332"/>
      <c r="ZV332"/>
      <c r="ZW332"/>
      <c r="ZX332"/>
      <c r="ZY332"/>
      <c r="ZZ332"/>
      <c r="AAA332"/>
      <c r="AAB332"/>
      <c r="AAC332"/>
      <c r="AAD332"/>
      <c r="AAE332"/>
      <c r="AAF332"/>
      <c r="AAG332"/>
      <c r="AAH332"/>
      <c r="AAI332"/>
      <c r="AAJ332"/>
      <c r="AAK332"/>
      <c r="AAL332"/>
      <c r="AAM332"/>
      <c r="AAN332"/>
      <c r="AAO332"/>
      <c r="AAP332"/>
      <c r="AAQ332"/>
      <c r="AAR332"/>
      <c r="AAS332"/>
      <c r="AAT332"/>
      <c r="AAU332"/>
      <c r="AAV332"/>
      <c r="AAW332"/>
      <c r="AAX332"/>
      <c r="AAY332"/>
      <c r="AAZ332"/>
      <c r="ABA332"/>
      <c r="ABB332"/>
      <c r="ABC332"/>
      <c r="ABD332"/>
      <c r="ABE332"/>
      <c r="ABF332"/>
      <c r="ABG332"/>
      <c r="ABH332"/>
      <c r="ABI332"/>
      <c r="ABJ332"/>
      <c r="ABK332"/>
      <c r="ABL332"/>
      <c r="ABM332"/>
      <c r="ABN332"/>
      <c r="ABO332"/>
      <c r="ABP332"/>
      <c r="ABQ332"/>
      <c r="ABR332"/>
      <c r="ABS332"/>
      <c r="ABT332"/>
      <c r="ABU332"/>
      <c r="ABV332"/>
      <c r="ABW332"/>
      <c r="ABX332"/>
      <c r="ABY332"/>
      <c r="ABZ332"/>
      <c r="ACA332"/>
      <c r="ACB332"/>
      <c r="ACC332"/>
      <c r="ACD332"/>
      <c r="ACE332"/>
      <c r="ACF332"/>
      <c r="ACG332"/>
      <c r="ACH332"/>
      <c r="ACI332"/>
      <c r="ACJ332"/>
      <c r="ACK332"/>
      <c r="ACL332"/>
      <c r="ACM332"/>
      <c r="ACN332"/>
      <c r="ACO332"/>
      <c r="ACP332"/>
      <c r="ACQ332"/>
      <c r="ACR332"/>
      <c r="ACS332"/>
      <c r="ACT332"/>
      <c r="ACU332"/>
      <c r="ACV332"/>
      <c r="ACW332"/>
      <c r="ACX332"/>
      <c r="ACY332"/>
      <c r="ACZ332"/>
      <c r="ADA332"/>
      <c r="ADB332"/>
      <c r="ADC332"/>
      <c r="ADD332"/>
      <c r="ADE332"/>
      <c r="ADF332"/>
      <c r="ADG332"/>
      <c r="ADH332"/>
      <c r="ADI332"/>
      <c r="ADJ332"/>
      <c r="ADK332"/>
      <c r="ADL332"/>
      <c r="ADM332"/>
      <c r="ADN332"/>
      <c r="ADO332"/>
      <c r="ADP332"/>
      <c r="ADQ332"/>
      <c r="ADR332"/>
      <c r="ADS332"/>
      <c r="ADT332"/>
      <c r="ADU332"/>
      <c r="ADV332"/>
      <c r="ADW332"/>
      <c r="ADX332"/>
      <c r="ADY332"/>
      <c r="ADZ332"/>
      <c r="AEA332"/>
      <c r="AEB332"/>
      <c r="AEC332"/>
      <c r="AED332"/>
      <c r="AEE332"/>
      <c r="AEF332"/>
      <c r="AEG332"/>
      <c r="AEH332"/>
      <c r="AEI332"/>
      <c r="AEJ332"/>
      <c r="AEK332"/>
      <c r="AEL332"/>
      <c r="AEM332"/>
      <c r="AEN332"/>
      <c r="AEO332"/>
      <c r="AEP332"/>
      <c r="AEQ332"/>
      <c r="AER332"/>
      <c r="AES332"/>
      <c r="AET332"/>
      <c r="AEU332"/>
      <c r="AEV332"/>
      <c r="AEW332"/>
      <c r="AEX332"/>
      <c r="AEY332"/>
      <c r="AEZ332"/>
      <c r="AFA332"/>
      <c r="AFB332"/>
      <c r="AFC332"/>
      <c r="AFD332"/>
      <c r="AFE332"/>
      <c r="AFF332"/>
      <c r="AFG332"/>
      <c r="AFH332"/>
      <c r="AFI332"/>
      <c r="AFJ332"/>
      <c r="AFK332"/>
      <c r="AFL332"/>
      <c r="AFM332"/>
      <c r="AFN332"/>
      <c r="AFO332"/>
      <c r="AFP332"/>
      <c r="AFQ332"/>
      <c r="AFR332"/>
      <c r="AFS332"/>
      <c r="AFT332"/>
      <c r="AFU332"/>
      <c r="AFV332"/>
      <c r="AFW332"/>
      <c r="AFX332"/>
      <c r="AFY332"/>
      <c r="AFZ332"/>
      <c r="AGA332"/>
      <c r="AGB332"/>
      <c r="AGC332"/>
      <c r="AGD332"/>
      <c r="AGE332"/>
      <c r="AGF332"/>
      <c r="AGG332"/>
      <c r="AGH332"/>
      <c r="AGI332"/>
      <c r="AGJ332"/>
      <c r="AGK332"/>
      <c r="AGL332"/>
      <c r="AGM332"/>
      <c r="AGN332"/>
      <c r="AGO332"/>
      <c r="AGP332"/>
      <c r="AGQ332"/>
      <c r="AGR332"/>
      <c r="AGS332"/>
      <c r="AGT332"/>
      <c r="AGU332"/>
      <c r="AGV332"/>
      <c r="AGW332"/>
      <c r="AGX332"/>
      <c r="AGY332"/>
      <c r="AGZ332"/>
      <c r="AHA332"/>
      <c r="AHB332"/>
      <c r="AHC332"/>
      <c r="AHD332"/>
      <c r="AHE332"/>
      <c r="AHF332"/>
      <c r="AHG332"/>
      <c r="AHH332"/>
      <c r="AHI332"/>
      <c r="AHJ332"/>
      <c r="AHK332"/>
      <c r="AHL332"/>
      <c r="AHM332"/>
      <c r="AHN332"/>
      <c r="AHO332"/>
      <c r="AHP332"/>
      <c r="AHQ332"/>
      <c r="AHR332"/>
      <c r="AHS332"/>
      <c r="AHT332"/>
      <c r="AHU332"/>
      <c r="AHV332"/>
      <c r="AHW332"/>
      <c r="AHX332"/>
      <c r="AHY332"/>
      <c r="AHZ332"/>
      <c r="AIA332"/>
      <c r="AIB332"/>
      <c r="AIC332"/>
      <c r="AID332"/>
      <c r="AIE332"/>
      <c r="AIF332"/>
      <c r="AIG332"/>
      <c r="AIH332"/>
      <c r="AII332"/>
      <c r="AIJ332"/>
      <c r="AIK332"/>
      <c r="AIL332"/>
      <c r="AIM332"/>
      <c r="AIN332"/>
      <c r="AIO332"/>
      <c r="AIP332"/>
      <c r="AIQ332"/>
      <c r="AIR332"/>
      <c r="AIS332"/>
      <c r="AIT332"/>
      <c r="AIU332"/>
      <c r="AIV332"/>
      <c r="AIW332"/>
      <c r="AIX332"/>
      <c r="AIY332"/>
      <c r="AIZ332"/>
      <c r="AJA332"/>
      <c r="AJB332"/>
      <c r="AJC332"/>
      <c r="AJD332"/>
      <c r="AJE332"/>
      <c r="AJF332"/>
      <c r="AJG332"/>
      <c r="AJH332"/>
      <c r="AJI332"/>
      <c r="AJJ332"/>
      <c r="AJK332"/>
      <c r="AJL332"/>
      <c r="AJM332"/>
      <c r="AJN332"/>
      <c r="AJO332"/>
      <c r="AJP332"/>
      <c r="AJQ332"/>
      <c r="AJR332"/>
      <c r="AJS332"/>
      <c r="AJT332"/>
      <c r="AJU332"/>
      <c r="AJV332"/>
      <c r="AJW332"/>
      <c r="AJX332"/>
      <c r="AJY332"/>
      <c r="AJZ332"/>
      <c r="AKA332"/>
      <c r="AKB332"/>
      <c r="AKC332"/>
      <c r="AKD332"/>
      <c r="AKE332"/>
      <c r="AKF332"/>
      <c r="AKG332"/>
      <c r="AKH332"/>
      <c r="AKI332"/>
      <c r="AKJ332"/>
      <c r="AKK332"/>
      <c r="AKL332"/>
      <c r="AKM332"/>
      <c r="AKN332"/>
      <c r="AKO332"/>
      <c r="AKP332"/>
      <c r="AKQ332"/>
      <c r="AKR332"/>
      <c r="AKS332"/>
      <c r="AKT332"/>
      <c r="AKU332"/>
      <c r="AKV332"/>
      <c r="AKW332"/>
      <c r="AKX332"/>
      <c r="AKY332"/>
      <c r="AKZ332"/>
      <c r="ALA332"/>
      <c r="ALB332"/>
      <c r="ALC332"/>
      <c r="ALD332"/>
      <c r="ALE332"/>
      <c r="ALF332"/>
      <c r="ALG332"/>
      <c r="ALH332"/>
      <c r="ALI332"/>
      <c r="ALJ332"/>
      <c r="ALK332"/>
      <c r="ALL332"/>
      <c r="ALM332"/>
      <c r="ALN332"/>
      <c r="ALO332"/>
      <c r="ALP332"/>
      <c r="ALQ332"/>
      <c r="ALR332"/>
      <c r="ALS332"/>
      <c r="ALT332"/>
      <c r="ALU332"/>
      <c r="ALV332"/>
      <c r="ALW332"/>
      <c r="ALX332"/>
      <c r="ALY332"/>
      <c r="ALZ332"/>
      <c r="AMA332"/>
      <c r="AMB332"/>
      <c r="AMC332"/>
      <c r="AMD332"/>
      <c r="AME332"/>
      <c r="AMF332"/>
      <c r="AMG332"/>
      <c r="AMH332"/>
      <c r="AMI332"/>
    </row>
    <row r="333" spans="1:1023" ht="30">
      <c r="A333" s="279" t="s">
        <v>823</v>
      </c>
      <c r="B333" s="156">
        <v>333</v>
      </c>
      <c r="C333" s="301" t="s">
        <v>824</v>
      </c>
      <c r="D333" s="312"/>
      <c r="E333" s="169"/>
      <c r="F333" s="169"/>
      <c r="G333" s="169"/>
      <c r="H333" s="169"/>
      <c r="I333" s="170" t="s">
        <v>771</v>
      </c>
      <c r="J333" s="325" t="s">
        <v>772</v>
      </c>
      <c r="K333" s="171">
        <v>1</v>
      </c>
      <c r="L333" s="171">
        <v>1</v>
      </c>
      <c r="M333" s="172"/>
      <c r="N333" s="172"/>
      <c r="O333" s="171"/>
      <c r="P333" s="172"/>
      <c r="Q333" s="172"/>
      <c r="R333" s="172"/>
      <c r="S333" s="172"/>
      <c r="T333" s="172"/>
      <c r="U333" s="173"/>
      <c r="V333" s="166">
        <f t="shared" si="178"/>
        <v>100</v>
      </c>
      <c r="W333" s="166">
        <f t="shared" si="171"/>
        <v>100</v>
      </c>
      <c r="X333" s="166">
        <f t="shared" si="170"/>
        <v>100</v>
      </c>
      <c r="Y333" s="166">
        <f t="shared" si="165"/>
        <v>100</v>
      </c>
      <c r="Z333" s="166">
        <f t="shared" si="176"/>
        <v>100</v>
      </c>
      <c r="AA333" s="174">
        <f t="shared" si="169"/>
        <v>100</v>
      </c>
      <c r="AB333" s="174">
        <f t="shared" si="168"/>
        <v>100</v>
      </c>
      <c r="AC333" s="174">
        <f t="shared" si="177"/>
        <v>100</v>
      </c>
      <c r="AD333" s="168">
        <v>1.5E-3</v>
      </c>
      <c r="AE333" s="168"/>
      <c r="AF333" s="200">
        <v>0.06</v>
      </c>
      <c r="AG333" s="200">
        <v>0.06</v>
      </c>
      <c r="AH333" s="200">
        <v>3</v>
      </c>
      <c r="AI333" s="200">
        <v>0.6</v>
      </c>
      <c r="AJ333" s="163" t="s">
        <v>774</v>
      </c>
      <c r="AK333" s="175"/>
      <c r="AL333" s="169"/>
      <c r="AM333" s="177" t="s">
        <v>825</v>
      </c>
      <c r="AN333"/>
      <c r="AO333"/>
      <c r="AP333"/>
      <c r="AQ333" s="243" t="s">
        <v>826</v>
      </c>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c r="VY333"/>
      <c r="VZ333"/>
      <c r="WA333"/>
      <c r="WB333"/>
      <c r="WC333"/>
      <c r="WD333"/>
      <c r="WE333"/>
      <c r="WF333"/>
      <c r="WG333"/>
      <c r="WH333"/>
      <c r="WI333"/>
      <c r="WJ333"/>
      <c r="WK333"/>
      <c r="WL333"/>
      <c r="WM333"/>
      <c r="WN333"/>
      <c r="WO333"/>
      <c r="WP333"/>
      <c r="WQ333"/>
      <c r="WR333"/>
      <c r="WS333"/>
      <c r="WT333"/>
      <c r="WU333"/>
      <c r="WV333"/>
      <c r="WW333"/>
      <c r="WX333"/>
      <c r="WY333"/>
      <c r="WZ333"/>
      <c r="XA333"/>
      <c r="XB333"/>
      <c r="XC333"/>
      <c r="XD333"/>
      <c r="XE333"/>
      <c r="XF333"/>
      <c r="XG333"/>
      <c r="XH333"/>
      <c r="XI333"/>
      <c r="XJ333"/>
      <c r="XK333"/>
      <c r="XL333"/>
      <c r="XM333"/>
      <c r="XN333"/>
      <c r="XO333"/>
      <c r="XP333"/>
      <c r="XQ333"/>
      <c r="XR333"/>
      <c r="XS333"/>
      <c r="XT333"/>
      <c r="XU333"/>
      <c r="XV333"/>
      <c r="XW333"/>
      <c r="XX333"/>
      <c r="XY333"/>
      <c r="XZ333"/>
      <c r="YA333"/>
      <c r="YB333"/>
      <c r="YC333"/>
      <c r="YD333"/>
      <c r="YE333"/>
      <c r="YF333"/>
      <c r="YG333"/>
      <c r="YH333"/>
      <c r="YI333"/>
      <c r="YJ333"/>
      <c r="YK333"/>
      <c r="YL333"/>
      <c r="YM333"/>
      <c r="YN333"/>
      <c r="YO333"/>
      <c r="YP333"/>
      <c r="YQ333"/>
      <c r="YR333"/>
      <c r="YS333"/>
      <c r="YT333"/>
      <c r="YU333"/>
      <c r="YV333"/>
      <c r="YW333"/>
      <c r="YX333"/>
      <c r="YY333"/>
      <c r="YZ333"/>
      <c r="ZA333"/>
      <c r="ZB333"/>
      <c r="ZC333"/>
      <c r="ZD333"/>
      <c r="ZE333"/>
      <c r="ZF333"/>
      <c r="ZG333"/>
      <c r="ZH333"/>
      <c r="ZI333"/>
      <c r="ZJ333"/>
      <c r="ZK333"/>
      <c r="ZL333"/>
      <c r="ZM333"/>
      <c r="ZN333"/>
      <c r="ZO333"/>
      <c r="ZP333"/>
      <c r="ZQ333"/>
      <c r="ZR333"/>
      <c r="ZS333"/>
      <c r="ZT333"/>
      <c r="ZU333"/>
      <c r="ZV333"/>
      <c r="ZW333"/>
      <c r="ZX333"/>
      <c r="ZY333"/>
      <c r="ZZ333"/>
      <c r="AAA333"/>
      <c r="AAB333"/>
      <c r="AAC333"/>
      <c r="AAD333"/>
      <c r="AAE333"/>
      <c r="AAF333"/>
      <c r="AAG333"/>
      <c r="AAH333"/>
      <c r="AAI333"/>
      <c r="AAJ333"/>
      <c r="AAK333"/>
      <c r="AAL333"/>
      <c r="AAM333"/>
      <c r="AAN333"/>
      <c r="AAO333"/>
      <c r="AAP333"/>
      <c r="AAQ333"/>
      <c r="AAR333"/>
      <c r="AAS333"/>
      <c r="AAT333"/>
      <c r="AAU333"/>
      <c r="AAV333"/>
      <c r="AAW333"/>
      <c r="AAX333"/>
      <c r="AAY333"/>
      <c r="AAZ333"/>
      <c r="ABA333"/>
      <c r="ABB333"/>
      <c r="ABC333"/>
      <c r="ABD333"/>
      <c r="ABE333"/>
      <c r="ABF333"/>
      <c r="ABG333"/>
      <c r="ABH333"/>
      <c r="ABI333"/>
      <c r="ABJ333"/>
      <c r="ABK333"/>
      <c r="ABL333"/>
      <c r="ABM333"/>
      <c r="ABN333"/>
      <c r="ABO333"/>
      <c r="ABP333"/>
      <c r="ABQ333"/>
      <c r="ABR333"/>
      <c r="ABS333"/>
      <c r="ABT333"/>
      <c r="ABU333"/>
      <c r="ABV333"/>
      <c r="ABW333"/>
      <c r="ABX333"/>
      <c r="ABY333"/>
      <c r="ABZ333"/>
      <c r="ACA333"/>
      <c r="ACB333"/>
      <c r="ACC333"/>
      <c r="ACD333"/>
      <c r="ACE333"/>
      <c r="ACF333"/>
      <c r="ACG333"/>
      <c r="ACH333"/>
      <c r="ACI333"/>
      <c r="ACJ333"/>
      <c r="ACK333"/>
      <c r="ACL333"/>
      <c r="ACM333"/>
      <c r="ACN333"/>
      <c r="ACO333"/>
      <c r="ACP333"/>
      <c r="ACQ333"/>
      <c r="ACR333"/>
      <c r="ACS333"/>
      <c r="ACT333"/>
      <c r="ACU333"/>
      <c r="ACV333"/>
      <c r="ACW333"/>
      <c r="ACX333"/>
      <c r="ACY333"/>
      <c r="ACZ333"/>
      <c r="ADA333"/>
      <c r="ADB333"/>
      <c r="ADC333"/>
      <c r="ADD333"/>
      <c r="ADE333"/>
      <c r="ADF333"/>
      <c r="ADG333"/>
      <c r="ADH333"/>
      <c r="ADI333"/>
      <c r="ADJ333"/>
      <c r="ADK333"/>
      <c r="ADL333"/>
      <c r="ADM333"/>
      <c r="ADN333"/>
      <c r="ADO333"/>
      <c r="ADP333"/>
      <c r="ADQ333"/>
      <c r="ADR333"/>
      <c r="ADS333"/>
      <c r="ADT333"/>
      <c r="ADU333"/>
      <c r="ADV333"/>
      <c r="ADW333"/>
      <c r="ADX333"/>
      <c r="ADY333"/>
      <c r="ADZ333"/>
      <c r="AEA333"/>
      <c r="AEB333"/>
      <c r="AEC333"/>
      <c r="AED333"/>
      <c r="AEE333"/>
      <c r="AEF333"/>
      <c r="AEG333"/>
      <c r="AEH333"/>
      <c r="AEI333"/>
      <c r="AEJ333"/>
      <c r="AEK333"/>
      <c r="AEL333"/>
      <c r="AEM333"/>
      <c r="AEN333"/>
      <c r="AEO333"/>
      <c r="AEP333"/>
      <c r="AEQ333"/>
      <c r="AER333"/>
      <c r="AES333"/>
      <c r="AET333"/>
      <c r="AEU333"/>
      <c r="AEV333"/>
      <c r="AEW333"/>
      <c r="AEX333"/>
      <c r="AEY333"/>
      <c r="AEZ333"/>
      <c r="AFA333"/>
      <c r="AFB333"/>
      <c r="AFC333"/>
      <c r="AFD333"/>
      <c r="AFE333"/>
      <c r="AFF333"/>
      <c r="AFG333"/>
      <c r="AFH333"/>
      <c r="AFI333"/>
      <c r="AFJ333"/>
      <c r="AFK333"/>
      <c r="AFL333"/>
      <c r="AFM333"/>
      <c r="AFN333"/>
      <c r="AFO333"/>
      <c r="AFP333"/>
      <c r="AFQ333"/>
      <c r="AFR333"/>
      <c r="AFS333"/>
      <c r="AFT333"/>
      <c r="AFU333"/>
      <c r="AFV333"/>
      <c r="AFW333"/>
      <c r="AFX333"/>
      <c r="AFY333"/>
      <c r="AFZ333"/>
      <c r="AGA333"/>
      <c r="AGB333"/>
      <c r="AGC333"/>
      <c r="AGD333"/>
      <c r="AGE333"/>
      <c r="AGF333"/>
      <c r="AGG333"/>
      <c r="AGH333"/>
      <c r="AGI333"/>
      <c r="AGJ333"/>
      <c r="AGK333"/>
      <c r="AGL333"/>
      <c r="AGM333"/>
      <c r="AGN333"/>
      <c r="AGO333"/>
      <c r="AGP333"/>
      <c r="AGQ333"/>
      <c r="AGR333"/>
      <c r="AGS333"/>
      <c r="AGT333"/>
      <c r="AGU333"/>
      <c r="AGV333"/>
      <c r="AGW333"/>
      <c r="AGX333"/>
      <c r="AGY333"/>
      <c r="AGZ333"/>
      <c r="AHA333"/>
      <c r="AHB333"/>
      <c r="AHC333"/>
      <c r="AHD333"/>
      <c r="AHE333"/>
      <c r="AHF333"/>
      <c r="AHG333"/>
      <c r="AHH333"/>
      <c r="AHI333"/>
      <c r="AHJ333"/>
      <c r="AHK333"/>
      <c r="AHL333"/>
      <c r="AHM333"/>
      <c r="AHN333"/>
      <c r="AHO333"/>
      <c r="AHP333"/>
      <c r="AHQ333"/>
      <c r="AHR333"/>
      <c r="AHS333"/>
      <c r="AHT333"/>
      <c r="AHU333"/>
      <c r="AHV333"/>
      <c r="AHW333"/>
      <c r="AHX333"/>
      <c r="AHY333"/>
      <c r="AHZ333"/>
      <c r="AIA333"/>
      <c r="AIB333"/>
      <c r="AIC333"/>
      <c r="AID333"/>
      <c r="AIE333"/>
      <c r="AIF333"/>
      <c r="AIG333"/>
      <c r="AIH333"/>
      <c r="AII333"/>
      <c r="AIJ333"/>
      <c r="AIK333"/>
      <c r="AIL333"/>
      <c r="AIM333"/>
      <c r="AIN333"/>
      <c r="AIO333"/>
      <c r="AIP333"/>
      <c r="AIQ333"/>
      <c r="AIR333"/>
      <c r="AIS333"/>
      <c r="AIT333"/>
      <c r="AIU333"/>
      <c r="AIV333"/>
      <c r="AIW333"/>
      <c r="AIX333"/>
      <c r="AIY333"/>
      <c r="AIZ333"/>
      <c r="AJA333"/>
      <c r="AJB333"/>
      <c r="AJC333"/>
      <c r="AJD333"/>
      <c r="AJE333"/>
      <c r="AJF333"/>
      <c r="AJG333"/>
      <c r="AJH333"/>
      <c r="AJI333"/>
      <c r="AJJ333"/>
      <c r="AJK333"/>
      <c r="AJL333"/>
      <c r="AJM333"/>
      <c r="AJN333"/>
      <c r="AJO333"/>
      <c r="AJP333"/>
      <c r="AJQ333"/>
      <c r="AJR333"/>
      <c r="AJS333"/>
      <c r="AJT333"/>
      <c r="AJU333"/>
      <c r="AJV333"/>
      <c r="AJW333"/>
      <c r="AJX333"/>
      <c r="AJY333"/>
      <c r="AJZ333"/>
      <c r="AKA333"/>
      <c r="AKB333"/>
      <c r="AKC333"/>
      <c r="AKD333"/>
      <c r="AKE333"/>
      <c r="AKF333"/>
      <c r="AKG333"/>
      <c r="AKH333"/>
      <c r="AKI333"/>
      <c r="AKJ333"/>
      <c r="AKK333"/>
      <c r="AKL333"/>
      <c r="AKM333"/>
      <c r="AKN333"/>
      <c r="AKO333"/>
      <c r="AKP333"/>
      <c r="AKQ333"/>
      <c r="AKR333"/>
      <c r="AKS333"/>
      <c r="AKT333"/>
      <c r="AKU333"/>
      <c r="AKV333"/>
      <c r="AKW333"/>
      <c r="AKX333"/>
      <c r="AKY333"/>
      <c r="AKZ333"/>
      <c r="ALA333"/>
      <c r="ALB333"/>
      <c r="ALC333"/>
      <c r="ALD333"/>
      <c r="ALE333"/>
      <c r="ALF333"/>
      <c r="ALG333"/>
      <c r="ALH333"/>
      <c r="ALI333"/>
      <c r="ALJ333"/>
      <c r="ALK333"/>
      <c r="ALL333"/>
      <c r="ALM333"/>
      <c r="ALN333"/>
      <c r="ALO333"/>
      <c r="ALP333"/>
      <c r="ALQ333"/>
      <c r="ALR333"/>
      <c r="ALS333"/>
      <c r="ALT333"/>
      <c r="ALU333"/>
      <c r="ALV333"/>
      <c r="ALW333"/>
      <c r="ALX333"/>
      <c r="ALY333"/>
      <c r="ALZ333"/>
      <c r="AMA333"/>
      <c r="AMB333"/>
      <c r="AMC333"/>
      <c r="AMD333"/>
      <c r="AME333"/>
      <c r="AMF333"/>
      <c r="AMG333"/>
      <c r="AMH333"/>
      <c r="AMI333"/>
    </row>
    <row r="334" spans="1:1023" ht="30">
      <c r="A334" s="279" t="s">
        <v>769</v>
      </c>
      <c r="B334" s="156">
        <v>334</v>
      </c>
      <c r="C334" s="301" t="s">
        <v>26029</v>
      </c>
      <c r="D334" s="312" t="s">
        <v>770</v>
      </c>
      <c r="E334" s="168"/>
      <c r="F334" s="168">
        <v>3</v>
      </c>
      <c r="G334" s="168">
        <v>3</v>
      </c>
      <c r="H334" s="168">
        <v>1</v>
      </c>
      <c r="I334" s="170" t="s">
        <v>771</v>
      </c>
      <c r="J334" s="325" t="s">
        <v>772</v>
      </c>
      <c r="K334" s="171">
        <v>1</v>
      </c>
      <c r="L334" s="171" t="s">
        <v>773</v>
      </c>
      <c r="M334" s="172"/>
      <c r="N334" s="172"/>
      <c r="O334" s="171">
        <v>3</v>
      </c>
      <c r="P334" s="172"/>
      <c r="Q334" s="172"/>
      <c r="R334" s="172"/>
      <c r="S334" s="172"/>
      <c r="T334" s="172"/>
      <c r="U334" s="173"/>
      <c r="V334" s="166">
        <f t="shared" si="178"/>
        <v>100</v>
      </c>
      <c r="W334" s="166">
        <f t="shared" si="171"/>
        <v>100</v>
      </c>
      <c r="X334" s="166">
        <f t="shared" si="170"/>
        <v>20</v>
      </c>
      <c r="Y334" s="166">
        <f t="shared" si="165"/>
        <v>100</v>
      </c>
      <c r="Z334" s="166">
        <f t="shared" si="176"/>
        <v>100</v>
      </c>
      <c r="AA334" s="174">
        <f t="shared" si="169"/>
        <v>100</v>
      </c>
      <c r="AB334" s="174">
        <f t="shared" si="168"/>
        <v>100</v>
      </c>
      <c r="AC334" s="174">
        <f t="shared" si="177"/>
        <v>100</v>
      </c>
      <c r="AD334" s="186">
        <v>0.06</v>
      </c>
      <c r="AE334" s="168"/>
      <c r="AF334" s="162">
        <f t="shared" ref="AF334:AF349" si="179">IF(OR(OR(EXACT(J334,"1A"),EXACT(J334,"1B"),EXACT(J334,"1C")),K334=1),1,IF(K334=2,10,100))</f>
        <v>1</v>
      </c>
      <c r="AG334" s="162">
        <f t="shared" ref="AG334:AG349" si="180">IF(OR(EXACT(J334,"1A"),EXACT(J334,"1B"),EXACT(J334,"1C")),1,IF(J334=2,10,100))</f>
        <v>1</v>
      </c>
      <c r="AH334" s="162">
        <f t="shared" ref="AH334:AH364" si="181">IF(OR(EXACT(J334,"1A"),EXACT(J334,"1B"),EXACT(J334,"1C"),K334=1),3,100)</f>
        <v>3</v>
      </c>
      <c r="AI334" s="162">
        <f t="shared" ref="AI334:AI364" si="182">IF(OR(EXACT(J334,"1A"),EXACT(J334,"1B"),EXACT(J334,"1C")),5,100)</f>
        <v>5</v>
      </c>
      <c r="AJ334" s="163" t="s">
        <v>774</v>
      </c>
      <c r="AK334" s="175">
        <v>1</v>
      </c>
      <c r="AL334" s="169">
        <v>1</v>
      </c>
      <c r="AM334" s="163" t="s">
        <v>774</v>
      </c>
      <c r="AN334" s="154">
        <v>10</v>
      </c>
      <c r="AO334" s="154">
        <v>10</v>
      </c>
      <c r="AP334"/>
      <c r="AQ334" s="243" t="s">
        <v>775</v>
      </c>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c r="UH334"/>
      <c r="UI334"/>
      <c r="UJ334"/>
      <c r="UK334"/>
      <c r="UL334"/>
      <c r="UM334"/>
      <c r="UN334"/>
      <c r="UO334"/>
      <c r="UP334"/>
      <c r="UQ334"/>
      <c r="UR334"/>
      <c r="US334"/>
      <c r="UT334"/>
      <c r="UU334"/>
      <c r="UV334"/>
      <c r="UW334"/>
      <c r="UX334"/>
      <c r="UY334"/>
      <c r="UZ334"/>
      <c r="VA334"/>
      <c r="VB334"/>
      <c r="VC334"/>
      <c r="VD334"/>
      <c r="VE334"/>
      <c r="VF334"/>
      <c r="VG334"/>
      <c r="VH334"/>
      <c r="VI334"/>
      <c r="VJ334"/>
      <c r="VK334"/>
      <c r="VL334"/>
      <c r="VM334"/>
      <c r="VN334"/>
      <c r="VO334"/>
      <c r="VP334"/>
      <c r="VQ334"/>
      <c r="VR334"/>
      <c r="VS334"/>
      <c r="VT334"/>
      <c r="VU334"/>
      <c r="VV334"/>
      <c r="VW334"/>
      <c r="VX334"/>
      <c r="VY334"/>
      <c r="VZ334"/>
      <c r="WA334"/>
      <c r="WB334"/>
      <c r="WC334"/>
      <c r="WD334"/>
      <c r="WE334"/>
      <c r="WF334"/>
      <c r="WG334"/>
      <c r="WH334"/>
      <c r="WI334"/>
      <c r="WJ334"/>
      <c r="WK334"/>
      <c r="WL334"/>
      <c r="WM334"/>
      <c r="WN334"/>
      <c r="WO334"/>
      <c r="WP334"/>
      <c r="WQ334"/>
      <c r="WR334"/>
      <c r="WS334"/>
      <c r="WT334"/>
      <c r="WU334"/>
      <c r="WV334"/>
      <c r="WW334"/>
      <c r="WX334"/>
      <c r="WY334"/>
      <c r="WZ334"/>
      <c r="XA334"/>
      <c r="XB334"/>
      <c r="XC334"/>
      <c r="XD334"/>
      <c r="XE334"/>
      <c r="XF334"/>
      <c r="XG334"/>
      <c r="XH334"/>
      <c r="XI334"/>
      <c r="XJ334"/>
      <c r="XK334"/>
      <c r="XL334"/>
      <c r="XM334"/>
      <c r="XN334"/>
      <c r="XO334"/>
      <c r="XP334"/>
      <c r="XQ334"/>
      <c r="XR334"/>
      <c r="XS334"/>
      <c r="XT334"/>
      <c r="XU334"/>
      <c r="XV334"/>
      <c r="XW334"/>
      <c r="XX334"/>
      <c r="XY334"/>
      <c r="XZ334"/>
      <c r="YA334"/>
      <c r="YB334"/>
      <c r="YC334"/>
      <c r="YD334"/>
      <c r="YE334"/>
      <c r="YF334"/>
      <c r="YG334"/>
      <c r="YH334"/>
      <c r="YI334"/>
      <c r="YJ334"/>
      <c r="YK334"/>
      <c r="YL334"/>
      <c r="YM334"/>
      <c r="YN334"/>
      <c r="YO334"/>
      <c r="YP334"/>
      <c r="YQ334"/>
      <c r="YR334"/>
      <c r="YS334"/>
      <c r="YT334"/>
      <c r="YU334"/>
      <c r="YV334"/>
      <c r="YW334"/>
      <c r="YX334"/>
      <c r="YY334"/>
      <c r="YZ334"/>
      <c r="ZA334"/>
      <c r="ZB334"/>
      <c r="ZC334"/>
      <c r="ZD334"/>
      <c r="ZE334"/>
      <c r="ZF334"/>
      <c r="ZG334"/>
      <c r="ZH334"/>
      <c r="ZI334"/>
      <c r="ZJ334"/>
      <c r="ZK334"/>
      <c r="ZL334"/>
      <c r="ZM334"/>
      <c r="ZN334"/>
      <c r="ZO334"/>
      <c r="ZP334"/>
      <c r="ZQ334"/>
      <c r="ZR334"/>
      <c r="ZS334"/>
      <c r="ZT334"/>
      <c r="ZU334"/>
      <c r="ZV334"/>
      <c r="ZW334"/>
      <c r="ZX334"/>
      <c r="ZY334"/>
      <c r="ZZ334"/>
      <c r="AAA334"/>
      <c r="AAB334"/>
      <c r="AAC334"/>
      <c r="AAD334"/>
      <c r="AAE334"/>
      <c r="AAF334"/>
      <c r="AAG334"/>
      <c r="AAH334"/>
      <c r="AAI334"/>
      <c r="AAJ334"/>
      <c r="AAK334"/>
      <c r="AAL334"/>
      <c r="AAM334"/>
      <c r="AAN334"/>
      <c r="AAO334"/>
      <c r="AAP334"/>
      <c r="AAQ334"/>
      <c r="AAR334"/>
      <c r="AAS334"/>
      <c r="AAT334"/>
      <c r="AAU334"/>
      <c r="AAV334"/>
      <c r="AAW334"/>
      <c r="AAX334"/>
      <c r="AAY334"/>
      <c r="AAZ334"/>
      <c r="ABA334"/>
      <c r="ABB334"/>
      <c r="ABC334"/>
      <c r="ABD334"/>
      <c r="ABE334"/>
      <c r="ABF334"/>
      <c r="ABG334"/>
      <c r="ABH334"/>
      <c r="ABI334"/>
      <c r="ABJ334"/>
      <c r="ABK334"/>
      <c r="ABL334"/>
      <c r="ABM334"/>
      <c r="ABN334"/>
      <c r="ABO334"/>
      <c r="ABP334"/>
      <c r="ABQ334"/>
      <c r="ABR334"/>
      <c r="ABS334"/>
      <c r="ABT334"/>
      <c r="ABU334"/>
      <c r="ABV334"/>
      <c r="ABW334"/>
      <c r="ABX334"/>
      <c r="ABY334"/>
      <c r="ABZ334"/>
      <c r="ACA334"/>
      <c r="ACB334"/>
      <c r="ACC334"/>
      <c r="ACD334"/>
      <c r="ACE334"/>
      <c r="ACF334"/>
      <c r="ACG334"/>
      <c r="ACH334"/>
      <c r="ACI334"/>
      <c r="ACJ334"/>
      <c r="ACK334"/>
      <c r="ACL334"/>
      <c r="ACM334"/>
      <c r="ACN334"/>
      <c r="ACO334"/>
      <c r="ACP334"/>
      <c r="ACQ334"/>
      <c r="ACR334"/>
      <c r="ACS334"/>
      <c r="ACT334"/>
      <c r="ACU334"/>
      <c r="ACV334"/>
      <c r="ACW334"/>
      <c r="ACX334"/>
      <c r="ACY334"/>
      <c r="ACZ334"/>
      <c r="ADA334"/>
      <c r="ADB334"/>
      <c r="ADC334"/>
      <c r="ADD334"/>
      <c r="ADE334"/>
      <c r="ADF334"/>
      <c r="ADG334"/>
      <c r="ADH334"/>
      <c r="ADI334"/>
      <c r="ADJ334"/>
      <c r="ADK334"/>
      <c r="ADL334"/>
      <c r="ADM334"/>
      <c r="ADN334"/>
      <c r="ADO334"/>
      <c r="ADP334"/>
      <c r="ADQ334"/>
      <c r="ADR334"/>
      <c r="ADS334"/>
      <c r="ADT334"/>
      <c r="ADU334"/>
      <c r="ADV334"/>
      <c r="ADW334"/>
      <c r="ADX334"/>
      <c r="ADY334"/>
      <c r="ADZ334"/>
      <c r="AEA334"/>
      <c r="AEB334"/>
      <c r="AEC334"/>
      <c r="AED334"/>
      <c r="AEE334"/>
      <c r="AEF334"/>
      <c r="AEG334"/>
      <c r="AEH334"/>
      <c r="AEI334"/>
      <c r="AEJ334"/>
      <c r="AEK334"/>
      <c r="AEL334"/>
      <c r="AEM334"/>
      <c r="AEN334"/>
      <c r="AEO334"/>
      <c r="AEP334"/>
      <c r="AEQ334"/>
      <c r="AER334"/>
      <c r="AES334"/>
      <c r="AET334"/>
      <c r="AEU334"/>
      <c r="AEV334"/>
      <c r="AEW334"/>
      <c r="AEX334"/>
      <c r="AEY334"/>
      <c r="AEZ334"/>
      <c r="AFA334"/>
      <c r="AFB334"/>
      <c r="AFC334"/>
      <c r="AFD334"/>
      <c r="AFE334"/>
      <c r="AFF334"/>
      <c r="AFG334"/>
      <c r="AFH334"/>
      <c r="AFI334"/>
      <c r="AFJ334"/>
      <c r="AFK334"/>
      <c r="AFL334"/>
      <c r="AFM334"/>
      <c r="AFN334"/>
      <c r="AFO334"/>
      <c r="AFP334"/>
      <c r="AFQ334"/>
      <c r="AFR334"/>
      <c r="AFS334"/>
      <c r="AFT334"/>
      <c r="AFU334"/>
      <c r="AFV334"/>
      <c r="AFW334"/>
      <c r="AFX334"/>
      <c r="AFY334"/>
      <c r="AFZ334"/>
      <c r="AGA334"/>
      <c r="AGB334"/>
      <c r="AGC334"/>
      <c r="AGD334"/>
      <c r="AGE334"/>
      <c r="AGF334"/>
      <c r="AGG334"/>
      <c r="AGH334"/>
      <c r="AGI334"/>
      <c r="AGJ334"/>
      <c r="AGK334"/>
      <c r="AGL334"/>
      <c r="AGM334"/>
      <c r="AGN334"/>
      <c r="AGO334"/>
      <c r="AGP334"/>
      <c r="AGQ334"/>
      <c r="AGR334"/>
      <c r="AGS334"/>
      <c r="AGT334"/>
      <c r="AGU334"/>
      <c r="AGV334"/>
      <c r="AGW334"/>
      <c r="AGX334"/>
      <c r="AGY334"/>
      <c r="AGZ334"/>
      <c r="AHA334"/>
      <c r="AHB334"/>
      <c r="AHC334"/>
      <c r="AHD334"/>
      <c r="AHE334"/>
      <c r="AHF334"/>
      <c r="AHG334"/>
      <c r="AHH334"/>
      <c r="AHI334"/>
      <c r="AHJ334"/>
      <c r="AHK334"/>
      <c r="AHL334"/>
      <c r="AHM334"/>
      <c r="AHN334"/>
      <c r="AHO334"/>
      <c r="AHP334"/>
      <c r="AHQ334"/>
      <c r="AHR334"/>
      <c r="AHS334"/>
      <c r="AHT334"/>
      <c r="AHU334"/>
      <c r="AHV334"/>
      <c r="AHW334"/>
      <c r="AHX334"/>
      <c r="AHY334"/>
      <c r="AHZ334"/>
      <c r="AIA334"/>
      <c r="AIB334"/>
      <c r="AIC334"/>
      <c r="AID334"/>
      <c r="AIE334"/>
      <c r="AIF334"/>
      <c r="AIG334"/>
      <c r="AIH334"/>
      <c r="AII334"/>
      <c r="AIJ334"/>
      <c r="AIK334"/>
      <c r="AIL334"/>
      <c r="AIM334"/>
      <c r="AIN334"/>
      <c r="AIO334"/>
      <c r="AIP334"/>
      <c r="AIQ334"/>
      <c r="AIR334"/>
      <c r="AIS334"/>
      <c r="AIT334"/>
      <c r="AIU334"/>
      <c r="AIV334"/>
      <c r="AIW334"/>
      <c r="AIX334"/>
      <c r="AIY334"/>
      <c r="AIZ334"/>
      <c r="AJA334"/>
      <c r="AJB334"/>
      <c r="AJC334"/>
      <c r="AJD334"/>
      <c r="AJE334"/>
      <c r="AJF334"/>
      <c r="AJG334"/>
      <c r="AJH334"/>
      <c r="AJI334"/>
      <c r="AJJ334"/>
      <c r="AJK334"/>
      <c r="AJL334"/>
      <c r="AJM334"/>
      <c r="AJN334"/>
      <c r="AJO334"/>
      <c r="AJP334"/>
      <c r="AJQ334"/>
      <c r="AJR334"/>
      <c r="AJS334"/>
      <c r="AJT334"/>
      <c r="AJU334"/>
      <c r="AJV334"/>
      <c r="AJW334"/>
      <c r="AJX334"/>
      <c r="AJY334"/>
      <c r="AJZ334"/>
      <c r="AKA334"/>
      <c r="AKB334"/>
      <c r="AKC334"/>
      <c r="AKD334"/>
      <c r="AKE334"/>
      <c r="AKF334"/>
      <c r="AKG334"/>
      <c r="AKH334"/>
      <c r="AKI334"/>
      <c r="AKJ334"/>
      <c r="AKK334"/>
      <c r="AKL334"/>
      <c r="AKM334"/>
      <c r="AKN334"/>
      <c r="AKO334"/>
      <c r="AKP334"/>
      <c r="AKQ334"/>
      <c r="AKR334"/>
      <c r="AKS334"/>
      <c r="AKT334"/>
      <c r="AKU334"/>
      <c r="AKV334"/>
      <c r="AKW334"/>
      <c r="AKX334"/>
      <c r="AKY334"/>
      <c r="AKZ334"/>
      <c r="ALA334"/>
      <c r="ALB334"/>
      <c r="ALC334"/>
      <c r="ALD334"/>
      <c r="ALE334"/>
      <c r="ALF334"/>
      <c r="ALG334"/>
      <c r="ALH334"/>
      <c r="ALI334"/>
      <c r="ALJ334"/>
      <c r="ALK334"/>
      <c r="ALL334"/>
      <c r="ALM334"/>
      <c r="ALN334"/>
      <c r="ALO334"/>
      <c r="ALP334"/>
      <c r="ALQ334"/>
      <c r="ALR334"/>
      <c r="ALS334"/>
      <c r="ALT334"/>
      <c r="ALU334"/>
      <c r="ALV334"/>
      <c r="ALW334"/>
      <c r="ALX334"/>
      <c r="ALY334"/>
      <c r="ALZ334"/>
      <c r="AMA334"/>
      <c r="AMB334"/>
      <c r="AMC334"/>
      <c r="AMD334"/>
      <c r="AME334"/>
      <c r="AMF334"/>
      <c r="AMG334"/>
      <c r="AMH334"/>
      <c r="AMI334"/>
    </row>
    <row r="335" spans="1:1023" ht="30">
      <c r="A335" s="423" t="s">
        <v>13922</v>
      </c>
      <c r="B335" s="156">
        <v>335</v>
      </c>
      <c r="C335" s="301" t="s">
        <v>13920</v>
      </c>
      <c r="D335" s="312" t="s">
        <v>13921</v>
      </c>
      <c r="E335" s="168"/>
      <c r="F335" s="168"/>
      <c r="G335" s="168"/>
      <c r="H335" s="168"/>
      <c r="I335" s="170"/>
      <c r="J335" s="325" t="s">
        <v>856</v>
      </c>
      <c r="K335" s="171">
        <v>1</v>
      </c>
      <c r="L335" s="171">
        <v>1</v>
      </c>
      <c r="M335" s="172"/>
      <c r="N335" s="172"/>
      <c r="O335" s="171"/>
      <c r="P335" s="172"/>
      <c r="Q335" s="172"/>
      <c r="R335" s="172"/>
      <c r="S335" s="172"/>
      <c r="T335" s="172"/>
      <c r="U335" s="173"/>
      <c r="V335" s="166">
        <f t="shared" si="178"/>
        <v>100</v>
      </c>
      <c r="W335" s="166">
        <f t="shared" si="171"/>
        <v>100</v>
      </c>
      <c r="X335" s="166">
        <f t="shared" si="170"/>
        <v>100</v>
      </c>
      <c r="Y335" s="166">
        <f t="shared" si="165"/>
        <v>100</v>
      </c>
      <c r="Z335" s="166">
        <f t="shared" si="176"/>
        <v>100</v>
      </c>
      <c r="AA335" s="174">
        <f t="shared" si="169"/>
        <v>100</v>
      </c>
      <c r="AB335" s="174">
        <f t="shared" si="168"/>
        <v>100</v>
      </c>
      <c r="AC335" s="174">
        <f t="shared" si="177"/>
        <v>100</v>
      </c>
      <c r="AD335" s="186"/>
      <c r="AE335" s="168"/>
      <c r="AF335" s="162">
        <f t="shared" si="179"/>
        <v>1</v>
      </c>
      <c r="AG335" s="162">
        <f t="shared" si="180"/>
        <v>1</v>
      </c>
      <c r="AH335" s="162">
        <f t="shared" si="181"/>
        <v>3</v>
      </c>
      <c r="AI335" s="162">
        <f t="shared" si="182"/>
        <v>5</v>
      </c>
      <c r="AJ335" s="163"/>
      <c r="AK335" s="175">
        <v>1</v>
      </c>
      <c r="AL335" s="169">
        <v>1</v>
      </c>
      <c r="AM335" s="163"/>
      <c r="AN335" s="154">
        <v>1</v>
      </c>
      <c r="AO335" s="154">
        <v>10</v>
      </c>
      <c r="AP335"/>
      <c r="AQ335" s="243" t="s">
        <v>26289</v>
      </c>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c r="YE335"/>
      <c r="YF335"/>
      <c r="YG335"/>
      <c r="YH335"/>
      <c r="YI335"/>
      <c r="YJ335"/>
      <c r="YK335"/>
      <c r="YL335"/>
      <c r="YM335"/>
      <c r="YN335"/>
      <c r="YO335"/>
      <c r="YP335"/>
      <c r="YQ335"/>
      <c r="YR335"/>
      <c r="YS335"/>
      <c r="YT335"/>
      <c r="YU335"/>
      <c r="YV335"/>
      <c r="YW335"/>
      <c r="YX335"/>
      <c r="YY335"/>
      <c r="YZ335"/>
      <c r="ZA335"/>
      <c r="ZB335"/>
      <c r="ZC335"/>
      <c r="ZD335"/>
      <c r="ZE335"/>
      <c r="ZF335"/>
      <c r="ZG335"/>
      <c r="ZH335"/>
      <c r="ZI335"/>
      <c r="ZJ335"/>
      <c r="ZK335"/>
      <c r="ZL335"/>
      <c r="ZM335"/>
      <c r="ZN335"/>
      <c r="ZO335"/>
      <c r="ZP335"/>
      <c r="ZQ335"/>
      <c r="ZR335"/>
      <c r="ZS335"/>
      <c r="ZT335"/>
      <c r="ZU335"/>
      <c r="ZV335"/>
      <c r="ZW335"/>
      <c r="ZX335"/>
      <c r="ZY335"/>
      <c r="ZZ335"/>
      <c r="AAA335"/>
      <c r="AAB335"/>
      <c r="AAC335"/>
      <c r="AAD335"/>
      <c r="AAE335"/>
      <c r="AAF335"/>
      <c r="AAG335"/>
      <c r="AAH335"/>
      <c r="AAI335"/>
      <c r="AAJ335"/>
      <c r="AAK335"/>
      <c r="AAL335"/>
      <c r="AAM335"/>
      <c r="AAN335"/>
      <c r="AAO335"/>
      <c r="AAP335"/>
      <c r="AAQ335"/>
      <c r="AAR335"/>
      <c r="AAS335"/>
      <c r="AAT335"/>
      <c r="AAU335"/>
      <c r="AAV335"/>
      <c r="AAW335"/>
      <c r="AAX335"/>
      <c r="AAY335"/>
      <c r="AAZ335"/>
      <c r="ABA335"/>
      <c r="ABB335"/>
      <c r="ABC335"/>
      <c r="ABD335"/>
      <c r="ABE335"/>
      <c r="ABF335"/>
      <c r="ABG335"/>
      <c r="ABH335"/>
      <c r="ABI335"/>
      <c r="ABJ335"/>
      <c r="ABK335"/>
      <c r="ABL335"/>
      <c r="ABM335"/>
      <c r="ABN335"/>
      <c r="ABO335"/>
      <c r="ABP335"/>
      <c r="ABQ335"/>
      <c r="ABR335"/>
      <c r="ABS335"/>
      <c r="ABT335"/>
      <c r="ABU335"/>
      <c r="ABV335"/>
      <c r="ABW335"/>
      <c r="ABX335"/>
      <c r="ABY335"/>
      <c r="ABZ335"/>
      <c r="ACA335"/>
      <c r="ACB335"/>
      <c r="ACC335"/>
      <c r="ACD335"/>
      <c r="ACE335"/>
      <c r="ACF335"/>
      <c r="ACG335"/>
      <c r="ACH335"/>
      <c r="ACI335"/>
      <c r="ACJ335"/>
      <c r="ACK335"/>
      <c r="ACL335"/>
      <c r="ACM335"/>
      <c r="ACN335"/>
      <c r="ACO335"/>
      <c r="ACP335"/>
      <c r="ACQ335"/>
      <c r="ACR335"/>
      <c r="ACS335"/>
      <c r="ACT335"/>
      <c r="ACU335"/>
      <c r="ACV335"/>
      <c r="ACW335"/>
      <c r="ACX335"/>
      <c r="ACY335"/>
      <c r="ACZ335"/>
      <c r="ADA335"/>
      <c r="ADB335"/>
      <c r="ADC335"/>
      <c r="ADD335"/>
      <c r="ADE335"/>
      <c r="ADF335"/>
      <c r="ADG335"/>
      <c r="ADH335"/>
      <c r="ADI335"/>
      <c r="ADJ335"/>
      <c r="ADK335"/>
      <c r="ADL335"/>
      <c r="ADM335"/>
      <c r="ADN335"/>
      <c r="ADO335"/>
      <c r="ADP335"/>
      <c r="ADQ335"/>
      <c r="ADR335"/>
      <c r="ADS335"/>
      <c r="ADT335"/>
      <c r="ADU335"/>
      <c r="ADV335"/>
      <c r="ADW335"/>
      <c r="ADX335"/>
      <c r="ADY335"/>
      <c r="ADZ335"/>
      <c r="AEA335"/>
      <c r="AEB335"/>
      <c r="AEC335"/>
      <c r="AED335"/>
      <c r="AEE335"/>
      <c r="AEF335"/>
      <c r="AEG335"/>
      <c r="AEH335"/>
      <c r="AEI335"/>
      <c r="AEJ335"/>
      <c r="AEK335"/>
      <c r="AEL335"/>
      <c r="AEM335"/>
      <c r="AEN335"/>
      <c r="AEO335"/>
      <c r="AEP335"/>
      <c r="AEQ335"/>
      <c r="AER335"/>
      <c r="AES335"/>
      <c r="AET335"/>
      <c r="AEU335"/>
      <c r="AEV335"/>
      <c r="AEW335"/>
      <c r="AEX335"/>
      <c r="AEY335"/>
      <c r="AEZ335"/>
      <c r="AFA335"/>
      <c r="AFB335"/>
      <c r="AFC335"/>
      <c r="AFD335"/>
      <c r="AFE335"/>
      <c r="AFF335"/>
      <c r="AFG335"/>
      <c r="AFH335"/>
      <c r="AFI335"/>
      <c r="AFJ335"/>
      <c r="AFK335"/>
      <c r="AFL335"/>
      <c r="AFM335"/>
      <c r="AFN335"/>
      <c r="AFO335"/>
      <c r="AFP335"/>
      <c r="AFQ335"/>
      <c r="AFR335"/>
      <c r="AFS335"/>
      <c r="AFT335"/>
      <c r="AFU335"/>
      <c r="AFV335"/>
      <c r="AFW335"/>
      <c r="AFX335"/>
      <c r="AFY335"/>
      <c r="AFZ335"/>
      <c r="AGA335"/>
      <c r="AGB335"/>
      <c r="AGC335"/>
      <c r="AGD335"/>
      <c r="AGE335"/>
      <c r="AGF335"/>
      <c r="AGG335"/>
      <c r="AGH335"/>
      <c r="AGI335"/>
      <c r="AGJ335"/>
      <c r="AGK335"/>
      <c r="AGL335"/>
      <c r="AGM335"/>
      <c r="AGN335"/>
      <c r="AGO335"/>
      <c r="AGP335"/>
      <c r="AGQ335"/>
      <c r="AGR335"/>
      <c r="AGS335"/>
      <c r="AGT335"/>
      <c r="AGU335"/>
      <c r="AGV335"/>
      <c r="AGW335"/>
      <c r="AGX335"/>
      <c r="AGY335"/>
      <c r="AGZ335"/>
      <c r="AHA335"/>
      <c r="AHB335"/>
      <c r="AHC335"/>
      <c r="AHD335"/>
      <c r="AHE335"/>
      <c r="AHF335"/>
      <c r="AHG335"/>
      <c r="AHH335"/>
      <c r="AHI335"/>
      <c r="AHJ335"/>
      <c r="AHK335"/>
      <c r="AHL335"/>
      <c r="AHM335"/>
      <c r="AHN335"/>
      <c r="AHO335"/>
      <c r="AHP335"/>
      <c r="AHQ335"/>
      <c r="AHR335"/>
      <c r="AHS335"/>
      <c r="AHT335"/>
      <c r="AHU335"/>
      <c r="AHV335"/>
      <c r="AHW335"/>
      <c r="AHX335"/>
      <c r="AHY335"/>
      <c r="AHZ335"/>
      <c r="AIA335"/>
      <c r="AIB335"/>
      <c r="AIC335"/>
      <c r="AID335"/>
      <c r="AIE335"/>
      <c r="AIF335"/>
      <c r="AIG335"/>
      <c r="AIH335"/>
      <c r="AII335"/>
      <c r="AIJ335"/>
      <c r="AIK335"/>
      <c r="AIL335"/>
      <c r="AIM335"/>
      <c r="AIN335"/>
      <c r="AIO335"/>
      <c r="AIP335"/>
      <c r="AIQ335"/>
      <c r="AIR335"/>
      <c r="AIS335"/>
      <c r="AIT335"/>
      <c r="AIU335"/>
      <c r="AIV335"/>
      <c r="AIW335"/>
      <c r="AIX335"/>
      <c r="AIY335"/>
      <c r="AIZ335"/>
      <c r="AJA335"/>
      <c r="AJB335"/>
      <c r="AJC335"/>
      <c r="AJD335"/>
      <c r="AJE335"/>
      <c r="AJF335"/>
      <c r="AJG335"/>
      <c r="AJH335"/>
      <c r="AJI335"/>
      <c r="AJJ335"/>
      <c r="AJK335"/>
      <c r="AJL335"/>
      <c r="AJM335"/>
      <c r="AJN335"/>
      <c r="AJO335"/>
      <c r="AJP335"/>
      <c r="AJQ335"/>
      <c r="AJR335"/>
      <c r="AJS335"/>
      <c r="AJT335"/>
      <c r="AJU335"/>
      <c r="AJV335"/>
      <c r="AJW335"/>
      <c r="AJX335"/>
      <c r="AJY335"/>
      <c r="AJZ335"/>
      <c r="AKA335"/>
      <c r="AKB335"/>
      <c r="AKC335"/>
      <c r="AKD335"/>
      <c r="AKE335"/>
      <c r="AKF335"/>
      <c r="AKG335"/>
      <c r="AKH335"/>
      <c r="AKI335"/>
      <c r="AKJ335"/>
      <c r="AKK335"/>
      <c r="AKL335"/>
      <c r="AKM335"/>
      <c r="AKN335"/>
      <c r="AKO335"/>
      <c r="AKP335"/>
      <c r="AKQ335"/>
      <c r="AKR335"/>
      <c r="AKS335"/>
      <c r="AKT335"/>
      <c r="AKU335"/>
      <c r="AKV335"/>
      <c r="AKW335"/>
      <c r="AKX335"/>
      <c r="AKY335"/>
      <c r="AKZ335"/>
      <c r="ALA335"/>
      <c r="ALB335"/>
      <c r="ALC335"/>
      <c r="ALD335"/>
      <c r="ALE335"/>
      <c r="ALF335"/>
      <c r="ALG335"/>
      <c r="ALH335"/>
      <c r="ALI335"/>
      <c r="ALJ335"/>
      <c r="ALK335"/>
      <c r="ALL335"/>
      <c r="ALM335"/>
      <c r="ALN335"/>
      <c r="ALO335"/>
      <c r="ALP335"/>
      <c r="ALQ335"/>
      <c r="ALR335"/>
      <c r="ALS335"/>
      <c r="ALT335"/>
      <c r="ALU335"/>
      <c r="ALV335"/>
      <c r="ALW335"/>
      <c r="ALX335"/>
      <c r="ALY335"/>
      <c r="ALZ335"/>
      <c r="AMA335"/>
      <c r="AMB335"/>
      <c r="AMC335"/>
      <c r="AMD335"/>
      <c r="AME335"/>
      <c r="AMF335"/>
      <c r="AMG335"/>
      <c r="AMH335"/>
      <c r="AMI335"/>
    </row>
    <row r="336" spans="1:1023" ht="30">
      <c r="A336" s="286" t="s">
        <v>800</v>
      </c>
      <c r="B336" s="156">
        <v>336</v>
      </c>
      <c r="C336" t="s">
        <v>26030</v>
      </c>
      <c r="D336" s="385" t="s">
        <v>26031</v>
      </c>
      <c r="E336" s="385"/>
      <c r="F336" s="168">
        <v>4</v>
      </c>
      <c r="G336" s="168"/>
      <c r="H336" s="168"/>
      <c r="I336" s="170" t="s">
        <v>774</v>
      </c>
      <c r="J336" s="325">
        <v>2</v>
      </c>
      <c r="K336" s="171">
        <v>1</v>
      </c>
      <c r="L336" s="171">
        <v>1</v>
      </c>
      <c r="M336" s="172"/>
      <c r="N336" s="172"/>
      <c r="O336" s="171"/>
      <c r="P336" s="172"/>
      <c r="Q336" s="172"/>
      <c r="R336" s="172"/>
      <c r="S336" s="172"/>
      <c r="T336" s="172"/>
      <c r="U336" s="173"/>
      <c r="V336" s="166">
        <f t="shared" si="178"/>
        <v>100</v>
      </c>
      <c r="W336" s="166">
        <f t="shared" si="171"/>
        <v>100</v>
      </c>
      <c r="X336" s="166">
        <f t="shared" si="170"/>
        <v>100</v>
      </c>
      <c r="Y336" s="166">
        <f t="shared" si="165"/>
        <v>100</v>
      </c>
      <c r="Z336" s="166">
        <f t="shared" si="176"/>
        <v>100</v>
      </c>
      <c r="AA336" s="174">
        <f t="shared" si="169"/>
        <v>100</v>
      </c>
      <c r="AB336" s="174">
        <f t="shared" si="168"/>
        <v>100</v>
      </c>
      <c r="AC336" s="174">
        <f t="shared" si="177"/>
        <v>100</v>
      </c>
      <c r="AD336" s="186">
        <v>0.05</v>
      </c>
      <c r="AE336" s="186"/>
      <c r="AF336" s="162">
        <f t="shared" si="179"/>
        <v>1</v>
      </c>
      <c r="AG336" s="162">
        <f t="shared" si="180"/>
        <v>10</v>
      </c>
      <c r="AH336" s="162">
        <f t="shared" si="181"/>
        <v>3</v>
      </c>
      <c r="AI336" s="162">
        <f t="shared" si="182"/>
        <v>100</v>
      </c>
      <c r="AJ336" s="163" t="s">
        <v>774</v>
      </c>
      <c r="AK336" s="196">
        <v>1</v>
      </c>
      <c r="AL336" s="176"/>
      <c r="AM336" s="163"/>
      <c r="AN336"/>
      <c r="AO336"/>
      <c r="AP336"/>
      <c r="AQ336" s="243" t="s">
        <v>801</v>
      </c>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c r="UH336"/>
      <c r="UI336"/>
      <c r="UJ336"/>
      <c r="UK336"/>
      <c r="UL336"/>
      <c r="UM336"/>
      <c r="UN336"/>
      <c r="UO336"/>
      <c r="UP336"/>
      <c r="UQ336"/>
      <c r="UR336"/>
      <c r="US336"/>
      <c r="UT336"/>
      <c r="UU336"/>
      <c r="UV336"/>
      <c r="UW336"/>
      <c r="UX336"/>
      <c r="UY336"/>
      <c r="UZ336"/>
      <c r="VA336"/>
      <c r="VB336"/>
      <c r="VC336"/>
      <c r="VD336"/>
      <c r="VE336"/>
      <c r="VF336"/>
      <c r="VG336"/>
      <c r="VH336"/>
      <c r="VI336"/>
      <c r="VJ336"/>
      <c r="VK336"/>
      <c r="VL336"/>
      <c r="VM336"/>
      <c r="VN336"/>
      <c r="VO336"/>
      <c r="VP336"/>
      <c r="VQ336"/>
      <c r="VR336"/>
      <c r="VS336"/>
      <c r="VT336"/>
      <c r="VU336"/>
      <c r="VV336"/>
      <c r="VW336"/>
      <c r="VX336"/>
      <c r="VY336"/>
      <c r="VZ336"/>
      <c r="WA336"/>
      <c r="WB336"/>
      <c r="WC336"/>
      <c r="WD336"/>
      <c r="WE336"/>
      <c r="WF336"/>
      <c r="WG336"/>
      <c r="WH336"/>
      <c r="WI336"/>
      <c r="WJ336"/>
      <c r="WK336"/>
      <c r="WL336"/>
      <c r="WM336"/>
      <c r="WN336"/>
      <c r="WO336"/>
      <c r="WP336"/>
      <c r="WQ336"/>
      <c r="WR336"/>
      <c r="WS336"/>
      <c r="WT336"/>
      <c r="WU336"/>
      <c r="WV336"/>
      <c r="WW336"/>
      <c r="WX336"/>
      <c r="WY336"/>
      <c r="WZ336"/>
      <c r="XA336"/>
      <c r="XB336"/>
      <c r="XC336"/>
      <c r="XD336"/>
      <c r="XE336"/>
      <c r="XF336"/>
      <c r="XG336"/>
      <c r="XH336"/>
      <c r="XI336"/>
      <c r="XJ336"/>
      <c r="XK336"/>
      <c r="XL336"/>
      <c r="XM336"/>
      <c r="XN336"/>
      <c r="XO336"/>
      <c r="XP336"/>
      <c r="XQ336"/>
      <c r="XR336"/>
      <c r="XS336"/>
      <c r="XT336"/>
      <c r="XU336"/>
      <c r="XV336"/>
      <c r="XW336"/>
      <c r="XX336"/>
      <c r="XY336"/>
      <c r="XZ336"/>
      <c r="YA336"/>
      <c r="YB336"/>
      <c r="YC336"/>
      <c r="YD336"/>
      <c r="YE336"/>
      <c r="YF336"/>
      <c r="YG336"/>
      <c r="YH336"/>
      <c r="YI336"/>
      <c r="YJ336"/>
      <c r="YK336"/>
      <c r="YL336"/>
      <c r="YM336"/>
      <c r="YN336"/>
      <c r="YO336"/>
      <c r="YP336"/>
      <c r="YQ336"/>
      <c r="YR336"/>
      <c r="YS336"/>
      <c r="YT336"/>
      <c r="YU336"/>
      <c r="YV336"/>
      <c r="YW336"/>
      <c r="YX336"/>
      <c r="YY336"/>
      <c r="YZ336"/>
      <c r="ZA336"/>
      <c r="ZB336"/>
      <c r="ZC336"/>
      <c r="ZD336"/>
      <c r="ZE336"/>
      <c r="ZF336"/>
      <c r="ZG336"/>
      <c r="ZH336"/>
      <c r="ZI336"/>
      <c r="ZJ336"/>
      <c r="ZK336"/>
      <c r="ZL336"/>
      <c r="ZM336"/>
      <c r="ZN336"/>
      <c r="ZO336"/>
      <c r="ZP336"/>
      <c r="ZQ336"/>
      <c r="ZR336"/>
      <c r="ZS336"/>
      <c r="ZT336"/>
      <c r="ZU336"/>
      <c r="ZV336"/>
      <c r="ZW336"/>
      <c r="ZX336"/>
      <c r="ZY336"/>
      <c r="ZZ336"/>
      <c r="AAA336"/>
      <c r="AAB336"/>
      <c r="AAC336"/>
      <c r="AAD336"/>
      <c r="AAE336"/>
      <c r="AAF336"/>
      <c r="AAG336"/>
      <c r="AAH336"/>
      <c r="AAI336"/>
      <c r="AAJ336"/>
      <c r="AAK336"/>
      <c r="AAL336"/>
      <c r="AAM336"/>
      <c r="AAN336"/>
      <c r="AAO336"/>
      <c r="AAP336"/>
      <c r="AAQ336"/>
      <c r="AAR336"/>
      <c r="AAS336"/>
      <c r="AAT336"/>
      <c r="AAU336"/>
      <c r="AAV336"/>
      <c r="AAW336"/>
      <c r="AAX336"/>
      <c r="AAY336"/>
      <c r="AAZ336"/>
      <c r="ABA336"/>
      <c r="ABB336"/>
      <c r="ABC336"/>
      <c r="ABD336"/>
      <c r="ABE336"/>
      <c r="ABF336"/>
      <c r="ABG336"/>
      <c r="ABH336"/>
      <c r="ABI336"/>
      <c r="ABJ336"/>
      <c r="ABK336"/>
      <c r="ABL336"/>
      <c r="ABM336"/>
      <c r="ABN336"/>
      <c r="ABO336"/>
      <c r="ABP336"/>
      <c r="ABQ336"/>
      <c r="ABR336"/>
      <c r="ABS336"/>
      <c r="ABT336"/>
      <c r="ABU336"/>
      <c r="ABV336"/>
      <c r="ABW336"/>
      <c r="ABX336"/>
      <c r="ABY336"/>
      <c r="ABZ336"/>
      <c r="ACA336"/>
      <c r="ACB336"/>
      <c r="ACC336"/>
      <c r="ACD336"/>
      <c r="ACE336"/>
      <c r="ACF336"/>
      <c r="ACG336"/>
      <c r="ACH336"/>
      <c r="ACI336"/>
      <c r="ACJ336"/>
      <c r="ACK336"/>
      <c r="ACL336"/>
      <c r="ACM336"/>
      <c r="ACN336"/>
      <c r="ACO336"/>
      <c r="ACP336"/>
      <c r="ACQ336"/>
      <c r="ACR336"/>
      <c r="ACS336"/>
      <c r="ACT336"/>
      <c r="ACU336"/>
      <c r="ACV336"/>
      <c r="ACW336"/>
      <c r="ACX336"/>
      <c r="ACY336"/>
      <c r="ACZ336"/>
      <c r="ADA336"/>
      <c r="ADB336"/>
      <c r="ADC336"/>
      <c r="ADD336"/>
      <c r="ADE336"/>
      <c r="ADF336"/>
      <c r="ADG336"/>
      <c r="ADH336"/>
      <c r="ADI336"/>
      <c r="ADJ336"/>
      <c r="ADK336"/>
      <c r="ADL336"/>
      <c r="ADM336"/>
      <c r="ADN336"/>
      <c r="ADO336"/>
      <c r="ADP336"/>
      <c r="ADQ336"/>
      <c r="ADR336"/>
      <c r="ADS336"/>
      <c r="ADT336"/>
      <c r="ADU336"/>
      <c r="ADV336"/>
      <c r="ADW336"/>
      <c r="ADX336"/>
      <c r="ADY336"/>
      <c r="ADZ336"/>
      <c r="AEA336"/>
      <c r="AEB336"/>
      <c r="AEC336"/>
      <c r="AED336"/>
      <c r="AEE336"/>
      <c r="AEF336"/>
      <c r="AEG336"/>
      <c r="AEH336"/>
      <c r="AEI336"/>
      <c r="AEJ336"/>
      <c r="AEK336"/>
      <c r="AEL336"/>
      <c r="AEM336"/>
      <c r="AEN336"/>
      <c r="AEO336"/>
      <c r="AEP336"/>
      <c r="AEQ336"/>
      <c r="AER336"/>
      <c r="AES336"/>
      <c r="AET336"/>
      <c r="AEU336"/>
      <c r="AEV336"/>
      <c r="AEW336"/>
      <c r="AEX336"/>
      <c r="AEY336"/>
      <c r="AEZ336"/>
      <c r="AFA336"/>
      <c r="AFB336"/>
      <c r="AFC336"/>
      <c r="AFD336"/>
      <c r="AFE336"/>
      <c r="AFF336"/>
      <c r="AFG336"/>
      <c r="AFH336"/>
      <c r="AFI336"/>
      <c r="AFJ336"/>
      <c r="AFK336"/>
      <c r="AFL336"/>
      <c r="AFM336"/>
      <c r="AFN336"/>
      <c r="AFO336"/>
      <c r="AFP336"/>
      <c r="AFQ336"/>
      <c r="AFR336"/>
      <c r="AFS336"/>
      <c r="AFT336"/>
      <c r="AFU336"/>
      <c r="AFV336"/>
      <c r="AFW336"/>
      <c r="AFX336"/>
      <c r="AFY336"/>
      <c r="AFZ336"/>
      <c r="AGA336"/>
      <c r="AGB336"/>
      <c r="AGC336"/>
      <c r="AGD336"/>
      <c r="AGE336"/>
      <c r="AGF336"/>
      <c r="AGG336"/>
      <c r="AGH336"/>
      <c r="AGI336"/>
      <c r="AGJ336"/>
      <c r="AGK336"/>
      <c r="AGL336"/>
      <c r="AGM336"/>
      <c r="AGN336"/>
      <c r="AGO336"/>
      <c r="AGP336"/>
      <c r="AGQ336"/>
      <c r="AGR336"/>
      <c r="AGS336"/>
      <c r="AGT336"/>
      <c r="AGU336"/>
      <c r="AGV336"/>
      <c r="AGW336"/>
      <c r="AGX336"/>
      <c r="AGY336"/>
      <c r="AGZ336"/>
      <c r="AHA336"/>
      <c r="AHB336"/>
      <c r="AHC336"/>
      <c r="AHD336"/>
      <c r="AHE336"/>
      <c r="AHF336"/>
      <c r="AHG336"/>
      <c r="AHH336"/>
      <c r="AHI336"/>
      <c r="AHJ336"/>
      <c r="AHK336"/>
      <c r="AHL336"/>
      <c r="AHM336"/>
      <c r="AHN336"/>
      <c r="AHO336"/>
      <c r="AHP336"/>
      <c r="AHQ336"/>
      <c r="AHR336"/>
      <c r="AHS336"/>
      <c r="AHT336"/>
      <c r="AHU336"/>
      <c r="AHV336"/>
      <c r="AHW336"/>
      <c r="AHX336"/>
      <c r="AHY336"/>
      <c r="AHZ336"/>
      <c r="AIA336"/>
      <c r="AIB336"/>
      <c r="AIC336"/>
      <c r="AID336"/>
      <c r="AIE336"/>
      <c r="AIF336"/>
      <c r="AIG336"/>
      <c r="AIH336"/>
      <c r="AII336"/>
      <c r="AIJ336"/>
      <c r="AIK336"/>
      <c r="AIL336"/>
      <c r="AIM336"/>
      <c r="AIN336"/>
      <c r="AIO336"/>
      <c r="AIP336"/>
      <c r="AIQ336"/>
      <c r="AIR336"/>
      <c r="AIS336"/>
      <c r="AIT336"/>
      <c r="AIU336"/>
      <c r="AIV336"/>
      <c r="AIW336"/>
      <c r="AIX336"/>
      <c r="AIY336"/>
      <c r="AIZ336"/>
      <c r="AJA336"/>
      <c r="AJB336"/>
      <c r="AJC336"/>
      <c r="AJD336"/>
      <c r="AJE336"/>
      <c r="AJF336"/>
      <c r="AJG336"/>
      <c r="AJH336"/>
      <c r="AJI336"/>
      <c r="AJJ336"/>
      <c r="AJK336"/>
      <c r="AJL336"/>
      <c r="AJM336"/>
      <c r="AJN336"/>
      <c r="AJO336"/>
      <c r="AJP336"/>
      <c r="AJQ336"/>
      <c r="AJR336"/>
      <c r="AJS336"/>
      <c r="AJT336"/>
      <c r="AJU336"/>
      <c r="AJV336"/>
      <c r="AJW336"/>
      <c r="AJX336"/>
      <c r="AJY336"/>
      <c r="AJZ336"/>
      <c r="AKA336"/>
      <c r="AKB336"/>
      <c r="AKC336"/>
      <c r="AKD336"/>
      <c r="AKE336"/>
      <c r="AKF336"/>
      <c r="AKG336"/>
      <c r="AKH336"/>
      <c r="AKI336"/>
      <c r="AKJ336"/>
      <c r="AKK336"/>
      <c r="AKL336"/>
      <c r="AKM336"/>
      <c r="AKN336"/>
      <c r="AKO336"/>
      <c r="AKP336"/>
      <c r="AKQ336"/>
      <c r="AKR336"/>
      <c r="AKS336"/>
      <c r="AKT336"/>
      <c r="AKU336"/>
      <c r="AKV336"/>
      <c r="AKW336"/>
      <c r="AKX336"/>
      <c r="AKY336"/>
      <c r="AKZ336"/>
      <c r="ALA336"/>
      <c r="ALB336"/>
      <c r="ALC336"/>
      <c r="ALD336"/>
      <c r="ALE336"/>
      <c r="ALF336"/>
      <c r="ALG336"/>
      <c r="ALH336"/>
      <c r="ALI336"/>
      <c r="ALJ336"/>
      <c r="ALK336"/>
      <c r="ALL336"/>
      <c r="ALM336"/>
      <c r="ALN336"/>
      <c r="ALO336"/>
      <c r="ALP336"/>
      <c r="ALQ336"/>
      <c r="ALR336"/>
      <c r="ALS336"/>
      <c r="ALT336"/>
      <c r="ALU336"/>
      <c r="ALV336"/>
      <c r="ALW336"/>
      <c r="ALX336"/>
      <c r="ALY336"/>
      <c r="ALZ336"/>
      <c r="AMA336"/>
      <c r="AMB336"/>
      <c r="AMC336"/>
      <c r="AMD336"/>
      <c r="AME336"/>
      <c r="AMF336"/>
      <c r="AMG336"/>
      <c r="AMH336"/>
      <c r="AMI336"/>
    </row>
    <row r="337" spans="1:1023" ht="60">
      <c r="A337" s="279" t="s">
        <v>787</v>
      </c>
      <c r="B337" s="156">
        <v>337</v>
      </c>
      <c r="C337" s="397" t="s">
        <v>788</v>
      </c>
      <c r="D337" s="312"/>
      <c r="E337" s="168"/>
      <c r="F337" s="168"/>
      <c r="G337" s="168"/>
      <c r="H337" s="168"/>
      <c r="I337" s="170" t="s">
        <v>789</v>
      </c>
      <c r="J337" s="325">
        <v>2</v>
      </c>
      <c r="K337" s="171">
        <v>1</v>
      </c>
      <c r="L337" s="171"/>
      <c r="M337" s="172"/>
      <c r="N337" s="172"/>
      <c r="O337" s="171"/>
      <c r="P337" s="191">
        <v>2</v>
      </c>
      <c r="Q337" s="172"/>
      <c r="R337" s="172"/>
      <c r="S337" s="172"/>
      <c r="T337" s="172"/>
      <c r="U337" s="173"/>
      <c r="V337" s="166">
        <f t="shared" si="178"/>
        <v>100</v>
      </c>
      <c r="W337" s="166">
        <f t="shared" si="171"/>
        <v>100</v>
      </c>
      <c r="X337" s="166">
        <f t="shared" si="170"/>
        <v>100</v>
      </c>
      <c r="Y337" s="166">
        <f t="shared" si="165"/>
        <v>100</v>
      </c>
      <c r="Z337" s="166">
        <f t="shared" si="176"/>
        <v>10</v>
      </c>
      <c r="AA337" s="174">
        <f t="shared" si="169"/>
        <v>100</v>
      </c>
      <c r="AB337" s="174">
        <f t="shared" si="168"/>
        <v>100</v>
      </c>
      <c r="AC337" s="174">
        <f t="shared" si="177"/>
        <v>100</v>
      </c>
      <c r="AD337" s="168"/>
      <c r="AE337" s="168"/>
      <c r="AF337" s="162">
        <f t="shared" si="179"/>
        <v>1</v>
      </c>
      <c r="AG337" s="162">
        <f t="shared" si="180"/>
        <v>10</v>
      </c>
      <c r="AH337" s="162">
        <f t="shared" si="181"/>
        <v>3</v>
      </c>
      <c r="AI337" s="162">
        <f t="shared" si="182"/>
        <v>100</v>
      </c>
      <c r="AJ337" s="163">
        <v>3.3999999999999998E-3</v>
      </c>
      <c r="AK337" s="175"/>
      <c r="AL337" s="176"/>
      <c r="AM337" s="163"/>
      <c r="AN337"/>
      <c r="AO337"/>
      <c r="AP337"/>
      <c r="AQ337" s="263" t="s">
        <v>781</v>
      </c>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c r="UP337"/>
      <c r="UQ337"/>
      <c r="UR337"/>
      <c r="US337"/>
      <c r="UT337"/>
      <c r="UU337"/>
      <c r="UV337"/>
      <c r="UW337"/>
      <c r="UX337"/>
      <c r="UY337"/>
      <c r="UZ337"/>
      <c r="VA337"/>
      <c r="VB337"/>
      <c r="VC337"/>
      <c r="VD337"/>
      <c r="VE337"/>
      <c r="VF337"/>
      <c r="VG337"/>
      <c r="VH337"/>
      <c r="VI337"/>
      <c r="VJ337"/>
      <c r="VK337"/>
      <c r="VL337"/>
      <c r="VM337"/>
      <c r="VN337"/>
      <c r="VO337"/>
      <c r="VP337"/>
      <c r="VQ337"/>
      <c r="VR337"/>
      <c r="VS337"/>
      <c r="VT337"/>
      <c r="VU337"/>
      <c r="VV337"/>
      <c r="VW337"/>
      <c r="VX337"/>
      <c r="VY337"/>
      <c r="VZ337"/>
      <c r="WA337"/>
      <c r="WB337"/>
      <c r="WC337"/>
      <c r="WD337"/>
      <c r="WE337"/>
      <c r="WF337"/>
      <c r="WG337"/>
      <c r="WH337"/>
      <c r="WI337"/>
      <c r="WJ337"/>
      <c r="WK337"/>
      <c r="WL337"/>
      <c r="WM337"/>
      <c r="WN337"/>
      <c r="WO337"/>
      <c r="WP337"/>
      <c r="WQ337"/>
      <c r="WR337"/>
      <c r="WS337"/>
      <c r="WT337"/>
      <c r="WU337"/>
      <c r="WV337"/>
      <c r="WW337"/>
      <c r="WX337"/>
      <c r="WY337"/>
      <c r="WZ337"/>
      <c r="XA337"/>
      <c r="XB337"/>
      <c r="XC337"/>
      <c r="XD337"/>
      <c r="XE337"/>
      <c r="XF337"/>
      <c r="XG337"/>
      <c r="XH337"/>
      <c r="XI337"/>
      <c r="XJ337"/>
      <c r="XK337"/>
      <c r="XL337"/>
      <c r="XM337"/>
      <c r="XN337"/>
      <c r="XO337"/>
      <c r="XP337"/>
      <c r="XQ337"/>
      <c r="XR337"/>
      <c r="XS337"/>
      <c r="XT337"/>
      <c r="XU337"/>
      <c r="XV337"/>
      <c r="XW337"/>
      <c r="XX337"/>
      <c r="XY337"/>
      <c r="XZ337"/>
      <c r="YA337"/>
      <c r="YB337"/>
      <c r="YC337"/>
      <c r="YD337"/>
      <c r="YE337"/>
      <c r="YF337"/>
      <c r="YG337"/>
      <c r="YH337"/>
      <c r="YI337"/>
      <c r="YJ337"/>
      <c r="YK337"/>
      <c r="YL337"/>
      <c r="YM337"/>
      <c r="YN337"/>
      <c r="YO337"/>
      <c r="YP337"/>
      <c r="YQ337"/>
      <c r="YR337"/>
      <c r="YS337"/>
      <c r="YT337"/>
      <c r="YU337"/>
      <c r="YV337"/>
      <c r="YW337"/>
      <c r="YX337"/>
      <c r="YY337"/>
      <c r="YZ337"/>
      <c r="ZA337"/>
      <c r="ZB337"/>
      <c r="ZC337"/>
      <c r="ZD337"/>
      <c r="ZE337"/>
      <c r="ZF337"/>
      <c r="ZG337"/>
      <c r="ZH337"/>
      <c r="ZI337"/>
      <c r="ZJ337"/>
      <c r="ZK337"/>
      <c r="ZL337"/>
      <c r="ZM337"/>
      <c r="ZN337"/>
      <c r="ZO337"/>
      <c r="ZP337"/>
      <c r="ZQ337"/>
      <c r="ZR337"/>
      <c r="ZS337"/>
      <c r="ZT337"/>
      <c r="ZU337"/>
      <c r="ZV337"/>
      <c r="ZW337"/>
      <c r="ZX337"/>
      <c r="ZY337"/>
      <c r="ZZ337"/>
      <c r="AAA337"/>
      <c r="AAB337"/>
      <c r="AAC337"/>
      <c r="AAD337"/>
      <c r="AAE337"/>
      <c r="AAF337"/>
      <c r="AAG337"/>
      <c r="AAH337"/>
      <c r="AAI337"/>
      <c r="AAJ337"/>
      <c r="AAK337"/>
      <c r="AAL337"/>
      <c r="AAM337"/>
      <c r="AAN337"/>
      <c r="AAO337"/>
      <c r="AAP337"/>
      <c r="AAQ337"/>
      <c r="AAR337"/>
      <c r="AAS337"/>
      <c r="AAT337"/>
      <c r="AAU337"/>
      <c r="AAV337"/>
      <c r="AAW337"/>
      <c r="AAX337"/>
      <c r="AAY337"/>
      <c r="AAZ337"/>
      <c r="ABA337"/>
      <c r="ABB337"/>
      <c r="ABC337"/>
      <c r="ABD337"/>
      <c r="ABE337"/>
      <c r="ABF337"/>
      <c r="ABG337"/>
      <c r="ABH337"/>
      <c r="ABI337"/>
      <c r="ABJ337"/>
      <c r="ABK337"/>
      <c r="ABL337"/>
      <c r="ABM337"/>
      <c r="ABN337"/>
      <c r="ABO337"/>
      <c r="ABP337"/>
      <c r="ABQ337"/>
      <c r="ABR337"/>
      <c r="ABS337"/>
      <c r="ABT337"/>
      <c r="ABU337"/>
      <c r="ABV337"/>
      <c r="ABW337"/>
      <c r="ABX337"/>
      <c r="ABY337"/>
      <c r="ABZ337"/>
      <c r="ACA337"/>
      <c r="ACB337"/>
      <c r="ACC337"/>
      <c r="ACD337"/>
      <c r="ACE337"/>
      <c r="ACF337"/>
      <c r="ACG337"/>
      <c r="ACH337"/>
      <c r="ACI337"/>
      <c r="ACJ337"/>
      <c r="ACK337"/>
      <c r="ACL337"/>
      <c r="ACM337"/>
      <c r="ACN337"/>
      <c r="ACO337"/>
      <c r="ACP337"/>
      <c r="ACQ337"/>
      <c r="ACR337"/>
      <c r="ACS337"/>
      <c r="ACT337"/>
      <c r="ACU337"/>
      <c r="ACV337"/>
      <c r="ACW337"/>
      <c r="ACX337"/>
      <c r="ACY337"/>
      <c r="ACZ337"/>
      <c r="ADA337"/>
      <c r="ADB337"/>
      <c r="ADC337"/>
      <c r="ADD337"/>
      <c r="ADE337"/>
      <c r="ADF337"/>
      <c r="ADG337"/>
      <c r="ADH337"/>
      <c r="ADI337"/>
      <c r="ADJ337"/>
      <c r="ADK337"/>
      <c r="ADL337"/>
      <c r="ADM337"/>
      <c r="ADN337"/>
      <c r="ADO337"/>
      <c r="ADP337"/>
      <c r="ADQ337"/>
      <c r="ADR337"/>
      <c r="ADS337"/>
      <c r="ADT337"/>
      <c r="ADU337"/>
      <c r="ADV337"/>
      <c r="ADW337"/>
      <c r="ADX337"/>
      <c r="ADY337"/>
      <c r="ADZ337"/>
      <c r="AEA337"/>
      <c r="AEB337"/>
      <c r="AEC337"/>
      <c r="AED337"/>
      <c r="AEE337"/>
      <c r="AEF337"/>
      <c r="AEG337"/>
      <c r="AEH337"/>
      <c r="AEI337"/>
      <c r="AEJ337"/>
      <c r="AEK337"/>
      <c r="AEL337"/>
      <c r="AEM337"/>
      <c r="AEN337"/>
      <c r="AEO337"/>
      <c r="AEP337"/>
      <c r="AEQ337"/>
      <c r="AER337"/>
      <c r="AES337"/>
      <c r="AET337"/>
      <c r="AEU337"/>
      <c r="AEV337"/>
      <c r="AEW337"/>
      <c r="AEX337"/>
      <c r="AEY337"/>
      <c r="AEZ337"/>
      <c r="AFA337"/>
      <c r="AFB337"/>
      <c r="AFC337"/>
      <c r="AFD337"/>
      <c r="AFE337"/>
      <c r="AFF337"/>
      <c r="AFG337"/>
      <c r="AFH337"/>
      <c r="AFI337"/>
      <c r="AFJ337"/>
      <c r="AFK337"/>
      <c r="AFL337"/>
      <c r="AFM337"/>
      <c r="AFN337"/>
      <c r="AFO337"/>
      <c r="AFP337"/>
      <c r="AFQ337"/>
      <c r="AFR337"/>
      <c r="AFS337"/>
      <c r="AFT337"/>
      <c r="AFU337"/>
      <c r="AFV337"/>
      <c r="AFW337"/>
      <c r="AFX337"/>
      <c r="AFY337"/>
      <c r="AFZ337"/>
      <c r="AGA337"/>
      <c r="AGB337"/>
      <c r="AGC337"/>
      <c r="AGD337"/>
      <c r="AGE337"/>
      <c r="AGF337"/>
      <c r="AGG337"/>
      <c r="AGH337"/>
      <c r="AGI337"/>
      <c r="AGJ337"/>
      <c r="AGK337"/>
      <c r="AGL337"/>
      <c r="AGM337"/>
      <c r="AGN337"/>
      <c r="AGO337"/>
      <c r="AGP337"/>
      <c r="AGQ337"/>
      <c r="AGR337"/>
      <c r="AGS337"/>
      <c r="AGT337"/>
      <c r="AGU337"/>
      <c r="AGV337"/>
      <c r="AGW337"/>
      <c r="AGX337"/>
      <c r="AGY337"/>
      <c r="AGZ337"/>
      <c r="AHA337"/>
      <c r="AHB337"/>
      <c r="AHC337"/>
      <c r="AHD337"/>
      <c r="AHE337"/>
      <c r="AHF337"/>
      <c r="AHG337"/>
      <c r="AHH337"/>
      <c r="AHI337"/>
      <c r="AHJ337"/>
      <c r="AHK337"/>
      <c r="AHL337"/>
      <c r="AHM337"/>
      <c r="AHN337"/>
      <c r="AHO337"/>
      <c r="AHP337"/>
      <c r="AHQ337"/>
      <c r="AHR337"/>
      <c r="AHS337"/>
      <c r="AHT337"/>
      <c r="AHU337"/>
      <c r="AHV337"/>
      <c r="AHW337"/>
      <c r="AHX337"/>
      <c r="AHY337"/>
      <c r="AHZ337"/>
      <c r="AIA337"/>
      <c r="AIB337"/>
      <c r="AIC337"/>
      <c r="AID337"/>
      <c r="AIE337"/>
      <c r="AIF337"/>
      <c r="AIG337"/>
      <c r="AIH337"/>
      <c r="AII337"/>
      <c r="AIJ337"/>
      <c r="AIK337"/>
      <c r="AIL337"/>
      <c r="AIM337"/>
      <c r="AIN337"/>
      <c r="AIO337"/>
      <c r="AIP337"/>
      <c r="AIQ337"/>
      <c r="AIR337"/>
      <c r="AIS337"/>
      <c r="AIT337"/>
      <c r="AIU337"/>
      <c r="AIV337"/>
      <c r="AIW337"/>
      <c r="AIX337"/>
      <c r="AIY337"/>
      <c r="AIZ337"/>
      <c r="AJA337"/>
      <c r="AJB337"/>
      <c r="AJC337"/>
      <c r="AJD337"/>
      <c r="AJE337"/>
      <c r="AJF337"/>
      <c r="AJG337"/>
      <c r="AJH337"/>
      <c r="AJI337"/>
      <c r="AJJ337"/>
      <c r="AJK337"/>
      <c r="AJL337"/>
      <c r="AJM337"/>
      <c r="AJN337"/>
      <c r="AJO337"/>
      <c r="AJP337"/>
      <c r="AJQ337"/>
      <c r="AJR337"/>
      <c r="AJS337"/>
      <c r="AJT337"/>
      <c r="AJU337"/>
      <c r="AJV337"/>
      <c r="AJW337"/>
      <c r="AJX337"/>
      <c r="AJY337"/>
      <c r="AJZ337"/>
      <c r="AKA337"/>
      <c r="AKB337"/>
      <c r="AKC337"/>
      <c r="AKD337"/>
      <c r="AKE337"/>
      <c r="AKF337"/>
      <c r="AKG337"/>
      <c r="AKH337"/>
      <c r="AKI337"/>
      <c r="AKJ337"/>
      <c r="AKK337"/>
      <c r="AKL337"/>
      <c r="AKM337"/>
      <c r="AKN337"/>
      <c r="AKO337"/>
      <c r="AKP337"/>
      <c r="AKQ337"/>
      <c r="AKR337"/>
      <c r="AKS337"/>
      <c r="AKT337"/>
      <c r="AKU337"/>
      <c r="AKV337"/>
      <c r="AKW337"/>
      <c r="AKX337"/>
      <c r="AKY337"/>
      <c r="AKZ337"/>
      <c r="ALA337"/>
      <c r="ALB337"/>
      <c r="ALC337"/>
      <c r="ALD337"/>
      <c r="ALE337"/>
      <c r="ALF337"/>
      <c r="ALG337"/>
      <c r="ALH337"/>
      <c r="ALI337"/>
      <c r="ALJ337"/>
      <c r="ALK337"/>
      <c r="ALL337"/>
      <c r="ALM337"/>
      <c r="ALN337"/>
      <c r="ALO337"/>
      <c r="ALP337"/>
      <c r="ALQ337"/>
      <c r="ALR337"/>
      <c r="ALS337"/>
      <c r="ALT337"/>
      <c r="ALU337"/>
      <c r="ALV337"/>
      <c r="ALW337"/>
      <c r="ALX337"/>
      <c r="ALY337"/>
      <c r="ALZ337"/>
      <c r="AMA337"/>
      <c r="AMB337"/>
      <c r="AMC337"/>
      <c r="AMD337"/>
      <c r="AME337"/>
      <c r="AMF337"/>
      <c r="AMG337"/>
      <c r="AMH337"/>
      <c r="AMI337"/>
    </row>
    <row r="338" spans="1:1023" ht="30">
      <c r="A338" s="279" t="s">
        <v>851</v>
      </c>
      <c r="B338" s="156">
        <v>338</v>
      </c>
      <c r="C338" t="s">
        <v>26032</v>
      </c>
      <c r="D338" s="312"/>
      <c r="E338" s="168"/>
      <c r="F338" s="168"/>
      <c r="G338" s="168"/>
      <c r="H338" s="168"/>
      <c r="I338" s="170" t="s">
        <v>771</v>
      </c>
      <c r="J338" s="325">
        <v>2</v>
      </c>
      <c r="K338" s="171">
        <v>1</v>
      </c>
      <c r="L338" s="171" t="s">
        <v>773</v>
      </c>
      <c r="M338" s="172"/>
      <c r="N338" s="172"/>
      <c r="O338" s="171"/>
      <c r="P338" s="172"/>
      <c r="Q338" s="172"/>
      <c r="R338" s="172"/>
      <c r="S338" s="172"/>
      <c r="T338" s="172"/>
      <c r="U338" s="214"/>
      <c r="V338" s="166">
        <f t="shared" si="178"/>
        <v>100</v>
      </c>
      <c r="W338" s="166">
        <f t="shared" si="171"/>
        <v>100</v>
      </c>
      <c r="X338" s="166">
        <f t="shared" si="170"/>
        <v>100</v>
      </c>
      <c r="Y338" s="166">
        <f t="shared" si="165"/>
        <v>100</v>
      </c>
      <c r="Z338" s="166">
        <f t="shared" si="176"/>
        <v>100</v>
      </c>
      <c r="AA338" s="174">
        <f t="shared" si="169"/>
        <v>100</v>
      </c>
      <c r="AB338" s="174">
        <f t="shared" si="168"/>
        <v>100</v>
      </c>
      <c r="AC338" s="174">
        <f t="shared" si="177"/>
        <v>100</v>
      </c>
      <c r="AD338" s="186">
        <v>0.1</v>
      </c>
      <c r="AE338" s="186"/>
      <c r="AF338" s="162">
        <f t="shared" si="179"/>
        <v>1</v>
      </c>
      <c r="AG338" s="162">
        <f t="shared" si="180"/>
        <v>10</v>
      </c>
      <c r="AH338" s="162">
        <f t="shared" si="181"/>
        <v>3</v>
      </c>
      <c r="AI338" s="162">
        <f t="shared" si="182"/>
        <v>100</v>
      </c>
      <c r="AJ338" s="163">
        <v>4.3400000000000001E-3</v>
      </c>
      <c r="AK338" s="215"/>
      <c r="AL338" s="198">
        <v>2</v>
      </c>
      <c r="AM338" s="163"/>
      <c r="AN338"/>
      <c r="AO338"/>
      <c r="AP338"/>
      <c r="AQ338" s="270" t="s">
        <v>781</v>
      </c>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c r="ST338"/>
      <c r="SU338"/>
      <c r="SV338"/>
      <c r="SW338"/>
      <c r="SX338"/>
      <c r="SY338"/>
      <c r="SZ338"/>
      <c r="TA338"/>
      <c r="TB338"/>
      <c r="TC338"/>
      <c r="TD338"/>
      <c r="TE338"/>
      <c r="TF338"/>
      <c r="TG338"/>
      <c r="TH338"/>
      <c r="TI338"/>
      <c r="TJ338"/>
      <c r="TK338"/>
      <c r="TL338"/>
      <c r="TM338"/>
      <c r="TN338"/>
      <c r="TO338"/>
      <c r="TP338"/>
      <c r="TQ338"/>
      <c r="TR338"/>
      <c r="TS338"/>
      <c r="TT338"/>
      <c r="TU338"/>
      <c r="TV338"/>
      <c r="TW338"/>
      <c r="TX338"/>
      <c r="TY338"/>
      <c r="TZ338"/>
      <c r="UA338"/>
      <c r="UB338"/>
      <c r="UC338"/>
      <c r="UD338"/>
      <c r="UE338"/>
      <c r="UF338"/>
      <c r="UG338"/>
      <c r="UH338"/>
      <c r="UI338"/>
      <c r="UJ338"/>
      <c r="UK338"/>
      <c r="UL338"/>
      <c r="UM338"/>
      <c r="UN338"/>
      <c r="UO338"/>
      <c r="UP338"/>
      <c r="UQ338"/>
      <c r="UR338"/>
      <c r="US338"/>
      <c r="UT338"/>
      <c r="UU338"/>
      <c r="UV338"/>
      <c r="UW338"/>
      <c r="UX338"/>
      <c r="UY338"/>
      <c r="UZ338"/>
      <c r="VA338"/>
      <c r="VB338"/>
      <c r="VC338"/>
      <c r="VD338"/>
      <c r="VE338"/>
      <c r="VF338"/>
      <c r="VG338"/>
      <c r="VH338"/>
      <c r="VI338"/>
      <c r="VJ338"/>
      <c r="VK338"/>
      <c r="VL338"/>
      <c r="VM338"/>
      <c r="VN338"/>
      <c r="VO338"/>
      <c r="VP338"/>
      <c r="VQ338"/>
      <c r="VR338"/>
      <c r="VS338"/>
      <c r="VT338"/>
      <c r="VU338"/>
      <c r="VV338"/>
      <c r="VW338"/>
      <c r="VX338"/>
      <c r="VY338"/>
      <c r="VZ338"/>
      <c r="WA338"/>
      <c r="WB338"/>
      <c r="WC338"/>
      <c r="WD338"/>
      <c r="WE338"/>
      <c r="WF338"/>
      <c r="WG338"/>
      <c r="WH338"/>
      <c r="WI338"/>
      <c r="WJ338"/>
      <c r="WK338"/>
      <c r="WL338"/>
      <c r="WM338"/>
      <c r="WN338"/>
      <c r="WO338"/>
      <c r="WP338"/>
      <c r="WQ338"/>
      <c r="WR338"/>
      <c r="WS338"/>
      <c r="WT338"/>
      <c r="WU338"/>
      <c r="WV338"/>
      <c r="WW338"/>
      <c r="WX338"/>
      <c r="WY338"/>
      <c r="WZ338"/>
      <c r="XA338"/>
      <c r="XB338"/>
      <c r="XC338"/>
      <c r="XD338"/>
      <c r="XE338"/>
      <c r="XF338"/>
      <c r="XG338"/>
      <c r="XH338"/>
      <c r="XI338"/>
      <c r="XJ338"/>
      <c r="XK338"/>
      <c r="XL338"/>
      <c r="XM338"/>
      <c r="XN338"/>
      <c r="XO338"/>
      <c r="XP338"/>
      <c r="XQ338"/>
      <c r="XR338"/>
      <c r="XS338"/>
      <c r="XT338"/>
      <c r="XU338"/>
      <c r="XV338"/>
      <c r="XW338"/>
      <c r="XX338"/>
      <c r="XY338"/>
      <c r="XZ338"/>
      <c r="YA338"/>
      <c r="YB338"/>
      <c r="YC338"/>
      <c r="YD338"/>
      <c r="YE338"/>
      <c r="YF338"/>
      <c r="YG338"/>
      <c r="YH338"/>
      <c r="YI338"/>
      <c r="YJ338"/>
      <c r="YK338"/>
      <c r="YL338"/>
      <c r="YM338"/>
      <c r="YN338"/>
      <c r="YO338"/>
      <c r="YP338"/>
      <c r="YQ338"/>
      <c r="YR338"/>
      <c r="YS338"/>
      <c r="YT338"/>
      <c r="YU338"/>
      <c r="YV338"/>
      <c r="YW338"/>
      <c r="YX338"/>
      <c r="YY338"/>
      <c r="YZ338"/>
      <c r="ZA338"/>
      <c r="ZB338"/>
      <c r="ZC338"/>
      <c r="ZD338"/>
      <c r="ZE338"/>
      <c r="ZF338"/>
      <c r="ZG338"/>
      <c r="ZH338"/>
      <c r="ZI338"/>
      <c r="ZJ338"/>
      <c r="ZK338"/>
      <c r="ZL338"/>
      <c r="ZM338"/>
      <c r="ZN338"/>
      <c r="ZO338"/>
      <c r="ZP338"/>
      <c r="ZQ338"/>
      <c r="ZR338"/>
      <c r="ZS338"/>
      <c r="ZT338"/>
      <c r="ZU338"/>
      <c r="ZV338"/>
      <c r="ZW338"/>
      <c r="ZX338"/>
      <c r="ZY338"/>
      <c r="ZZ338"/>
      <c r="AAA338"/>
      <c r="AAB338"/>
      <c r="AAC338"/>
      <c r="AAD338"/>
      <c r="AAE338"/>
      <c r="AAF338"/>
      <c r="AAG338"/>
      <c r="AAH338"/>
      <c r="AAI338"/>
      <c r="AAJ338"/>
      <c r="AAK338"/>
      <c r="AAL338"/>
      <c r="AAM338"/>
      <c r="AAN338"/>
      <c r="AAO338"/>
      <c r="AAP338"/>
      <c r="AAQ338"/>
      <c r="AAR338"/>
      <c r="AAS338"/>
      <c r="AAT338"/>
      <c r="AAU338"/>
      <c r="AAV338"/>
      <c r="AAW338"/>
      <c r="AAX338"/>
      <c r="AAY338"/>
      <c r="AAZ338"/>
      <c r="ABA338"/>
      <c r="ABB338"/>
      <c r="ABC338"/>
      <c r="ABD338"/>
      <c r="ABE338"/>
      <c r="ABF338"/>
      <c r="ABG338"/>
      <c r="ABH338"/>
      <c r="ABI338"/>
      <c r="ABJ338"/>
      <c r="ABK338"/>
      <c r="ABL338"/>
      <c r="ABM338"/>
      <c r="ABN338"/>
      <c r="ABO338"/>
      <c r="ABP338"/>
      <c r="ABQ338"/>
      <c r="ABR338"/>
      <c r="ABS338"/>
      <c r="ABT338"/>
      <c r="ABU338"/>
      <c r="ABV338"/>
      <c r="ABW338"/>
      <c r="ABX338"/>
      <c r="ABY338"/>
      <c r="ABZ338"/>
      <c r="ACA338"/>
      <c r="ACB338"/>
      <c r="ACC338"/>
      <c r="ACD338"/>
      <c r="ACE338"/>
      <c r="ACF338"/>
      <c r="ACG338"/>
      <c r="ACH338"/>
      <c r="ACI338"/>
      <c r="ACJ338"/>
      <c r="ACK338"/>
      <c r="ACL338"/>
      <c r="ACM338"/>
      <c r="ACN338"/>
      <c r="ACO338"/>
      <c r="ACP338"/>
      <c r="ACQ338"/>
      <c r="ACR338"/>
      <c r="ACS338"/>
      <c r="ACT338"/>
      <c r="ACU338"/>
      <c r="ACV338"/>
      <c r="ACW338"/>
      <c r="ACX338"/>
      <c r="ACY338"/>
      <c r="ACZ338"/>
      <c r="ADA338"/>
      <c r="ADB338"/>
      <c r="ADC338"/>
      <c r="ADD338"/>
      <c r="ADE338"/>
      <c r="ADF338"/>
      <c r="ADG338"/>
      <c r="ADH338"/>
      <c r="ADI338"/>
      <c r="ADJ338"/>
      <c r="ADK338"/>
      <c r="ADL338"/>
      <c r="ADM338"/>
      <c r="ADN338"/>
      <c r="ADO338"/>
      <c r="ADP338"/>
      <c r="ADQ338"/>
      <c r="ADR338"/>
      <c r="ADS338"/>
      <c r="ADT338"/>
      <c r="ADU338"/>
      <c r="ADV338"/>
      <c r="ADW338"/>
      <c r="ADX338"/>
      <c r="ADY338"/>
      <c r="ADZ338"/>
      <c r="AEA338"/>
      <c r="AEB338"/>
      <c r="AEC338"/>
      <c r="AED338"/>
      <c r="AEE338"/>
      <c r="AEF338"/>
      <c r="AEG338"/>
      <c r="AEH338"/>
      <c r="AEI338"/>
      <c r="AEJ338"/>
      <c r="AEK338"/>
      <c r="AEL338"/>
      <c r="AEM338"/>
      <c r="AEN338"/>
      <c r="AEO338"/>
      <c r="AEP338"/>
      <c r="AEQ338"/>
      <c r="AER338"/>
      <c r="AES338"/>
      <c r="AET338"/>
      <c r="AEU338"/>
      <c r="AEV338"/>
      <c r="AEW338"/>
      <c r="AEX338"/>
      <c r="AEY338"/>
      <c r="AEZ338"/>
      <c r="AFA338"/>
      <c r="AFB338"/>
      <c r="AFC338"/>
      <c r="AFD338"/>
      <c r="AFE338"/>
      <c r="AFF338"/>
      <c r="AFG338"/>
      <c r="AFH338"/>
      <c r="AFI338"/>
      <c r="AFJ338"/>
      <c r="AFK338"/>
      <c r="AFL338"/>
      <c r="AFM338"/>
      <c r="AFN338"/>
      <c r="AFO338"/>
      <c r="AFP338"/>
      <c r="AFQ338"/>
      <c r="AFR338"/>
      <c r="AFS338"/>
      <c r="AFT338"/>
      <c r="AFU338"/>
      <c r="AFV338"/>
      <c r="AFW338"/>
      <c r="AFX338"/>
      <c r="AFY338"/>
      <c r="AFZ338"/>
      <c r="AGA338"/>
      <c r="AGB338"/>
      <c r="AGC338"/>
      <c r="AGD338"/>
      <c r="AGE338"/>
      <c r="AGF338"/>
      <c r="AGG338"/>
      <c r="AGH338"/>
      <c r="AGI338"/>
      <c r="AGJ338"/>
      <c r="AGK338"/>
      <c r="AGL338"/>
      <c r="AGM338"/>
      <c r="AGN338"/>
      <c r="AGO338"/>
      <c r="AGP338"/>
      <c r="AGQ338"/>
      <c r="AGR338"/>
      <c r="AGS338"/>
      <c r="AGT338"/>
      <c r="AGU338"/>
      <c r="AGV338"/>
      <c r="AGW338"/>
      <c r="AGX338"/>
      <c r="AGY338"/>
      <c r="AGZ338"/>
      <c r="AHA338"/>
      <c r="AHB338"/>
      <c r="AHC338"/>
      <c r="AHD338"/>
      <c r="AHE338"/>
      <c r="AHF338"/>
      <c r="AHG338"/>
      <c r="AHH338"/>
      <c r="AHI338"/>
      <c r="AHJ338"/>
      <c r="AHK338"/>
      <c r="AHL338"/>
      <c r="AHM338"/>
      <c r="AHN338"/>
      <c r="AHO338"/>
      <c r="AHP338"/>
      <c r="AHQ338"/>
      <c r="AHR338"/>
      <c r="AHS338"/>
      <c r="AHT338"/>
      <c r="AHU338"/>
      <c r="AHV338"/>
      <c r="AHW338"/>
      <c r="AHX338"/>
      <c r="AHY338"/>
      <c r="AHZ338"/>
      <c r="AIA338"/>
      <c r="AIB338"/>
      <c r="AIC338"/>
      <c r="AID338"/>
      <c r="AIE338"/>
      <c r="AIF338"/>
      <c r="AIG338"/>
      <c r="AIH338"/>
      <c r="AII338"/>
      <c r="AIJ338"/>
      <c r="AIK338"/>
      <c r="AIL338"/>
      <c r="AIM338"/>
      <c r="AIN338"/>
      <c r="AIO338"/>
      <c r="AIP338"/>
      <c r="AIQ338"/>
      <c r="AIR338"/>
      <c r="AIS338"/>
      <c r="AIT338"/>
      <c r="AIU338"/>
      <c r="AIV338"/>
      <c r="AIW338"/>
      <c r="AIX338"/>
      <c r="AIY338"/>
      <c r="AIZ338"/>
      <c r="AJA338"/>
      <c r="AJB338"/>
      <c r="AJC338"/>
      <c r="AJD338"/>
      <c r="AJE338"/>
      <c r="AJF338"/>
      <c r="AJG338"/>
      <c r="AJH338"/>
      <c r="AJI338"/>
      <c r="AJJ338"/>
      <c r="AJK338"/>
      <c r="AJL338"/>
      <c r="AJM338"/>
      <c r="AJN338"/>
      <c r="AJO338"/>
      <c r="AJP338"/>
      <c r="AJQ338"/>
      <c r="AJR338"/>
      <c r="AJS338"/>
      <c r="AJT338"/>
      <c r="AJU338"/>
      <c r="AJV338"/>
      <c r="AJW338"/>
      <c r="AJX338"/>
      <c r="AJY338"/>
      <c r="AJZ338"/>
      <c r="AKA338"/>
      <c r="AKB338"/>
      <c r="AKC338"/>
      <c r="AKD338"/>
      <c r="AKE338"/>
      <c r="AKF338"/>
      <c r="AKG338"/>
      <c r="AKH338"/>
      <c r="AKI338"/>
      <c r="AKJ338"/>
      <c r="AKK338"/>
      <c r="AKL338"/>
      <c r="AKM338"/>
      <c r="AKN338"/>
      <c r="AKO338"/>
      <c r="AKP338"/>
      <c r="AKQ338"/>
      <c r="AKR338"/>
      <c r="AKS338"/>
      <c r="AKT338"/>
      <c r="AKU338"/>
      <c r="AKV338"/>
      <c r="AKW338"/>
      <c r="AKX338"/>
      <c r="AKY338"/>
      <c r="AKZ338"/>
      <c r="ALA338"/>
      <c r="ALB338"/>
      <c r="ALC338"/>
      <c r="ALD338"/>
      <c r="ALE338"/>
      <c r="ALF338"/>
      <c r="ALG338"/>
      <c r="ALH338"/>
      <c r="ALI338"/>
      <c r="ALJ338"/>
      <c r="ALK338"/>
      <c r="ALL338"/>
      <c r="ALM338"/>
      <c r="ALN338"/>
      <c r="ALO338"/>
      <c r="ALP338"/>
      <c r="ALQ338"/>
      <c r="ALR338"/>
      <c r="ALS338"/>
      <c r="ALT338"/>
      <c r="ALU338"/>
      <c r="ALV338"/>
      <c r="ALW338"/>
      <c r="ALX338"/>
      <c r="ALY338"/>
      <c r="ALZ338"/>
      <c r="AMA338"/>
      <c r="AMB338"/>
      <c r="AMC338"/>
      <c r="AMD338"/>
      <c r="AME338"/>
      <c r="AMF338"/>
      <c r="AMG338"/>
      <c r="AMH338"/>
      <c r="AMI338"/>
    </row>
    <row r="339" spans="1:1023">
      <c r="A339" s="275" t="s">
        <v>1231</v>
      </c>
      <c r="B339" s="156">
        <v>339</v>
      </c>
      <c r="C339" t="s">
        <v>26034</v>
      </c>
      <c r="D339" s="275" t="s">
        <v>1232</v>
      </c>
      <c r="E339"/>
      <c r="F339"/>
      <c r="G339"/>
      <c r="H339"/>
      <c r="I339" s="349">
        <v>117</v>
      </c>
      <c r="J339" s="328"/>
      <c r="K339" s="154">
        <v>2</v>
      </c>
      <c r="L339"/>
      <c r="M339"/>
      <c r="N339"/>
      <c r="O339"/>
      <c r="P339"/>
      <c r="Q339"/>
      <c r="R339"/>
      <c r="S339"/>
      <c r="T339"/>
      <c r="U339"/>
      <c r="V339" s="166">
        <f t="shared" si="178"/>
        <v>100</v>
      </c>
      <c r="W339" s="166">
        <f t="shared" si="171"/>
        <v>100</v>
      </c>
      <c r="X339" s="166">
        <f t="shared" ref="X339:X364" si="183">IF(O339=3,20,100)</f>
        <v>100</v>
      </c>
      <c r="Y339" s="166">
        <f t="shared" si="165"/>
        <v>100</v>
      </c>
      <c r="Z339" s="166">
        <f t="shared" si="176"/>
        <v>100</v>
      </c>
      <c r="AA339" s="174">
        <f t="shared" si="169"/>
        <v>100</v>
      </c>
      <c r="AB339" s="174">
        <f t="shared" si="168"/>
        <v>100</v>
      </c>
      <c r="AC339" s="174">
        <f t="shared" si="177"/>
        <v>100</v>
      </c>
      <c r="AD339"/>
      <c r="AE339"/>
      <c r="AF339" s="162">
        <f t="shared" si="179"/>
        <v>10</v>
      </c>
      <c r="AG339" s="162">
        <f t="shared" si="180"/>
        <v>100</v>
      </c>
      <c r="AH339" s="162">
        <f t="shared" si="181"/>
        <v>100</v>
      </c>
      <c r="AI339" s="162">
        <f t="shared" si="182"/>
        <v>100</v>
      </c>
      <c r="AJ339" s="352" t="s">
        <v>25815</v>
      </c>
      <c r="AK339"/>
      <c r="AL339"/>
      <c r="AM339" s="163"/>
      <c r="AN339"/>
      <c r="AO339"/>
      <c r="AP339"/>
      <c r="AQ339" s="272" t="s">
        <v>26035</v>
      </c>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c r="UP339"/>
      <c r="UQ339"/>
      <c r="UR339"/>
      <c r="US339"/>
      <c r="UT339"/>
      <c r="UU339"/>
      <c r="UV339"/>
      <c r="UW339"/>
      <c r="UX339"/>
      <c r="UY339"/>
      <c r="UZ339"/>
      <c r="VA339"/>
      <c r="VB339"/>
      <c r="VC339"/>
      <c r="VD339"/>
      <c r="VE339"/>
      <c r="VF339"/>
      <c r="VG339"/>
      <c r="VH339"/>
      <c r="VI339"/>
      <c r="VJ339"/>
      <c r="VK339"/>
      <c r="VL339"/>
      <c r="VM339"/>
      <c r="VN339"/>
      <c r="VO339"/>
      <c r="VP339"/>
      <c r="VQ339"/>
      <c r="VR339"/>
      <c r="VS339"/>
      <c r="VT339"/>
      <c r="VU339"/>
      <c r="VV339"/>
      <c r="VW339"/>
      <c r="VX339"/>
      <c r="VY339"/>
      <c r="VZ339"/>
      <c r="WA339"/>
      <c r="WB339"/>
      <c r="WC339"/>
      <c r="WD339"/>
      <c r="WE339"/>
      <c r="WF339"/>
      <c r="WG339"/>
      <c r="WH339"/>
      <c r="WI339"/>
      <c r="WJ339"/>
      <c r="WK339"/>
      <c r="WL339"/>
      <c r="WM339"/>
      <c r="WN339"/>
      <c r="WO339"/>
      <c r="WP339"/>
      <c r="WQ339"/>
      <c r="WR339"/>
      <c r="WS339"/>
      <c r="WT339"/>
      <c r="WU339"/>
      <c r="WV339"/>
      <c r="WW339"/>
      <c r="WX339"/>
      <c r="WY339"/>
      <c r="WZ339"/>
      <c r="XA339"/>
      <c r="XB339"/>
      <c r="XC339"/>
      <c r="XD339"/>
      <c r="XE339"/>
      <c r="XF339"/>
      <c r="XG339"/>
      <c r="XH339"/>
      <c r="XI339"/>
      <c r="XJ339"/>
      <c r="XK339"/>
      <c r="XL339"/>
      <c r="XM339"/>
      <c r="XN339"/>
      <c r="XO339"/>
      <c r="XP339"/>
      <c r="XQ339"/>
      <c r="XR339"/>
      <c r="XS339"/>
      <c r="XT339"/>
      <c r="XU339"/>
      <c r="XV339"/>
      <c r="XW339"/>
      <c r="XX339"/>
      <c r="XY339"/>
      <c r="XZ339"/>
      <c r="YA339"/>
      <c r="YB339"/>
      <c r="YC339"/>
      <c r="YD339"/>
      <c r="YE339"/>
      <c r="YF339"/>
      <c r="YG339"/>
      <c r="YH339"/>
      <c r="YI339"/>
      <c r="YJ339"/>
      <c r="YK339"/>
      <c r="YL339"/>
      <c r="YM339"/>
      <c r="YN339"/>
      <c r="YO339"/>
      <c r="YP339"/>
      <c r="YQ339"/>
      <c r="YR339"/>
      <c r="YS339"/>
      <c r="YT339"/>
      <c r="YU339"/>
      <c r="YV339"/>
      <c r="YW339"/>
      <c r="YX339"/>
      <c r="YY339"/>
      <c r="YZ339"/>
      <c r="ZA339"/>
      <c r="ZB339"/>
      <c r="ZC339"/>
      <c r="ZD339"/>
      <c r="ZE339"/>
      <c r="ZF339"/>
      <c r="ZG339"/>
      <c r="ZH339"/>
      <c r="ZI339"/>
      <c r="ZJ339"/>
      <c r="ZK339"/>
      <c r="ZL339"/>
      <c r="ZM339"/>
      <c r="ZN339"/>
      <c r="ZO339"/>
      <c r="ZP339"/>
      <c r="ZQ339"/>
      <c r="ZR339"/>
      <c r="ZS339"/>
      <c r="ZT339"/>
      <c r="ZU339"/>
      <c r="ZV339"/>
      <c r="ZW339"/>
      <c r="ZX339"/>
      <c r="ZY339"/>
      <c r="ZZ339"/>
      <c r="AAA339"/>
      <c r="AAB339"/>
      <c r="AAC339"/>
      <c r="AAD339"/>
      <c r="AAE339"/>
      <c r="AAF339"/>
      <c r="AAG339"/>
      <c r="AAH339"/>
      <c r="AAI339"/>
      <c r="AAJ339"/>
      <c r="AAK339"/>
      <c r="AAL339"/>
      <c r="AAM339"/>
      <c r="AAN339"/>
      <c r="AAO339"/>
      <c r="AAP339"/>
      <c r="AAQ339"/>
      <c r="AAR339"/>
      <c r="AAS339"/>
      <c r="AAT339"/>
      <c r="AAU339"/>
      <c r="AAV339"/>
      <c r="AAW339"/>
      <c r="AAX339"/>
      <c r="AAY339"/>
      <c r="AAZ339"/>
      <c r="ABA339"/>
      <c r="ABB339"/>
      <c r="ABC339"/>
      <c r="ABD339"/>
      <c r="ABE339"/>
      <c r="ABF339"/>
      <c r="ABG339"/>
      <c r="ABH339"/>
      <c r="ABI339"/>
      <c r="ABJ339"/>
      <c r="ABK339"/>
      <c r="ABL339"/>
      <c r="ABM339"/>
      <c r="ABN339"/>
      <c r="ABO339"/>
      <c r="ABP339"/>
      <c r="ABQ339"/>
      <c r="ABR339"/>
      <c r="ABS339"/>
      <c r="ABT339"/>
      <c r="ABU339"/>
      <c r="ABV339"/>
      <c r="ABW339"/>
      <c r="ABX339"/>
      <c r="ABY339"/>
      <c r="ABZ339"/>
      <c r="ACA339"/>
      <c r="ACB339"/>
      <c r="ACC339"/>
      <c r="ACD339"/>
      <c r="ACE339"/>
      <c r="ACF339"/>
      <c r="ACG339"/>
      <c r="ACH339"/>
      <c r="ACI339"/>
      <c r="ACJ339"/>
      <c r="ACK339"/>
      <c r="ACL339"/>
      <c r="ACM339"/>
      <c r="ACN339"/>
      <c r="ACO339"/>
      <c r="ACP339"/>
      <c r="ACQ339"/>
      <c r="ACR339"/>
      <c r="ACS339"/>
      <c r="ACT339"/>
      <c r="ACU339"/>
      <c r="ACV339"/>
      <c r="ACW339"/>
      <c r="ACX339"/>
      <c r="ACY339"/>
      <c r="ACZ339"/>
      <c r="ADA339"/>
      <c r="ADB339"/>
      <c r="ADC339"/>
      <c r="ADD339"/>
      <c r="ADE339"/>
      <c r="ADF339"/>
      <c r="ADG339"/>
      <c r="ADH339"/>
      <c r="ADI339"/>
      <c r="ADJ339"/>
      <c r="ADK339"/>
      <c r="ADL339"/>
      <c r="ADM339"/>
      <c r="ADN339"/>
      <c r="ADO339"/>
      <c r="ADP339"/>
      <c r="ADQ339"/>
      <c r="ADR339"/>
      <c r="ADS339"/>
      <c r="ADT339"/>
      <c r="ADU339"/>
      <c r="ADV339"/>
      <c r="ADW339"/>
      <c r="ADX339"/>
      <c r="ADY339"/>
      <c r="ADZ339"/>
      <c r="AEA339"/>
      <c r="AEB339"/>
      <c r="AEC339"/>
      <c r="AED339"/>
      <c r="AEE339"/>
      <c r="AEF339"/>
      <c r="AEG339"/>
      <c r="AEH339"/>
      <c r="AEI339"/>
      <c r="AEJ339"/>
      <c r="AEK339"/>
      <c r="AEL339"/>
      <c r="AEM339"/>
      <c r="AEN339"/>
      <c r="AEO339"/>
      <c r="AEP339"/>
      <c r="AEQ339"/>
      <c r="AER339"/>
      <c r="AES339"/>
      <c r="AET339"/>
      <c r="AEU339"/>
      <c r="AEV339"/>
      <c r="AEW339"/>
      <c r="AEX339"/>
      <c r="AEY339"/>
      <c r="AEZ339"/>
      <c r="AFA339"/>
      <c r="AFB339"/>
      <c r="AFC339"/>
      <c r="AFD339"/>
      <c r="AFE339"/>
      <c r="AFF339"/>
      <c r="AFG339"/>
      <c r="AFH339"/>
      <c r="AFI339"/>
      <c r="AFJ339"/>
      <c r="AFK339"/>
      <c r="AFL339"/>
      <c r="AFM339"/>
      <c r="AFN339"/>
      <c r="AFO339"/>
      <c r="AFP339"/>
      <c r="AFQ339"/>
      <c r="AFR339"/>
      <c r="AFS339"/>
      <c r="AFT339"/>
      <c r="AFU339"/>
      <c r="AFV339"/>
      <c r="AFW339"/>
      <c r="AFX339"/>
      <c r="AFY339"/>
      <c r="AFZ339"/>
      <c r="AGA339"/>
      <c r="AGB339"/>
      <c r="AGC339"/>
      <c r="AGD339"/>
      <c r="AGE339"/>
      <c r="AGF339"/>
      <c r="AGG339"/>
      <c r="AGH339"/>
      <c r="AGI339"/>
      <c r="AGJ339"/>
      <c r="AGK339"/>
      <c r="AGL339"/>
      <c r="AGM339"/>
      <c r="AGN339"/>
      <c r="AGO339"/>
      <c r="AGP339"/>
      <c r="AGQ339"/>
      <c r="AGR339"/>
      <c r="AGS339"/>
      <c r="AGT339"/>
      <c r="AGU339"/>
      <c r="AGV339"/>
      <c r="AGW339"/>
      <c r="AGX339"/>
      <c r="AGY339"/>
      <c r="AGZ339"/>
      <c r="AHA339"/>
      <c r="AHB339"/>
      <c r="AHC339"/>
      <c r="AHD339"/>
      <c r="AHE339"/>
      <c r="AHF339"/>
      <c r="AHG339"/>
      <c r="AHH339"/>
      <c r="AHI339"/>
      <c r="AHJ339"/>
      <c r="AHK339"/>
      <c r="AHL339"/>
      <c r="AHM339"/>
      <c r="AHN339"/>
      <c r="AHO339"/>
      <c r="AHP339"/>
      <c r="AHQ339"/>
      <c r="AHR339"/>
      <c r="AHS339"/>
      <c r="AHT339"/>
      <c r="AHU339"/>
      <c r="AHV339"/>
      <c r="AHW339"/>
      <c r="AHX339"/>
      <c r="AHY339"/>
      <c r="AHZ339"/>
      <c r="AIA339"/>
      <c r="AIB339"/>
      <c r="AIC339"/>
      <c r="AID339"/>
      <c r="AIE339"/>
      <c r="AIF339"/>
      <c r="AIG339"/>
      <c r="AIH339"/>
      <c r="AII339"/>
      <c r="AIJ339"/>
      <c r="AIK339"/>
      <c r="AIL339"/>
      <c r="AIM339"/>
      <c r="AIN339"/>
      <c r="AIO339"/>
      <c r="AIP339"/>
      <c r="AIQ339"/>
      <c r="AIR339"/>
      <c r="AIS339"/>
      <c r="AIT339"/>
      <c r="AIU339"/>
      <c r="AIV339"/>
      <c r="AIW339"/>
      <c r="AIX339"/>
      <c r="AIY339"/>
      <c r="AIZ339"/>
      <c r="AJA339"/>
      <c r="AJB339"/>
      <c r="AJC339"/>
      <c r="AJD339"/>
      <c r="AJE339"/>
      <c r="AJF339"/>
      <c r="AJG339"/>
      <c r="AJH339"/>
      <c r="AJI339"/>
      <c r="AJJ339"/>
      <c r="AJK339"/>
      <c r="AJL339"/>
      <c r="AJM339"/>
      <c r="AJN339"/>
      <c r="AJO339"/>
      <c r="AJP339"/>
      <c r="AJQ339"/>
      <c r="AJR339"/>
      <c r="AJS339"/>
      <c r="AJT339"/>
      <c r="AJU339"/>
      <c r="AJV339"/>
      <c r="AJW339"/>
      <c r="AJX339"/>
      <c r="AJY339"/>
      <c r="AJZ339"/>
      <c r="AKA339"/>
      <c r="AKB339"/>
      <c r="AKC339"/>
      <c r="AKD339"/>
      <c r="AKE339"/>
      <c r="AKF339"/>
      <c r="AKG339"/>
      <c r="AKH339"/>
      <c r="AKI339"/>
      <c r="AKJ339"/>
      <c r="AKK339"/>
      <c r="AKL339"/>
      <c r="AKM339"/>
      <c r="AKN339"/>
      <c r="AKO339"/>
      <c r="AKP339"/>
      <c r="AKQ339"/>
      <c r="AKR339"/>
      <c r="AKS339"/>
      <c r="AKT339"/>
      <c r="AKU339"/>
      <c r="AKV339"/>
      <c r="AKW339"/>
      <c r="AKX339"/>
      <c r="AKY339"/>
      <c r="AKZ339"/>
      <c r="ALA339"/>
      <c r="ALB339"/>
      <c r="ALC339"/>
      <c r="ALD339"/>
      <c r="ALE339"/>
      <c r="ALF339"/>
      <c r="ALG339"/>
      <c r="ALH339"/>
      <c r="ALI339"/>
      <c r="ALJ339"/>
      <c r="ALK339"/>
      <c r="ALL339"/>
      <c r="ALM339"/>
      <c r="ALN339"/>
      <c r="ALO339"/>
      <c r="ALP339"/>
      <c r="ALQ339"/>
      <c r="ALR339"/>
      <c r="ALS339"/>
      <c r="ALT339"/>
      <c r="ALU339"/>
      <c r="ALV339"/>
      <c r="ALW339"/>
      <c r="ALX339"/>
      <c r="ALY339"/>
      <c r="ALZ339"/>
      <c r="AMA339"/>
      <c r="AMB339"/>
      <c r="AMC339"/>
      <c r="AMD339"/>
      <c r="AME339"/>
      <c r="AMF339"/>
      <c r="AMG339"/>
      <c r="AMH339"/>
      <c r="AMI339"/>
    </row>
    <row r="340" spans="1:1023">
      <c r="A340" s="275" t="s">
        <v>1233</v>
      </c>
      <c r="B340" s="156">
        <v>340</v>
      </c>
      <c r="C340" t="s">
        <v>26036</v>
      </c>
      <c r="D340" s="278" t="s">
        <v>1234</v>
      </c>
      <c r="E340"/>
      <c r="F340"/>
      <c r="G340"/>
      <c r="H340"/>
      <c r="I340" s="349">
        <v>8.8000000000000007</v>
      </c>
      <c r="J340" s="328"/>
      <c r="K340" s="341"/>
      <c r="L340" s="154">
        <v>1</v>
      </c>
      <c r="M340"/>
      <c r="N340"/>
      <c r="O340"/>
      <c r="P340"/>
      <c r="Q340"/>
      <c r="R340"/>
      <c r="S340"/>
      <c r="T340"/>
      <c r="U340"/>
      <c r="V340" s="166">
        <f t="shared" si="178"/>
        <v>100</v>
      </c>
      <c r="W340" s="166">
        <f t="shared" si="171"/>
        <v>100</v>
      </c>
      <c r="X340" s="166">
        <f t="shared" si="183"/>
        <v>100</v>
      </c>
      <c r="Y340" s="166">
        <f t="shared" si="165"/>
        <v>100</v>
      </c>
      <c r="Z340" s="166">
        <f t="shared" si="176"/>
        <v>100</v>
      </c>
      <c r="AA340" s="174">
        <f t="shared" si="169"/>
        <v>100</v>
      </c>
      <c r="AB340" s="174">
        <f t="shared" si="168"/>
        <v>100</v>
      </c>
      <c r="AC340" s="174">
        <f t="shared" si="177"/>
        <v>100</v>
      </c>
      <c r="AD340"/>
      <c r="AE340"/>
      <c r="AF340" s="162">
        <f t="shared" si="179"/>
        <v>100</v>
      </c>
      <c r="AG340" s="162">
        <f t="shared" si="180"/>
        <v>100</v>
      </c>
      <c r="AH340" s="162">
        <f t="shared" si="181"/>
        <v>100</v>
      </c>
      <c r="AI340" s="162">
        <f t="shared" si="182"/>
        <v>100</v>
      </c>
      <c r="AJ340" s="352" t="s">
        <v>26037</v>
      </c>
      <c r="AK340" s="156">
        <v>1</v>
      </c>
      <c r="AL340" s="154">
        <v>1</v>
      </c>
      <c r="AM340" s="163"/>
      <c r="AN340"/>
      <c r="AO340"/>
      <c r="AP340"/>
      <c r="AQ340" s="272" t="s">
        <v>26038</v>
      </c>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c r="NE340"/>
      <c r="NF340"/>
      <c r="NG340"/>
      <c r="NH340"/>
      <c r="NI340"/>
      <c r="NJ340"/>
      <c r="NK340"/>
      <c r="NL340"/>
      <c r="NM340"/>
      <c r="NN340"/>
      <c r="NO340"/>
      <c r="NP340"/>
      <c r="NQ340"/>
      <c r="NR340"/>
      <c r="NS340"/>
      <c r="NT340"/>
      <c r="NU340"/>
      <c r="NV340"/>
      <c r="NW340"/>
      <c r="NX340"/>
      <c r="NY340"/>
      <c r="NZ340"/>
      <c r="OA340"/>
      <c r="OB340"/>
      <c r="OC340"/>
      <c r="OD340"/>
      <c r="OE340"/>
      <c r="OF340"/>
      <c r="OG340"/>
      <c r="OH340"/>
      <c r="OI340"/>
      <c r="OJ340"/>
      <c r="OK340"/>
      <c r="OL340"/>
      <c r="OM340"/>
      <c r="ON340"/>
      <c r="OO340"/>
      <c r="OP340"/>
      <c r="OQ340"/>
      <c r="OR340"/>
      <c r="OS340"/>
      <c r="OT340"/>
      <c r="OU340"/>
      <c r="OV340"/>
      <c r="OW340"/>
      <c r="OX340"/>
      <c r="OY340"/>
      <c r="OZ340"/>
      <c r="PA340"/>
      <c r="PB340"/>
      <c r="PC340"/>
      <c r="PD340"/>
      <c r="PE340"/>
      <c r="PF340"/>
      <c r="PG340"/>
      <c r="PH340"/>
      <c r="PI340"/>
      <c r="PJ340"/>
      <c r="PK340"/>
      <c r="PL340"/>
      <c r="PM340"/>
      <c r="PN340"/>
      <c r="PO340"/>
      <c r="PP340"/>
      <c r="PQ340"/>
      <c r="PR340"/>
      <c r="PS340"/>
      <c r="PT340"/>
      <c r="PU340"/>
      <c r="PV340"/>
      <c r="PW340"/>
      <c r="PX340"/>
      <c r="PY340"/>
      <c r="PZ340"/>
      <c r="QA340"/>
      <c r="QB340"/>
      <c r="QC340"/>
      <c r="QD340"/>
      <c r="QE340"/>
      <c r="QF340"/>
      <c r="QG340"/>
      <c r="QH340"/>
      <c r="QI340"/>
      <c r="QJ340"/>
      <c r="QK340"/>
      <c r="QL340"/>
      <c r="QM340"/>
      <c r="QN340"/>
      <c r="QO340"/>
      <c r="QP340"/>
      <c r="QQ340"/>
      <c r="QR340"/>
      <c r="QS340"/>
      <c r="QT340"/>
      <c r="QU340"/>
      <c r="QV340"/>
      <c r="QW340"/>
      <c r="QX340"/>
      <c r="QY340"/>
      <c r="QZ340"/>
      <c r="RA340"/>
      <c r="RB340"/>
      <c r="RC340"/>
      <c r="RD340"/>
      <c r="RE340"/>
      <c r="RF340"/>
      <c r="RG340"/>
      <c r="RH340"/>
      <c r="RI340"/>
      <c r="RJ340"/>
      <c r="RK340"/>
      <c r="RL340"/>
      <c r="RM340"/>
      <c r="RN340"/>
      <c r="RO340"/>
      <c r="RP340"/>
      <c r="RQ340"/>
      <c r="RR340"/>
      <c r="RS340"/>
      <c r="RT340"/>
      <c r="RU340"/>
      <c r="RV340"/>
      <c r="RW340"/>
      <c r="RX340"/>
      <c r="RY340"/>
      <c r="RZ340"/>
      <c r="SA340"/>
      <c r="SB340"/>
      <c r="SC340"/>
      <c r="SD340"/>
      <c r="SE340"/>
      <c r="SF340"/>
      <c r="SG340"/>
      <c r="SH340"/>
      <c r="SI340"/>
      <c r="SJ340"/>
      <c r="SK340"/>
      <c r="SL340"/>
      <c r="SM340"/>
      <c r="SN340"/>
      <c r="SO340"/>
      <c r="SP340"/>
      <c r="SQ340"/>
      <c r="SR340"/>
      <c r="SS340"/>
      <c r="ST340"/>
      <c r="SU340"/>
      <c r="SV340"/>
      <c r="SW340"/>
      <c r="SX340"/>
      <c r="SY340"/>
      <c r="SZ340"/>
      <c r="TA340"/>
      <c r="TB340"/>
      <c r="TC340"/>
      <c r="TD340"/>
      <c r="TE340"/>
      <c r="TF340"/>
      <c r="TG340"/>
      <c r="TH340"/>
      <c r="TI340"/>
      <c r="TJ340"/>
      <c r="TK340"/>
      <c r="TL340"/>
      <c r="TM340"/>
      <c r="TN340"/>
      <c r="TO340"/>
      <c r="TP340"/>
      <c r="TQ340"/>
      <c r="TR340"/>
      <c r="TS340"/>
      <c r="TT340"/>
      <c r="TU340"/>
      <c r="TV340"/>
      <c r="TW340"/>
      <c r="TX340"/>
      <c r="TY340"/>
      <c r="TZ340"/>
      <c r="UA340"/>
      <c r="UB340"/>
      <c r="UC340"/>
      <c r="UD340"/>
      <c r="UE340"/>
      <c r="UF340"/>
      <c r="UG340"/>
      <c r="UH340"/>
      <c r="UI340"/>
      <c r="UJ340"/>
      <c r="UK340"/>
      <c r="UL340"/>
      <c r="UM340"/>
      <c r="UN340"/>
      <c r="UO340"/>
      <c r="UP340"/>
      <c r="UQ340"/>
      <c r="UR340"/>
      <c r="US340"/>
      <c r="UT340"/>
      <c r="UU340"/>
      <c r="UV340"/>
      <c r="UW340"/>
      <c r="UX340"/>
      <c r="UY340"/>
      <c r="UZ340"/>
      <c r="VA340"/>
      <c r="VB340"/>
      <c r="VC340"/>
      <c r="VD340"/>
      <c r="VE340"/>
      <c r="VF340"/>
      <c r="VG340"/>
      <c r="VH340"/>
      <c r="VI340"/>
      <c r="VJ340"/>
      <c r="VK340"/>
      <c r="VL340"/>
      <c r="VM340"/>
      <c r="VN340"/>
      <c r="VO340"/>
      <c r="VP340"/>
      <c r="VQ340"/>
      <c r="VR340"/>
      <c r="VS340"/>
      <c r="VT340"/>
      <c r="VU340"/>
      <c r="VV340"/>
      <c r="VW340"/>
      <c r="VX340"/>
      <c r="VY340"/>
      <c r="VZ340"/>
      <c r="WA340"/>
      <c r="WB340"/>
      <c r="WC340"/>
      <c r="WD340"/>
      <c r="WE340"/>
      <c r="WF340"/>
      <c r="WG340"/>
      <c r="WH340"/>
      <c r="WI340"/>
      <c r="WJ340"/>
      <c r="WK340"/>
      <c r="WL340"/>
      <c r="WM340"/>
      <c r="WN340"/>
      <c r="WO340"/>
      <c r="WP340"/>
      <c r="WQ340"/>
      <c r="WR340"/>
      <c r="WS340"/>
      <c r="WT340"/>
      <c r="WU340"/>
      <c r="WV340"/>
      <c r="WW340"/>
      <c r="WX340"/>
      <c r="WY340"/>
      <c r="WZ340"/>
      <c r="XA340"/>
      <c r="XB340"/>
      <c r="XC340"/>
      <c r="XD340"/>
      <c r="XE340"/>
      <c r="XF340"/>
      <c r="XG340"/>
      <c r="XH340"/>
      <c r="XI340"/>
      <c r="XJ340"/>
      <c r="XK340"/>
      <c r="XL340"/>
      <c r="XM340"/>
      <c r="XN340"/>
      <c r="XO340"/>
      <c r="XP340"/>
      <c r="XQ340"/>
      <c r="XR340"/>
      <c r="XS340"/>
      <c r="XT340"/>
      <c r="XU340"/>
      <c r="XV340"/>
      <c r="XW340"/>
      <c r="XX340"/>
      <c r="XY340"/>
      <c r="XZ340"/>
      <c r="YA340"/>
      <c r="YB340"/>
      <c r="YC340"/>
      <c r="YD340"/>
      <c r="YE340"/>
      <c r="YF340"/>
      <c r="YG340"/>
      <c r="YH340"/>
      <c r="YI340"/>
      <c r="YJ340"/>
      <c r="YK340"/>
      <c r="YL340"/>
      <c r="YM340"/>
      <c r="YN340"/>
      <c r="YO340"/>
      <c r="YP340"/>
      <c r="YQ340"/>
      <c r="YR340"/>
      <c r="YS340"/>
      <c r="YT340"/>
      <c r="YU340"/>
      <c r="YV340"/>
      <c r="YW340"/>
      <c r="YX340"/>
      <c r="YY340"/>
      <c r="YZ340"/>
      <c r="ZA340"/>
      <c r="ZB340"/>
      <c r="ZC340"/>
      <c r="ZD340"/>
      <c r="ZE340"/>
      <c r="ZF340"/>
      <c r="ZG340"/>
      <c r="ZH340"/>
      <c r="ZI340"/>
      <c r="ZJ340"/>
      <c r="ZK340"/>
      <c r="ZL340"/>
      <c r="ZM340"/>
      <c r="ZN340"/>
      <c r="ZO340"/>
      <c r="ZP340"/>
      <c r="ZQ340"/>
      <c r="ZR340"/>
      <c r="ZS340"/>
      <c r="ZT340"/>
      <c r="ZU340"/>
      <c r="ZV340"/>
      <c r="ZW340"/>
      <c r="ZX340"/>
      <c r="ZY340"/>
      <c r="ZZ340"/>
      <c r="AAA340"/>
      <c r="AAB340"/>
      <c r="AAC340"/>
      <c r="AAD340"/>
      <c r="AAE340"/>
      <c r="AAF340"/>
      <c r="AAG340"/>
      <c r="AAH340"/>
      <c r="AAI340"/>
      <c r="AAJ340"/>
      <c r="AAK340"/>
      <c r="AAL340"/>
      <c r="AAM340"/>
      <c r="AAN340"/>
      <c r="AAO340"/>
      <c r="AAP340"/>
      <c r="AAQ340"/>
      <c r="AAR340"/>
      <c r="AAS340"/>
      <c r="AAT340"/>
      <c r="AAU340"/>
      <c r="AAV340"/>
      <c r="AAW340"/>
      <c r="AAX340"/>
      <c r="AAY340"/>
      <c r="AAZ340"/>
      <c r="ABA340"/>
      <c r="ABB340"/>
      <c r="ABC340"/>
      <c r="ABD340"/>
      <c r="ABE340"/>
      <c r="ABF340"/>
      <c r="ABG340"/>
      <c r="ABH340"/>
      <c r="ABI340"/>
      <c r="ABJ340"/>
      <c r="ABK340"/>
      <c r="ABL340"/>
      <c r="ABM340"/>
      <c r="ABN340"/>
      <c r="ABO340"/>
      <c r="ABP340"/>
      <c r="ABQ340"/>
      <c r="ABR340"/>
      <c r="ABS340"/>
      <c r="ABT340"/>
      <c r="ABU340"/>
      <c r="ABV340"/>
      <c r="ABW340"/>
      <c r="ABX340"/>
      <c r="ABY340"/>
      <c r="ABZ340"/>
      <c r="ACA340"/>
      <c r="ACB340"/>
      <c r="ACC340"/>
      <c r="ACD340"/>
      <c r="ACE340"/>
      <c r="ACF340"/>
      <c r="ACG340"/>
      <c r="ACH340"/>
      <c r="ACI340"/>
      <c r="ACJ340"/>
      <c r="ACK340"/>
      <c r="ACL340"/>
      <c r="ACM340"/>
      <c r="ACN340"/>
      <c r="ACO340"/>
      <c r="ACP340"/>
      <c r="ACQ340"/>
      <c r="ACR340"/>
      <c r="ACS340"/>
      <c r="ACT340"/>
      <c r="ACU340"/>
      <c r="ACV340"/>
      <c r="ACW340"/>
      <c r="ACX340"/>
      <c r="ACY340"/>
      <c r="ACZ340"/>
      <c r="ADA340"/>
      <c r="ADB340"/>
      <c r="ADC340"/>
      <c r="ADD340"/>
      <c r="ADE340"/>
      <c r="ADF340"/>
      <c r="ADG340"/>
      <c r="ADH340"/>
      <c r="ADI340"/>
      <c r="ADJ340"/>
      <c r="ADK340"/>
      <c r="ADL340"/>
      <c r="ADM340"/>
      <c r="ADN340"/>
      <c r="ADO340"/>
      <c r="ADP340"/>
      <c r="ADQ340"/>
      <c r="ADR340"/>
      <c r="ADS340"/>
      <c r="ADT340"/>
      <c r="ADU340"/>
      <c r="ADV340"/>
      <c r="ADW340"/>
      <c r="ADX340"/>
      <c r="ADY340"/>
      <c r="ADZ340"/>
      <c r="AEA340"/>
      <c r="AEB340"/>
      <c r="AEC340"/>
      <c r="AED340"/>
      <c r="AEE340"/>
      <c r="AEF340"/>
      <c r="AEG340"/>
      <c r="AEH340"/>
      <c r="AEI340"/>
      <c r="AEJ340"/>
      <c r="AEK340"/>
      <c r="AEL340"/>
      <c r="AEM340"/>
      <c r="AEN340"/>
      <c r="AEO340"/>
      <c r="AEP340"/>
      <c r="AEQ340"/>
      <c r="AER340"/>
      <c r="AES340"/>
      <c r="AET340"/>
      <c r="AEU340"/>
      <c r="AEV340"/>
      <c r="AEW340"/>
      <c r="AEX340"/>
      <c r="AEY340"/>
      <c r="AEZ340"/>
      <c r="AFA340"/>
      <c r="AFB340"/>
      <c r="AFC340"/>
      <c r="AFD340"/>
      <c r="AFE340"/>
      <c r="AFF340"/>
      <c r="AFG340"/>
      <c r="AFH340"/>
      <c r="AFI340"/>
      <c r="AFJ340"/>
      <c r="AFK340"/>
      <c r="AFL340"/>
      <c r="AFM340"/>
      <c r="AFN340"/>
      <c r="AFO340"/>
      <c r="AFP340"/>
      <c r="AFQ340"/>
      <c r="AFR340"/>
      <c r="AFS340"/>
      <c r="AFT340"/>
      <c r="AFU340"/>
      <c r="AFV340"/>
      <c r="AFW340"/>
      <c r="AFX340"/>
      <c r="AFY340"/>
      <c r="AFZ340"/>
      <c r="AGA340"/>
      <c r="AGB340"/>
      <c r="AGC340"/>
      <c r="AGD340"/>
      <c r="AGE340"/>
      <c r="AGF340"/>
      <c r="AGG340"/>
      <c r="AGH340"/>
      <c r="AGI340"/>
      <c r="AGJ340"/>
      <c r="AGK340"/>
      <c r="AGL340"/>
      <c r="AGM340"/>
      <c r="AGN340"/>
      <c r="AGO340"/>
      <c r="AGP340"/>
      <c r="AGQ340"/>
      <c r="AGR340"/>
      <c r="AGS340"/>
      <c r="AGT340"/>
      <c r="AGU340"/>
      <c r="AGV340"/>
      <c r="AGW340"/>
      <c r="AGX340"/>
      <c r="AGY340"/>
      <c r="AGZ340"/>
      <c r="AHA340"/>
      <c r="AHB340"/>
      <c r="AHC340"/>
      <c r="AHD340"/>
      <c r="AHE340"/>
      <c r="AHF340"/>
      <c r="AHG340"/>
      <c r="AHH340"/>
      <c r="AHI340"/>
      <c r="AHJ340"/>
      <c r="AHK340"/>
      <c r="AHL340"/>
      <c r="AHM340"/>
      <c r="AHN340"/>
      <c r="AHO340"/>
      <c r="AHP340"/>
      <c r="AHQ340"/>
      <c r="AHR340"/>
      <c r="AHS340"/>
      <c r="AHT340"/>
      <c r="AHU340"/>
      <c r="AHV340"/>
      <c r="AHW340"/>
      <c r="AHX340"/>
      <c r="AHY340"/>
      <c r="AHZ340"/>
      <c r="AIA340"/>
      <c r="AIB340"/>
      <c r="AIC340"/>
      <c r="AID340"/>
      <c r="AIE340"/>
      <c r="AIF340"/>
      <c r="AIG340"/>
      <c r="AIH340"/>
      <c r="AII340"/>
      <c r="AIJ340"/>
      <c r="AIK340"/>
      <c r="AIL340"/>
      <c r="AIM340"/>
      <c r="AIN340"/>
      <c r="AIO340"/>
      <c r="AIP340"/>
      <c r="AIQ340"/>
      <c r="AIR340"/>
      <c r="AIS340"/>
      <c r="AIT340"/>
      <c r="AIU340"/>
      <c r="AIV340"/>
      <c r="AIW340"/>
      <c r="AIX340"/>
      <c r="AIY340"/>
      <c r="AIZ340"/>
      <c r="AJA340"/>
      <c r="AJB340"/>
      <c r="AJC340"/>
      <c r="AJD340"/>
      <c r="AJE340"/>
      <c r="AJF340"/>
      <c r="AJG340"/>
      <c r="AJH340"/>
      <c r="AJI340"/>
      <c r="AJJ340"/>
      <c r="AJK340"/>
      <c r="AJL340"/>
      <c r="AJM340"/>
      <c r="AJN340"/>
      <c r="AJO340"/>
      <c r="AJP340"/>
      <c r="AJQ340"/>
      <c r="AJR340"/>
      <c r="AJS340"/>
      <c r="AJT340"/>
      <c r="AJU340"/>
      <c r="AJV340"/>
      <c r="AJW340"/>
      <c r="AJX340"/>
      <c r="AJY340"/>
      <c r="AJZ340"/>
      <c r="AKA340"/>
      <c r="AKB340"/>
      <c r="AKC340"/>
      <c r="AKD340"/>
      <c r="AKE340"/>
      <c r="AKF340"/>
      <c r="AKG340"/>
      <c r="AKH340"/>
      <c r="AKI340"/>
      <c r="AKJ340"/>
      <c r="AKK340"/>
      <c r="AKL340"/>
      <c r="AKM340"/>
      <c r="AKN340"/>
      <c r="AKO340"/>
      <c r="AKP340"/>
      <c r="AKQ340"/>
      <c r="AKR340"/>
      <c r="AKS340"/>
      <c r="AKT340"/>
      <c r="AKU340"/>
      <c r="AKV340"/>
      <c r="AKW340"/>
      <c r="AKX340"/>
      <c r="AKY340"/>
      <c r="AKZ340"/>
      <c r="ALA340"/>
      <c r="ALB340"/>
      <c r="ALC340"/>
      <c r="ALD340"/>
      <c r="ALE340"/>
      <c r="ALF340"/>
      <c r="ALG340"/>
      <c r="ALH340"/>
      <c r="ALI340"/>
      <c r="ALJ340"/>
      <c r="ALK340"/>
      <c r="ALL340"/>
      <c r="ALM340"/>
      <c r="ALN340"/>
      <c r="ALO340"/>
      <c r="ALP340"/>
      <c r="ALQ340"/>
      <c r="ALR340"/>
      <c r="ALS340"/>
      <c r="ALT340"/>
      <c r="ALU340"/>
      <c r="ALV340"/>
      <c r="ALW340"/>
      <c r="ALX340"/>
      <c r="ALY340"/>
      <c r="ALZ340"/>
      <c r="AMA340"/>
      <c r="AMB340"/>
      <c r="AMC340"/>
      <c r="AMD340"/>
      <c r="AME340"/>
      <c r="AMF340"/>
      <c r="AMG340"/>
      <c r="AMH340"/>
      <c r="AMI340"/>
    </row>
    <row r="341" spans="1:1023">
      <c r="A341" s="275" t="s">
        <v>1242</v>
      </c>
      <c r="B341" s="156">
        <v>341</v>
      </c>
      <c r="C341" t="s">
        <v>26039</v>
      </c>
      <c r="D341" s="278" t="s">
        <v>1090</v>
      </c>
      <c r="E341"/>
      <c r="F341"/>
      <c r="G341"/>
      <c r="H341"/>
      <c r="I341" s="343"/>
      <c r="J341" s="328"/>
      <c r="K341" s="341"/>
      <c r="L341"/>
      <c r="M341"/>
      <c r="N341"/>
      <c r="O341"/>
      <c r="P341"/>
      <c r="Q341"/>
      <c r="R341"/>
      <c r="S341"/>
      <c r="T341"/>
      <c r="U341"/>
      <c r="V341" s="166">
        <f t="shared" si="178"/>
        <v>100</v>
      </c>
      <c r="W341" s="166">
        <f t="shared" si="171"/>
        <v>100</v>
      </c>
      <c r="X341" s="166">
        <f t="shared" si="183"/>
        <v>100</v>
      </c>
      <c r="Y341" s="166">
        <f t="shared" si="165"/>
        <v>100</v>
      </c>
      <c r="Z341" s="166">
        <f t="shared" si="176"/>
        <v>100</v>
      </c>
      <c r="AA341" s="174">
        <f t="shared" si="169"/>
        <v>100</v>
      </c>
      <c r="AB341" s="174">
        <f t="shared" si="168"/>
        <v>100</v>
      </c>
      <c r="AC341" s="174">
        <f t="shared" si="177"/>
        <v>100</v>
      </c>
      <c r="AD341"/>
      <c r="AE341"/>
      <c r="AF341" s="162">
        <f t="shared" si="179"/>
        <v>100</v>
      </c>
      <c r="AG341" s="162">
        <f t="shared" si="180"/>
        <v>100</v>
      </c>
      <c r="AH341" s="162">
        <f t="shared" si="181"/>
        <v>100</v>
      </c>
      <c r="AI341" s="162">
        <f t="shared" si="182"/>
        <v>100</v>
      </c>
      <c r="AJ341" s="163"/>
      <c r="AK341"/>
      <c r="AL341" s="154">
        <v>3</v>
      </c>
      <c r="AM341" s="163"/>
      <c r="AN341"/>
      <c r="AO341"/>
      <c r="AP341"/>
      <c r="AQ341" s="272" t="s">
        <v>26040</v>
      </c>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c r="NA341"/>
      <c r="NB341"/>
      <c r="NC341"/>
      <c r="ND341"/>
      <c r="NE341"/>
      <c r="NF341"/>
      <c r="NG341"/>
      <c r="NH341"/>
      <c r="NI341"/>
      <c r="NJ341"/>
      <c r="NK341"/>
      <c r="NL341"/>
      <c r="NM341"/>
      <c r="NN341"/>
      <c r="NO341"/>
      <c r="NP341"/>
      <c r="NQ341"/>
      <c r="NR341"/>
      <c r="NS341"/>
      <c r="NT341"/>
      <c r="NU341"/>
      <c r="NV341"/>
      <c r="NW341"/>
      <c r="NX341"/>
      <c r="NY341"/>
      <c r="NZ341"/>
      <c r="OA341"/>
      <c r="OB341"/>
      <c r="OC341"/>
      <c r="OD341"/>
      <c r="OE341"/>
      <c r="OF341"/>
      <c r="OG341"/>
      <c r="OH341"/>
      <c r="OI341"/>
      <c r="OJ341"/>
      <c r="OK341"/>
      <c r="OL341"/>
      <c r="OM341"/>
      <c r="ON341"/>
      <c r="OO341"/>
      <c r="OP341"/>
      <c r="OQ341"/>
      <c r="OR341"/>
      <c r="OS341"/>
      <c r="OT341"/>
      <c r="OU341"/>
      <c r="OV341"/>
      <c r="OW341"/>
      <c r="OX341"/>
      <c r="OY341"/>
      <c r="OZ341"/>
      <c r="PA341"/>
      <c r="PB341"/>
      <c r="PC341"/>
      <c r="PD341"/>
      <c r="PE341"/>
      <c r="PF341"/>
      <c r="PG341"/>
      <c r="PH341"/>
      <c r="PI341"/>
      <c r="PJ341"/>
      <c r="PK341"/>
      <c r="PL341"/>
      <c r="PM341"/>
      <c r="PN341"/>
      <c r="PO341"/>
      <c r="PP341"/>
      <c r="PQ341"/>
      <c r="PR341"/>
      <c r="PS341"/>
      <c r="PT341"/>
      <c r="PU341"/>
      <c r="PV341"/>
      <c r="PW341"/>
      <c r="PX341"/>
      <c r="PY341"/>
      <c r="PZ341"/>
      <c r="QA341"/>
      <c r="QB341"/>
      <c r="QC341"/>
      <c r="QD341"/>
      <c r="QE341"/>
      <c r="QF341"/>
      <c r="QG341"/>
      <c r="QH341"/>
      <c r="QI341"/>
      <c r="QJ341"/>
      <c r="QK341"/>
      <c r="QL341"/>
      <c r="QM341"/>
      <c r="QN341"/>
      <c r="QO341"/>
      <c r="QP341"/>
      <c r="QQ341"/>
      <c r="QR341"/>
      <c r="QS341"/>
      <c r="QT341"/>
      <c r="QU341"/>
      <c r="QV341"/>
      <c r="QW341"/>
      <c r="QX341"/>
      <c r="QY341"/>
      <c r="QZ341"/>
      <c r="RA341"/>
      <c r="RB341"/>
      <c r="RC341"/>
      <c r="RD341"/>
      <c r="RE341"/>
      <c r="RF341"/>
      <c r="RG341"/>
      <c r="RH341"/>
      <c r="RI341"/>
      <c r="RJ341"/>
      <c r="RK341"/>
      <c r="RL341"/>
      <c r="RM341"/>
      <c r="RN341"/>
      <c r="RO341"/>
      <c r="RP341"/>
      <c r="RQ341"/>
      <c r="RR341"/>
      <c r="RS341"/>
      <c r="RT341"/>
      <c r="RU341"/>
      <c r="RV341"/>
      <c r="RW341"/>
      <c r="RX341"/>
      <c r="RY341"/>
      <c r="RZ341"/>
      <c r="SA341"/>
      <c r="SB341"/>
      <c r="SC341"/>
      <c r="SD341"/>
      <c r="SE341"/>
      <c r="SF341"/>
      <c r="SG341"/>
      <c r="SH341"/>
      <c r="SI341"/>
      <c r="SJ341"/>
      <c r="SK341"/>
      <c r="SL341"/>
      <c r="SM341"/>
      <c r="SN341"/>
      <c r="SO341"/>
      <c r="SP341"/>
      <c r="SQ341"/>
      <c r="SR341"/>
      <c r="SS341"/>
      <c r="ST341"/>
      <c r="SU341"/>
      <c r="SV341"/>
      <c r="SW341"/>
      <c r="SX341"/>
      <c r="SY341"/>
      <c r="SZ341"/>
      <c r="TA341"/>
      <c r="TB341"/>
      <c r="TC341"/>
      <c r="TD341"/>
      <c r="TE341"/>
      <c r="TF341"/>
      <c r="TG341"/>
      <c r="TH341"/>
      <c r="TI341"/>
      <c r="TJ341"/>
      <c r="TK341"/>
      <c r="TL341"/>
      <c r="TM341"/>
      <c r="TN341"/>
      <c r="TO341"/>
      <c r="TP341"/>
      <c r="TQ341"/>
      <c r="TR341"/>
      <c r="TS341"/>
      <c r="TT341"/>
      <c r="TU341"/>
      <c r="TV341"/>
      <c r="TW341"/>
      <c r="TX341"/>
      <c r="TY341"/>
      <c r="TZ341"/>
      <c r="UA341"/>
      <c r="UB341"/>
      <c r="UC341"/>
      <c r="UD341"/>
      <c r="UE341"/>
      <c r="UF341"/>
      <c r="UG341"/>
      <c r="UH341"/>
      <c r="UI341"/>
      <c r="UJ341"/>
      <c r="UK341"/>
      <c r="UL341"/>
      <c r="UM341"/>
      <c r="UN341"/>
      <c r="UO341"/>
      <c r="UP341"/>
      <c r="UQ341"/>
      <c r="UR341"/>
      <c r="US341"/>
      <c r="UT341"/>
      <c r="UU341"/>
      <c r="UV341"/>
      <c r="UW341"/>
      <c r="UX341"/>
      <c r="UY341"/>
      <c r="UZ341"/>
      <c r="VA341"/>
      <c r="VB341"/>
      <c r="VC341"/>
      <c r="VD341"/>
      <c r="VE341"/>
      <c r="VF341"/>
      <c r="VG341"/>
      <c r="VH341"/>
      <c r="VI341"/>
      <c r="VJ341"/>
      <c r="VK341"/>
      <c r="VL341"/>
      <c r="VM341"/>
      <c r="VN341"/>
      <c r="VO341"/>
      <c r="VP341"/>
      <c r="VQ341"/>
      <c r="VR341"/>
      <c r="VS341"/>
      <c r="VT341"/>
      <c r="VU341"/>
      <c r="VV341"/>
      <c r="VW341"/>
      <c r="VX341"/>
      <c r="VY341"/>
      <c r="VZ341"/>
      <c r="WA341"/>
      <c r="WB341"/>
      <c r="WC341"/>
      <c r="WD341"/>
      <c r="WE341"/>
      <c r="WF341"/>
      <c r="WG341"/>
      <c r="WH341"/>
      <c r="WI341"/>
      <c r="WJ341"/>
      <c r="WK341"/>
      <c r="WL341"/>
      <c r="WM341"/>
      <c r="WN341"/>
      <c r="WO341"/>
      <c r="WP341"/>
      <c r="WQ341"/>
      <c r="WR341"/>
      <c r="WS341"/>
      <c r="WT341"/>
      <c r="WU341"/>
      <c r="WV341"/>
      <c r="WW341"/>
      <c r="WX341"/>
      <c r="WY341"/>
      <c r="WZ341"/>
      <c r="XA341"/>
      <c r="XB341"/>
      <c r="XC341"/>
      <c r="XD341"/>
      <c r="XE341"/>
      <c r="XF341"/>
      <c r="XG341"/>
      <c r="XH341"/>
      <c r="XI341"/>
      <c r="XJ341"/>
      <c r="XK341"/>
      <c r="XL341"/>
      <c r="XM341"/>
      <c r="XN341"/>
      <c r="XO341"/>
      <c r="XP341"/>
      <c r="XQ341"/>
      <c r="XR341"/>
      <c r="XS341"/>
      <c r="XT341"/>
      <c r="XU341"/>
      <c r="XV341"/>
      <c r="XW341"/>
      <c r="XX341"/>
      <c r="XY341"/>
      <c r="XZ341"/>
      <c r="YA341"/>
      <c r="YB341"/>
      <c r="YC341"/>
      <c r="YD341"/>
      <c r="YE341"/>
      <c r="YF341"/>
      <c r="YG341"/>
      <c r="YH341"/>
      <c r="YI341"/>
      <c r="YJ341"/>
      <c r="YK341"/>
      <c r="YL341"/>
      <c r="YM341"/>
      <c r="YN341"/>
      <c r="YO341"/>
      <c r="YP341"/>
      <c r="YQ341"/>
      <c r="YR341"/>
      <c r="YS341"/>
      <c r="YT341"/>
      <c r="YU341"/>
      <c r="YV341"/>
      <c r="YW341"/>
      <c r="YX341"/>
      <c r="YY341"/>
      <c r="YZ341"/>
      <c r="ZA341"/>
      <c r="ZB341"/>
      <c r="ZC341"/>
      <c r="ZD341"/>
      <c r="ZE341"/>
      <c r="ZF341"/>
      <c r="ZG341"/>
      <c r="ZH341"/>
      <c r="ZI341"/>
      <c r="ZJ341"/>
      <c r="ZK341"/>
      <c r="ZL341"/>
      <c r="ZM341"/>
      <c r="ZN341"/>
      <c r="ZO341"/>
      <c r="ZP341"/>
      <c r="ZQ341"/>
      <c r="ZR341"/>
      <c r="ZS341"/>
      <c r="ZT341"/>
      <c r="ZU341"/>
      <c r="ZV341"/>
      <c r="ZW341"/>
      <c r="ZX341"/>
      <c r="ZY341"/>
      <c r="ZZ341"/>
      <c r="AAA341"/>
      <c r="AAB341"/>
      <c r="AAC341"/>
      <c r="AAD341"/>
      <c r="AAE341"/>
      <c r="AAF341"/>
      <c r="AAG341"/>
      <c r="AAH341"/>
      <c r="AAI341"/>
      <c r="AAJ341"/>
      <c r="AAK341"/>
      <c r="AAL341"/>
      <c r="AAM341"/>
      <c r="AAN341"/>
      <c r="AAO341"/>
      <c r="AAP341"/>
      <c r="AAQ341"/>
      <c r="AAR341"/>
      <c r="AAS341"/>
      <c r="AAT341"/>
      <c r="AAU341"/>
      <c r="AAV341"/>
      <c r="AAW341"/>
      <c r="AAX341"/>
      <c r="AAY341"/>
      <c r="AAZ341"/>
      <c r="ABA341"/>
      <c r="ABB341"/>
      <c r="ABC341"/>
      <c r="ABD341"/>
      <c r="ABE341"/>
      <c r="ABF341"/>
      <c r="ABG341"/>
      <c r="ABH341"/>
      <c r="ABI341"/>
      <c r="ABJ341"/>
      <c r="ABK341"/>
      <c r="ABL341"/>
      <c r="ABM341"/>
      <c r="ABN341"/>
      <c r="ABO341"/>
      <c r="ABP341"/>
      <c r="ABQ341"/>
      <c r="ABR341"/>
      <c r="ABS341"/>
      <c r="ABT341"/>
      <c r="ABU341"/>
      <c r="ABV341"/>
      <c r="ABW341"/>
      <c r="ABX341"/>
      <c r="ABY341"/>
      <c r="ABZ341"/>
      <c r="ACA341"/>
      <c r="ACB341"/>
      <c r="ACC341"/>
      <c r="ACD341"/>
      <c r="ACE341"/>
      <c r="ACF341"/>
      <c r="ACG341"/>
      <c r="ACH341"/>
      <c r="ACI341"/>
      <c r="ACJ341"/>
      <c r="ACK341"/>
      <c r="ACL341"/>
      <c r="ACM341"/>
      <c r="ACN341"/>
      <c r="ACO341"/>
      <c r="ACP341"/>
      <c r="ACQ341"/>
      <c r="ACR341"/>
      <c r="ACS341"/>
      <c r="ACT341"/>
      <c r="ACU341"/>
      <c r="ACV341"/>
      <c r="ACW341"/>
      <c r="ACX341"/>
      <c r="ACY341"/>
      <c r="ACZ341"/>
      <c r="ADA341"/>
      <c r="ADB341"/>
      <c r="ADC341"/>
      <c r="ADD341"/>
      <c r="ADE341"/>
      <c r="ADF341"/>
      <c r="ADG341"/>
      <c r="ADH341"/>
      <c r="ADI341"/>
      <c r="ADJ341"/>
      <c r="ADK341"/>
      <c r="ADL341"/>
      <c r="ADM341"/>
      <c r="ADN341"/>
      <c r="ADO341"/>
      <c r="ADP341"/>
      <c r="ADQ341"/>
      <c r="ADR341"/>
      <c r="ADS341"/>
      <c r="ADT341"/>
      <c r="ADU341"/>
      <c r="ADV341"/>
      <c r="ADW341"/>
      <c r="ADX341"/>
      <c r="ADY341"/>
      <c r="ADZ341"/>
      <c r="AEA341"/>
      <c r="AEB341"/>
      <c r="AEC341"/>
      <c r="AED341"/>
      <c r="AEE341"/>
      <c r="AEF341"/>
      <c r="AEG341"/>
      <c r="AEH341"/>
      <c r="AEI341"/>
      <c r="AEJ341"/>
      <c r="AEK341"/>
      <c r="AEL341"/>
      <c r="AEM341"/>
      <c r="AEN341"/>
      <c r="AEO341"/>
      <c r="AEP341"/>
      <c r="AEQ341"/>
      <c r="AER341"/>
      <c r="AES341"/>
      <c r="AET341"/>
      <c r="AEU341"/>
      <c r="AEV341"/>
      <c r="AEW341"/>
      <c r="AEX341"/>
      <c r="AEY341"/>
      <c r="AEZ341"/>
      <c r="AFA341"/>
      <c r="AFB341"/>
      <c r="AFC341"/>
      <c r="AFD341"/>
      <c r="AFE341"/>
      <c r="AFF341"/>
      <c r="AFG341"/>
      <c r="AFH341"/>
      <c r="AFI341"/>
      <c r="AFJ341"/>
      <c r="AFK341"/>
      <c r="AFL341"/>
      <c r="AFM341"/>
      <c r="AFN341"/>
      <c r="AFO341"/>
      <c r="AFP341"/>
      <c r="AFQ341"/>
      <c r="AFR341"/>
      <c r="AFS341"/>
      <c r="AFT341"/>
      <c r="AFU341"/>
      <c r="AFV341"/>
      <c r="AFW341"/>
      <c r="AFX341"/>
      <c r="AFY341"/>
      <c r="AFZ341"/>
      <c r="AGA341"/>
      <c r="AGB341"/>
      <c r="AGC341"/>
      <c r="AGD341"/>
      <c r="AGE341"/>
      <c r="AGF341"/>
      <c r="AGG341"/>
      <c r="AGH341"/>
      <c r="AGI341"/>
      <c r="AGJ341"/>
      <c r="AGK341"/>
      <c r="AGL341"/>
      <c r="AGM341"/>
      <c r="AGN341"/>
      <c r="AGO341"/>
      <c r="AGP341"/>
      <c r="AGQ341"/>
      <c r="AGR341"/>
      <c r="AGS341"/>
      <c r="AGT341"/>
      <c r="AGU341"/>
      <c r="AGV341"/>
      <c r="AGW341"/>
      <c r="AGX341"/>
      <c r="AGY341"/>
      <c r="AGZ341"/>
      <c r="AHA341"/>
      <c r="AHB341"/>
      <c r="AHC341"/>
      <c r="AHD341"/>
      <c r="AHE341"/>
      <c r="AHF341"/>
      <c r="AHG341"/>
      <c r="AHH341"/>
      <c r="AHI341"/>
      <c r="AHJ341"/>
      <c r="AHK341"/>
      <c r="AHL341"/>
      <c r="AHM341"/>
      <c r="AHN341"/>
      <c r="AHO341"/>
      <c r="AHP341"/>
      <c r="AHQ341"/>
      <c r="AHR341"/>
      <c r="AHS341"/>
      <c r="AHT341"/>
      <c r="AHU341"/>
      <c r="AHV341"/>
      <c r="AHW341"/>
      <c r="AHX341"/>
      <c r="AHY341"/>
      <c r="AHZ341"/>
      <c r="AIA341"/>
      <c r="AIB341"/>
      <c r="AIC341"/>
      <c r="AID341"/>
      <c r="AIE341"/>
      <c r="AIF341"/>
      <c r="AIG341"/>
      <c r="AIH341"/>
      <c r="AII341"/>
      <c r="AIJ341"/>
      <c r="AIK341"/>
      <c r="AIL341"/>
      <c r="AIM341"/>
      <c r="AIN341"/>
      <c r="AIO341"/>
      <c r="AIP341"/>
      <c r="AIQ341"/>
      <c r="AIR341"/>
      <c r="AIS341"/>
      <c r="AIT341"/>
      <c r="AIU341"/>
      <c r="AIV341"/>
      <c r="AIW341"/>
      <c r="AIX341"/>
      <c r="AIY341"/>
      <c r="AIZ341"/>
      <c r="AJA341"/>
      <c r="AJB341"/>
      <c r="AJC341"/>
      <c r="AJD341"/>
      <c r="AJE341"/>
      <c r="AJF341"/>
      <c r="AJG341"/>
      <c r="AJH341"/>
      <c r="AJI341"/>
      <c r="AJJ341"/>
      <c r="AJK341"/>
      <c r="AJL341"/>
      <c r="AJM341"/>
      <c r="AJN341"/>
      <c r="AJO341"/>
      <c r="AJP341"/>
      <c r="AJQ341"/>
      <c r="AJR341"/>
      <c r="AJS341"/>
      <c r="AJT341"/>
      <c r="AJU341"/>
      <c r="AJV341"/>
      <c r="AJW341"/>
      <c r="AJX341"/>
      <c r="AJY341"/>
      <c r="AJZ341"/>
      <c r="AKA341"/>
      <c r="AKB341"/>
      <c r="AKC341"/>
      <c r="AKD341"/>
      <c r="AKE341"/>
      <c r="AKF341"/>
      <c r="AKG341"/>
      <c r="AKH341"/>
      <c r="AKI341"/>
      <c r="AKJ341"/>
      <c r="AKK341"/>
      <c r="AKL341"/>
      <c r="AKM341"/>
      <c r="AKN341"/>
      <c r="AKO341"/>
      <c r="AKP341"/>
      <c r="AKQ341"/>
      <c r="AKR341"/>
      <c r="AKS341"/>
      <c r="AKT341"/>
      <c r="AKU341"/>
      <c r="AKV341"/>
      <c r="AKW341"/>
      <c r="AKX341"/>
      <c r="AKY341"/>
      <c r="AKZ341"/>
      <c r="ALA341"/>
      <c r="ALB341"/>
      <c r="ALC341"/>
      <c r="ALD341"/>
      <c r="ALE341"/>
      <c r="ALF341"/>
      <c r="ALG341"/>
      <c r="ALH341"/>
      <c r="ALI341"/>
      <c r="ALJ341"/>
      <c r="ALK341"/>
      <c r="ALL341"/>
      <c r="ALM341"/>
      <c r="ALN341"/>
      <c r="ALO341"/>
      <c r="ALP341"/>
      <c r="ALQ341"/>
      <c r="ALR341"/>
      <c r="ALS341"/>
      <c r="ALT341"/>
      <c r="ALU341"/>
      <c r="ALV341"/>
      <c r="ALW341"/>
      <c r="ALX341"/>
      <c r="ALY341"/>
      <c r="ALZ341"/>
      <c r="AMA341"/>
      <c r="AMB341"/>
      <c r="AMC341"/>
      <c r="AMD341"/>
      <c r="AME341"/>
      <c r="AMF341"/>
      <c r="AMG341"/>
      <c r="AMH341"/>
      <c r="AMI341"/>
    </row>
    <row r="342" spans="1:1023">
      <c r="A342" s="287" t="s">
        <v>5992</v>
      </c>
      <c r="B342" s="156">
        <v>342</v>
      </c>
      <c r="C342" t="s">
        <v>26041</v>
      </c>
      <c r="D342" s="278" t="s">
        <v>1243</v>
      </c>
      <c r="E342"/>
      <c r="F342"/>
      <c r="G342"/>
      <c r="H342"/>
      <c r="I342" s="349">
        <v>117</v>
      </c>
      <c r="J342" s="328"/>
      <c r="K342" s="341"/>
      <c r="L342" s="154">
        <v>1</v>
      </c>
      <c r="M342"/>
      <c r="N342"/>
      <c r="O342"/>
      <c r="P342"/>
      <c r="Q342"/>
      <c r="R342"/>
      <c r="S342"/>
      <c r="T342"/>
      <c r="U342"/>
      <c r="V342" s="166">
        <f t="shared" si="178"/>
        <v>100</v>
      </c>
      <c r="W342" s="166">
        <f t="shared" si="171"/>
        <v>100</v>
      </c>
      <c r="X342" s="166">
        <f t="shared" si="183"/>
        <v>100</v>
      </c>
      <c r="Y342" s="166">
        <f t="shared" si="165"/>
        <v>100</v>
      </c>
      <c r="Z342" s="166">
        <f t="shared" si="176"/>
        <v>100</v>
      </c>
      <c r="AA342" s="174">
        <f t="shared" si="169"/>
        <v>100</v>
      </c>
      <c r="AB342" s="174">
        <f t="shared" si="168"/>
        <v>100</v>
      </c>
      <c r="AC342" s="174">
        <f t="shared" si="177"/>
        <v>100</v>
      </c>
      <c r="AD342"/>
      <c r="AE342"/>
      <c r="AF342" s="162">
        <f t="shared" si="179"/>
        <v>100</v>
      </c>
      <c r="AG342" s="162">
        <f t="shared" si="180"/>
        <v>100</v>
      </c>
      <c r="AH342" s="162">
        <f t="shared" si="181"/>
        <v>100</v>
      </c>
      <c r="AI342" s="162">
        <f t="shared" si="182"/>
        <v>100</v>
      </c>
      <c r="AJ342" s="352"/>
      <c r="AK342"/>
      <c r="AL342"/>
      <c r="AM342" s="163"/>
      <c r="AN342"/>
      <c r="AO342"/>
      <c r="AP342"/>
      <c r="AQ342" s="243" t="s">
        <v>5993</v>
      </c>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O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c r="PV342"/>
      <c r="PW342"/>
      <c r="PX342"/>
      <c r="PY342"/>
      <c r="PZ342"/>
      <c r="QA342"/>
      <c r="QB342"/>
      <c r="QC342"/>
      <c r="QD342"/>
      <c r="QE342"/>
      <c r="QF342"/>
      <c r="QG342"/>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c r="ST342"/>
      <c r="SU342"/>
      <c r="SV342"/>
      <c r="SW342"/>
      <c r="SX342"/>
      <c r="SY342"/>
      <c r="SZ342"/>
      <c r="TA342"/>
      <c r="TB342"/>
      <c r="TC342"/>
      <c r="TD342"/>
      <c r="TE342"/>
      <c r="TF342"/>
      <c r="TG342"/>
      <c r="TH342"/>
      <c r="TI342"/>
      <c r="TJ342"/>
      <c r="TK342"/>
      <c r="TL342"/>
      <c r="TM342"/>
      <c r="TN342"/>
      <c r="TO342"/>
      <c r="TP342"/>
      <c r="TQ342"/>
      <c r="TR342"/>
      <c r="TS342"/>
      <c r="TT342"/>
      <c r="TU342"/>
      <c r="TV342"/>
      <c r="TW342"/>
      <c r="TX342"/>
      <c r="TY342"/>
      <c r="TZ342"/>
      <c r="UA342"/>
      <c r="UB342"/>
      <c r="UC342"/>
      <c r="UD342"/>
      <c r="UE342"/>
      <c r="UF342"/>
      <c r="UG342"/>
      <c r="UH342"/>
      <c r="UI342"/>
      <c r="UJ342"/>
      <c r="UK342"/>
      <c r="UL342"/>
      <c r="UM342"/>
      <c r="UN342"/>
      <c r="UO342"/>
      <c r="UP342"/>
      <c r="UQ342"/>
      <c r="UR342"/>
      <c r="US342"/>
      <c r="UT342"/>
      <c r="UU342"/>
      <c r="UV342"/>
      <c r="UW342"/>
      <c r="UX342"/>
      <c r="UY342"/>
      <c r="UZ342"/>
      <c r="VA342"/>
      <c r="VB342"/>
      <c r="VC342"/>
      <c r="VD342"/>
      <c r="VE342"/>
      <c r="VF342"/>
      <c r="VG342"/>
      <c r="VH342"/>
      <c r="VI342"/>
      <c r="VJ342"/>
      <c r="VK342"/>
      <c r="VL342"/>
      <c r="VM342"/>
      <c r="VN342"/>
      <c r="VO342"/>
      <c r="VP342"/>
      <c r="VQ342"/>
      <c r="VR342"/>
      <c r="VS342"/>
      <c r="VT342"/>
      <c r="VU342"/>
      <c r="VV342"/>
      <c r="VW342"/>
      <c r="VX342"/>
      <c r="VY342"/>
      <c r="VZ342"/>
      <c r="WA342"/>
      <c r="WB342"/>
      <c r="WC342"/>
      <c r="WD342"/>
      <c r="WE342"/>
      <c r="WF342"/>
      <c r="WG342"/>
      <c r="WH342"/>
      <c r="WI342"/>
      <c r="WJ342"/>
      <c r="WK342"/>
      <c r="WL342"/>
      <c r="WM342"/>
      <c r="WN342"/>
      <c r="WO342"/>
      <c r="WP342"/>
      <c r="WQ342"/>
      <c r="WR342"/>
      <c r="WS342"/>
      <c r="WT342"/>
      <c r="WU342"/>
      <c r="WV342"/>
      <c r="WW342"/>
      <c r="WX342"/>
      <c r="WY342"/>
      <c r="WZ342"/>
      <c r="XA342"/>
      <c r="XB342"/>
      <c r="XC342"/>
      <c r="XD342"/>
      <c r="XE342"/>
      <c r="XF342"/>
      <c r="XG342"/>
      <c r="XH342"/>
      <c r="XI342"/>
      <c r="XJ342"/>
      <c r="XK342"/>
      <c r="XL342"/>
      <c r="XM342"/>
      <c r="XN342"/>
      <c r="XO342"/>
      <c r="XP342"/>
      <c r="XQ342"/>
      <c r="XR342"/>
      <c r="XS342"/>
      <c r="XT342"/>
      <c r="XU342"/>
      <c r="XV342"/>
      <c r="XW342"/>
      <c r="XX342"/>
      <c r="XY342"/>
      <c r="XZ342"/>
      <c r="YA342"/>
      <c r="YB342"/>
      <c r="YC342"/>
      <c r="YD342"/>
      <c r="YE342"/>
      <c r="YF342"/>
      <c r="YG342"/>
      <c r="YH342"/>
      <c r="YI342"/>
      <c r="YJ342"/>
      <c r="YK342"/>
      <c r="YL342"/>
      <c r="YM342"/>
      <c r="YN342"/>
      <c r="YO342"/>
      <c r="YP342"/>
      <c r="YQ342"/>
      <c r="YR342"/>
      <c r="YS342"/>
      <c r="YT342"/>
      <c r="YU342"/>
      <c r="YV342"/>
      <c r="YW342"/>
      <c r="YX342"/>
      <c r="YY342"/>
      <c r="YZ342"/>
      <c r="ZA342"/>
      <c r="ZB342"/>
      <c r="ZC342"/>
      <c r="ZD342"/>
      <c r="ZE342"/>
      <c r="ZF342"/>
      <c r="ZG342"/>
      <c r="ZH342"/>
      <c r="ZI342"/>
      <c r="ZJ342"/>
      <c r="ZK342"/>
      <c r="ZL342"/>
      <c r="ZM342"/>
      <c r="ZN342"/>
      <c r="ZO342"/>
      <c r="ZP342"/>
      <c r="ZQ342"/>
      <c r="ZR342"/>
      <c r="ZS342"/>
      <c r="ZT342"/>
      <c r="ZU342"/>
      <c r="ZV342"/>
      <c r="ZW342"/>
      <c r="ZX342"/>
      <c r="ZY342"/>
      <c r="ZZ342"/>
      <c r="AAA342"/>
      <c r="AAB342"/>
      <c r="AAC342"/>
      <c r="AAD342"/>
      <c r="AAE342"/>
      <c r="AAF342"/>
      <c r="AAG342"/>
      <c r="AAH342"/>
      <c r="AAI342"/>
      <c r="AAJ342"/>
      <c r="AAK342"/>
      <c r="AAL342"/>
      <c r="AAM342"/>
      <c r="AAN342"/>
      <c r="AAO342"/>
      <c r="AAP342"/>
      <c r="AAQ342"/>
      <c r="AAR342"/>
      <c r="AAS342"/>
      <c r="AAT342"/>
      <c r="AAU342"/>
      <c r="AAV342"/>
      <c r="AAW342"/>
      <c r="AAX342"/>
      <c r="AAY342"/>
      <c r="AAZ342"/>
      <c r="ABA342"/>
      <c r="ABB342"/>
      <c r="ABC342"/>
      <c r="ABD342"/>
      <c r="ABE342"/>
      <c r="ABF342"/>
      <c r="ABG342"/>
      <c r="ABH342"/>
      <c r="ABI342"/>
      <c r="ABJ342"/>
      <c r="ABK342"/>
      <c r="ABL342"/>
      <c r="ABM342"/>
      <c r="ABN342"/>
      <c r="ABO342"/>
      <c r="ABP342"/>
      <c r="ABQ342"/>
      <c r="ABR342"/>
      <c r="ABS342"/>
      <c r="ABT342"/>
      <c r="ABU342"/>
      <c r="ABV342"/>
      <c r="ABW342"/>
      <c r="ABX342"/>
      <c r="ABY342"/>
      <c r="ABZ342"/>
      <c r="ACA342"/>
      <c r="ACB342"/>
      <c r="ACC342"/>
      <c r="ACD342"/>
      <c r="ACE342"/>
      <c r="ACF342"/>
      <c r="ACG342"/>
      <c r="ACH342"/>
      <c r="ACI342"/>
      <c r="ACJ342"/>
      <c r="ACK342"/>
      <c r="ACL342"/>
      <c r="ACM342"/>
      <c r="ACN342"/>
      <c r="ACO342"/>
      <c r="ACP342"/>
      <c r="ACQ342"/>
      <c r="ACR342"/>
      <c r="ACS342"/>
      <c r="ACT342"/>
      <c r="ACU342"/>
      <c r="ACV342"/>
      <c r="ACW342"/>
      <c r="ACX342"/>
      <c r="ACY342"/>
      <c r="ACZ342"/>
      <c r="ADA342"/>
      <c r="ADB342"/>
      <c r="ADC342"/>
      <c r="ADD342"/>
      <c r="ADE342"/>
      <c r="ADF342"/>
      <c r="ADG342"/>
      <c r="ADH342"/>
      <c r="ADI342"/>
      <c r="ADJ342"/>
      <c r="ADK342"/>
      <c r="ADL342"/>
      <c r="ADM342"/>
      <c r="ADN342"/>
      <c r="ADO342"/>
      <c r="ADP342"/>
      <c r="ADQ342"/>
      <c r="ADR342"/>
      <c r="ADS342"/>
      <c r="ADT342"/>
      <c r="ADU342"/>
      <c r="ADV342"/>
      <c r="ADW342"/>
      <c r="ADX342"/>
      <c r="ADY342"/>
      <c r="ADZ342"/>
      <c r="AEA342"/>
      <c r="AEB342"/>
      <c r="AEC342"/>
      <c r="AED342"/>
      <c r="AEE342"/>
      <c r="AEF342"/>
      <c r="AEG342"/>
      <c r="AEH342"/>
      <c r="AEI342"/>
      <c r="AEJ342"/>
      <c r="AEK342"/>
      <c r="AEL342"/>
      <c r="AEM342"/>
      <c r="AEN342"/>
      <c r="AEO342"/>
      <c r="AEP342"/>
      <c r="AEQ342"/>
      <c r="AER342"/>
      <c r="AES342"/>
      <c r="AET342"/>
      <c r="AEU342"/>
      <c r="AEV342"/>
      <c r="AEW342"/>
      <c r="AEX342"/>
      <c r="AEY342"/>
      <c r="AEZ342"/>
      <c r="AFA342"/>
      <c r="AFB342"/>
      <c r="AFC342"/>
      <c r="AFD342"/>
      <c r="AFE342"/>
      <c r="AFF342"/>
      <c r="AFG342"/>
      <c r="AFH342"/>
      <c r="AFI342"/>
      <c r="AFJ342"/>
      <c r="AFK342"/>
      <c r="AFL342"/>
      <c r="AFM342"/>
      <c r="AFN342"/>
      <c r="AFO342"/>
      <c r="AFP342"/>
      <c r="AFQ342"/>
      <c r="AFR342"/>
      <c r="AFS342"/>
      <c r="AFT342"/>
      <c r="AFU342"/>
      <c r="AFV342"/>
      <c r="AFW342"/>
      <c r="AFX342"/>
      <c r="AFY342"/>
      <c r="AFZ342"/>
      <c r="AGA342"/>
      <c r="AGB342"/>
      <c r="AGC342"/>
      <c r="AGD342"/>
      <c r="AGE342"/>
      <c r="AGF342"/>
      <c r="AGG342"/>
      <c r="AGH342"/>
      <c r="AGI342"/>
      <c r="AGJ342"/>
      <c r="AGK342"/>
      <c r="AGL342"/>
      <c r="AGM342"/>
      <c r="AGN342"/>
      <c r="AGO342"/>
      <c r="AGP342"/>
      <c r="AGQ342"/>
      <c r="AGR342"/>
      <c r="AGS342"/>
      <c r="AGT342"/>
      <c r="AGU342"/>
      <c r="AGV342"/>
      <c r="AGW342"/>
      <c r="AGX342"/>
      <c r="AGY342"/>
      <c r="AGZ342"/>
      <c r="AHA342"/>
      <c r="AHB342"/>
      <c r="AHC342"/>
      <c r="AHD342"/>
      <c r="AHE342"/>
      <c r="AHF342"/>
      <c r="AHG342"/>
      <c r="AHH342"/>
      <c r="AHI342"/>
      <c r="AHJ342"/>
      <c r="AHK342"/>
      <c r="AHL342"/>
      <c r="AHM342"/>
      <c r="AHN342"/>
      <c r="AHO342"/>
      <c r="AHP342"/>
      <c r="AHQ342"/>
      <c r="AHR342"/>
      <c r="AHS342"/>
      <c r="AHT342"/>
      <c r="AHU342"/>
      <c r="AHV342"/>
      <c r="AHW342"/>
      <c r="AHX342"/>
      <c r="AHY342"/>
      <c r="AHZ342"/>
      <c r="AIA342"/>
      <c r="AIB342"/>
      <c r="AIC342"/>
      <c r="AID342"/>
      <c r="AIE342"/>
      <c r="AIF342"/>
      <c r="AIG342"/>
      <c r="AIH342"/>
      <c r="AII342"/>
      <c r="AIJ342"/>
      <c r="AIK342"/>
      <c r="AIL342"/>
      <c r="AIM342"/>
      <c r="AIN342"/>
      <c r="AIO342"/>
      <c r="AIP342"/>
      <c r="AIQ342"/>
      <c r="AIR342"/>
      <c r="AIS342"/>
      <c r="AIT342"/>
      <c r="AIU342"/>
      <c r="AIV342"/>
      <c r="AIW342"/>
      <c r="AIX342"/>
      <c r="AIY342"/>
      <c r="AIZ342"/>
      <c r="AJA342"/>
      <c r="AJB342"/>
      <c r="AJC342"/>
      <c r="AJD342"/>
      <c r="AJE342"/>
      <c r="AJF342"/>
      <c r="AJG342"/>
      <c r="AJH342"/>
      <c r="AJI342"/>
      <c r="AJJ342"/>
      <c r="AJK342"/>
      <c r="AJL342"/>
      <c r="AJM342"/>
      <c r="AJN342"/>
      <c r="AJO342"/>
      <c r="AJP342"/>
      <c r="AJQ342"/>
      <c r="AJR342"/>
      <c r="AJS342"/>
      <c r="AJT342"/>
      <c r="AJU342"/>
      <c r="AJV342"/>
      <c r="AJW342"/>
      <c r="AJX342"/>
      <c r="AJY342"/>
      <c r="AJZ342"/>
      <c r="AKA342"/>
      <c r="AKB342"/>
      <c r="AKC342"/>
      <c r="AKD342"/>
      <c r="AKE342"/>
      <c r="AKF342"/>
      <c r="AKG342"/>
      <c r="AKH342"/>
      <c r="AKI342"/>
      <c r="AKJ342"/>
      <c r="AKK342"/>
      <c r="AKL342"/>
      <c r="AKM342"/>
      <c r="AKN342"/>
      <c r="AKO342"/>
      <c r="AKP342"/>
      <c r="AKQ342"/>
      <c r="AKR342"/>
      <c r="AKS342"/>
      <c r="AKT342"/>
      <c r="AKU342"/>
      <c r="AKV342"/>
      <c r="AKW342"/>
      <c r="AKX342"/>
      <c r="AKY342"/>
      <c r="AKZ342"/>
      <c r="ALA342"/>
      <c r="ALB342"/>
      <c r="ALC342"/>
      <c r="ALD342"/>
      <c r="ALE342"/>
      <c r="ALF342"/>
      <c r="ALG342"/>
      <c r="ALH342"/>
      <c r="ALI342"/>
      <c r="ALJ342"/>
      <c r="ALK342"/>
      <c r="ALL342"/>
      <c r="ALM342"/>
      <c r="ALN342"/>
      <c r="ALO342"/>
      <c r="ALP342"/>
      <c r="ALQ342"/>
      <c r="ALR342"/>
      <c r="ALS342"/>
      <c r="ALT342"/>
      <c r="ALU342"/>
      <c r="ALV342"/>
      <c r="ALW342"/>
      <c r="ALX342"/>
      <c r="ALY342"/>
      <c r="ALZ342"/>
      <c r="AMA342"/>
      <c r="AMB342"/>
      <c r="AMC342"/>
      <c r="AMD342"/>
      <c r="AME342"/>
      <c r="AMF342"/>
      <c r="AMG342"/>
      <c r="AMH342"/>
      <c r="AMI342"/>
    </row>
    <row r="343" spans="1:1023">
      <c r="A343" s="275" t="s">
        <v>1254</v>
      </c>
      <c r="B343" s="156">
        <v>343</v>
      </c>
      <c r="C343" t="s">
        <v>26042</v>
      </c>
      <c r="D343" t="s">
        <v>26043</v>
      </c>
      <c r="E343"/>
      <c r="F343"/>
      <c r="G343"/>
      <c r="H343"/>
      <c r="I343" s="349">
        <v>0.35</v>
      </c>
      <c r="J343" s="328"/>
      <c r="K343" s="359">
        <v>2</v>
      </c>
      <c r="L343" s="348">
        <v>1</v>
      </c>
      <c r="M343"/>
      <c r="N343"/>
      <c r="O343"/>
      <c r="P343"/>
      <c r="Q343"/>
      <c r="R343"/>
      <c r="S343"/>
      <c r="T343"/>
      <c r="U343"/>
      <c r="V343" s="166">
        <f t="shared" si="178"/>
        <v>100</v>
      </c>
      <c r="W343" s="166">
        <f t="shared" si="171"/>
        <v>100</v>
      </c>
      <c r="X343" s="166">
        <f t="shared" si="183"/>
        <v>100</v>
      </c>
      <c r="Y343" s="166">
        <f t="shared" si="165"/>
        <v>100</v>
      </c>
      <c r="Z343" s="166">
        <f t="shared" si="176"/>
        <v>100</v>
      </c>
      <c r="AA343" s="174">
        <f t="shared" si="169"/>
        <v>100</v>
      </c>
      <c r="AB343" s="174">
        <f t="shared" si="168"/>
        <v>100</v>
      </c>
      <c r="AC343" s="174">
        <f t="shared" si="177"/>
        <v>100</v>
      </c>
      <c r="AD343"/>
      <c r="AE343"/>
      <c r="AF343" s="162">
        <f t="shared" si="179"/>
        <v>10</v>
      </c>
      <c r="AG343" s="162">
        <f t="shared" si="180"/>
        <v>100</v>
      </c>
      <c r="AH343" s="162">
        <f t="shared" si="181"/>
        <v>100</v>
      </c>
      <c r="AI343" s="162">
        <f t="shared" si="182"/>
        <v>100</v>
      </c>
      <c r="AJ343" s="352" t="s">
        <v>26044</v>
      </c>
      <c r="AK343"/>
      <c r="AL343" s="348">
        <v>2</v>
      </c>
      <c r="AM343" s="163"/>
      <c r="AN343"/>
      <c r="AO343"/>
      <c r="AP343"/>
      <c r="AQ343" s="272" t="s">
        <v>26045</v>
      </c>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c r="ST343"/>
      <c r="SU343"/>
      <c r="SV343"/>
      <c r="SW343"/>
      <c r="SX343"/>
      <c r="SY343"/>
      <c r="SZ343"/>
      <c r="TA343"/>
      <c r="TB343"/>
      <c r="TC343"/>
      <c r="TD343"/>
      <c r="TE343"/>
      <c r="TF343"/>
      <c r="TG343"/>
      <c r="TH343"/>
      <c r="TI343"/>
      <c r="TJ343"/>
      <c r="TK343"/>
      <c r="TL343"/>
      <c r="TM343"/>
      <c r="TN343"/>
      <c r="TO343"/>
      <c r="TP343"/>
      <c r="TQ343"/>
      <c r="TR343"/>
      <c r="TS343"/>
      <c r="TT343"/>
      <c r="TU343"/>
      <c r="TV343"/>
      <c r="TW343"/>
      <c r="TX343"/>
      <c r="TY343"/>
      <c r="TZ343"/>
      <c r="UA343"/>
      <c r="UB343"/>
      <c r="UC343"/>
      <c r="UD343"/>
      <c r="UE343"/>
      <c r="UF343"/>
      <c r="UG343"/>
      <c r="UH343"/>
      <c r="UI343"/>
      <c r="UJ343"/>
      <c r="UK343"/>
      <c r="UL343"/>
      <c r="UM343"/>
      <c r="UN343"/>
      <c r="UO343"/>
      <c r="UP343"/>
      <c r="UQ343"/>
      <c r="UR343"/>
      <c r="US343"/>
      <c r="UT343"/>
      <c r="UU343"/>
      <c r="UV343"/>
      <c r="UW343"/>
      <c r="UX343"/>
      <c r="UY343"/>
      <c r="UZ343"/>
      <c r="VA343"/>
      <c r="VB343"/>
      <c r="VC343"/>
      <c r="VD343"/>
      <c r="VE343"/>
      <c r="VF343"/>
      <c r="VG343"/>
      <c r="VH343"/>
      <c r="VI343"/>
      <c r="VJ343"/>
      <c r="VK343"/>
      <c r="VL343"/>
      <c r="VM343"/>
      <c r="VN343"/>
      <c r="VO343"/>
      <c r="VP343"/>
      <c r="VQ343"/>
      <c r="VR343"/>
      <c r="VS343"/>
      <c r="VT343"/>
      <c r="VU343"/>
      <c r="VV343"/>
      <c r="VW343"/>
      <c r="VX343"/>
      <c r="VY343"/>
      <c r="VZ343"/>
      <c r="WA343"/>
      <c r="WB343"/>
      <c r="WC343"/>
      <c r="WD343"/>
      <c r="WE343"/>
      <c r="WF343"/>
      <c r="WG343"/>
      <c r="WH343"/>
      <c r="WI343"/>
      <c r="WJ343"/>
      <c r="WK343"/>
      <c r="WL343"/>
      <c r="WM343"/>
      <c r="WN343"/>
      <c r="WO343"/>
      <c r="WP343"/>
      <c r="WQ343"/>
      <c r="WR343"/>
      <c r="WS343"/>
      <c r="WT343"/>
      <c r="WU343"/>
      <c r="WV343"/>
      <c r="WW343"/>
      <c r="WX343"/>
      <c r="WY343"/>
      <c r="WZ343"/>
      <c r="XA343"/>
      <c r="XB343"/>
      <c r="XC343"/>
      <c r="XD343"/>
      <c r="XE343"/>
      <c r="XF343"/>
      <c r="XG343"/>
      <c r="XH343"/>
      <c r="XI343"/>
      <c r="XJ343"/>
      <c r="XK343"/>
      <c r="XL343"/>
      <c r="XM343"/>
      <c r="XN343"/>
      <c r="XO343"/>
      <c r="XP343"/>
      <c r="XQ343"/>
      <c r="XR343"/>
      <c r="XS343"/>
      <c r="XT343"/>
      <c r="XU343"/>
      <c r="XV343"/>
      <c r="XW343"/>
      <c r="XX343"/>
      <c r="XY343"/>
      <c r="XZ343"/>
      <c r="YA343"/>
      <c r="YB343"/>
      <c r="YC343"/>
      <c r="YD343"/>
      <c r="YE343"/>
      <c r="YF343"/>
      <c r="YG343"/>
      <c r="YH343"/>
      <c r="YI343"/>
      <c r="YJ343"/>
      <c r="YK343"/>
      <c r="YL343"/>
      <c r="YM343"/>
      <c r="YN343"/>
      <c r="YO343"/>
      <c r="YP343"/>
      <c r="YQ343"/>
      <c r="YR343"/>
      <c r="YS343"/>
      <c r="YT343"/>
      <c r="YU343"/>
      <c r="YV343"/>
      <c r="YW343"/>
      <c r="YX343"/>
      <c r="YY343"/>
      <c r="YZ343"/>
      <c r="ZA343"/>
      <c r="ZB343"/>
      <c r="ZC343"/>
      <c r="ZD343"/>
      <c r="ZE343"/>
      <c r="ZF343"/>
      <c r="ZG343"/>
      <c r="ZH343"/>
      <c r="ZI343"/>
      <c r="ZJ343"/>
      <c r="ZK343"/>
      <c r="ZL343"/>
      <c r="ZM343"/>
      <c r="ZN343"/>
      <c r="ZO343"/>
      <c r="ZP343"/>
      <c r="ZQ343"/>
      <c r="ZR343"/>
      <c r="ZS343"/>
      <c r="ZT343"/>
      <c r="ZU343"/>
      <c r="ZV343"/>
      <c r="ZW343"/>
      <c r="ZX343"/>
      <c r="ZY343"/>
      <c r="ZZ343"/>
      <c r="AAA343"/>
      <c r="AAB343"/>
      <c r="AAC343"/>
      <c r="AAD343"/>
      <c r="AAE343"/>
      <c r="AAF343"/>
      <c r="AAG343"/>
      <c r="AAH343"/>
      <c r="AAI343"/>
      <c r="AAJ343"/>
      <c r="AAK343"/>
      <c r="AAL343"/>
      <c r="AAM343"/>
      <c r="AAN343"/>
      <c r="AAO343"/>
      <c r="AAP343"/>
      <c r="AAQ343"/>
      <c r="AAR343"/>
      <c r="AAS343"/>
      <c r="AAT343"/>
      <c r="AAU343"/>
      <c r="AAV343"/>
      <c r="AAW343"/>
      <c r="AAX343"/>
      <c r="AAY343"/>
      <c r="AAZ343"/>
      <c r="ABA343"/>
      <c r="ABB343"/>
      <c r="ABC343"/>
      <c r="ABD343"/>
      <c r="ABE343"/>
      <c r="ABF343"/>
      <c r="ABG343"/>
      <c r="ABH343"/>
      <c r="ABI343"/>
      <c r="ABJ343"/>
      <c r="ABK343"/>
      <c r="ABL343"/>
      <c r="ABM343"/>
      <c r="ABN343"/>
      <c r="ABO343"/>
      <c r="ABP343"/>
      <c r="ABQ343"/>
      <c r="ABR343"/>
      <c r="ABS343"/>
      <c r="ABT343"/>
      <c r="ABU343"/>
      <c r="ABV343"/>
      <c r="ABW343"/>
      <c r="ABX343"/>
      <c r="ABY343"/>
      <c r="ABZ343"/>
      <c r="ACA343"/>
      <c r="ACB343"/>
      <c r="ACC343"/>
      <c r="ACD343"/>
      <c r="ACE343"/>
      <c r="ACF343"/>
      <c r="ACG343"/>
      <c r="ACH343"/>
      <c r="ACI343"/>
      <c r="ACJ343"/>
      <c r="ACK343"/>
      <c r="ACL343"/>
      <c r="ACM343"/>
      <c r="ACN343"/>
      <c r="ACO343"/>
      <c r="ACP343"/>
      <c r="ACQ343"/>
      <c r="ACR343"/>
      <c r="ACS343"/>
      <c r="ACT343"/>
      <c r="ACU343"/>
      <c r="ACV343"/>
      <c r="ACW343"/>
      <c r="ACX343"/>
      <c r="ACY343"/>
      <c r="ACZ343"/>
      <c r="ADA343"/>
      <c r="ADB343"/>
      <c r="ADC343"/>
      <c r="ADD343"/>
      <c r="ADE343"/>
      <c r="ADF343"/>
      <c r="ADG343"/>
      <c r="ADH343"/>
      <c r="ADI343"/>
      <c r="ADJ343"/>
      <c r="ADK343"/>
      <c r="ADL343"/>
      <c r="ADM343"/>
      <c r="ADN343"/>
      <c r="ADO343"/>
      <c r="ADP343"/>
      <c r="ADQ343"/>
      <c r="ADR343"/>
      <c r="ADS343"/>
      <c r="ADT343"/>
      <c r="ADU343"/>
      <c r="ADV343"/>
      <c r="ADW343"/>
      <c r="ADX343"/>
      <c r="ADY343"/>
      <c r="ADZ343"/>
      <c r="AEA343"/>
      <c r="AEB343"/>
      <c r="AEC343"/>
      <c r="AED343"/>
      <c r="AEE343"/>
      <c r="AEF343"/>
      <c r="AEG343"/>
      <c r="AEH343"/>
      <c r="AEI343"/>
      <c r="AEJ343"/>
      <c r="AEK343"/>
      <c r="AEL343"/>
      <c r="AEM343"/>
      <c r="AEN343"/>
      <c r="AEO343"/>
      <c r="AEP343"/>
      <c r="AEQ343"/>
      <c r="AER343"/>
      <c r="AES343"/>
      <c r="AET343"/>
      <c r="AEU343"/>
      <c r="AEV343"/>
      <c r="AEW343"/>
      <c r="AEX343"/>
      <c r="AEY343"/>
      <c r="AEZ343"/>
      <c r="AFA343"/>
      <c r="AFB343"/>
      <c r="AFC343"/>
      <c r="AFD343"/>
      <c r="AFE343"/>
      <c r="AFF343"/>
      <c r="AFG343"/>
      <c r="AFH343"/>
      <c r="AFI343"/>
      <c r="AFJ343"/>
      <c r="AFK343"/>
      <c r="AFL343"/>
      <c r="AFM343"/>
      <c r="AFN343"/>
      <c r="AFO343"/>
      <c r="AFP343"/>
      <c r="AFQ343"/>
      <c r="AFR343"/>
      <c r="AFS343"/>
      <c r="AFT343"/>
      <c r="AFU343"/>
      <c r="AFV343"/>
      <c r="AFW343"/>
      <c r="AFX343"/>
      <c r="AFY343"/>
      <c r="AFZ343"/>
      <c r="AGA343"/>
      <c r="AGB343"/>
      <c r="AGC343"/>
      <c r="AGD343"/>
      <c r="AGE343"/>
      <c r="AGF343"/>
      <c r="AGG343"/>
      <c r="AGH343"/>
      <c r="AGI343"/>
      <c r="AGJ343"/>
      <c r="AGK343"/>
      <c r="AGL343"/>
      <c r="AGM343"/>
      <c r="AGN343"/>
      <c r="AGO343"/>
      <c r="AGP343"/>
      <c r="AGQ343"/>
      <c r="AGR343"/>
      <c r="AGS343"/>
      <c r="AGT343"/>
      <c r="AGU343"/>
      <c r="AGV343"/>
      <c r="AGW343"/>
      <c r="AGX343"/>
      <c r="AGY343"/>
      <c r="AGZ343"/>
      <c r="AHA343"/>
      <c r="AHB343"/>
      <c r="AHC343"/>
      <c r="AHD343"/>
      <c r="AHE343"/>
      <c r="AHF343"/>
      <c r="AHG343"/>
      <c r="AHH343"/>
      <c r="AHI343"/>
      <c r="AHJ343"/>
      <c r="AHK343"/>
      <c r="AHL343"/>
      <c r="AHM343"/>
      <c r="AHN343"/>
      <c r="AHO343"/>
      <c r="AHP343"/>
      <c r="AHQ343"/>
      <c r="AHR343"/>
      <c r="AHS343"/>
      <c r="AHT343"/>
      <c r="AHU343"/>
      <c r="AHV343"/>
      <c r="AHW343"/>
      <c r="AHX343"/>
      <c r="AHY343"/>
      <c r="AHZ343"/>
      <c r="AIA343"/>
      <c r="AIB343"/>
      <c r="AIC343"/>
      <c r="AID343"/>
      <c r="AIE343"/>
      <c r="AIF343"/>
      <c r="AIG343"/>
      <c r="AIH343"/>
      <c r="AII343"/>
      <c r="AIJ343"/>
      <c r="AIK343"/>
      <c r="AIL343"/>
      <c r="AIM343"/>
      <c r="AIN343"/>
      <c r="AIO343"/>
      <c r="AIP343"/>
      <c r="AIQ343"/>
      <c r="AIR343"/>
      <c r="AIS343"/>
      <c r="AIT343"/>
      <c r="AIU343"/>
      <c r="AIV343"/>
      <c r="AIW343"/>
      <c r="AIX343"/>
      <c r="AIY343"/>
      <c r="AIZ343"/>
      <c r="AJA343"/>
      <c r="AJB343"/>
      <c r="AJC343"/>
      <c r="AJD343"/>
      <c r="AJE343"/>
      <c r="AJF343"/>
      <c r="AJG343"/>
      <c r="AJH343"/>
      <c r="AJI343"/>
      <c r="AJJ343"/>
      <c r="AJK343"/>
      <c r="AJL343"/>
      <c r="AJM343"/>
      <c r="AJN343"/>
      <c r="AJO343"/>
      <c r="AJP343"/>
      <c r="AJQ343"/>
      <c r="AJR343"/>
      <c r="AJS343"/>
      <c r="AJT343"/>
      <c r="AJU343"/>
      <c r="AJV343"/>
      <c r="AJW343"/>
      <c r="AJX343"/>
      <c r="AJY343"/>
      <c r="AJZ343"/>
      <c r="AKA343"/>
      <c r="AKB343"/>
      <c r="AKC343"/>
      <c r="AKD343"/>
      <c r="AKE343"/>
      <c r="AKF343"/>
      <c r="AKG343"/>
      <c r="AKH343"/>
      <c r="AKI343"/>
      <c r="AKJ343"/>
      <c r="AKK343"/>
      <c r="AKL343"/>
      <c r="AKM343"/>
      <c r="AKN343"/>
      <c r="AKO343"/>
      <c r="AKP343"/>
      <c r="AKQ343"/>
      <c r="AKR343"/>
      <c r="AKS343"/>
      <c r="AKT343"/>
      <c r="AKU343"/>
      <c r="AKV343"/>
      <c r="AKW343"/>
      <c r="AKX343"/>
      <c r="AKY343"/>
      <c r="AKZ343"/>
      <c r="ALA343"/>
      <c r="ALB343"/>
      <c r="ALC343"/>
      <c r="ALD343"/>
      <c r="ALE343"/>
      <c r="ALF343"/>
      <c r="ALG343"/>
      <c r="ALH343"/>
      <c r="ALI343"/>
      <c r="ALJ343"/>
      <c r="ALK343"/>
      <c r="ALL343"/>
      <c r="ALM343"/>
      <c r="ALN343"/>
      <c r="ALO343"/>
      <c r="ALP343"/>
      <c r="ALQ343"/>
      <c r="ALR343"/>
      <c r="ALS343"/>
      <c r="ALT343"/>
      <c r="ALU343"/>
      <c r="ALV343"/>
      <c r="ALW343"/>
      <c r="ALX343"/>
      <c r="ALY343"/>
      <c r="ALZ343"/>
      <c r="AMA343"/>
      <c r="AMB343"/>
      <c r="AMC343"/>
      <c r="AMD343"/>
      <c r="AME343"/>
      <c r="AMF343"/>
      <c r="AMG343"/>
      <c r="AMH343"/>
      <c r="AMI343"/>
    </row>
    <row r="344" spans="1:1023">
      <c r="A344" s="275" t="s">
        <v>1260</v>
      </c>
      <c r="B344" s="156">
        <v>344</v>
      </c>
      <c r="C344" t="s">
        <v>26046</v>
      </c>
      <c r="D344" s="276" t="s">
        <v>1261</v>
      </c>
      <c r="E344"/>
      <c r="F344" s="154">
        <v>4</v>
      </c>
      <c r="G344" s="154">
        <v>4</v>
      </c>
      <c r="H344"/>
      <c r="I344" s="349">
        <v>73.44</v>
      </c>
      <c r="J344" s="328"/>
      <c r="K344" s="341"/>
      <c r="L344"/>
      <c r="M344"/>
      <c r="N344"/>
      <c r="O344"/>
      <c r="P344" s="154">
        <v>2</v>
      </c>
      <c r="Q344"/>
      <c r="R344"/>
      <c r="S344"/>
      <c r="T344"/>
      <c r="U344"/>
      <c r="V344" s="166">
        <f t="shared" si="178"/>
        <v>100</v>
      </c>
      <c r="W344" s="166">
        <f t="shared" si="171"/>
        <v>100</v>
      </c>
      <c r="X344" s="166">
        <f t="shared" si="183"/>
        <v>100</v>
      </c>
      <c r="Y344" s="166">
        <f t="shared" si="165"/>
        <v>100</v>
      </c>
      <c r="Z344" s="166">
        <f t="shared" si="176"/>
        <v>10</v>
      </c>
      <c r="AA344" s="174">
        <f t="shared" si="169"/>
        <v>100</v>
      </c>
      <c r="AB344" s="174">
        <f t="shared" si="168"/>
        <v>100</v>
      </c>
      <c r="AC344" s="174">
        <f t="shared" si="177"/>
        <v>100</v>
      </c>
      <c r="AD344"/>
      <c r="AE344"/>
      <c r="AF344" s="162">
        <f t="shared" si="179"/>
        <v>100</v>
      </c>
      <c r="AG344" s="162">
        <f t="shared" si="180"/>
        <v>100</v>
      </c>
      <c r="AH344" s="162">
        <f t="shared" si="181"/>
        <v>100</v>
      </c>
      <c r="AI344" s="162">
        <f t="shared" si="182"/>
        <v>100</v>
      </c>
      <c r="AJ344" s="352" t="s">
        <v>25607</v>
      </c>
      <c r="AK344"/>
      <c r="AL344"/>
      <c r="AM344" s="163"/>
      <c r="AN344"/>
      <c r="AO344"/>
      <c r="AP344"/>
      <c r="AQ344" s="270" t="s">
        <v>781</v>
      </c>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O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c r="PV344"/>
      <c r="PW344"/>
      <c r="PX344"/>
      <c r="PY344"/>
      <c r="PZ344"/>
      <c r="QA344"/>
      <c r="QB344"/>
      <c r="QC344"/>
      <c r="QD344"/>
      <c r="QE344"/>
      <c r="QF344"/>
      <c r="QG344"/>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c r="ST344"/>
      <c r="SU344"/>
      <c r="SV344"/>
      <c r="SW344"/>
      <c r="SX344"/>
      <c r="SY344"/>
      <c r="SZ344"/>
      <c r="TA344"/>
      <c r="TB344"/>
      <c r="TC344"/>
      <c r="TD344"/>
      <c r="TE344"/>
      <c r="TF344"/>
      <c r="TG344"/>
      <c r="TH344"/>
      <c r="TI344"/>
      <c r="TJ344"/>
      <c r="TK344"/>
      <c r="TL344"/>
      <c r="TM344"/>
      <c r="TN344"/>
      <c r="TO344"/>
      <c r="TP344"/>
      <c r="TQ344"/>
      <c r="TR344"/>
      <c r="TS344"/>
      <c r="TT344"/>
      <c r="TU344"/>
      <c r="TV344"/>
      <c r="TW344"/>
      <c r="TX344"/>
      <c r="TY344"/>
      <c r="TZ344"/>
      <c r="UA344"/>
      <c r="UB344"/>
      <c r="UC344"/>
      <c r="UD344"/>
      <c r="UE344"/>
      <c r="UF344"/>
      <c r="UG344"/>
      <c r="UH344"/>
      <c r="UI344"/>
      <c r="UJ344"/>
      <c r="UK344"/>
      <c r="UL344"/>
      <c r="UM344"/>
      <c r="UN344"/>
      <c r="UO344"/>
      <c r="UP344"/>
      <c r="UQ344"/>
      <c r="UR344"/>
      <c r="US344"/>
      <c r="UT344"/>
      <c r="UU344"/>
      <c r="UV344"/>
      <c r="UW344"/>
      <c r="UX344"/>
      <c r="UY344"/>
      <c r="UZ344"/>
      <c r="VA344"/>
      <c r="VB344"/>
      <c r="VC344"/>
      <c r="VD344"/>
      <c r="VE344"/>
      <c r="VF344"/>
      <c r="VG344"/>
      <c r="VH344"/>
      <c r="VI344"/>
      <c r="VJ344"/>
      <c r="VK344"/>
      <c r="VL344"/>
      <c r="VM344"/>
      <c r="VN344"/>
      <c r="VO344"/>
      <c r="VP344"/>
      <c r="VQ344"/>
      <c r="VR344"/>
      <c r="VS344"/>
      <c r="VT344"/>
      <c r="VU344"/>
      <c r="VV344"/>
      <c r="VW344"/>
      <c r="VX344"/>
      <c r="VY344"/>
      <c r="VZ344"/>
      <c r="WA344"/>
      <c r="WB344"/>
      <c r="WC344"/>
      <c r="WD344"/>
      <c r="WE344"/>
      <c r="WF344"/>
      <c r="WG344"/>
      <c r="WH344"/>
      <c r="WI344"/>
      <c r="WJ344"/>
      <c r="WK344"/>
      <c r="WL344"/>
      <c r="WM344"/>
      <c r="WN344"/>
      <c r="WO344"/>
      <c r="WP344"/>
      <c r="WQ344"/>
      <c r="WR344"/>
      <c r="WS344"/>
      <c r="WT344"/>
      <c r="WU344"/>
      <c r="WV344"/>
      <c r="WW344"/>
      <c r="WX344"/>
      <c r="WY344"/>
      <c r="WZ344"/>
      <c r="XA344"/>
      <c r="XB344"/>
      <c r="XC344"/>
      <c r="XD344"/>
      <c r="XE344"/>
      <c r="XF344"/>
      <c r="XG344"/>
      <c r="XH344"/>
      <c r="XI344"/>
      <c r="XJ344"/>
      <c r="XK344"/>
      <c r="XL344"/>
      <c r="XM344"/>
      <c r="XN344"/>
      <c r="XO344"/>
      <c r="XP344"/>
      <c r="XQ344"/>
      <c r="XR344"/>
      <c r="XS344"/>
      <c r="XT344"/>
      <c r="XU344"/>
      <c r="XV344"/>
      <c r="XW344"/>
      <c r="XX344"/>
      <c r="XY344"/>
      <c r="XZ344"/>
      <c r="YA344"/>
      <c r="YB344"/>
      <c r="YC344"/>
      <c r="YD344"/>
      <c r="YE344"/>
      <c r="YF344"/>
      <c r="YG344"/>
      <c r="YH344"/>
      <c r="YI344"/>
      <c r="YJ344"/>
      <c r="YK344"/>
      <c r="YL344"/>
      <c r="YM344"/>
      <c r="YN344"/>
      <c r="YO344"/>
      <c r="YP344"/>
      <c r="YQ344"/>
      <c r="YR344"/>
      <c r="YS344"/>
      <c r="YT344"/>
      <c r="YU344"/>
      <c r="YV344"/>
      <c r="YW344"/>
      <c r="YX344"/>
      <c r="YY344"/>
      <c r="YZ344"/>
      <c r="ZA344"/>
      <c r="ZB344"/>
      <c r="ZC344"/>
      <c r="ZD344"/>
      <c r="ZE344"/>
      <c r="ZF344"/>
      <c r="ZG344"/>
      <c r="ZH344"/>
      <c r="ZI344"/>
      <c r="ZJ344"/>
      <c r="ZK344"/>
      <c r="ZL344"/>
      <c r="ZM344"/>
      <c r="ZN344"/>
      <c r="ZO344"/>
      <c r="ZP344"/>
      <c r="ZQ344"/>
      <c r="ZR344"/>
      <c r="ZS344"/>
      <c r="ZT344"/>
      <c r="ZU344"/>
      <c r="ZV344"/>
      <c r="ZW344"/>
      <c r="ZX344"/>
      <c r="ZY344"/>
      <c r="ZZ344"/>
      <c r="AAA344"/>
      <c r="AAB344"/>
      <c r="AAC344"/>
      <c r="AAD344"/>
      <c r="AAE344"/>
      <c r="AAF344"/>
      <c r="AAG344"/>
      <c r="AAH344"/>
      <c r="AAI344"/>
      <c r="AAJ344"/>
      <c r="AAK344"/>
      <c r="AAL344"/>
      <c r="AAM344"/>
      <c r="AAN344"/>
      <c r="AAO344"/>
      <c r="AAP344"/>
      <c r="AAQ344"/>
      <c r="AAR344"/>
      <c r="AAS344"/>
      <c r="AAT344"/>
      <c r="AAU344"/>
      <c r="AAV344"/>
      <c r="AAW344"/>
      <c r="AAX344"/>
      <c r="AAY344"/>
      <c r="AAZ344"/>
      <c r="ABA344"/>
      <c r="ABB344"/>
      <c r="ABC344"/>
      <c r="ABD344"/>
      <c r="ABE344"/>
      <c r="ABF344"/>
      <c r="ABG344"/>
      <c r="ABH344"/>
      <c r="ABI344"/>
      <c r="ABJ344"/>
      <c r="ABK344"/>
      <c r="ABL344"/>
      <c r="ABM344"/>
      <c r="ABN344"/>
      <c r="ABO344"/>
      <c r="ABP344"/>
      <c r="ABQ344"/>
      <c r="ABR344"/>
      <c r="ABS344"/>
      <c r="ABT344"/>
      <c r="ABU344"/>
      <c r="ABV344"/>
      <c r="ABW344"/>
      <c r="ABX344"/>
      <c r="ABY344"/>
      <c r="ABZ344"/>
      <c r="ACA344"/>
      <c r="ACB344"/>
      <c r="ACC344"/>
      <c r="ACD344"/>
      <c r="ACE344"/>
      <c r="ACF344"/>
      <c r="ACG344"/>
      <c r="ACH344"/>
      <c r="ACI344"/>
      <c r="ACJ344"/>
      <c r="ACK344"/>
      <c r="ACL344"/>
      <c r="ACM344"/>
      <c r="ACN344"/>
      <c r="ACO344"/>
      <c r="ACP344"/>
      <c r="ACQ344"/>
      <c r="ACR344"/>
      <c r="ACS344"/>
      <c r="ACT344"/>
      <c r="ACU344"/>
      <c r="ACV344"/>
      <c r="ACW344"/>
      <c r="ACX344"/>
      <c r="ACY344"/>
      <c r="ACZ344"/>
      <c r="ADA344"/>
      <c r="ADB344"/>
      <c r="ADC344"/>
      <c r="ADD344"/>
      <c r="ADE344"/>
      <c r="ADF344"/>
      <c r="ADG344"/>
      <c r="ADH344"/>
      <c r="ADI344"/>
      <c r="ADJ344"/>
      <c r="ADK344"/>
      <c r="ADL344"/>
      <c r="ADM344"/>
      <c r="ADN344"/>
      <c r="ADO344"/>
      <c r="ADP344"/>
      <c r="ADQ344"/>
      <c r="ADR344"/>
      <c r="ADS344"/>
      <c r="ADT344"/>
      <c r="ADU344"/>
      <c r="ADV344"/>
      <c r="ADW344"/>
      <c r="ADX344"/>
      <c r="ADY344"/>
      <c r="ADZ344"/>
      <c r="AEA344"/>
      <c r="AEB344"/>
      <c r="AEC344"/>
      <c r="AED344"/>
      <c r="AEE344"/>
      <c r="AEF344"/>
      <c r="AEG344"/>
      <c r="AEH344"/>
      <c r="AEI344"/>
      <c r="AEJ344"/>
      <c r="AEK344"/>
      <c r="AEL344"/>
      <c r="AEM344"/>
      <c r="AEN344"/>
      <c r="AEO344"/>
      <c r="AEP344"/>
      <c r="AEQ344"/>
      <c r="AER344"/>
      <c r="AES344"/>
      <c r="AET344"/>
      <c r="AEU344"/>
      <c r="AEV344"/>
      <c r="AEW344"/>
      <c r="AEX344"/>
      <c r="AEY344"/>
      <c r="AEZ344"/>
      <c r="AFA344"/>
      <c r="AFB344"/>
      <c r="AFC344"/>
      <c r="AFD344"/>
      <c r="AFE344"/>
      <c r="AFF344"/>
      <c r="AFG344"/>
      <c r="AFH344"/>
      <c r="AFI344"/>
      <c r="AFJ344"/>
      <c r="AFK344"/>
      <c r="AFL344"/>
      <c r="AFM344"/>
      <c r="AFN344"/>
      <c r="AFO344"/>
      <c r="AFP344"/>
      <c r="AFQ344"/>
      <c r="AFR344"/>
      <c r="AFS344"/>
      <c r="AFT344"/>
      <c r="AFU344"/>
      <c r="AFV344"/>
      <c r="AFW344"/>
      <c r="AFX344"/>
      <c r="AFY344"/>
      <c r="AFZ344"/>
      <c r="AGA344"/>
      <c r="AGB344"/>
      <c r="AGC344"/>
      <c r="AGD344"/>
      <c r="AGE344"/>
      <c r="AGF344"/>
      <c r="AGG344"/>
      <c r="AGH344"/>
      <c r="AGI344"/>
      <c r="AGJ344"/>
      <c r="AGK344"/>
      <c r="AGL344"/>
      <c r="AGM344"/>
      <c r="AGN344"/>
      <c r="AGO344"/>
      <c r="AGP344"/>
      <c r="AGQ344"/>
      <c r="AGR344"/>
      <c r="AGS344"/>
      <c r="AGT344"/>
      <c r="AGU344"/>
      <c r="AGV344"/>
      <c r="AGW344"/>
      <c r="AGX344"/>
      <c r="AGY344"/>
      <c r="AGZ344"/>
      <c r="AHA344"/>
      <c r="AHB344"/>
      <c r="AHC344"/>
      <c r="AHD344"/>
      <c r="AHE344"/>
      <c r="AHF344"/>
      <c r="AHG344"/>
      <c r="AHH344"/>
      <c r="AHI344"/>
      <c r="AHJ344"/>
      <c r="AHK344"/>
      <c r="AHL344"/>
      <c r="AHM344"/>
      <c r="AHN344"/>
      <c r="AHO344"/>
      <c r="AHP344"/>
      <c r="AHQ344"/>
      <c r="AHR344"/>
      <c r="AHS344"/>
      <c r="AHT344"/>
      <c r="AHU344"/>
      <c r="AHV344"/>
      <c r="AHW344"/>
      <c r="AHX344"/>
      <c r="AHY344"/>
      <c r="AHZ344"/>
      <c r="AIA344"/>
      <c r="AIB344"/>
      <c r="AIC344"/>
      <c r="AID344"/>
      <c r="AIE344"/>
      <c r="AIF344"/>
      <c r="AIG344"/>
      <c r="AIH344"/>
      <c r="AII344"/>
      <c r="AIJ344"/>
      <c r="AIK344"/>
      <c r="AIL344"/>
      <c r="AIM344"/>
      <c r="AIN344"/>
      <c r="AIO344"/>
      <c r="AIP344"/>
      <c r="AIQ344"/>
      <c r="AIR344"/>
      <c r="AIS344"/>
      <c r="AIT344"/>
      <c r="AIU344"/>
      <c r="AIV344"/>
      <c r="AIW344"/>
      <c r="AIX344"/>
      <c r="AIY344"/>
      <c r="AIZ344"/>
      <c r="AJA344"/>
      <c r="AJB344"/>
      <c r="AJC344"/>
      <c r="AJD344"/>
      <c r="AJE344"/>
      <c r="AJF344"/>
      <c r="AJG344"/>
      <c r="AJH344"/>
      <c r="AJI344"/>
      <c r="AJJ344"/>
      <c r="AJK344"/>
      <c r="AJL344"/>
      <c r="AJM344"/>
      <c r="AJN344"/>
      <c r="AJO344"/>
      <c r="AJP344"/>
      <c r="AJQ344"/>
      <c r="AJR344"/>
      <c r="AJS344"/>
      <c r="AJT344"/>
      <c r="AJU344"/>
      <c r="AJV344"/>
      <c r="AJW344"/>
      <c r="AJX344"/>
      <c r="AJY344"/>
      <c r="AJZ344"/>
      <c r="AKA344"/>
      <c r="AKB344"/>
      <c r="AKC344"/>
      <c r="AKD344"/>
      <c r="AKE344"/>
      <c r="AKF344"/>
      <c r="AKG344"/>
      <c r="AKH344"/>
      <c r="AKI344"/>
      <c r="AKJ344"/>
      <c r="AKK344"/>
      <c r="AKL344"/>
      <c r="AKM344"/>
      <c r="AKN344"/>
      <c r="AKO344"/>
      <c r="AKP344"/>
      <c r="AKQ344"/>
      <c r="AKR344"/>
      <c r="AKS344"/>
      <c r="AKT344"/>
      <c r="AKU344"/>
      <c r="AKV344"/>
      <c r="AKW344"/>
      <c r="AKX344"/>
      <c r="AKY344"/>
      <c r="AKZ344"/>
      <c r="ALA344"/>
      <c r="ALB344"/>
      <c r="ALC344"/>
      <c r="ALD344"/>
      <c r="ALE344"/>
      <c r="ALF344"/>
      <c r="ALG344"/>
      <c r="ALH344"/>
      <c r="ALI344"/>
      <c r="ALJ344"/>
      <c r="ALK344"/>
      <c r="ALL344"/>
      <c r="ALM344"/>
      <c r="ALN344"/>
      <c r="ALO344"/>
      <c r="ALP344"/>
      <c r="ALQ344"/>
      <c r="ALR344"/>
      <c r="ALS344"/>
      <c r="ALT344"/>
      <c r="ALU344"/>
      <c r="ALV344"/>
      <c r="ALW344"/>
      <c r="ALX344"/>
      <c r="ALY344"/>
      <c r="ALZ344"/>
      <c r="AMA344"/>
      <c r="AMB344"/>
      <c r="AMC344"/>
      <c r="AMD344"/>
      <c r="AME344"/>
      <c r="AMF344"/>
      <c r="AMG344"/>
      <c r="AMH344"/>
      <c r="AMI344"/>
    </row>
    <row r="345" spans="1:1023">
      <c r="A345" s="236" t="s">
        <v>1262</v>
      </c>
      <c r="B345" s="156">
        <v>345</v>
      </c>
      <c r="C345" t="s">
        <v>26047</v>
      </c>
      <c r="D345" s="276" t="s">
        <v>1263</v>
      </c>
      <c r="E345"/>
      <c r="F345" s="154">
        <v>4</v>
      </c>
      <c r="G345"/>
      <c r="H345"/>
      <c r="I345" s="349">
        <v>1.74</v>
      </c>
      <c r="J345" s="328"/>
      <c r="K345" s="341"/>
      <c r="L345" s="154" t="s">
        <v>773</v>
      </c>
      <c r="M345"/>
      <c r="N345"/>
      <c r="O345"/>
      <c r="P345"/>
      <c r="Q345"/>
      <c r="R345"/>
      <c r="S345"/>
      <c r="T345"/>
      <c r="U345"/>
      <c r="V345" s="166">
        <f t="shared" si="178"/>
        <v>100</v>
      </c>
      <c r="W345" s="166">
        <f t="shared" si="171"/>
        <v>100</v>
      </c>
      <c r="X345" s="166">
        <f t="shared" si="183"/>
        <v>100</v>
      </c>
      <c r="Y345" s="166">
        <f t="shared" si="165"/>
        <v>100</v>
      </c>
      <c r="Z345" s="166">
        <f t="shared" si="176"/>
        <v>100</v>
      </c>
      <c r="AA345" s="174">
        <f t="shared" si="169"/>
        <v>100</v>
      </c>
      <c r="AB345" s="174">
        <f t="shared" si="168"/>
        <v>100</v>
      </c>
      <c r="AC345" s="174">
        <f t="shared" si="177"/>
        <v>100</v>
      </c>
      <c r="AD345"/>
      <c r="AE345"/>
      <c r="AF345" s="162">
        <f t="shared" si="179"/>
        <v>100</v>
      </c>
      <c r="AG345" s="162">
        <f t="shared" si="180"/>
        <v>100</v>
      </c>
      <c r="AH345" s="162">
        <f t="shared" si="181"/>
        <v>100</v>
      </c>
      <c r="AI345" s="162">
        <f t="shared" si="182"/>
        <v>100</v>
      </c>
      <c r="AJ345" s="352" t="s">
        <v>26048</v>
      </c>
      <c r="AK345" s="156">
        <v>1</v>
      </c>
      <c r="AL345" s="154">
        <v>1</v>
      </c>
      <c r="AM345" s="163"/>
      <c r="AN345" s="154">
        <v>10</v>
      </c>
      <c r="AO345" s="154">
        <v>10</v>
      </c>
      <c r="AP345"/>
      <c r="AQ345" s="270" t="s">
        <v>781</v>
      </c>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c r="UH345"/>
      <c r="UI345"/>
      <c r="UJ345"/>
      <c r="UK345"/>
      <c r="UL345"/>
      <c r="UM345"/>
      <c r="UN345"/>
      <c r="UO345"/>
      <c r="UP345"/>
      <c r="UQ345"/>
      <c r="UR345"/>
      <c r="US345"/>
      <c r="UT345"/>
      <c r="UU345"/>
      <c r="UV345"/>
      <c r="UW345"/>
      <c r="UX345"/>
      <c r="UY345"/>
      <c r="UZ345"/>
      <c r="VA345"/>
      <c r="VB345"/>
      <c r="VC345"/>
      <c r="VD345"/>
      <c r="VE345"/>
      <c r="VF345"/>
      <c r="VG345"/>
      <c r="VH345"/>
      <c r="VI345"/>
      <c r="VJ345"/>
      <c r="VK345"/>
      <c r="VL345"/>
      <c r="VM345"/>
      <c r="VN345"/>
      <c r="VO345"/>
      <c r="VP345"/>
      <c r="VQ345"/>
      <c r="VR345"/>
      <c r="VS345"/>
      <c r="VT345"/>
      <c r="VU345"/>
      <c r="VV345"/>
      <c r="VW345"/>
      <c r="VX345"/>
      <c r="VY345"/>
      <c r="VZ345"/>
      <c r="WA345"/>
      <c r="WB345"/>
      <c r="WC345"/>
      <c r="WD345"/>
      <c r="WE345"/>
      <c r="WF345"/>
      <c r="WG345"/>
      <c r="WH345"/>
      <c r="WI345"/>
      <c r="WJ345"/>
      <c r="WK345"/>
      <c r="WL345"/>
      <c r="WM345"/>
      <c r="WN345"/>
      <c r="WO345"/>
      <c r="WP345"/>
      <c r="WQ345"/>
      <c r="WR345"/>
      <c r="WS345"/>
      <c r="WT345"/>
      <c r="WU345"/>
      <c r="WV345"/>
      <c r="WW345"/>
      <c r="WX345"/>
      <c r="WY345"/>
      <c r="WZ345"/>
      <c r="XA345"/>
      <c r="XB345"/>
      <c r="XC345"/>
      <c r="XD345"/>
      <c r="XE345"/>
      <c r="XF345"/>
      <c r="XG345"/>
      <c r="XH345"/>
      <c r="XI345"/>
      <c r="XJ345"/>
      <c r="XK345"/>
      <c r="XL345"/>
      <c r="XM345"/>
      <c r="XN345"/>
      <c r="XO345"/>
      <c r="XP345"/>
      <c r="XQ345"/>
      <c r="XR345"/>
      <c r="XS345"/>
      <c r="XT345"/>
      <c r="XU345"/>
      <c r="XV345"/>
      <c r="XW345"/>
      <c r="XX345"/>
      <c r="XY345"/>
      <c r="XZ345"/>
      <c r="YA345"/>
      <c r="YB345"/>
      <c r="YC345"/>
      <c r="YD345"/>
      <c r="YE345"/>
      <c r="YF345"/>
      <c r="YG345"/>
      <c r="YH345"/>
      <c r="YI345"/>
      <c r="YJ345"/>
      <c r="YK345"/>
      <c r="YL345"/>
      <c r="YM345"/>
      <c r="YN345"/>
      <c r="YO345"/>
      <c r="YP345"/>
      <c r="YQ345"/>
      <c r="YR345"/>
      <c r="YS345"/>
      <c r="YT345"/>
      <c r="YU345"/>
      <c r="YV345"/>
      <c r="YW345"/>
      <c r="YX345"/>
      <c r="YY345"/>
      <c r="YZ345"/>
      <c r="ZA345"/>
      <c r="ZB345"/>
      <c r="ZC345"/>
      <c r="ZD345"/>
      <c r="ZE345"/>
      <c r="ZF345"/>
      <c r="ZG345"/>
      <c r="ZH345"/>
      <c r="ZI345"/>
      <c r="ZJ345"/>
      <c r="ZK345"/>
      <c r="ZL345"/>
      <c r="ZM345"/>
      <c r="ZN345"/>
      <c r="ZO345"/>
      <c r="ZP345"/>
      <c r="ZQ345"/>
      <c r="ZR345"/>
      <c r="ZS345"/>
      <c r="ZT345"/>
      <c r="ZU345"/>
      <c r="ZV345"/>
      <c r="ZW345"/>
      <c r="ZX345"/>
      <c r="ZY345"/>
      <c r="ZZ345"/>
      <c r="AAA345"/>
      <c r="AAB345"/>
      <c r="AAC345"/>
      <c r="AAD345"/>
      <c r="AAE345"/>
      <c r="AAF345"/>
      <c r="AAG345"/>
      <c r="AAH345"/>
      <c r="AAI345"/>
      <c r="AAJ345"/>
      <c r="AAK345"/>
      <c r="AAL345"/>
      <c r="AAM345"/>
      <c r="AAN345"/>
      <c r="AAO345"/>
      <c r="AAP345"/>
      <c r="AAQ345"/>
      <c r="AAR345"/>
      <c r="AAS345"/>
      <c r="AAT345"/>
      <c r="AAU345"/>
      <c r="AAV345"/>
      <c r="AAW345"/>
      <c r="AAX345"/>
      <c r="AAY345"/>
      <c r="AAZ345"/>
      <c r="ABA345"/>
      <c r="ABB345"/>
      <c r="ABC345"/>
      <c r="ABD345"/>
      <c r="ABE345"/>
      <c r="ABF345"/>
      <c r="ABG345"/>
      <c r="ABH345"/>
      <c r="ABI345"/>
      <c r="ABJ345"/>
      <c r="ABK345"/>
      <c r="ABL345"/>
      <c r="ABM345"/>
      <c r="ABN345"/>
      <c r="ABO345"/>
      <c r="ABP345"/>
      <c r="ABQ345"/>
      <c r="ABR345"/>
      <c r="ABS345"/>
      <c r="ABT345"/>
      <c r="ABU345"/>
      <c r="ABV345"/>
      <c r="ABW345"/>
      <c r="ABX345"/>
      <c r="ABY345"/>
      <c r="ABZ345"/>
      <c r="ACA345"/>
      <c r="ACB345"/>
      <c r="ACC345"/>
      <c r="ACD345"/>
      <c r="ACE345"/>
      <c r="ACF345"/>
      <c r="ACG345"/>
      <c r="ACH345"/>
      <c r="ACI345"/>
      <c r="ACJ345"/>
      <c r="ACK345"/>
      <c r="ACL345"/>
      <c r="ACM345"/>
      <c r="ACN345"/>
      <c r="ACO345"/>
      <c r="ACP345"/>
      <c r="ACQ345"/>
      <c r="ACR345"/>
      <c r="ACS345"/>
      <c r="ACT345"/>
      <c r="ACU345"/>
      <c r="ACV345"/>
      <c r="ACW345"/>
      <c r="ACX345"/>
      <c r="ACY345"/>
      <c r="ACZ345"/>
      <c r="ADA345"/>
      <c r="ADB345"/>
      <c r="ADC345"/>
      <c r="ADD345"/>
      <c r="ADE345"/>
      <c r="ADF345"/>
      <c r="ADG345"/>
      <c r="ADH345"/>
      <c r="ADI345"/>
      <c r="ADJ345"/>
      <c r="ADK345"/>
      <c r="ADL345"/>
      <c r="ADM345"/>
      <c r="ADN345"/>
      <c r="ADO345"/>
      <c r="ADP345"/>
      <c r="ADQ345"/>
      <c r="ADR345"/>
      <c r="ADS345"/>
      <c r="ADT345"/>
      <c r="ADU345"/>
      <c r="ADV345"/>
      <c r="ADW345"/>
      <c r="ADX345"/>
      <c r="ADY345"/>
      <c r="ADZ345"/>
      <c r="AEA345"/>
      <c r="AEB345"/>
      <c r="AEC345"/>
      <c r="AED345"/>
      <c r="AEE345"/>
      <c r="AEF345"/>
      <c r="AEG345"/>
      <c r="AEH345"/>
      <c r="AEI345"/>
      <c r="AEJ345"/>
      <c r="AEK345"/>
      <c r="AEL345"/>
      <c r="AEM345"/>
      <c r="AEN345"/>
      <c r="AEO345"/>
      <c r="AEP345"/>
      <c r="AEQ345"/>
      <c r="AER345"/>
      <c r="AES345"/>
      <c r="AET345"/>
      <c r="AEU345"/>
      <c r="AEV345"/>
      <c r="AEW345"/>
      <c r="AEX345"/>
      <c r="AEY345"/>
      <c r="AEZ345"/>
      <c r="AFA345"/>
      <c r="AFB345"/>
      <c r="AFC345"/>
      <c r="AFD345"/>
      <c r="AFE345"/>
      <c r="AFF345"/>
      <c r="AFG345"/>
      <c r="AFH345"/>
      <c r="AFI345"/>
      <c r="AFJ345"/>
      <c r="AFK345"/>
      <c r="AFL345"/>
      <c r="AFM345"/>
      <c r="AFN345"/>
      <c r="AFO345"/>
      <c r="AFP345"/>
      <c r="AFQ345"/>
      <c r="AFR345"/>
      <c r="AFS345"/>
      <c r="AFT345"/>
      <c r="AFU345"/>
      <c r="AFV345"/>
      <c r="AFW345"/>
      <c r="AFX345"/>
      <c r="AFY345"/>
      <c r="AFZ345"/>
      <c r="AGA345"/>
      <c r="AGB345"/>
      <c r="AGC345"/>
      <c r="AGD345"/>
      <c r="AGE345"/>
      <c r="AGF345"/>
      <c r="AGG345"/>
      <c r="AGH345"/>
      <c r="AGI345"/>
      <c r="AGJ345"/>
      <c r="AGK345"/>
      <c r="AGL345"/>
      <c r="AGM345"/>
      <c r="AGN345"/>
      <c r="AGO345"/>
      <c r="AGP345"/>
      <c r="AGQ345"/>
      <c r="AGR345"/>
      <c r="AGS345"/>
      <c r="AGT345"/>
      <c r="AGU345"/>
      <c r="AGV345"/>
      <c r="AGW345"/>
      <c r="AGX345"/>
      <c r="AGY345"/>
      <c r="AGZ345"/>
      <c r="AHA345"/>
      <c r="AHB345"/>
      <c r="AHC345"/>
      <c r="AHD345"/>
      <c r="AHE345"/>
      <c r="AHF345"/>
      <c r="AHG345"/>
      <c r="AHH345"/>
      <c r="AHI345"/>
      <c r="AHJ345"/>
      <c r="AHK345"/>
      <c r="AHL345"/>
      <c r="AHM345"/>
      <c r="AHN345"/>
      <c r="AHO345"/>
      <c r="AHP345"/>
      <c r="AHQ345"/>
      <c r="AHR345"/>
      <c r="AHS345"/>
      <c r="AHT345"/>
      <c r="AHU345"/>
      <c r="AHV345"/>
      <c r="AHW345"/>
      <c r="AHX345"/>
      <c r="AHY345"/>
      <c r="AHZ345"/>
      <c r="AIA345"/>
      <c r="AIB345"/>
      <c r="AIC345"/>
      <c r="AID345"/>
      <c r="AIE345"/>
      <c r="AIF345"/>
      <c r="AIG345"/>
      <c r="AIH345"/>
      <c r="AII345"/>
      <c r="AIJ345"/>
      <c r="AIK345"/>
      <c r="AIL345"/>
      <c r="AIM345"/>
      <c r="AIN345"/>
      <c r="AIO345"/>
      <c r="AIP345"/>
      <c r="AIQ345"/>
      <c r="AIR345"/>
      <c r="AIS345"/>
      <c r="AIT345"/>
      <c r="AIU345"/>
      <c r="AIV345"/>
      <c r="AIW345"/>
      <c r="AIX345"/>
      <c r="AIY345"/>
      <c r="AIZ345"/>
      <c r="AJA345"/>
      <c r="AJB345"/>
      <c r="AJC345"/>
      <c r="AJD345"/>
      <c r="AJE345"/>
      <c r="AJF345"/>
      <c r="AJG345"/>
      <c r="AJH345"/>
      <c r="AJI345"/>
      <c r="AJJ345"/>
      <c r="AJK345"/>
      <c r="AJL345"/>
      <c r="AJM345"/>
      <c r="AJN345"/>
      <c r="AJO345"/>
      <c r="AJP345"/>
      <c r="AJQ345"/>
      <c r="AJR345"/>
      <c r="AJS345"/>
      <c r="AJT345"/>
      <c r="AJU345"/>
      <c r="AJV345"/>
      <c r="AJW345"/>
      <c r="AJX345"/>
      <c r="AJY345"/>
      <c r="AJZ345"/>
      <c r="AKA345"/>
      <c r="AKB345"/>
      <c r="AKC345"/>
      <c r="AKD345"/>
      <c r="AKE345"/>
      <c r="AKF345"/>
      <c r="AKG345"/>
      <c r="AKH345"/>
      <c r="AKI345"/>
      <c r="AKJ345"/>
      <c r="AKK345"/>
      <c r="AKL345"/>
      <c r="AKM345"/>
      <c r="AKN345"/>
      <c r="AKO345"/>
      <c r="AKP345"/>
      <c r="AKQ345"/>
      <c r="AKR345"/>
      <c r="AKS345"/>
      <c r="AKT345"/>
      <c r="AKU345"/>
      <c r="AKV345"/>
      <c r="AKW345"/>
      <c r="AKX345"/>
      <c r="AKY345"/>
      <c r="AKZ345"/>
      <c r="ALA345"/>
      <c r="ALB345"/>
      <c r="ALC345"/>
      <c r="ALD345"/>
      <c r="ALE345"/>
      <c r="ALF345"/>
      <c r="ALG345"/>
      <c r="ALH345"/>
      <c r="ALI345"/>
      <c r="ALJ345"/>
      <c r="ALK345"/>
      <c r="ALL345"/>
      <c r="ALM345"/>
      <c r="ALN345"/>
      <c r="ALO345"/>
      <c r="ALP345"/>
      <c r="ALQ345"/>
      <c r="ALR345"/>
      <c r="ALS345"/>
      <c r="ALT345"/>
      <c r="ALU345"/>
      <c r="ALV345"/>
      <c r="ALW345"/>
      <c r="ALX345"/>
      <c r="ALY345"/>
      <c r="ALZ345"/>
      <c r="AMA345"/>
      <c r="AMB345"/>
      <c r="AMC345"/>
      <c r="AMD345"/>
      <c r="AME345"/>
      <c r="AMF345"/>
      <c r="AMG345"/>
      <c r="AMH345"/>
      <c r="AMI345"/>
    </row>
    <row r="346" spans="1:1023" ht="28.5">
      <c r="A346" s="275" t="s">
        <v>1390</v>
      </c>
      <c r="B346" s="156">
        <v>346</v>
      </c>
      <c r="C346" t="s">
        <v>26049</v>
      </c>
      <c r="D346" s="278" t="s">
        <v>1391</v>
      </c>
      <c r="E346" s="155" t="s">
        <v>791</v>
      </c>
      <c r="F346"/>
      <c r="G346"/>
      <c r="H346"/>
      <c r="I346" s="349">
        <v>73</v>
      </c>
      <c r="J346" s="328"/>
      <c r="K346" s="341"/>
      <c r="L346"/>
      <c r="M346"/>
      <c r="N346"/>
      <c r="O346"/>
      <c r="P346"/>
      <c r="Q346"/>
      <c r="R346"/>
      <c r="S346" s="154">
        <v>2</v>
      </c>
      <c r="V346" s="166">
        <f t="shared" si="178"/>
        <v>100</v>
      </c>
      <c r="W346" s="166">
        <f t="shared" si="171"/>
        <v>100</v>
      </c>
      <c r="X346" s="166">
        <f t="shared" si="183"/>
        <v>100</v>
      </c>
      <c r="Y346" s="166">
        <f t="shared" si="165"/>
        <v>100</v>
      </c>
      <c r="Z346" s="166">
        <f t="shared" si="176"/>
        <v>100</v>
      </c>
      <c r="AA346" s="174">
        <f t="shared" si="169"/>
        <v>100</v>
      </c>
      <c r="AB346" s="174">
        <f t="shared" si="168"/>
        <v>100</v>
      </c>
      <c r="AC346" s="174">
        <f t="shared" si="177"/>
        <v>3</v>
      </c>
      <c r="AD346"/>
      <c r="AF346" s="162">
        <f t="shared" si="179"/>
        <v>100</v>
      </c>
      <c r="AG346" s="162">
        <f t="shared" si="180"/>
        <v>100</v>
      </c>
      <c r="AH346" s="162">
        <f t="shared" si="181"/>
        <v>100</v>
      </c>
      <c r="AI346" s="162">
        <f t="shared" si="182"/>
        <v>100</v>
      </c>
      <c r="AJ346" s="352" t="s">
        <v>26050</v>
      </c>
      <c r="AK346"/>
      <c r="AL346" s="154">
        <v>1</v>
      </c>
      <c r="AM346" s="163"/>
      <c r="AN346"/>
      <c r="AO346"/>
      <c r="AP346"/>
      <c r="AQ346" s="243" t="s">
        <v>1392</v>
      </c>
      <c r="AR346" s="225" t="s">
        <v>1393</v>
      </c>
    </row>
    <row r="347" spans="1:1023">
      <c r="A347" s="276" t="s">
        <v>1270</v>
      </c>
      <c r="B347" s="156">
        <v>347</v>
      </c>
      <c r="C347" t="s">
        <v>26051</v>
      </c>
      <c r="D347" s="276" t="s">
        <v>1271</v>
      </c>
      <c r="E347"/>
      <c r="F347"/>
      <c r="G347"/>
      <c r="H347"/>
      <c r="I347" s="343"/>
      <c r="J347" s="154">
        <v>2</v>
      </c>
      <c r="K347" s="154">
        <v>1</v>
      </c>
      <c r="L347"/>
      <c r="M347"/>
      <c r="N347"/>
      <c r="O347"/>
      <c r="P347"/>
      <c r="Q347"/>
      <c r="R347"/>
      <c r="S347"/>
      <c r="T347"/>
      <c r="U347"/>
      <c r="V347" s="166">
        <f t="shared" si="178"/>
        <v>100</v>
      </c>
      <c r="W347" s="166">
        <f t="shared" si="171"/>
        <v>100</v>
      </c>
      <c r="X347" s="166">
        <f t="shared" si="183"/>
        <v>100</v>
      </c>
      <c r="Y347" s="166">
        <f t="shared" si="165"/>
        <v>100</v>
      </c>
      <c r="Z347" s="166">
        <f t="shared" si="176"/>
        <v>100</v>
      </c>
      <c r="AA347" s="174">
        <f t="shared" si="169"/>
        <v>100</v>
      </c>
      <c r="AB347" s="174">
        <f t="shared" si="168"/>
        <v>100</v>
      </c>
      <c r="AC347" s="174">
        <f t="shared" si="177"/>
        <v>100</v>
      </c>
      <c r="AD347"/>
      <c r="AE347"/>
      <c r="AF347" s="162">
        <f t="shared" si="179"/>
        <v>1</v>
      </c>
      <c r="AG347" s="162">
        <f t="shared" si="180"/>
        <v>10</v>
      </c>
      <c r="AH347" s="162">
        <f t="shared" si="181"/>
        <v>3</v>
      </c>
      <c r="AI347" s="162">
        <f t="shared" si="182"/>
        <v>100</v>
      </c>
      <c r="AJ347" s="163"/>
      <c r="AK347" s="156">
        <v>1</v>
      </c>
      <c r="AL347" s="154">
        <v>1</v>
      </c>
      <c r="AM347" s="163"/>
      <c r="AN347"/>
      <c r="AO347"/>
      <c r="AP347"/>
      <c r="AQ347" s="243" t="s">
        <v>1272</v>
      </c>
      <c r="AR347"/>
      <c r="AS347" s="225" t="s">
        <v>1273</v>
      </c>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c r="ST347"/>
      <c r="SU347"/>
      <c r="SV347"/>
      <c r="SW347"/>
      <c r="SX347"/>
      <c r="SY347"/>
      <c r="SZ347"/>
      <c r="TA347"/>
      <c r="TB347"/>
      <c r="TC347"/>
      <c r="TD347"/>
      <c r="TE347"/>
      <c r="TF347"/>
      <c r="TG347"/>
      <c r="TH347"/>
      <c r="TI347"/>
      <c r="TJ347"/>
      <c r="TK347"/>
      <c r="TL347"/>
      <c r="TM347"/>
      <c r="TN347"/>
      <c r="TO347"/>
      <c r="TP347"/>
      <c r="TQ347"/>
      <c r="TR347"/>
      <c r="TS347"/>
      <c r="TT347"/>
      <c r="TU347"/>
      <c r="TV347"/>
      <c r="TW347"/>
      <c r="TX347"/>
      <c r="TY347"/>
      <c r="TZ347"/>
      <c r="UA347"/>
      <c r="UB347"/>
      <c r="UC347"/>
      <c r="UD347"/>
      <c r="UE347"/>
      <c r="UF347"/>
      <c r="UG347"/>
      <c r="UH347"/>
      <c r="UI347"/>
      <c r="UJ347"/>
      <c r="UK347"/>
      <c r="UL347"/>
      <c r="UM347"/>
      <c r="UN347"/>
      <c r="UO347"/>
      <c r="UP347"/>
      <c r="UQ347"/>
      <c r="UR347"/>
      <c r="US347"/>
      <c r="UT347"/>
      <c r="UU347"/>
      <c r="UV347"/>
      <c r="UW347"/>
      <c r="UX347"/>
      <c r="UY347"/>
      <c r="UZ347"/>
      <c r="VA347"/>
      <c r="VB347"/>
      <c r="VC347"/>
      <c r="VD347"/>
      <c r="VE347"/>
      <c r="VF347"/>
      <c r="VG347"/>
      <c r="VH347"/>
      <c r="VI347"/>
      <c r="VJ347"/>
      <c r="VK347"/>
      <c r="VL347"/>
      <c r="VM347"/>
      <c r="VN347"/>
      <c r="VO347"/>
      <c r="VP347"/>
      <c r="VQ347"/>
      <c r="VR347"/>
      <c r="VS347"/>
      <c r="VT347"/>
      <c r="VU347"/>
      <c r="VV347"/>
      <c r="VW347"/>
      <c r="VX347"/>
      <c r="VY347"/>
      <c r="VZ347"/>
      <c r="WA347"/>
      <c r="WB347"/>
      <c r="WC347"/>
      <c r="WD347"/>
      <c r="WE347"/>
      <c r="WF347"/>
      <c r="WG347"/>
      <c r="WH347"/>
      <c r="WI347"/>
      <c r="WJ347"/>
      <c r="WK347"/>
      <c r="WL347"/>
      <c r="WM347"/>
      <c r="WN347"/>
      <c r="WO347"/>
      <c r="WP347"/>
      <c r="WQ347"/>
      <c r="WR347"/>
      <c r="WS347"/>
      <c r="WT347"/>
      <c r="WU347"/>
      <c r="WV347"/>
      <c r="WW347"/>
      <c r="WX347"/>
      <c r="WY347"/>
      <c r="WZ347"/>
      <c r="XA347"/>
      <c r="XB347"/>
      <c r="XC347"/>
      <c r="XD347"/>
      <c r="XE347"/>
      <c r="XF347"/>
      <c r="XG347"/>
      <c r="XH347"/>
      <c r="XI347"/>
      <c r="XJ347"/>
      <c r="XK347"/>
      <c r="XL347"/>
      <c r="XM347"/>
      <c r="XN347"/>
      <c r="XO347"/>
      <c r="XP347"/>
      <c r="XQ347"/>
      <c r="XR347"/>
      <c r="XS347"/>
      <c r="XT347"/>
      <c r="XU347"/>
      <c r="XV347"/>
      <c r="XW347"/>
      <c r="XX347"/>
      <c r="XY347"/>
      <c r="XZ347"/>
      <c r="YA347"/>
      <c r="YB347"/>
      <c r="YC347"/>
      <c r="YD347"/>
      <c r="YE347"/>
      <c r="YF347"/>
      <c r="YG347"/>
      <c r="YH347"/>
      <c r="YI347"/>
      <c r="YJ347"/>
      <c r="YK347"/>
      <c r="YL347"/>
      <c r="YM347"/>
      <c r="YN347"/>
      <c r="YO347"/>
      <c r="YP347"/>
      <c r="YQ347"/>
      <c r="YR347"/>
      <c r="YS347"/>
      <c r="YT347"/>
      <c r="YU347"/>
      <c r="YV347"/>
      <c r="YW347"/>
      <c r="YX347"/>
      <c r="YY347"/>
      <c r="YZ347"/>
      <c r="ZA347"/>
      <c r="ZB347"/>
      <c r="ZC347"/>
      <c r="ZD347"/>
      <c r="ZE347"/>
      <c r="ZF347"/>
      <c r="ZG347"/>
      <c r="ZH347"/>
      <c r="ZI347"/>
      <c r="ZJ347"/>
      <c r="ZK347"/>
      <c r="ZL347"/>
      <c r="ZM347"/>
      <c r="ZN347"/>
      <c r="ZO347"/>
      <c r="ZP347"/>
      <c r="ZQ347"/>
      <c r="ZR347"/>
      <c r="ZS347"/>
      <c r="ZT347"/>
      <c r="ZU347"/>
      <c r="ZV347"/>
      <c r="ZW347"/>
      <c r="ZX347"/>
      <c r="ZY347"/>
      <c r="ZZ347"/>
      <c r="AAA347"/>
      <c r="AAB347"/>
      <c r="AAC347"/>
      <c r="AAD347"/>
      <c r="AAE347"/>
      <c r="AAF347"/>
      <c r="AAG347"/>
      <c r="AAH347"/>
      <c r="AAI347"/>
      <c r="AAJ347"/>
      <c r="AAK347"/>
      <c r="AAL347"/>
      <c r="AAM347"/>
      <c r="AAN347"/>
      <c r="AAO347"/>
      <c r="AAP347"/>
      <c r="AAQ347"/>
      <c r="AAR347"/>
      <c r="AAS347"/>
      <c r="AAT347"/>
      <c r="AAU347"/>
      <c r="AAV347"/>
      <c r="AAW347"/>
      <c r="AAX347"/>
      <c r="AAY347"/>
      <c r="AAZ347"/>
      <c r="ABA347"/>
      <c r="ABB347"/>
      <c r="ABC347"/>
      <c r="ABD347"/>
      <c r="ABE347"/>
      <c r="ABF347"/>
      <c r="ABG347"/>
      <c r="ABH347"/>
      <c r="ABI347"/>
      <c r="ABJ347"/>
      <c r="ABK347"/>
      <c r="ABL347"/>
      <c r="ABM347"/>
      <c r="ABN347"/>
      <c r="ABO347"/>
      <c r="ABP347"/>
      <c r="ABQ347"/>
      <c r="ABR347"/>
      <c r="ABS347"/>
      <c r="ABT347"/>
      <c r="ABU347"/>
      <c r="ABV347"/>
      <c r="ABW347"/>
      <c r="ABX347"/>
      <c r="ABY347"/>
      <c r="ABZ347"/>
      <c r="ACA347"/>
      <c r="ACB347"/>
      <c r="ACC347"/>
      <c r="ACD347"/>
      <c r="ACE347"/>
      <c r="ACF347"/>
      <c r="ACG347"/>
      <c r="ACH347"/>
      <c r="ACI347"/>
      <c r="ACJ347"/>
      <c r="ACK347"/>
      <c r="ACL347"/>
      <c r="ACM347"/>
      <c r="ACN347"/>
      <c r="ACO347"/>
      <c r="ACP347"/>
      <c r="ACQ347"/>
      <c r="ACR347"/>
      <c r="ACS347"/>
      <c r="ACT347"/>
      <c r="ACU347"/>
      <c r="ACV347"/>
      <c r="ACW347"/>
      <c r="ACX347"/>
      <c r="ACY347"/>
      <c r="ACZ347"/>
      <c r="ADA347"/>
      <c r="ADB347"/>
      <c r="ADC347"/>
      <c r="ADD347"/>
      <c r="ADE347"/>
      <c r="ADF347"/>
      <c r="ADG347"/>
      <c r="ADH347"/>
      <c r="ADI347"/>
      <c r="ADJ347"/>
      <c r="ADK347"/>
      <c r="ADL347"/>
      <c r="ADM347"/>
      <c r="ADN347"/>
      <c r="ADO347"/>
      <c r="ADP347"/>
      <c r="ADQ347"/>
      <c r="ADR347"/>
      <c r="ADS347"/>
      <c r="ADT347"/>
      <c r="ADU347"/>
      <c r="ADV347"/>
      <c r="ADW347"/>
      <c r="ADX347"/>
      <c r="ADY347"/>
      <c r="ADZ347"/>
      <c r="AEA347"/>
      <c r="AEB347"/>
      <c r="AEC347"/>
      <c r="AED347"/>
      <c r="AEE347"/>
      <c r="AEF347"/>
      <c r="AEG347"/>
      <c r="AEH347"/>
      <c r="AEI347"/>
      <c r="AEJ347"/>
      <c r="AEK347"/>
      <c r="AEL347"/>
      <c r="AEM347"/>
      <c r="AEN347"/>
      <c r="AEO347"/>
      <c r="AEP347"/>
      <c r="AEQ347"/>
      <c r="AER347"/>
      <c r="AES347"/>
      <c r="AET347"/>
      <c r="AEU347"/>
      <c r="AEV347"/>
      <c r="AEW347"/>
      <c r="AEX347"/>
      <c r="AEY347"/>
      <c r="AEZ347"/>
      <c r="AFA347"/>
      <c r="AFB347"/>
      <c r="AFC347"/>
      <c r="AFD347"/>
      <c r="AFE347"/>
      <c r="AFF347"/>
      <c r="AFG347"/>
      <c r="AFH347"/>
      <c r="AFI347"/>
      <c r="AFJ347"/>
      <c r="AFK347"/>
      <c r="AFL347"/>
      <c r="AFM347"/>
      <c r="AFN347"/>
      <c r="AFO347"/>
      <c r="AFP347"/>
      <c r="AFQ347"/>
      <c r="AFR347"/>
      <c r="AFS347"/>
      <c r="AFT347"/>
      <c r="AFU347"/>
      <c r="AFV347"/>
      <c r="AFW347"/>
      <c r="AFX347"/>
      <c r="AFY347"/>
      <c r="AFZ347"/>
      <c r="AGA347"/>
      <c r="AGB347"/>
      <c r="AGC347"/>
      <c r="AGD347"/>
      <c r="AGE347"/>
      <c r="AGF347"/>
      <c r="AGG347"/>
      <c r="AGH347"/>
      <c r="AGI347"/>
      <c r="AGJ347"/>
      <c r="AGK347"/>
      <c r="AGL347"/>
      <c r="AGM347"/>
      <c r="AGN347"/>
      <c r="AGO347"/>
      <c r="AGP347"/>
      <c r="AGQ347"/>
      <c r="AGR347"/>
      <c r="AGS347"/>
      <c r="AGT347"/>
      <c r="AGU347"/>
      <c r="AGV347"/>
      <c r="AGW347"/>
      <c r="AGX347"/>
      <c r="AGY347"/>
      <c r="AGZ347"/>
      <c r="AHA347"/>
      <c r="AHB347"/>
      <c r="AHC347"/>
      <c r="AHD347"/>
      <c r="AHE347"/>
      <c r="AHF347"/>
      <c r="AHG347"/>
      <c r="AHH347"/>
      <c r="AHI347"/>
      <c r="AHJ347"/>
      <c r="AHK347"/>
      <c r="AHL347"/>
      <c r="AHM347"/>
      <c r="AHN347"/>
      <c r="AHO347"/>
      <c r="AHP347"/>
      <c r="AHQ347"/>
      <c r="AHR347"/>
      <c r="AHS347"/>
      <c r="AHT347"/>
      <c r="AHU347"/>
      <c r="AHV347"/>
      <c r="AHW347"/>
      <c r="AHX347"/>
      <c r="AHY347"/>
      <c r="AHZ347"/>
      <c r="AIA347"/>
      <c r="AIB347"/>
      <c r="AIC347"/>
      <c r="AID347"/>
      <c r="AIE347"/>
      <c r="AIF347"/>
      <c r="AIG347"/>
      <c r="AIH347"/>
      <c r="AII347"/>
      <c r="AIJ347"/>
      <c r="AIK347"/>
      <c r="AIL347"/>
      <c r="AIM347"/>
      <c r="AIN347"/>
      <c r="AIO347"/>
      <c r="AIP347"/>
      <c r="AIQ347"/>
      <c r="AIR347"/>
      <c r="AIS347"/>
      <c r="AIT347"/>
      <c r="AIU347"/>
      <c r="AIV347"/>
      <c r="AIW347"/>
      <c r="AIX347"/>
      <c r="AIY347"/>
      <c r="AIZ347"/>
      <c r="AJA347"/>
      <c r="AJB347"/>
      <c r="AJC347"/>
      <c r="AJD347"/>
      <c r="AJE347"/>
      <c r="AJF347"/>
      <c r="AJG347"/>
      <c r="AJH347"/>
      <c r="AJI347"/>
      <c r="AJJ347"/>
      <c r="AJK347"/>
      <c r="AJL347"/>
      <c r="AJM347"/>
      <c r="AJN347"/>
      <c r="AJO347"/>
      <c r="AJP347"/>
      <c r="AJQ347"/>
      <c r="AJR347"/>
      <c r="AJS347"/>
      <c r="AJT347"/>
      <c r="AJU347"/>
      <c r="AJV347"/>
      <c r="AJW347"/>
      <c r="AJX347"/>
      <c r="AJY347"/>
      <c r="AJZ347"/>
      <c r="AKA347"/>
      <c r="AKB347"/>
      <c r="AKC347"/>
      <c r="AKD347"/>
      <c r="AKE347"/>
      <c r="AKF347"/>
      <c r="AKG347"/>
      <c r="AKH347"/>
      <c r="AKI347"/>
      <c r="AKJ347"/>
      <c r="AKK347"/>
      <c r="AKL347"/>
      <c r="AKM347"/>
      <c r="AKN347"/>
      <c r="AKO347"/>
      <c r="AKP347"/>
      <c r="AKQ347"/>
      <c r="AKR347"/>
      <c r="AKS347"/>
      <c r="AKT347"/>
      <c r="AKU347"/>
      <c r="AKV347"/>
      <c r="AKW347"/>
      <c r="AKX347"/>
      <c r="AKY347"/>
      <c r="AKZ347"/>
      <c r="ALA347"/>
      <c r="ALB347"/>
      <c r="ALC347"/>
      <c r="ALD347"/>
      <c r="ALE347"/>
      <c r="ALF347"/>
      <c r="ALG347"/>
      <c r="ALH347"/>
      <c r="ALI347"/>
      <c r="ALJ347"/>
      <c r="ALK347"/>
      <c r="ALL347"/>
      <c r="ALM347"/>
      <c r="ALN347"/>
      <c r="ALO347"/>
      <c r="ALP347"/>
      <c r="ALQ347"/>
      <c r="ALR347"/>
      <c r="ALS347"/>
      <c r="ALT347"/>
      <c r="ALU347"/>
      <c r="ALV347"/>
      <c r="ALW347"/>
      <c r="ALX347"/>
      <c r="ALY347"/>
      <c r="ALZ347"/>
      <c r="AMA347"/>
      <c r="AMB347"/>
      <c r="AMC347"/>
      <c r="AMD347"/>
      <c r="AME347"/>
      <c r="AMF347"/>
      <c r="AMG347"/>
      <c r="AMH347"/>
      <c r="AMI347"/>
    </row>
    <row r="348" spans="1:1023" ht="30">
      <c r="A348" s="279" t="s">
        <v>795</v>
      </c>
      <c r="B348" s="156">
        <v>348</v>
      </c>
      <c r="C348" t="s">
        <v>26052</v>
      </c>
      <c r="D348" s="312"/>
      <c r="E348" s="178"/>
      <c r="F348" s="178"/>
      <c r="G348" s="178"/>
      <c r="H348" s="178"/>
      <c r="I348" s="179"/>
      <c r="J348" s="326">
        <v>2</v>
      </c>
      <c r="K348" s="398">
        <v>2</v>
      </c>
      <c r="L348" s="180"/>
      <c r="M348" s="181"/>
      <c r="N348" s="181"/>
      <c r="O348" s="180"/>
      <c r="P348" s="181"/>
      <c r="Q348" s="181"/>
      <c r="R348" s="181"/>
      <c r="S348" s="181"/>
      <c r="T348" s="181"/>
      <c r="U348" s="173"/>
      <c r="V348" s="166">
        <f t="shared" si="178"/>
        <v>100</v>
      </c>
      <c r="W348" s="166">
        <f t="shared" si="171"/>
        <v>100</v>
      </c>
      <c r="X348" s="166">
        <f t="shared" si="183"/>
        <v>100</v>
      </c>
      <c r="Y348" s="166">
        <f t="shared" si="165"/>
        <v>100</v>
      </c>
      <c r="Z348" s="166">
        <f t="shared" ref="Z348:Z367" si="184">IF(P348=1,1,IF(P348=2,10,100))</f>
        <v>100</v>
      </c>
      <c r="AA348" s="174">
        <f t="shared" si="169"/>
        <v>100</v>
      </c>
      <c r="AB348" s="174">
        <f t="shared" si="168"/>
        <v>100</v>
      </c>
      <c r="AC348" s="174">
        <f t="shared" si="177"/>
        <v>100</v>
      </c>
      <c r="AD348" s="168"/>
      <c r="AE348" s="168"/>
      <c r="AF348" s="162">
        <f t="shared" si="179"/>
        <v>10</v>
      </c>
      <c r="AG348" s="162">
        <f t="shared" si="180"/>
        <v>10</v>
      </c>
      <c r="AH348" s="162">
        <f t="shared" si="181"/>
        <v>100</v>
      </c>
      <c r="AI348" s="162">
        <f t="shared" si="182"/>
        <v>100</v>
      </c>
      <c r="AJ348" s="163" t="s">
        <v>774</v>
      </c>
      <c r="AK348" s="175"/>
      <c r="AL348" s="176"/>
      <c r="AM348" s="163"/>
      <c r="AN348"/>
      <c r="AO348"/>
      <c r="AP348"/>
      <c r="AQ348" s="243" t="s">
        <v>796</v>
      </c>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c r="VY348"/>
      <c r="VZ348"/>
      <c r="WA348"/>
      <c r="WB348"/>
      <c r="WC348"/>
      <c r="WD348"/>
      <c r="WE348"/>
      <c r="WF348"/>
      <c r="WG348"/>
      <c r="WH348"/>
      <c r="WI348"/>
      <c r="WJ348"/>
      <c r="WK348"/>
      <c r="WL348"/>
      <c r="WM348"/>
      <c r="WN348"/>
      <c r="WO348"/>
      <c r="WP348"/>
      <c r="WQ348"/>
      <c r="WR348"/>
      <c r="WS348"/>
      <c r="WT348"/>
      <c r="WU348"/>
      <c r="WV348"/>
      <c r="WW348"/>
      <c r="WX348"/>
      <c r="WY348"/>
      <c r="WZ348"/>
      <c r="XA348"/>
      <c r="XB348"/>
      <c r="XC348"/>
      <c r="XD348"/>
      <c r="XE348"/>
      <c r="XF348"/>
      <c r="XG348"/>
      <c r="XH348"/>
      <c r="XI348"/>
      <c r="XJ348"/>
      <c r="XK348"/>
      <c r="XL348"/>
      <c r="XM348"/>
      <c r="XN348"/>
      <c r="XO348"/>
      <c r="XP348"/>
      <c r="XQ348"/>
      <c r="XR348"/>
      <c r="XS348"/>
      <c r="XT348"/>
      <c r="XU348"/>
      <c r="XV348"/>
      <c r="XW348"/>
      <c r="XX348"/>
      <c r="XY348"/>
      <c r="XZ348"/>
      <c r="YA348"/>
      <c r="YB348"/>
      <c r="YC348"/>
      <c r="YD348"/>
      <c r="YE348"/>
      <c r="YF348"/>
      <c r="YG348"/>
      <c r="YH348"/>
      <c r="YI348"/>
      <c r="YJ348"/>
      <c r="YK348"/>
      <c r="YL348"/>
      <c r="YM348"/>
      <c r="YN348"/>
      <c r="YO348"/>
      <c r="YP348"/>
      <c r="YQ348"/>
      <c r="YR348"/>
      <c r="YS348"/>
      <c r="YT348"/>
      <c r="YU348"/>
      <c r="YV348"/>
      <c r="YW348"/>
      <c r="YX348"/>
      <c r="YY348"/>
      <c r="YZ348"/>
      <c r="ZA348"/>
      <c r="ZB348"/>
      <c r="ZC348"/>
      <c r="ZD348"/>
      <c r="ZE348"/>
      <c r="ZF348"/>
      <c r="ZG348"/>
      <c r="ZH348"/>
      <c r="ZI348"/>
      <c r="ZJ348"/>
      <c r="ZK348"/>
      <c r="ZL348"/>
      <c r="ZM348"/>
      <c r="ZN348"/>
      <c r="ZO348"/>
      <c r="ZP348"/>
      <c r="ZQ348"/>
      <c r="ZR348"/>
      <c r="ZS348"/>
      <c r="ZT348"/>
      <c r="ZU348"/>
      <c r="ZV348"/>
      <c r="ZW348"/>
      <c r="ZX348"/>
      <c r="ZY348"/>
      <c r="ZZ348"/>
      <c r="AAA348"/>
      <c r="AAB348"/>
      <c r="AAC348"/>
      <c r="AAD348"/>
      <c r="AAE348"/>
      <c r="AAF348"/>
      <c r="AAG348"/>
      <c r="AAH348"/>
      <c r="AAI348"/>
      <c r="AAJ348"/>
      <c r="AAK348"/>
      <c r="AAL348"/>
      <c r="AAM348"/>
      <c r="AAN348"/>
      <c r="AAO348"/>
      <c r="AAP348"/>
      <c r="AAQ348"/>
      <c r="AAR348"/>
      <c r="AAS348"/>
      <c r="AAT348"/>
      <c r="AAU348"/>
      <c r="AAV348"/>
      <c r="AAW348"/>
      <c r="AAX348"/>
      <c r="AAY348"/>
      <c r="AAZ348"/>
      <c r="ABA348"/>
      <c r="ABB348"/>
      <c r="ABC348"/>
      <c r="ABD348"/>
      <c r="ABE348"/>
      <c r="ABF348"/>
      <c r="ABG348"/>
      <c r="ABH348"/>
      <c r="ABI348"/>
      <c r="ABJ348"/>
      <c r="ABK348"/>
      <c r="ABL348"/>
      <c r="ABM348"/>
      <c r="ABN348"/>
      <c r="ABO348"/>
      <c r="ABP348"/>
      <c r="ABQ348"/>
      <c r="ABR348"/>
      <c r="ABS348"/>
      <c r="ABT348"/>
      <c r="ABU348"/>
      <c r="ABV348"/>
      <c r="ABW348"/>
      <c r="ABX348"/>
      <c r="ABY348"/>
      <c r="ABZ348"/>
      <c r="ACA348"/>
      <c r="ACB348"/>
      <c r="ACC348"/>
      <c r="ACD348"/>
      <c r="ACE348"/>
      <c r="ACF348"/>
      <c r="ACG348"/>
      <c r="ACH348"/>
      <c r="ACI348"/>
      <c r="ACJ348"/>
      <c r="ACK348"/>
      <c r="ACL348"/>
      <c r="ACM348"/>
      <c r="ACN348"/>
      <c r="ACO348"/>
      <c r="ACP348"/>
      <c r="ACQ348"/>
      <c r="ACR348"/>
      <c r="ACS348"/>
      <c r="ACT348"/>
      <c r="ACU348"/>
      <c r="ACV348"/>
      <c r="ACW348"/>
      <c r="ACX348"/>
      <c r="ACY348"/>
      <c r="ACZ348"/>
      <c r="ADA348"/>
      <c r="ADB348"/>
      <c r="ADC348"/>
      <c r="ADD348"/>
      <c r="ADE348"/>
      <c r="ADF348"/>
      <c r="ADG348"/>
      <c r="ADH348"/>
      <c r="ADI348"/>
      <c r="ADJ348"/>
      <c r="ADK348"/>
      <c r="ADL348"/>
      <c r="ADM348"/>
      <c r="ADN348"/>
      <c r="ADO348"/>
      <c r="ADP348"/>
      <c r="ADQ348"/>
      <c r="ADR348"/>
      <c r="ADS348"/>
      <c r="ADT348"/>
      <c r="ADU348"/>
      <c r="ADV348"/>
      <c r="ADW348"/>
      <c r="ADX348"/>
      <c r="ADY348"/>
      <c r="ADZ348"/>
      <c r="AEA348"/>
      <c r="AEB348"/>
      <c r="AEC348"/>
      <c r="AED348"/>
      <c r="AEE348"/>
      <c r="AEF348"/>
      <c r="AEG348"/>
      <c r="AEH348"/>
      <c r="AEI348"/>
      <c r="AEJ348"/>
      <c r="AEK348"/>
      <c r="AEL348"/>
      <c r="AEM348"/>
      <c r="AEN348"/>
      <c r="AEO348"/>
      <c r="AEP348"/>
      <c r="AEQ348"/>
      <c r="AER348"/>
      <c r="AES348"/>
      <c r="AET348"/>
      <c r="AEU348"/>
      <c r="AEV348"/>
      <c r="AEW348"/>
      <c r="AEX348"/>
      <c r="AEY348"/>
      <c r="AEZ348"/>
      <c r="AFA348"/>
      <c r="AFB348"/>
      <c r="AFC348"/>
      <c r="AFD348"/>
      <c r="AFE348"/>
      <c r="AFF348"/>
      <c r="AFG348"/>
      <c r="AFH348"/>
      <c r="AFI348"/>
      <c r="AFJ348"/>
      <c r="AFK348"/>
      <c r="AFL348"/>
      <c r="AFM348"/>
      <c r="AFN348"/>
      <c r="AFO348"/>
      <c r="AFP348"/>
      <c r="AFQ348"/>
      <c r="AFR348"/>
      <c r="AFS348"/>
      <c r="AFT348"/>
      <c r="AFU348"/>
      <c r="AFV348"/>
      <c r="AFW348"/>
      <c r="AFX348"/>
      <c r="AFY348"/>
      <c r="AFZ348"/>
      <c r="AGA348"/>
      <c r="AGB348"/>
      <c r="AGC348"/>
      <c r="AGD348"/>
      <c r="AGE348"/>
      <c r="AGF348"/>
      <c r="AGG348"/>
      <c r="AGH348"/>
      <c r="AGI348"/>
      <c r="AGJ348"/>
      <c r="AGK348"/>
      <c r="AGL348"/>
      <c r="AGM348"/>
      <c r="AGN348"/>
      <c r="AGO348"/>
      <c r="AGP348"/>
      <c r="AGQ348"/>
      <c r="AGR348"/>
      <c r="AGS348"/>
      <c r="AGT348"/>
      <c r="AGU348"/>
      <c r="AGV348"/>
      <c r="AGW348"/>
      <c r="AGX348"/>
      <c r="AGY348"/>
      <c r="AGZ348"/>
      <c r="AHA348"/>
      <c r="AHB348"/>
      <c r="AHC348"/>
      <c r="AHD348"/>
      <c r="AHE348"/>
      <c r="AHF348"/>
      <c r="AHG348"/>
      <c r="AHH348"/>
      <c r="AHI348"/>
      <c r="AHJ348"/>
      <c r="AHK348"/>
      <c r="AHL348"/>
      <c r="AHM348"/>
      <c r="AHN348"/>
      <c r="AHO348"/>
      <c r="AHP348"/>
      <c r="AHQ348"/>
      <c r="AHR348"/>
      <c r="AHS348"/>
      <c r="AHT348"/>
      <c r="AHU348"/>
      <c r="AHV348"/>
      <c r="AHW348"/>
      <c r="AHX348"/>
      <c r="AHY348"/>
      <c r="AHZ348"/>
      <c r="AIA348"/>
      <c r="AIB348"/>
      <c r="AIC348"/>
      <c r="AID348"/>
      <c r="AIE348"/>
      <c r="AIF348"/>
      <c r="AIG348"/>
      <c r="AIH348"/>
      <c r="AII348"/>
      <c r="AIJ348"/>
      <c r="AIK348"/>
      <c r="AIL348"/>
      <c r="AIM348"/>
      <c r="AIN348"/>
      <c r="AIO348"/>
      <c r="AIP348"/>
      <c r="AIQ348"/>
      <c r="AIR348"/>
      <c r="AIS348"/>
      <c r="AIT348"/>
      <c r="AIU348"/>
      <c r="AIV348"/>
      <c r="AIW348"/>
      <c r="AIX348"/>
      <c r="AIY348"/>
      <c r="AIZ348"/>
      <c r="AJA348"/>
      <c r="AJB348"/>
      <c r="AJC348"/>
      <c r="AJD348"/>
      <c r="AJE348"/>
      <c r="AJF348"/>
      <c r="AJG348"/>
      <c r="AJH348"/>
      <c r="AJI348"/>
      <c r="AJJ348"/>
      <c r="AJK348"/>
      <c r="AJL348"/>
      <c r="AJM348"/>
      <c r="AJN348"/>
      <c r="AJO348"/>
      <c r="AJP348"/>
      <c r="AJQ348"/>
      <c r="AJR348"/>
      <c r="AJS348"/>
      <c r="AJT348"/>
      <c r="AJU348"/>
      <c r="AJV348"/>
      <c r="AJW348"/>
      <c r="AJX348"/>
      <c r="AJY348"/>
      <c r="AJZ348"/>
      <c r="AKA348"/>
      <c r="AKB348"/>
      <c r="AKC348"/>
      <c r="AKD348"/>
      <c r="AKE348"/>
      <c r="AKF348"/>
      <c r="AKG348"/>
      <c r="AKH348"/>
      <c r="AKI348"/>
      <c r="AKJ348"/>
      <c r="AKK348"/>
      <c r="AKL348"/>
      <c r="AKM348"/>
      <c r="AKN348"/>
      <c r="AKO348"/>
      <c r="AKP348"/>
      <c r="AKQ348"/>
      <c r="AKR348"/>
      <c r="AKS348"/>
      <c r="AKT348"/>
      <c r="AKU348"/>
      <c r="AKV348"/>
      <c r="AKW348"/>
      <c r="AKX348"/>
      <c r="AKY348"/>
      <c r="AKZ348"/>
      <c r="ALA348"/>
      <c r="ALB348"/>
      <c r="ALC348"/>
      <c r="ALD348"/>
      <c r="ALE348"/>
      <c r="ALF348"/>
      <c r="ALG348"/>
      <c r="ALH348"/>
      <c r="ALI348"/>
      <c r="ALJ348"/>
      <c r="ALK348"/>
      <c r="ALL348"/>
      <c r="ALM348"/>
      <c r="ALN348"/>
      <c r="ALO348"/>
      <c r="ALP348"/>
      <c r="ALQ348"/>
      <c r="ALR348"/>
      <c r="ALS348"/>
      <c r="ALT348"/>
      <c r="ALU348"/>
      <c r="ALV348"/>
      <c r="ALW348"/>
      <c r="ALX348"/>
      <c r="ALY348"/>
      <c r="ALZ348"/>
      <c r="AMA348"/>
      <c r="AMB348"/>
      <c r="AMC348"/>
      <c r="AMD348"/>
      <c r="AME348"/>
      <c r="AMF348"/>
      <c r="AMG348"/>
      <c r="AMH348"/>
      <c r="AMI348"/>
    </row>
    <row r="349" spans="1:1023" ht="30">
      <c r="A349" s="279" t="s">
        <v>859</v>
      </c>
      <c r="B349" s="156">
        <v>349</v>
      </c>
      <c r="C349" t="s">
        <v>26053</v>
      </c>
      <c r="D349" s="312"/>
      <c r="E349" s="168"/>
      <c r="F349" s="168"/>
      <c r="G349" s="168"/>
      <c r="H349" s="168"/>
      <c r="I349" s="170" t="s">
        <v>771</v>
      </c>
      <c r="J349" s="325">
        <v>2</v>
      </c>
      <c r="K349" s="171"/>
      <c r="L349" s="171"/>
      <c r="M349" s="172"/>
      <c r="N349" s="172"/>
      <c r="O349" s="171"/>
      <c r="P349" s="172"/>
      <c r="Q349" s="172"/>
      <c r="R349" s="172"/>
      <c r="S349" s="172"/>
      <c r="T349" s="172"/>
      <c r="U349" s="188"/>
      <c r="V349" s="166">
        <f t="shared" si="178"/>
        <v>100</v>
      </c>
      <c r="W349" s="166">
        <f t="shared" si="171"/>
        <v>100</v>
      </c>
      <c r="X349" s="166">
        <f t="shared" si="183"/>
        <v>100</v>
      </c>
      <c r="Y349" s="166">
        <f t="shared" si="165"/>
        <v>100</v>
      </c>
      <c r="Z349" s="166">
        <f t="shared" si="184"/>
        <v>100</v>
      </c>
      <c r="AA349" s="174">
        <f t="shared" si="169"/>
        <v>100</v>
      </c>
      <c r="AB349" s="174">
        <f t="shared" si="168"/>
        <v>100</v>
      </c>
      <c r="AC349" s="174">
        <f t="shared" si="177"/>
        <v>100</v>
      </c>
      <c r="AD349" s="168"/>
      <c r="AE349" s="168"/>
      <c r="AF349" s="162">
        <f t="shared" si="179"/>
        <v>100</v>
      </c>
      <c r="AG349" s="162">
        <f t="shared" si="180"/>
        <v>10</v>
      </c>
      <c r="AH349" s="162">
        <f t="shared" si="181"/>
        <v>100</v>
      </c>
      <c r="AI349" s="162">
        <f t="shared" si="182"/>
        <v>100</v>
      </c>
      <c r="AJ349" s="163" t="s">
        <v>771</v>
      </c>
      <c r="AK349" s="184"/>
      <c r="AL349" s="185"/>
      <c r="AM349" s="163"/>
      <c r="AN349"/>
      <c r="AO349"/>
      <c r="AP349"/>
      <c r="AQ349" s="270" t="s">
        <v>805</v>
      </c>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c r="UP349"/>
      <c r="UQ349"/>
      <c r="UR349"/>
      <c r="US349"/>
      <c r="UT349"/>
      <c r="UU349"/>
      <c r="UV349"/>
      <c r="UW349"/>
      <c r="UX349"/>
      <c r="UY349"/>
      <c r="UZ349"/>
      <c r="VA349"/>
      <c r="VB349"/>
      <c r="VC349"/>
      <c r="VD349"/>
      <c r="VE349"/>
      <c r="VF349"/>
      <c r="VG349"/>
      <c r="VH349"/>
      <c r="VI349"/>
      <c r="VJ349"/>
      <c r="VK349"/>
      <c r="VL349"/>
      <c r="VM349"/>
      <c r="VN349"/>
      <c r="VO349"/>
      <c r="VP349"/>
      <c r="VQ349"/>
      <c r="VR349"/>
      <c r="VS349"/>
      <c r="VT349"/>
      <c r="VU349"/>
      <c r="VV349"/>
      <c r="VW349"/>
      <c r="VX349"/>
      <c r="VY349"/>
      <c r="VZ349"/>
      <c r="WA349"/>
      <c r="WB349"/>
      <c r="WC349"/>
      <c r="WD349"/>
      <c r="WE349"/>
      <c r="WF349"/>
      <c r="WG349"/>
      <c r="WH349"/>
      <c r="WI349"/>
      <c r="WJ349"/>
      <c r="WK349"/>
      <c r="WL349"/>
      <c r="WM349"/>
      <c r="WN349"/>
      <c r="WO349"/>
      <c r="WP349"/>
      <c r="WQ349"/>
      <c r="WR349"/>
      <c r="WS349"/>
      <c r="WT349"/>
      <c r="WU349"/>
      <c r="WV349"/>
      <c r="WW349"/>
      <c r="WX349"/>
      <c r="WY349"/>
      <c r="WZ349"/>
      <c r="XA349"/>
      <c r="XB349"/>
      <c r="XC349"/>
      <c r="XD349"/>
      <c r="XE349"/>
      <c r="XF349"/>
      <c r="XG349"/>
      <c r="XH349"/>
      <c r="XI349"/>
      <c r="XJ349"/>
      <c r="XK349"/>
      <c r="XL349"/>
      <c r="XM349"/>
      <c r="XN349"/>
      <c r="XO349"/>
      <c r="XP349"/>
      <c r="XQ349"/>
      <c r="XR349"/>
      <c r="XS349"/>
      <c r="XT349"/>
      <c r="XU349"/>
      <c r="XV349"/>
      <c r="XW349"/>
      <c r="XX349"/>
      <c r="XY349"/>
      <c r="XZ349"/>
      <c r="YA349"/>
      <c r="YB349"/>
      <c r="YC349"/>
      <c r="YD349"/>
      <c r="YE349"/>
      <c r="YF349"/>
      <c r="YG349"/>
      <c r="YH349"/>
      <c r="YI349"/>
      <c r="YJ349"/>
      <c r="YK349"/>
      <c r="YL349"/>
      <c r="YM349"/>
      <c r="YN349"/>
      <c r="YO349"/>
      <c r="YP349"/>
      <c r="YQ349"/>
      <c r="YR349"/>
      <c r="YS349"/>
      <c r="YT349"/>
      <c r="YU349"/>
      <c r="YV349"/>
      <c r="YW349"/>
      <c r="YX349"/>
      <c r="YY349"/>
      <c r="YZ349"/>
      <c r="ZA349"/>
      <c r="ZB349"/>
      <c r="ZC349"/>
      <c r="ZD349"/>
      <c r="ZE349"/>
      <c r="ZF349"/>
      <c r="ZG349"/>
      <c r="ZH349"/>
      <c r="ZI349"/>
      <c r="ZJ349"/>
      <c r="ZK349"/>
      <c r="ZL349"/>
      <c r="ZM349"/>
      <c r="ZN349"/>
      <c r="ZO349"/>
      <c r="ZP349"/>
      <c r="ZQ349"/>
      <c r="ZR349"/>
      <c r="ZS349"/>
      <c r="ZT349"/>
      <c r="ZU349"/>
      <c r="ZV349"/>
      <c r="ZW349"/>
      <c r="ZX349"/>
      <c r="ZY349"/>
      <c r="ZZ349"/>
      <c r="AAA349"/>
      <c r="AAB349"/>
      <c r="AAC349"/>
      <c r="AAD349"/>
      <c r="AAE349"/>
      <c r="AAF349"/>
      <c r="AAG349"/>
      <c r="AAH349"/>
      <c r="AAI349"/>
      <c r="AAJ349"/>
      <c r="AAK349"/>
      <c r="AAL349"/>
      <c r="AAM349"/>
      <c r="AAN349"/>
      <c r="AAO349"/>
      <c r="AAP349"/>
      <c r="AAQ349"/>
      <c r="AAR349"/>
      <c r="AAS349"/>
      <c r="AAT349"/>
      <c r="AAU349"/>
      <c r="AAV349"/>
      <c r="AAW349"/>
      <c r="AAX349"/>
      <c r="AAY349"/>
      <c r="AAZ349"/>
      <c r="ABA349"/>
      <c r="ABB349"/>
      <c r="ABC349"/>
      <c r="ABD349"/>
      <c r="ABE349"/>
      <c r="ABF349"/>
      <c r="ABG349"/>
      <c r="ABH349"/>
      <c r="ABI349"/>
      <c r="ABJ349"/>
      <c r="ABK349"/>
      <c r="ABL349"/>
      <c r="ABM349"/>
      <c r="ABN349"/>
      <c r="ABO349"/>
      <c r="ABP349"/>
      <c r="ABQ349"/>
      <c r="ABR349"/>
      <c r="ABS349"/>
      <c r="ABT349"/>
      <c r="ABU349"/>
      <c r="ABV349"/>
      <c r="ABW349"/>
      <c r="ABX349"/>
      <c r="ABY349"/>
      <c r="ABZ349"/>
      <c r="ACA349"/>
      <c r="ACB349"/>
      <c r="ACC349"/>
      <c r="ACD349"/>
      <c r="ACE349"/>
      <c r="ACF349"/>
      <c r="ACG349"/>
      <c r="ACH349"/>
      <c r="ACI349"/>
      <c r="ACJ349"/>
      <c r="ACK349"/>
      <c r="ACL349"/>
      <c r="ACM349"/>
      <c r="ACN349"/>
      <c r="ACO349"/>
      <c r="ACP349"/>
      <c r="ACQ349"/>
      <c r="ACR349"/>
      <c r="ACS349"/>
      <c r="ACT349"/>
      <c r="ACU349"/>
      <c r="ACV349"/>
      <c r="ACW349"/>
      <c r="ACX349"/>
      <c r="ACY349"/>
      <c r="ACZ349"/>
      <c r="ADA349"/>
      <c r="ADB349"/>
      <c r="ADC349"/>
      <c r="ADD349"/>
      <c r="ADE349"/>
      <c r="ADF349"/>
      <c r="ADG349"/>
      <c r="ADH349"/>
      <c r="ADI349"/>
      <c r="ADJ349"/>
      <c r="ADK349"/>
      <c r="ADL349"/>
      <c r="ADM349"/>
      <c r="ADN349"/>
      <c r="ADO349"/>
      <c r="ADP349"/>
      <c r="ADQ349"/>
      <c r="ADR349"/>
      <c r="ADS349"/>
      <c r="ADT349"/>
      <c r="ADU349"/>
      <c r="ADV349"/>
      <c r="ADW349"/>
      <c r="ADX349"/>
      <c r="ADY349"/>
      <c r="ADZ349"/>
      <c r="AEA349"/>
      <c r="AEB349"/>
      <c r="AEC349"/>
      <c r="AED349"/>
      <c r="AEE349"/>
      <c r="AEF349"/>
      <c r="AEG349"/>
      <c r="AEH349"/>
      <c r="AEI349"/>
      <c r="AEJ349"/>
      <c r="AEK349"/>
      <c r="AEL349"/>
      <c r="AEM349"/>
      <c r="AEN349"/>
      <c r="AEO349"/>
      <c r="AEP349"/>
      <c r="AEQ349"/>
      <c r="AER349"/>
      <c r="AES349"/>
      <c r="AET349"/>
      <c r="AEU349"/>
      <c r="AEV349"/>
      <c r="AEW349"/>
      <c r="AEX349"/>
      <c r="AEY349"/>
      <c r="AEZ349"/>
      <c r="AFA349"/>
      <c r="AFB349"/>
      <c r="AFC349"/>
      <c r="AFD349"/>
      <c r="AFE349"/>
      <c r="AFF349"/>
      <c r="AFG349"/>
      <c r="AFH349"/>
      <c r="AFI349"/>
      <c r="AFJ349"/>
      <c r="AFK349"/>
      <c r="AFL349"/>
      <c r="AFM349"/>
      <c r="AFN349"/>
      <c r="AFO349"/>
      <c r="AFP349"/>
      <c r="AFQ349"/>
      <c r="AFR349"/>
      <c r="AFS349"/>
      <c r="AFT349"/>
      <c r="AFU349"/>
      <c r="AFV349"/>
      <c r="AFW349"/>
      <c r="AFX349"/>
      <c r="AFY349"/>
      <c r="AFZ349"/>
      <c r="AGA349"/>
      <c r="AGB349"/>
      <c r="AGC349"/>
      <c r="AGD349"/>
      <c r="AGE349"/>
      <c r="AGF349"/>
      <c r="AGG349"/>
      <c r="AGH349"/>
      <c r="AGI349"/>
      <c r="AGJ349"/>
      <c r="AGK349"/>
      <c r="AGL349"/>
      <c r="AGM349"/>
      <c r="AGN349"/>
      <c r="AGO349"/>
      <c r="AGP349"/>
      <c r="AGQ349"/>
      <c r="AGR349"/>
      <c r="AGS349"/>
      <c r="AGT349"/>
      <c r="AGU349"/>
      <c r="AGV349"/>
      <c r="AGW349"/>
      <c r="AGX349"/>
      <c r="AGY349"/>
      <c r="AGZ349"/>
      <c r="AHA349"/>
      <c r="AHB349"/>
      <c r="AHC349"/>
      <c r="AHD349"/>
      <c r="AHE349"/>
      <c r="AHF349"/>
      <c r="AHG349"/>
      <c r="AHH349"/>
      <c r="AHI349"/>
      <c r="AHJ349"/>
      <c r="AHK349"/>
      <c r="AHL349"/>
      <c r="AHM349"/>
      <c r="AHN349"/>
      <c r="AHO349"/>
      <c r="AHP349"/>
      <c r="AHQ349"/>
      <c r="AHR349"/>
      <c r="AHS349"/>
      <c r="AHT349"/>
      <c r="AHU349"/>
      <c r="AHV349"/>
      <c r="AHW349"/>
      <c r="AHX349"/>
      <c r="AHY349"/>
      <c r="AHZ349"/>
      <c r="AIA349"/>
      <c r="AIB349"/>
      <c r="AIC349"/>
      <c r="AID349"/>
      <c r="AIE349"/>
      <c r="AIF349"/>
      <c r="AIG349"/>
      <c r="AIH349"/>
      <c r="AII349"/>
      <c r="AIJ349"/>
      <c r="AIK349"/>
      <c r="AIL349"/>
      <c r="AIM349"/>
      <c r="AIN349"/>
      <c r="AIO349"/>
      <c r="AIP349"/>
      <c r="AIQ349"/>
      <c r="AIR349"/>
      <c r="AIS349"/>
      <c r="AIT349"/>
      <c r="AIU349"/>
      <c r="AIV349"/>
      <c r="AIW349"/>
      <c r="AIX349"/>
      <c r="AIY349"/>
      <c r="AIZ349"/>
      <c r="AJA349"/>
      <c r="AJB349"/>
      <c r="AJC349"/>
      <c r="AJD349"/>
      <c r="AJE349"/>
      <c r="AJF349"/>
      <c r="AJG349"/>
      <c r="AJH349"/>
      <c r="AJI349"/>
      <c r="AJJ349"/>
      <c r="AJK349"/>
      <c r="AJL349"/>
      <c r="AJM349"/>
      <c r="AJN349"/>
      <c r="AJO349"/>
      <c r="AJP349"/>
      <c r="AJQ349"/>
      <c r="AJR349"/>
      <c r="AJS349"/>
      <c r="AJT349"/>
      <c r="AJU349"/>
      <c r="AJV349"/>
      <c r="AJW349"/>
      <c r="AJX349"/>
      <c r="AJY349"/>
      <c r="AJZ349"/>
      <c r="AKA349"/>
      <c r="AKB349"/>
      <c r="AKC349"/>
      <c r="AKD349"/>
      <c r="AKE349"/>
      <c r="AKF349"/>
      <c r="AKG349"/>
      <c r="AKH349"/>
      <c r="AKI349"/>
      <c r="AKJ349"/>
      <c r="AKK349"/>
      <c r="AKL349"/>
      <c r="AKM349"/>
      <c r="AKN349"/>
      <c r="AKO349"/>
      <c r="AKP349"/>
      <c r="AKQ349"/>
      <c r="AKR349"/>
      <c r="AKS349"/>
      <c r="AKT349"/>
      <c r="AKU349"/>
      <c r="AKV349"/>
      <c r="AKW349"/>
      <c r="AKX349"/>
      <c r="AKY349"/>
      <c r="AKZ349"/>
      <c r="ALA349"/>
      <c r="ALB349"/>
      <c r="ALC349"/>
      <c r="ALD349"/>
      <c r="ALE349"/>
      <c r="ALF349"/>
      <c r="ALG349"/>
      <c r="ALH349"/>
      <c r="ALI349"/>
      <c r="ALJ349"/>
      <c r="ALK349"/>
      <c r="ALL349"/>
      <c r="ALM349"/>
      <c r="ALN349"/>
      <c r="ALO349"/>
      <c r="ALP349"/>
      <c r="ALQ349"/>
      <c r="ALR349"/>
      <c r="ALS349"/>
      <c r="ALT349"/>
      <c r="ALU349"/>
      <c r="ALV349"/>
      <c r="ALW349"/>
      <c r="ALX349"/>
      <c r="ALY349"/>
      <c r="ALZ349"/>
      <c r="AMA349"/>
      <c r="AMB349"/>
      <c r="AMC349"/>
      <c r="AMD349"/>
      <c r="AME349"/>
      <c r="AMF349"/>
      <c r="AMG349"/>
      <c r="AMH349"/>
      <c r="AMI349"/>
    </row>
    <row r="350" spans="1:1023">
      <c r="A350" s="275" t="s">
        <v>1181</v>
      </c>
      <c r="B350" s="156">
        <v>350</v>
      </c>
      <c r="C350" t="s">
        <v>26054</v>
      </c>
      <c r="D350" s="276" t="s">
        <v>1306</v>
      </c>
      <c r="E350"/>
      <c r="F350"/>
      <c r="G350"/>
      <c r="H350" s="154">
        <v>4</v>
      </c>
      <c r="I350" s="343"/>
      <c r="J350" s="154">
        <v>2</v>
      </c>
      <c r="K350" s="154">
        <v>2</v>
      </c>
      <c r="L350" s="154">
        <v>1</v>
      </c>
      <c r="M350" s="154">
        <v>1</v>
      </c>
      <c r="N350"/>
      <c r="O350" s="156">
        <v>3</v>
      </c>
      <c r="P350" s="154">
        <v>2</v>
      </c>
      <c r="Q350" s="154">
        <v>2</v>
      </c>
      <c r="R350"/>
      <c r="S350"/>
      <c r="T350"/>
      <c r="U350" s="232"/>
      <c r="V350" s="166">
        <f t="shared" si="178"/>
        <v>100</v>
      </c>
      <c r="W350" s="166">
        <f t="shared" si="171"/>
        <v>100</v>
      </c>
      <c r="X350" s="166">
        <f t="shared" si="183"/>
        <v>20</v>
      </c>
      <c r="Y350" s="166">
        <f t="shared" si="165"/>
        <v>100</v>
      </c>
      <c r="Z350" s="166">
        <f t="shared" si="184"/>
        <v>10</v>
      </c>
      <c r="AA350" s="174">
        <f t="shared" si="169"/>
        <v>1</v>
      </c>
      <c r="AB350" s="174">
        <f t="shared" si="168"/>
        <v>100</v>
      </c>
      <c r="AC350" s="174">
        <f t="shared" si="177"/>
        <v>100</v>
      </c>
      <c r="AD350"/>
      <c r="AE350" s="233">
        <v>0.1</v>
      </c>
      <c r="AF350" s="220">
        <v>5</v>
      </c>
      <c r="AG350" s="220">
        <v>5</v>
      </c>
      <c r="AH350" s="162">
        <f t="shared" si="181"/>
        <v>100</v>
      </c>
      <c r="AI350" s="162">
        <f t="shared" si="182"/>
        <v>100</v>
      </c>
      <c r="AJ350" s="163"/>
      <c r="AK350"/>
      <c r="AL350"/>
      <c r="AM350" s="163"/>
      <c r="AN350"/>
      <c r="AO350"/>
      <c r="AP350" s="154" t="s">
        <v>1307</v>
      </c>
      <c r="AQ350" s="243" t="s">
        <v>1299</v>
      </c>
      <c r="AR350" s="154" t="s">
        <v>1308</v>
      </c>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c r="VY350"/>
      <c r="VZ350"/>
      <c r="WA350"/>
      <c r="WB350"/>
      <c r="WC350"/>
      <c r="WD350"/>
      <c r="WE350"/>
      <c r="WF350"/>
      <c r="WG350"/>
      <c r="WH350"/>
      <c r="WI350"/>
      <c r="WJ350"/>
      <c r="WK350"/>
      <c r="WL350"/>
      <c r="WM350"/>
      <c r="WN350"/>
      <c r="WO350"/>
      <c r="WP350"/>
      <c r="WQ350"/>
      <c r="WR350"/>
      <c r="WS350"/>
      <c r="WT350"/>
      <c r="WU350"/>
      <c r="WV350"/>
      <c r="WW350"/>
      <c r="WX350"/>
      <c r="WY350"/>
      <c r="WZ350"/>
      <c r="XA350"/>
      <c r="XB350"/>
      <c r="XC350"/>
      <c r="XD350"/>
      <c r="XE350"/>
      <c r="XF350"/>
      <c r="XG350"/>
      <c r="XH350"/>
      <c r="XI350"/>
      <c r="XJ350"/>
      <c r="XK350"/>
      <c r="XL350"/>
      <c r="XM350"/>
      <c r="XN350"/>
      <c r="XO350"/>
      <c r="XP350"/>
      <c r="XQ350"/>
      <c r="XR350"/>
      <c r="XS350"/>
      <c r="XT350"/>
      <c r="XU350"/>
      <c r="XV350"/>
      <c r="XW350"/>
      <c r="XX350"/>
      <c r="XY350"/>
      <c r="XZ350"/>
      <c r="YA350"/>
      <c r="YB350"/>
      <c r="YC350"/>
      <c r="YD350"/>
      <c r="YE350"/>
      <c r="YF350"/>
      <c r="YG350"/>
      <c r="YH350"/>
      <c r="YI350"/>
      <c r="YJ350"/>
      <c r="YK350"/>
      <c r="YL350"/>
      <c r="YM350"/>
      <c r="YN350"/>
      <c r="YO350"/>
      <c r="YP350"/>
      <c r="YQ350"/>
      <c r="YR350"/>
      <c r="YS350"/>
      <c r="YT350"/>
      <c r="YU350"/>
      <c r="YV350"/>
      <c r="YW350"/>
      <c r="YX350"/>
      <c r="YY350"/>
      <c r="YZ350"/>
      <c r="ZA350"/>
      <c r="ZB350"/>
      <c r="ZC350"/>
      <c r="ZD350"/>
      <c r="ZE350"/>
      <c r="ZF350"/>
      <c r="ZG350"/>
      <c r="ZH350"/>
      <c r="ZI350"/>
      <c r="ZJ350"/>
      <c r="ZK350"/>
      <c r="ZL350"/>
      <c r="ZM350"/>
      <c r="ZN350"/>
      <c r="ZO350"/>
      <c r="ZP350"/>
      <c r="ZQ350"/>
      <c r="ZR350"/>
      <c r="ZS350"/>
      <c r="ZT350"/>
      <c r="ZU350"/>
      <c r="ZV350"/>
      <c r="ZW350"/>
      <c r="ZX350"/>
      <c r="ZY350"/>
      <c r="ZZ350"/>
      <c r="AAA350"/>
      <c r="AAB350"/>
      <c r="AAC350"/>
      <c r="AAD350"/>
      <c r="AAE350"/>
      <c r="AAF350"/>
      <c r="AAG350"/>
      <c r="AAH350"/>
      <c r="AAI350"/>
      <c r="AAJ350"/>
      <c r="AAK350"/>
      <c r="AAL350"/>
      <c r="AAM350"/>
      <c r="AAN350"/>
      <c r="AAO350"/>
      <c r="AAP350"/>
      <c r="AAQ350"/>
      <c r="AAR350"/>
      <c r="AAS350"/>
      <c r="AAT350"/>
      <c r="AAU350"/>
      <c r="AAV350"/>
      <c r="AAW350"/>
      <c r="AAX350"/>
      <c r="AAY350"/>
      <c r="AAZ350"/>
      <c r="ABA350"/>
      <c r="ABB350"/>
      <c r="ABC350"/>
      <c r="ABD350"/>
      <c r="ABE350"/>
      <c r="ABF350"/>
      <c r="ABG350"/>
      <c r="ABH350"/>
      <c r="ABI350"/>
      <c r="ABJ350"/>
      <c r="ABK350"/>
      <c r="ABL350"/>
      <c r="ABM350"/>
      <c r="ABN350"/>
      <c r="ABO350"/>
      <c r="ABP350"/>
      <c r="ABQ350"/>
      <c r="ABR350"/>
      <c r="ABS350"/>
      <c r="ABT350"/>
      <c r="ABU350"/>
      <c r="ABV350"/>
      <c r="ABW350"/>
      <c r="ABX350"/>
      <c r="ABY350"/>
      <c r="ABZ350"/>
      <c r="ACA350"/>
      <c r="ACB350"/>
      <c r="ACC350"/>
      <c r="ACD350"/>
      <c r="ACE350"/>
      <c r="ACF350"/>
      <c r="ACG350"/>
      <c r="ACH350"/>
      <c r="ACI350"/>
      <c r="ACJ350"/>
      <c r="ACK350"/>
      <c r="ACL350"/>
      <c r="ACM350"/>
      <c r="ACN350"/>
      <c r="ACO350"/>
      <c r="ACP350"/>
      <c r="ACQ350"/>
      <c r="ACR350"/>
      <c r="ACS350"/>
      <c r="ACT350"/>
      <c r="ACU350"/>
      <c r="ACV350"/>
      <c r="ACW350"/>
      <c r="ACX350"/>
      <c r="ACY350"/>
      <c r="ACZ350"/>
      <c r="ADA350"/>
      <c r="ADB350"/>
      <c r="ADC350"/>
      <c r="ADD350"/>
      <c r="ADE350"/>
      <c r="ADF350"/>
      <c r="ADG350"/>
      <c r="ADH350"/>
      <c r="ADI350"/>
      <c r="ADJ350"/>
      <c r="ADK350"/>
      <c r="ADL350"/>
      <c r="ADM350"/>
      <c r="ADN350"/>
      <c r="ADO350"/>
      <c r="ADP350"/>
      <c r="ADQ350"/>
      <c r="ADR350"/>
      <c r="ADS350"/>
      <c r="ADT350"/>
      <c r="ADU350"/>
      <c r="ADV350"/>
      <c r="ADW350"/>
      <c r="ADX350"/>
      <c r="ADY350"/>
      <c r="ADZ350"/>
      <c r="AEA350"/>
      <c r="AEB350"/>
      <c r="AEC350"/>
      <c r="AED350"/>
      <c r="AEE350"/>
      <c r="AEF350"/>
      <c r="AEG350"/>
      <c r="AEH350"/>
      <c r="AEI350"/>
      <c r="AEJ350"/>
      <c r="AEK350"/>
      <c r="AEL350"/>
      <c r="AEM350"/>
      <c r="AEN350"/>
      <c r="AEO350"/>
      <c r="AEP350"/>
      <c r="AEQ350"/>
      <c r="AER350"/>
      <c r="AES350"/>
      <c r="AET350"/>
      <c r="AEU350"/>
      <c r="AEV350"/>
      <c r="AEW350"/>
      <c r="AEX350"/>
      <c r="AEY350"/>
      <c r="AEZ350"/>
      <c r="AFA350"/>
      <c r="AFB350"/>
      <c r="AFC350"/>
      <c r="AFD350"/>
      <c r="AFE350"/>
      <c r="AFF350"/>
      <c r="AFG350"/>
      <c r="AFH350"/>
      <c r="AFI350"/>
      <c r="AFJ350"/>
      <c r="AFK350"/>
      <c r="AFL350"/>
      <c r="AFM350"/>
      <c r="AFN350"/>
      <c r="AFO350"/>
      <c r="AFP350"/>
      <c r="AFQ350"/>
      <c r="AFR350"/>
      <c r="AFS350"/>
      <c r="AFT350"/>
      <c r="AFU350"/>
      <c r="AFV350"/>
      <c r="AFW350"/>
      <c r="AFX350"/>
      <c r="AFY350"/>
      <c r="AFZ350"/>
      <c r="AGA350"/>
      <c r="AGB350"/>
      <c r="AGC350"/>
      <c r="AGD350"/>
      <c r="AGE350"/>
      <c r="AGF350"/>
      <c r="AGG350"/>
      <c r="AGH350"/>
      <c r="AGI350"/>
      <c r="AGJ350"/>
      <c r="AGK350"/>
      <c r="AGL350"/>
      <c r="AGM350"/>
      <c r="AGN350"/>
      <c r="AGO350"/>
      <c r="AGP350"/>
      <c r="AGQ350"/>
      <c r="AGR350"/>
      <c r="AGS350"/>
      <c r="AGT350"/>
      <c r="AGU350"/>
      <c r="AGV350"/>
      <c r="AGW350"/>
      <c r="AGX350"/>
      <c r="AGY350"/>
      <c r="AGZ350"/>
      <c r="AHA350"/>
      <c r="AHB350"/>
      <c r="AHC350"/>
      <c r="AHD350"/>
      <c r="AHE350"/>
      <c r="AHF350"/>
      <c r="AHG350"/>
      <c r="AHH350"/>
      <c r="AHI350"/>
      <c r="AHJ350"/>
      <c r="AHK350"/>
      <c r="AHL350"/>
      <c r="AHM350"/>
      <c r="AHN350"/>
      <c r="AHO350"/>
      <c r="AHP350"/>
      <c r="AHQ350"/>
      <c r="AHR350"/>
      <c r="AHS350"/>
      <c r="AHT350"/>
      <c r="AHU350"/>
      <c r="AHV350"/>
      <c r="AHW350"/>
      <c r="AHX350"/>
      <c r="AHY350"/>
      <c r="AHZ350"/>
      <c r="AIA350"/>
      <c r="AIB350"/>
      <c r="AIC350"/>
      <c r="AID350"/>
      <c r="AIE350"/>
      <c r="AIF350"/>
      <c r="AIG350"/>
      <c r="AIH350"/>
      <c r="AII350"/>
      <c r="AIJ350"/>
      <c r="AIK350"/>
      <c r="AIL350"/>
      <c r="AIM350"/>
      <c r="AIN350"/>
      <c r="AIO350"/>
      <c r="AIP350"/>
      <c r="AIQ350"/>
      <c r="AIR350"/>
      <c r="AIS350"/>
      <c r="AIT350"/>
      <c r="AIU350"/>
      <c r="AIV350"/>
      <c r="AIW350"/>
      <c r="AIX350"/>
      <c r="AIY350"/>
      <c r="AIZ350"/>
      <c r="AJA350"/>
      <c r="AJB350"/>
      <c r="AJC350"/>
      <c r="AJD350"/>
      <c r="AJE350"/>
      <c r="AJF350"/>
      <c r="AJG350"/>
      <c r="AJH350"/>
      <c r="AJI350"/>
      <c r="AJJ350"/>
      <c r="AJK350"/>
      <c r="AJL350"/>
      <c r="AJM350"/>
      <c r="AJN350"/>
      <c r="AJO350"/>
      <c r="AJP350"/>
      <c r="AJQ350"/>
      <c r="AJR350"/>
      <c r="AJS350"/>
      <c r="AJT350"/>
      <c r="AJU350"/>
      <c r="AJV350"/>
      <c r="AJW350"/>
      <c r="AJX350"/>
      <c r="AJY350"/>
      <c r="AJZ350"/>
      <c r="AKA350"/>
      <c r="AKB350"/>
      <c r="AKC350"/>
      <c r="AKD350"/>
      <c r="AKE350"/>
      <c r="AKF350"/>
      <c r="AKG350"/>
      <c r="AKH350"/>
      <c r="AKI350"/>
      <c r="AKJ350"/>
      <c r="AKK350"/>
      <c r="AKL350"/>
      <c r="AKM350"/>
      <c r="AKN350"/>
      <c r="AKO350"/>
      <c r="AKP350"/>
      <c r="AKQ350"/>
      <c r="AKR350"/>
      <c r="AKS350"/>
      <c r="AKT350"/>
      <c r="AKU350"/>
      <c r="AKV350"/>
      <c r="AKW350"/>
      <c r="AKX350"/>
      <c r="AKY350"/>
      <c r="AKZ350"/>
      <c r="ALA350"/>
      <c r="ALB350"/>
      <c r="ALC350"/>
      <c r="ALD350"/>
      <c r="ALE350"/>
      <c r="ALF350"/>
      <c r="ALG350"/>
      <c r="ALH350"/>
      <c r="ALI350"/>
      <c r="ALJ350"/>
      <c r="ALK350"/>
      <c r="ALL350"/>
      <c r="ALM350"/>
      <c r="ALN350"/>
      <c r="ALO350"/>
      <c r="ALP350"/>
      <c r="ALQ350"/>
      <c r="ALR350"/>
      <c r="ALS350"/>
      <c r="ALT350"/>
      <c r="ALU350"/>
      <c r="ALV350"/>
      <c r="ALW350"/>
      <c r="ALX350"/>
      <c r="ALY350"/>
      <c r="ALZ350"/>
      <c r="AMA350"/>
      <c r="AMB350"/>
      <c r="AMC350"/>
      <c r="AMD350"/>
      <c r="AME350"/>
      <c r="AMF350"/>
      <c r="AMG350"/>
      <c r="AMH350"/>
      <c r="AMI350"/>
    </row>
    <row r="351" spans="1:1023" ht="30">
      <c r="A351" s="296" t="s">
        <v>1309</v>
      </c>
      <c r="B351" s="156">
        <v>351</v>
      </c>
      <c r="C351" s="310" t="s">
        <v>1310</v>
      </c>
      <c r="D351" s="296" t="s">
        <v>1311</v>
      </c>
      <c r="E351"/>
      <c r="F351"/>
      <c r="G351"/>
      <c r="H351" s="154">
        <v>4</v>
      </c>
      <c r="I351" s="349">
        <v>0.05</v>
      </c>
      <c r="J351" s="154">
        <v>2</v>
      </c>
      <c r="K351" s="154">
        <v>2</v>
      </c>
      <c r="L351" s="154">
        <v>1</v>
      </c>
      <c r="M351" s="154">
        <v>1</v>
      </c>
      <c r="N351"/>
      <c r="O351" s="156">
        <v>3</v>
      </c>
      <c r="P351" s="154">
        <v>2</v>
      </c>
      <c r="Q351" s="154">
        <v>2</v>
      </c>
      <c r="R351"/>
      <c r="S351"/>
      <c r="T351"/>
      <c r="U351" s="232"/>
      <c r="V351" s="166">
        <f t="shared" si="178"/>
        <v>100</v>
      </c>
      <c r="W351" s="166">
        <f t="shared" si="171"/>
        <v>100</v>
      </c>
      <c r="X351" s="166">
        <f t="shared" si="183"/>
        <v>20</v>
      </c>
      <c r="Y351" s="166">
        <f t="shared" si="165"/>
        <v>100</v>
      </c>
      <c r="Z351" s="166">
        <f t="shared" si="184"/>
        <v>10</v>
      </c>
      <c r="AA351" s="174">
        <f t="shared" si="169"/>
        <v>1</v>
      </c>
      <c r="AB351" s="174">
        <f t="shared" si="168"/>
        <v>100</v>
      </c>
      <c r="AC351" s="174">
        <f t="shared" si="177"/>
        <v>100</v>
      </c>
      <c r="AD351"/>
      <c r="AE351" s="233">
        <v>0.1</v>
      </c>
      <c r="AF351" s="220">
        <v>5</v>
      </c>
      <c r="AG351" s="220">
        <v>5</v>
      </c>
      <c r="AH351" s="162">
        <f t="shared" si="181"/>
        <v>100</v>
      </c>
      <c r="AI351" s="162">
        <f t="shared" si="182"/>
        <v>100</v>
      </c>
      <c r="AJ351" s="352" t="s">
        <v>758</v>
      </c>
      <c r="AK351"/>
      <c r="AL351"/>
      <c r="AM351" s="163"/>
      <c r="AN351"/>
      <c r="AO351"/>
      <c r="AP351" s="154" t="s">
        <v>1307</v>
      </c>
      <c r="AQ351" s="243" t="s">
        <v>1299</v>
      </c>
      <c r="AR351" s="154" t="s">
        <v>1308</v>
      </c>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c r="ST351"/>
      <c r="SU351"/>
      <c r="SV351"/>
      <c r="SW351"/>
      <c r="SX351"/>
      <c r="SY351"/>
      <c r="SZ351"/>
      <c r="TA351"/>
      <c r="TB351"/>
      <c r="TC351"/>
      <c r="TD351"/>
      <c r="TE351"/>
      <c r="TF351"/>
      <c r="TG351"/>
      <c r="TH351"/>
      <c r="TI351"/>
      <c r="TJ351"/>
      <c r="TK351"/>
      <c r="TL351"/>
      <c r="TM351"/>
      <c r="TN351"/>
      <c r="TO351"/>
      <c r="TP351"/>
      <c r="TQ351"/>
      <c r="TR351"/>
      <c r="TS351"/>
      <c r="TT351"/>
      <c r="TU351"/>
      <c r="TV351"/>
      <c r="TW351"/>
      <c r="TX351"/>
      <c r="TY351"/>
      <c r="TZ351"/>
      <c r="UA351"/>
      <c r="UB351"/>
      <c r="UC351"/>
      <c r="UD351"/>
      <c r="UE351"/>
      <c r="UF351"/>
      <c r="UG351"/>
      <c r="UH351"/>
      <c r="UI351"/>
      <c r="UJ351"/>
      <c r="UK351"/>
      <c r="UL351"/>
      <c r="UM351"/>
      <c r="UN351"/>
      <c r="UO351"/>
      <c r="UP351"/>
      <c r="UQ351"/>
      <c r="UR351"/>
      <c r="US351"/>
      <c r="UT351"/>
      <c r="UU351"/>
      <c r="UV351"/>
      <c r="UW351"/>
      <c r="UX351"/>
      <c r="UY351"/>
      <c r="UZ351"/>
      <c r="VA351"/>
      <c r="VB351"/>
      <c r="VC351"/>
      <c r="VD351"/>
      <c r="VE351"/>
      <c r="VF351"/>
      <c r="VG351"/>
      <c r="VH351"/>
      <c r="VI351"/>
      <c r="VJ351"/>
      <c r="VK351"/>
      <c r="VL351"/>
      <c r="VM351"/>
      <c r="VN351"/>
      <c r="VO351"/>
      <c r="VP351"/>
      <c r="VQ351"/>
      <c r="VR351"/>
      <c r="VS351"/>
      <c r="VT351"/>
      <c r="VU351"/>
      <c r="VV351"/>
      <c r="VW351"/>
      <c r="VX351"/>
      <c r="VY351"/>
      <c r="VZ351"/>
      <c r="WA351"/>
      <c r="WB351"/>
      <c r="WC351"/>
      <c r="WD351"/>
      <c r="WE351"/>
      <c r="WF351"/>
      <c r="WG351"/>
      <c r="WH351"/>
      <c r="WI351"/>
      <c r="WJ351"/>
      <c r="WK351"/>
      <c r="WL351"/>
      <c r="WM351"/>
      <c r="WN351"/>
      <c r="WO351"/>
      <c r="WP351"/>
      <c r="WQ351"/>
      <c r="WR351"/>
      <c r="WS351"/>
      <c r="WT351"/>
      <c r="WU351"/>
      <c r="WV351"/>
      <c r="WW351"/>
      <c r="WX351"/>
      <c r="WY351"/>
      <c r="WZ351"/>
      <c r="XA351"/>
      <c r="XB351"/>
      <c r="XC351"/>
      <c r="XD351"/>
      <c r="XE351"/>
      <c r="XF351"/>
      <c r="XG351"/>
      <c r="XH351"/>
      <c r="XI351"/>
      <c r="XJ351"/>
      <c r="XK351"/>
      <c r="XL351"/>
      <c r="XM351"/>
      <c r="XN351"/>
      <c r="XO351"/>
      <c r="XP351"/>
      <c r="XQ351"/>
      <c r="XR351"/>
      <c r="XS351"/>
      <c r="XT351"/>
      <c r="XU351"/>
      <c r="XV351"/>
      <c r="XW351"/>
      <c r="XX351"/>
      <c r="XY351"/>
      <c r="XZ351"/>
      <c r="YA351"/>
      <c r="YB351"/>
      <c r="YC351"/>
      <c r="YD351"/>
      <c r="YE351"/>
      <c r="YF351"/>
      <c r="YG351"/>
      <c r="YH351"/>
      <c r="YI351"/>
      <c r="YJ351"/>
      <c r="YK351"/>
      <c r="YL351"/>
      <c r="YM351"/>
      <c r="YN351"/>
      <c r="YO351"/>
      <c r="YP351"/>
      <c r="YQ351"/>
      <c r="YR351"/>
      <c r="YS351"/>
      <c r="YT351"/>
      <c r="YU351"/>
      <c r="YV351"/>
      <c r="YW351"/>
      <c r="YX351"/>
      <c r="YY351"/>
      <c r="YZ351"/>
      <c r="ZA351"/>
      <c r="ZB351"/>
      <c r="ZC351"/>
      <c r="ZD351"/>
      <c r="ZE351"/>
      <c r="ZF351"/>
      <c r="ZG351"/>
      <c r="ZH351"/>
      <c r="ZI351"/>
      <c r="ZJ351"/>
      <c r="ZK351"/>
      <c r="ZL351"/>
      <c r="ZM351"/>
      <c r="ZN351"/>
      <c r="ZO351"/>
      <c r="ZP351"/>
      <c r="ZQ351"/>
      <c r="ZR351"/>
      <c r="ZS351"/>
      <c r="ZT351"/>
      <c r="ZU351"/>
      <c r="ZV351"/>
      <c r="ZW351"/>
      <c r="ZX351"/>
      <c r="ZY351"/>
      <c r="ZZ351"/>
      <c r="AAA351"/>
      <c r="AAB351"/>
      <c r="AAC351"/>
      <c r="AAD351"/>
      <c r="AAE351"/>
      <c r="AAF351"/>
      <c r="AAG351"/>
      <c r="AAH351"/>
      <c r="AAI351"/>
      <c r="AAJ351"/>
      <c r="AAK351"/>
      <c r="AAL351"/>
      <c r="AAM351"/>
      <c r="AAN351"/>
      <c r="AAO351"/>
      <c r="AAP351"/>
      <c r="AAQ351"/>
      <c r="AAR351"/>
      <c r="AAS351"/>
      <c r="AAT351"/>
      <c r="AAU351"/>
      <c r="AAV351"/>
      <c r="AAW351"/>
      <c r="AAX351"/>
      <c r="AAY351"/>
      <c r="AAZ351"/>
      <c r="ABA351"/>
      <c r="ABB351"/>
      <c r="ABC351"/>
      <c r="ABD351"/>
      <c r="ABE351"/>
      <c r="ABF351"/>
      <c r="ABG351"/>
      <c r="ABH351"/>
      <c r="ABI351"/>
      <c r="ABJ351"/>
      <c r="ABK351"/>
      <c r="ABL351"/>
      <c r="ABM351"/>
      <c r="ABN351"/>
      <c r="ABO351"/>
      <c r="ABP351"/>
      <c r="ABQ351"/>
      <c r="ABR351"/>
      <c r="ABS351"/>
      <c r="ABT351"/>
      <c r="ABU351"/>
      <c r="ABV351"/>
      <c r="ABW351"/>
      <c r="ABX351"/>
      <c r="ABY351"/>
      <c r="ABZ351"/>
      <c r="ACA351"/>
      <c r="ACB351"/>
      <c r="ACC351"/>
      <c r="ACD351"/>
      <c r="ACE351"/>
      <c r="ACF351"/>
      <c r="ACG351"/>
      <c r="ACH351"/>
      <c r="ACI351"/>
      <c r="ACJ351"/>
      <c r="ACK351"/>
      <c r="ACL351"/>
      <c r="ACM351"/>
      <c r="ACN351"/>
      <c r="ACO351"/>
      <c r="ACP351"/>
      <c r="ACQ351"/>
      <c r="ACR351"/>
      <c r="ACS351"/>
      <c r="ACT351"/>
      <c r="ACU351"/>
      <c r="ACV351"/>
      <c r="ACW351"/>
      <c r="ACX351"/>
      <c r="ACY351"/>
      <c r="ACZ351"/>
      <c r="ADA351"/>
      <c r="ADB351"/>
      <c r="ADC351"/>
      <c r="ADD351"/>
      <c r="ADE351"/>
      <c r="ADF351"/>
      <c r="ADG351"/>
      <c r="ADH351"/>
      <c r="ADI351"/>
      <c r="ADJ351"/>
      <c r="ADK351"/>
      <c r="ADL351"/>
      <c r="ADM351"/>
      <c r="ADN351"/>
      <c r="ADO351"/>
      <c r="ADP351"/>
      <c r="ADQ351"/>
      <c r="ADR351"/>
      <c r="ADS351"/>
      <c r="ADT351"/>
      <c r="ADU351"/>
      <c r="ADV351"/>
      <c r="ADW351"/>
      <c r="ADX351"/>
      <c r="ADY351"/>
      <c r="ADZ351"/>
      <c r="AEA351"/>
      <c r="AEB351"/>
      <c r="AEC351"/>
      <c r="AED351"/>
      <c r="AEE351"/>
      <c r="AEF351"/>
      <c r="AEG351"/>
      <c r="AEH351"/>
      <c r="AEI351"/>
      <c r="AEJ351"/>
      <c r="AEK351"/>
      <c r="AEL351"/>
      <c r="AEM351"/>
      <c r="AEN351"/>
      <c r="AEO351"/>
      <c r="AEP351"/>
      <c r="AEQ351"/>
      <c r="AER351"/>
      <c r="AES351"/>
      <c r="AET351"/>
      <c r="AEU351"/>
      <c r="AEV351"/>
      <c r="AEW351"/>
      <c r="AEX351"/>
      <c r="AEY351"/>
      <c r="AEZ351"/>
      <c r="AFA351"/>
      <c r="AFB351"/>
      <c r="AFC351"/>
      <c r="AFD351"/>
      <c r="AFE351"/>
      <c r="AFF351"/>
      <c r="AFG351"/>
      <c r="AFH351"/>
      <c r="AFI351"/>
      <c r="AFJ351"/>
      <c r="AFK351"/>
      <c r="AFL351"/>
      <c r="AFM351"/>
      <c r="AFN351"/>
      <c r="AFO351"/>
      <c r="AFP351"/>
      <c r="AFQ351"/>
      <c r="AFR351"/>
      <c r="AFS351"/>
      <c r="AFT351"/>
      <c r="AFU351"/>
      <c r="AFV351"/>
      <c r="AFW351"/>
      <c r="AFX351"/>
      <c r="AFY351"/>
      <c r="AFZ351"/>
      <c r="AGA351"/>
      <c r="AGB351"/>
      <c r="AGC351"/>
      <c r="AGD351"/>
      <c r="AGE351"/>
      <c r="AGF351"/>
      <c r="AGG351"/>
      <c r="AGH351"/>
      <c r="AGI351"/>
      <c r="AGJ351"/>
      <c r="AGK351"/>
      <c r="AGL351"/>
      <c r="AGM351"/>
      <c r="AGN351"/>
      <c r="AGO351"/>
      <c r="AGP351"/>
      <c r="AGQ351"/>
      <c r="AGR351"/>
      <c r="AGS351"/>
      <c r="AGT351"/>
      <c r="AGU351"/>
      <c r="AGV351"/>
      <c r="AGW351"/>
      <c r="AGX351"/>
      <c r="AGY351"/>
      <c r="AGZ351"/>
      <c r="AHA351"/>
      <c r="AHB351"/>
      <c r="AHC351"/>
      <c r="AHD351"/>
      <c r="AHE351"/>
      <c r="AHF351"/>
      <c r="AHG351"/>
      <c r="AHH351"/>
      <c r="AHI351"/>
      <c r="AHJ351"/>
      <c r="AHK351"/>
      <c r="AHL351"/>
      <c r="AHM351"/>
      <c r="AHN351"/>
      <c r="AHO351"/>
      <c r="AHP351"/>
      <c r="AHQ351"/>
      <c r="AHR351"/>
      <c r="AHS351"/>
      <c r="AHT351"/>
      <c r="AHU351"/>
      <c r="AHV351"/>
      <c r="AHW351"/>
      <c r="AHX351"/>
      <c r="AHY351"/>
      <c r="AHZ351"/>
      <c r="AIA351"/>
      <c r="AIB351"/>
      <c r="AIC351"/>
      <c r="AID351"/>
      <c r="AIE351"/>
      <c r="AIF351"/>
      <c r="AIG351"/>
      <c r="AIH351"/>
      <c r="AII351"/>
      <c r="AIJ351"/>
      <c r="AIK351"/>
      <c r="AIL351"/>
      <c r="AIM351"/>
      <c r="AIN351"/>
      <c r="AIO351"/>
      <c r="AIP351"/>
      <c r="AIQ351"/>
      <c r="AIR351"/>
      <c r="AIS351"/>
      <c r="AIT351"/>
      <c r="AIU351"/>
      <c r="AIV351"/>
      <c r="AIW351"/>
      <c r="AIX351"/>
      <c r="AIY351"/>
      <c r="AIZ351"/>
      <c r="AJA351"/>
      <c r="AJB351"/>
      <c r="AJC351"/>
      <c r="AJD351"/>
      <c r="AJE351"/>
      <c r="AJF351"/>
      <c r="AJG351"/>
      <c r="AJH351"/>
      <c r="AJI351"/>
      <c r="AJJ351"/>
      <c r="AJK351"/>
      <c r="AJL351"/>
      <c r="AJM351"/>
      <c r="AJN351"/>
      <c r="AJO351"/>
      <c r="AJP351"/>
      <c r="AJQ351"/>
      <c r="AJR351"/>
      <c r="AJS351"/>
      <c r="AJT351"/>
      <c r="AJU351"/>
      <c r="AJV351"/>
      <c r="AJW351"/>
      <c r="AJX351"/>
      <c r="AJY351"/>
      <c r="AJZ351"/>
      <c r="AKA351"/>
      <c r="AKB351"/>
      <c r="AKC351"/>
      <c r="AKD351"/>
      <c r="AKE351"/>
      <c r="AKF351"/>
      <c r="AKG351"/>
      <c r="AKH351"/>
      <c r="AKI351"/>
      <c r="AKJ351"/>
      <c r="AKK351"/>
      <c r="AKL351"/>
      <c r="AKM351"/>
      <c r="AKN351"/>
      <c r="AKO351"/>
      <c r="AKP351"/>
      <c r="AKQ351"/>
      <c r="AKR351"/>
      <c r="AKS351"/>
      <c r="AKT351"/>
      <c r="AKU351"/>
      <c r="AKV351"/>
      <c r="AKW351"/>
      <c r="AKX351"/>
      <c r="AKY351"/>
      <c r="AKZ351"/>
      <c r="ALA351"/>
      <c r="ALB351"/>
      <c r="ALC351"/>
      <c r="ALD351"/>
      <c r="ALE351"/>
      <c r="ALF351"/>
      <c r="ALG351"/>
      <c r="ALH351"/>
      <c r="ALI351"/>
      <c r="ALJ351"/>
      <c r="ALK351"/>
      <c r="ALL351"/>
      <c r="ALM351"/>
      <c r="ALN351"/>
      <c r="ALO351"/>
      <c r="ALP351"/>
      <c r="ALQ351"/>
      <c r="ALR351"/>
      <c r="ALS351"/>
      <c r="ALT351"/>
      <c r="ALU351"/>
      <c r="ALV351"/>
      <c r="ALW351"/>
      <c r="ALX351"/>
      <c r="ALY351"/>
      <c r="ALZ351"/>
      <c r="AMA351"/>
      <c r="AMB351"/>
      <c r="AMC351"/>
      <c r="AMD351"/>
      <c r="AME351"/>
      <c r="AMF351"/>
      <c r="AMG351"/>
      <c r="AMH351"/>
      <c r="AMI351"/>
    </row>
    <row r="352" spans="1:1023" ht="30">
      <c r="A352" s="298" t="s">
        <v>1312</v>
      </c>
      <c r="B352" s="156">
        <v>352</v>
      </c>
      <c r="C352" s="310" t="s">
        <v>1313</v>
      </c>
      <c r="D352" s="296" t="s">
        <v>1314</v>
      </c>
      <c r="E352"/>
      <c r="F352"/>
      <c r="G352"/>
      <c r="H352" s="154">
        <v>4</v>
      </c>
      <c r="I352" s="349">
        <v>0.05</v>
      </c>
      <c r="J352" s="154">
        <v>2</v>
      </c>
      <c r="K352" s="154">
        <v>2</v>
      </c>
      <c r="L352" s="154">
        <v>1</v>
      </c>
      <c r="M352" s="154">
        <v>1</v>
      </c>
      <c r="N352"/>
      <c r="O352" s="156">
        <v>3</v>
      </c>
      <c r="P352" s="154">
        <v>2</v>
      </c>
      <c r="Q352" s="154">
        <v>2</v>
      </c>
      <c r="R352"/>
      <c r="S352"/>
      <c r="T352"/>
      <c r="U352" s="232"/>
      <c r="V352" s="166">
        <f t="shared" si="178"/>
        <v>100</v>
      </c>
      <c r="W352" s="166">
        <f t="shared" si="171"/>
        <v>100</v>
      </c>
      <c r="X352" s="166">
        <f t="shared" si="183"/>
        <v>20</v>
      </c>
      <c r="Y352" s="166">
        <f t="shared" si="165"/>
        <v>100</v>
      </c>
      <c r="Z352" s="166">
        <f t="shared" si="184"/>
        <v>10</v>
      </c>
      <c r="AA352" s="174">
        <f t="shared" si="169"/>
        <v>1</v>
      </c>
      <c r="AB352" s="174">
        <f t="shared" si="168"/>
        <v>100</v>
      </c>
      <c r="AC352" s="174">
        <f t="shared" si="177"/>
        <v>100</v>
      </c>
      <c r="AD352"/>
      <c r="AE352" s="233">
        <v>0.1</v>
      </c>
      <c r="AF352" s="220">
        <v>5</v>
      </c>
      <c r="AG352" s="220">
        <v>5</v>
      </c>
      <c r="AH352" s="162">
        <f t="shared" si="181"/>
        <v>100</v>
      </c>
      <c r="AI352" s="162">
        <f t="shared" si="182"/>
        <v>100</v>
      </c>
      <c r="AJ352" s="352" t="s">
        <v>758</v>
      </c>
      <c r="AK352"/>
      <c r="AL352"/>
      <c r="AM352" s="163"/>
      <c r="AN352"/>
      <c r="AO352"/>
      <c r="AP352" s="154" t="s">
        <v>1307</v>
      </c>
      <c r="AQ352" s="243" t="s">
        <v>1299</v>
      </c>
      <c r="AR352" s="154" t="s">
        <v>1308</v>
      </c>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c r="YE352"/>
      <c r="YF352"/>
      <c r="YG352"/>
      <c r="YH352"/>
      <c r="YI352"/>
      <c r="YJ352"/>
      <c r="YK352"/>
      <c r="YL352"/>
      <c r="YM352"/>
      <c r="YN352"/>
      <c r="YO352"/>
      <c r="YP352"/>
      <c r="YQ352"/>
      <c r="YR352"/>
      <c r="YS352"/>
      <c r="YT352"/>
      <c r="YU352"/>
      <c r="YV352"/>
      <c r="YW352"/>
      <c r="YX352"/>
      <c r="YY352"/>
      <c r="YZ352"/>
      <c r="ZA352"/>
      <c r="ZB352"/>
      <c r="ZC352"/>
      <c r="ZD352"/>
      <c r="ZE352"/>
      <c r="ZF352"/>
      <c r="ZG352"/>
      <c r="ZH352"/>
      <c r="ZI352"/>
      <c r="ZJ352"/>
      <c r="ZK352"/>
      <c r="ZL352"/>
      <c r="ZM352"/>
      <c r="ZN352"/>
      <c r="ZO352"/>
      <c r="ZP352"/>
      <c r="ZQ352"/>
      <c r="ZR352"/>
      <c r="ZS352"/>
      <c r="ZT352"/>
      <c r="ZU352"/>
      <c r="ZV352"/>
      <c r="ZW352"/>
      <c r="ZX352"/>
      <c r="ZY352"/>
      <c r="ZZ352"/>
      <c r="AAA352"/>
      <c r="AAB352"/>
      <c r="AAC352"/>
      <c r="AAD352"/>
      <c r="AAE352"/>
      <c r="AAF352"/>
      <c r="AAG352"/>
      <c r="AAH352"/>
      <c r="AAI352"/>
      <c r="AAJ352"/>
      <c r="AAK352"/>
      <c r="AAL352"/>
      <c r="AAM352"/>
      <c r="AAN352"/>
      <c r="AAO352"/>
      <c r="AAP352"/>
      <c r="AAQ352"/>
      <c r="AAR352"/>
      <c r="AAS352"/>
      <c r="AAT352"/>
      <c r="AAU352"/>
      <c r="AAV352"/>
      <c r="AAW352"/>
      <c r="AAX352"/>
      <c r="AAY352"/>
      <c r="AAZ352"/>
      <c r="ABA352"/>
      <c r="ABB352"/>
      <c r="ABC352"/>
      <c r="ABD352"/>
      <c r="ABE352"/>
      <c r="ABF352"/>
      <c r="ABG352"/>
      <c r="ABH352"/>
      <c r="ABI352"/>
      <c r="ABJ352"/>
      <c r="ABK352"/>
      <c r="ABL352"/>
      <c r="ABM352"/>
      <c r="ABN352"/>
      <c r="ABO352"/>
      <c r="ABP352"/>
      <c r="ABQ352"/>
      <c r="ABR352"/>
      <c r="ABS352"/>
      <c r="ABT352"/>
      <c r="ABU352"/>
      <c r="ABV352"/>
      <c r="ABW352"/>
      <c r="ABX352"/>
      <c r="ABY352"/>
      <c r="ABZ352"/>
      <c r="ACA352"/>
      <c r="ACB352"/>
      <c r="ACC352"/>
      <c r="ACD352"/>
      <c r="ACE352"/>
      <c r="ACF352"/>
      <c r="ACG352"/>
      <c r="ACH352"/>
      <c r="ACI352"/>
      <c r="ACJ352"/>
      <c r="ACK352"/>
      <c r="ACL352"/>
      <c r="ACM352"/>
      <c r="ACN352"/>
      <c r="ACO352"/>
      <c r="ACP352"/>
      <c r="ACQ352"/>
      <c r="ACR352"/>
      <c r="ACS352"/>
      <c r="ACT352"/>
      <c r="ACU352"/>
      <c r="ACV352"/>
      <c r="ACW352"/>
      <c r="ACX352"/>
      <c r="ACY352"/>
      <c r="ACZ352"/>
      <c r="ADA352"/>
      <c r="ADB352"/>
      <c r="ADC352"/>
      <c r="ADD352"/>
      <c r="ADE352"/>
      <c r="ADF352"/>
      <c r="ADG352"/>
      <c r="ADH352"/>
      <c r="ADI352"/>
      <c r="ADJ352"/>
      <c r="ADK352"/>
      <c r="ADL352"/>
      <c r="ADM352"/>
      <c r="ADN352"/>
      <c r="ADO352"/>
      <c r="ADP352"/>
      <c r="ADQ352"/>
      <c r="ADR352"/>
      <c r="ADS352"/>
      <c r="ADT352"/>
      <c r="ADU352"/>
      <c r="ADV352"/>
      <c r="ADW352"/>
      <c r="ADX352"/>
      <c r="ADY352"/>
      <c r="ADZ352"/>
      <c r="AEA352"/>
      <c r="AEB352"/>
      <c r="AEC352"/>
      <c r="AED352"/>
      <c r="AEE352"/>
      <c r="AEF352"/>
      <c r="AEG352"/>
      <c r="AEH352"/>
      <c r="AEI352"/>
      <c r="AEJ352"/>
      <c r="AEK352"/>
      <c r="AEL352"/>
      <c r="AEM352"/>
      <c r="AEN352"/>
      <c r="AEO352"/>
      <c r="AEP352"/>
      <c r="AEQ352"/>
      <c r="AER352"/>
      <c r="AES352"/>
      <c r="AET352"/>
      <c r="AEU352"/>
      <c r="AEV352"/>
      <c r="AEW352"/>
      <c r="AEX352"/>
      <c r="AEY352"/>
      <c r="AEZ352"/>
      <c r="AFA352"/>
      <c r="AFB352"/>
      <c r="AFC352"/>
      <c r="AFD352"/>
      <c r="AFE352"/>
      <c r="AFF352"/>
      <c r="AFG352"/>
      <c r="AFH352"/>
      <c r="AFI352"/>
      <c r="AFJ352"/>
      <c r="AFK352"/>
      <c r="AFL352"/>
      <c r="AFM352"/>
      <c r="AFN352"/>
      <c r="AFO352"/>
      <c r="AFP352"/>
      <c r="AFQ352"/>
      <c r="AFR352"/>
      <c r="AFS352"/>
      <c r="AFT352"/>
      <c r="AFU352"/>
      <c r="AFV352"/>
      <c r="AFW352"/>
      <c r="AFX352"/>
      <c r="AFY352"/>
      <c r="AFZ352"/>
      <c r="AGA352"/>
      <c r="AGB352"/>
      <c r="AGC352"/>
      <c r="AGD352"/>
      <c r="AGE352"/>
      <c r="AGF352"/>
      <c r="AGG352"/>
      <c r="AGH352"/>
      <c r="AGI352"/>
      <c r="AGJ352"/>
      <c r="AGK352"/>
      <c r="AGL352"/>
      <c r="AGM352"/>
      <c r="AGN352"/>
      <c r="AGO352"/>
      <c r="AGP352"/>
      <c r="AGQ352"/>
      <c r="AGR352"/>
      <c r="AGS352"/>
      <c r="AGT352"/>
      <c r="AGU352"/>
      <c r="AGV352"/>
      <c r="AGW352"/>
      <c r="AGX352"/>
      <c r="AGY352"/>
      <c r="AGZ352"/>
      <c r="AHA352"/>
      <c r="AHB352"/>
      <c r="AHC352"/>
      <c r="AHD352"/>
      <c r="AHE352"/>
      <c r="AHF352"/>
      <c r="AHG352"/>
      <c r="AHH352"/>
      <c r="AHI352"/>
      <c r="AHJ352"/>
      <c r="AHK352"/>
      <c r="AHL352"/>
      <c r="AHM352"/>
      <c r="AHN352"/>
      <c r="AHO352"/>
      <c r="AHP352"/>
      <c r="AHQ352"/>
      <c r="AHR352"/>
      <c r="AHS352"/>
      <c r="AHT352"/>
      <c r="AHU352"/>
      <c r="AHV352"/>
      <c r="AHW352"/>
      <c r="AHX352"/>
      <c r="AHY352"/>
      <c r="AHZ352"/>
      <c r="AIA352"/>
      <c r="AIB352"/>
      <c r="AIC352"/>
      <c r="AID352"/>
      <c r="AIE352"/>
      <c r="AIF352"/>
      <c r="AIG352"/>
      <c r="AIH352"/>
      <c r="AII352"/>
      <c r="AIJ352"/>
      <c r="AIK352"/>
      <c r="AIL352"/>
      <c r="AIM352"/>
      <c r="AIN352"/>
      <c r="AIO352"/>
      <c r="AIP352"/>
      <c r="AIQ352"/>
      <c r="AIR352"/>
      <c r="AIS352"/>
      <c r="AIT352"/>
      <c r="AIU352"/>
      <c r="AIV352"/>
      <c r="AIW352"/>
      <c r="AIX352"/>
      <c r="AIY352"/>
      <c r="AIZ352"/>
      <c r="AJA352"/>
      <c r="AJB352"/>
      <c r="AJC352"/>
      <c r="AJD352"/>
      <c r="AJE352"/>
      <c r="AJF352"/>
      <c r="AJG352"/>
      <c r="AJH352"/>
      <c r="AJI352"/>
      <c r="AJJ352"/>
      <c r="AJK352"/>
      <c r="AJL352"/>
      <c r="AJM352"/>
      <c r="AJN352"/>
      <c r="AJO352"/>
      <c r="AJP352"/>
      <c r="AJQ352"/>
      <c r="AJR352"/>
      <c r="AJS352"/>
      <c r="AJT352"/>
      <c r="AJU352"/>
      <c r="AJV352"/>
      <c r="AJW352"/>
      <c r="AJX352"/>
      <c r="AJY352"/>
      <c r="AJZ352"/>
      <c r="AKA352"/>
      <c r="AKB352"/>
      <c r="AKC352"/>
      <c r="AKD352"/>
      <c r="AKE352"/>
      <c r="AKF352"/>
      <c r="AKG352"/>
      <c r="AKH352"/>
      <c r="AKI352"/>
      <c r="AKJ352"/>
      <c r="AKK352"/>
      <c r="AKL352"/>
      <c r="AKM352"/>
      <c r="AKN352"/>
      <c r="AKO352"/>
      <c r="AKP352"/>
      <c r="AKQ352"/>
      <c r="AKR352"/>
      <c r="AKS352"/>
      <c r="AKT352"/>
      <c r="AKU352"/>
      <c r="AKV352"/>
      <c r="AKW352"/>
      <c r="AKX352"/>
      <c r="AKY352"/>
      <c r="AKZ352"/>
      <c r="ALA352"/>
      <c r="ALB352"/>
      <c r="ALC352"/>
      <c r="ALD352"/>
      <c r="ALE352"/>
      <c r="ALF352"/>
      <c r="ALG352"/>
      <c r="ALH352"/>
      <c r="ALI352"/>
      <c r="ALJ352"/>
      <c r="ALK352"/>
      <c r="ALL352"/>
      <c r="ALM352"/>
      <c r="ALN352"/>
      <c r="ALO352"/>
      <c r="ALP352"/>
      <c r="ALQ352"/>
      <c r="ALR352"/>
      <c r="ALS352"/>
      <c r="ALT352"/>
      <c r="ALU352"/>
      <c r="ALV352"/>
      <c r="ALW352"/>
      <c r="ALX352"/>
      <c r="ALY352"/>
      <c r="ALZ352"/>
      <c r="AMA352"/>
      <c r="AMB352"/>
      <c r="AMC352"/>
      <c r="AMD352"/>
      <c r="AME352"/>
      <c r="AMF352"/>
      <c r="AMG352"/>
      <c r="AMH352"/>
      <c r="AMI352"/>
    </row>
    <row r="353" spans="1:1024">
      <c r="A353" s="298" t="s">
        <v>1315</v>
      </c>
      <c r="B353" s="156">
        <v>353</v>
      </c>
      <c r="C353" t="s">
        <v>26055</v>
      </c>
      <c r="D353" s="296" t="s">
        <v>1316</v>
      </c>
      <c r="E353"/>
      <c r="F353"/>
      <c r="G353"/>
      <c r="H353" s="154">
        <v>4</v>
      </c>
      <c r="I353" s="349">
        <v>0.05</v>
      </c>
      <c r="J353" s="154">
        <v>2</v>
      </c>
      <c r="K353" s="154">
        <v>2</v>
      </c>
      <c r="L353" s="154">
        <v>1</v>
      </c>
      <c r="M353" s="154">
        <v>1</v>
      </c>
      <c r="N353"/>
      <c r="O353" s="156">
        <v>3</v>
      </c>
      <c r="P353" s="154">
        <v>2</v>
      </c>
      <c r="Q353" s="154">
        <v>2</v>
      </c>
      <c r="R353"/>
      <c r="S353"/>
      <c r="T353"/>
      <c r="U353" s="232"/>
      <c r="V353" s="166">
        <f t="shared" si="178"/>
        <v>100</v>
      </c>
      <c r="W353" s="166">
        <f t="shared" si="171"/>
        <v>100</v>
      </c>
      <c r="X353" s="166">
        <f t="shared" si="183"/>
        <v>20</v>
      </c>
      <c r="Y353" s="166">
        <f t="shared" si="165"/>
        <v>100</v>
      </c>
      <c r="Z353" s="166">
        <f t="shared" si="184"/>
        <v>10</v>
      </c>
      <c r="AA353" s="174">
        <f t="shared" si="169"/>
        <v>1</v>
      </c>
      <c r="AB353" s="174">
        <f t="shared" si="168"/>
        <v>100</v>
      </c>
      <c r="AC353" s="174">
        <f t="shared" si="177"/>
        <v>100</v>
      </c>
      <c r="AD353"/>
      <c r="AE353" s="233">
        <v>0.1</v>
      </c>
      <c r="AF353" s="220">
        <v>5</v>
      </c>
      <c r="AG353" s="220">
        <v>5</v>
      </c>
      <c r="AH353" s="162">
        <f t="shared" si="181"/>
        <v>100</v>
      </c>
      <c r="AI353" s="162">
        <f t="shared" si="182"/>
        <v>100</v>
      </c>
      <c r="AJ353" s="352" t="s">
        <v>758</v>
      </c>
      <c r="AK353"/>
      <c r="AL353"/>
      <c r="AM353" s="163"/>
      <c r="AN353"/>
      <c r="AO353"/>
      <c r="AP353" s="154" t="s">
        <v>1307</v>
      </c>
      <c r="AQ353" s="243" t="s">
        <v>1299</v>
      </c>
      <c r="AR353" s="154" t="s">
        <v>1308</v>
      </c>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c r="WR353"/>
      <c r="WS353"/>
      <c r="WT353"/>
      <c r="WU353"/>
      <c r="WV353"/>
      <c r="WW353"/>
      <c r="WX353"/>
      <c r="WY353"/>
      <c r="WZ353"/>
      <c r="XA353"/>
      <c r="XB353"/>
      <c r="XC353"/>
      <c r="XD353"/>
      <c r="XE353"/>
      <c r="XF353"/>
      <c r="XG353"/>
      <c r="XH353"/>
      <c r="XI353"/>
      <c r="XJ353"/>
      <c r="XK353"/>
      <c r="XL353"/>
      <c r="XM353"/>
      <c r="XN353"/>
      <c r="XO353"/>
      <c r="XP353"/>
      <c r="XQ353"/>
      <c r="XR353"/>
      <c r="XS353"/>
      <c r="XT353"/>
      <c r="XU353"/>
      <c r="XV353"/>
      <c r="XW353"/>
      <c r="XX353"/>
      <c r="XY353"/>
      <c r="XZ353"/>
      <c r="YA353"/>
      <c r="YB353"/>
      <c r="YC353"/>
      <c r="YD353"/>
      <c r="YE353"/>
      <c r="YF353"/>
      <c r="YG353"/>
      <c r="YH353"/>
      <c r="YI353"/>
      <c r="YJ353"/>
      <c r="YK353"/>
      <c r="YL353"/>
      <c r="YM353"/>
      <c r="YN353"/>
      <c r="YO353"/>
      <c r="YP353"/>
      <c r="YQ353"/>
      <c r="YR353"/>
      <c r="YS353"/>
      <c r="YT353"/>
      <c r="YU353"/>
      <c r="YV353"/>
      <c r="YW353"/>
      <c r="YX353"/>
      <c r="YY353"/>
      <c r="YZ353"/>
      <c r="ZA353"/>
      <c r="ZB353"/>
      <c r="ZC353"/>
      <c r="ZD353"/>
      <c r="ZE353"/>
      <c r="ZF353"/>
      <c r="ZG353"/>
      <c r="ZH353"/>
      <c r="ZI353"/>
      <c r="ZJ353"/>
      <c r="ZK353"/>
      <c r="ZL353"/>
      <c r="ZM353"/>
      <c r="ZN353"/>
      <c r="ZO353"/>
      <c r="ZP353"/>
      <c r="ZQ353"/>
      <c r="ZR353"/>
      <c r="ZS353"/>
      <c r="ZT353"/>
      <c r="ZU353"/>
      <c r="ZV353"/>
      <c r="ZW353"/>
      <c r="ZX353"/>
      <c r="ZY353"/>
      <c r="ZZ353"/>
      <c r="AAA353"/>
      <c r="AAB353"/>
      <c r="AAC353"/>
      <c r="AAD353"/>
      <c r="AAE353"/>
      <c r="AAF353"/>
      <c r="AAG353"/>
      <c r="AAH353"/>
      <c r="AAI353"/>
      <c r="AAJ353"/>
      <c r="AAK353"/>
      <c r="AAL353"/>
      <c r="AAM353"/>
      <c r="AAN353"/>
      <c r="AAO353"/>
      <c r="AAP353"/>
      <c r="AAQ353"/>
      <c r="AAR353"/>
      <c r="AAS353"/>
      <c r="AAT353"/>
      <c r="AAU353"/>
      <c r="AAV353"/>
      <c r="AAW353"/>
      <c r="AAX353"/>
      <c r="AAY353"/>
      <c r="AAZ353"/>
      <c r="ABA353"/>
      <c r="ABB353"/>
      <c r="ABC353"/>
      <c r="ABD353"/>
      <c r="ABE353"/>
      <c r="ABF353"/>
      <c r="ABG353"/>
      <c r="ABH353"/>
      <c r="ABI353"/>
      <c r="ABJ353"/>
      <c r="ABK353"/>
      <c r="ABL353"/>
      <c r="ABM353"/>
      <c r="ABN353"/>
      <c r="ABO353"/>
      <c r="ABP353"/>
      <c r="ABQ353"/>
      <c r="ABR353"/>
      <c r="ABS353"/>
      <c r="ABT353"/>
      <c r="ABU353"/>
      <c r="ABV353"/>
      <c r="ABW353"/>
      <c r="ABX353"/>
      <c r="ABY353"/>
      <c r="ABZ353"/>
      <c r="ACA353"/>
      <c r="ACB353"/>
      <c r="ACC353"/>
      <c r="ACD353"/>
      <c r="ACE353"/>
      <c r="ACF353"/>
      <c r="ACG353"/>
      <c r="ACH353"/>
      <c r="ACI353"/>
      <c r="ACJ353"/>
      <c r="ACK353"/>
      <c r="ACL353"/>
      <c r="ACM353"/>
      <c r="ACN353"/>
      <c r="ACO353"/>
      <c r="ACP353"/>
      <c r="ACQ353"/>
      <c r="ACR353"/>
      <c r="ACS353"/>
      <c r="ACT353"/>
      <c r="ACU353"/>
      <c r="ACV353"/>
      <c r="ACW353"/>
      <c r="ACX353"/>
      <c r="ACY353"/>
      <c r="ACZ353"/>
      <c r="ADA353"/>
      <c r="ADB353"/>
      <c r="ADC353"/>
      <c r="ADD353"/>
      <c r="ADE353"/>
      <c r="ADF353"/>
      <c r="ADG353"/>
      <c r="ADH353"/>
      <c r="ADI353"/>
      <c r="ADJ353"/>
      <c r="ADK353"/>
      <c r="ADL353"/>
      <c r="ADM353"/>
      <c r="ADN353"/>
      <c r="ADO353"/>
      <c r="ADP353"/>
      <c r="ADQ353"/>
      <c r="ADR353"/>
      <c r="ADS353"/>
      <c r="ADT353"/>
      <c r="ADU353"/>
      <c r="ADV353"/>
      <c r="ADW353"/>
      <c r="ADX353"/>
      <c r="ADY353"/>
      <c r="ADZ353"/>
      <c r="AEA353"/>
      <c r="AEB353"/>
      <c r="AEC353"/>
      <c r="AED353"/>
      <c r="AEE353"/>
      <c r="AEF353"/>
      <c r="AEG353"/>
      <c r="AEH353"/>
      <c r="AEI353"/>
      <c r="AEJ353"/>
      <c r="AEK353"/>
      <c r="AEL353"/>
      <c r="AEM353"/>
      <c r="AEN353"/>
      <c r="AEO353"/>
      <c r="AEP353"/>
      <c r="AEQ353"/>
      <c r="AER353"/>
      <c r="AES353"/>
      <c r="AET353"/>
      <c r="AEU353"/>
      <c r="AEV353"/>
      <c r="AEW353"/>
      <c r="AEX353"/>
      <c r="AEY353"/>
      <c r="AEZ353"/>
      <c r="AFA353"/>
      <c r="AFB353"/>
      <c r="AFC353"/>
      <c r="AFD353"/>
      <c r="AFE353"/>
      <c r="AFF353"/>
      <c r="AFG353"/>
      <c r="AFH353"/>
      <c r="AFI353"/>
      <c r="AFJ353"/>
      <c r="AFK353"/>
      <c r="AFL353"/>
      <c r="AFM353"/>
      <c r="AFN353"/>
      <c r="AFO353"/>
      <c r="AFP353"/>
      <c r="AFQ353"/>
      <c r="AFR353"/>
      <c r="AFS353"/>
      <c r="AFT353"/>
      <c r="AFU353"/>
      <c r="AFV353"/>
      <c r="AFW353"/>
      <c r="AFX353"/>
      <c r="AFY353"/>
      <c r="AFZ353"/>
      <c r="AGA353"/>
      <c r="AGB353"/>
      <c r="AGC353"/>
      <c r="AGD353"/>
      <c r="AGE353"/>
      <c r="AGF353"/>
      <c r="AGG353"/>
      <c r="AGH353"/>
      <c r="AGI353"/>
      <c r="AGJ353"/>
      <c r="AGK353"/>
      <c r="AGL353"/>
      <c r="AGM353"/>
      <c r="AGN353"/>
      <c r="AGO353"/>
      <c r="AGP353"/>
      <c r="AGQ353"/>
      <c r="AGR353"/>
      <c r="AGS353"/>
      <c r="AGT353"/>
      <c r="AGU353"/>
      <c r="AGV353"/>
      <c r="AGW353"/>
      <c r="AGX353"/>
      <c r="AGY353"/>
      <c r="AGZ353"/>
      <c r="AHA353"/>
      <c r="AHB353"/>
      <c r="AHC353"/>
      <c r="AHD353"/>
      <c r="AHE353"/>
      <c r="AHF353"/>
      <c r="AHG353"/>
      <c r="AHH353"/>
      <c r="AHI353"/>
      <c r="AHJ353"/>
      <c r="AHK353"/>
      <c r="AHL353"/>
      <c r="AHM353"/>
      <c r="AHN353"/>
      <c r="AHO353"/>
      <c r="AHP353"/>
      <c r="AHQ353"/>
      <c r="AHR353"/>
      <c r="AHS353"/>
      <c r="AHT353"/>
      <c r="AHU353"/>
      <c r="AHV353"/>
      <c r="AHW353"/>
      <c r="AHX353"/>
      <c r="AHY353"/>
      <c r="AHZ353"/>
      <c r="AIA353"/>
      <c r="AIB353"/>
      <c r="AIC353"/>
      <c r="AID353"/>
      <c r="AIE353"/>
      <c r="AIF353"/>
      <c r="AIG353"/>
      <c r="AIH353"/>
      <c r="AII353"/>
      <c r="AIJ353"/>
      <c r="AIK353"/>
      <c r="AIL353"/>
      <c r="AIM353"/>
      <c r="AIN353"/>
      <c r="AIO353"/>
      <c r="AIP353"/>
      <c r="AIQ353"/>
      <c r="AIR353"/>
      <c r="AIS353"/>
      <c r="AIT353"/>
      <c r="AIU353"/>
      <c r="AIV353"/>
      <c r="AIW353"/>
      <c r="AIX353"/>
      <c r="AIY353"/>
      <c r="AIZ353"/>
      <c r="AJA353"/>
      <c r="AJB353"/>
      <c r="AJC353"/>
      <c r="AJD353"/>
      <c r="AJE353"/>
      <c r="AJF353"/>
      <c r="AJG353"/>
      <c r="AJH353"/>
      <c r="AJI353"/>
      <c r="AJJ353"/>
      <c r="AJK353"/>
      <c r="AJL353"/>
      <c r="AJM353"/>
      <c r="AJN353"/>
      <c r="AJO353"/>
      <c r="AJP353"/>
      <c r="AJQ353"/>
      <c r="AJR353"/>
      <c r="AJS353"/>
      <c r="AJT353"/>
      <c r="AJU353"/>
      <c r="AJV353"/>
      <c r="AJW353"/>
      <c r="AJX353"/>
      <c r="AJY353"/>
      <c r="AJZ353"/>
      <c r="AKA353"/>
      <c r="AKB353"/>
      <c r="AKC353"/>
      <c r="AKD353"/>
      <c r="AKE353"/>
      <c r="AKF353"/>
      <c r="AKG353"/>
      <c r="AKH353"/>
      <c r="AKI353"/>
      <c r="AKJ353"/>
      <c r="AKK353"/>
      <c r="AKL353"/>
      <c r="AKM353"/>
      <c r="AKN353"/>
      <c r="AKO353"/>
      <c r="AKP353"/>
      <c r="AKQ353"/>
      <c r="AKR353"/>
      <c r="AKS353"/>
      <c r="AKT353"/>
      <c r="AKU353"/>
      <c r="AKV353"/>
      <c r="AKW353"/>
      <c r="AKX353"/>
      <c r="AKY353"/>
      <c r="AKZ353"/>
      <c r="ALA353"/>
      <c r="ALB353"/>
      <c r="ALC353"/>
      <c r="ALD353"/>
      <c r="ALE353"/>
      <c r="ALF353"/>
      <c r="ALG353"/>
      <c r="ALH353"/>
      <c r="ALI353"/>
      <c r="ALJ353"/>
      <c r="ALK353"/>
      <c r="ALL353"/>
      <c r="ALM353"/>
      <c r="ALN353"/>
      <c r="ALO353"/>
      <c r="ALP353"/>
      <c r="ALQ353"/>
      <c r="ALR353"/>
      <c r="ALS353"/>
      <c r="ALT353"/>
      <c r="ALU353"/>
      <c r="ALV353"/>
      <c r="ALW353"/>
      <c r="ALX353"/>
      <c r="ALY353"/>
      <c r="ALZ353"/>
      <c r="AMA353"/>
      <c r="AMB353"/>
      <c r="AMC353"/>
      <c r="AMD353"/>
      <c r="AME353"/>
      <c r="AMF353"/>
      <c r="AMG353"/>
      <c r="AMH353"/>
      <c r="AMI353"/>
    </row>
    <row r="354" spans="1:1024" ht="45">
      <c r="A354" s="296" t="s">
        <v>1317</v>
      </c>
      <c r="B354" s="156">
        <v>354</v>
      </c>
      <c r="C354" s="310" t="s">
        <v>1318</v>
      </c>
      <c r="D354" s="296" t="s">
        <v>1319</v>
      </c>
      <c r="E354"/>
      <c r="F354"/>
      <c r="G354"/>
      <c r="H354" s="154">
        <v>4</v>
      </c>
      <c r="I354" s="343"/>
      <c r="J354" s="154">
        <v>2</v>
      </c>
      <c r="K354" s="154">
        <v>2</v>
      </c>
      <c r="L354" s="154">
        <v>1</v>
      </c>
      <c r="M354" s="154">
        <v>1</v>
      </c>
      <c r="N354"/>
      <c r="O354" s="156">
        <v>3</v>
      </c>
      <c r="P354" s="154">
        <v>2</v>
      </c>
      <c r="Q354" s="154">
        <v>2</v>
      </c>
      <c r="R354"/>
      <c r="S354"/>
      <c r="T354"/>
      <c r="U354" s="232"/>
      <c r="V354" s="166">
        <f t="shared" si="178"/>
        <v>100</v>
      </c>
      <c r="W354" s="166">
        <f t="shared" si="171"/>
        <v>100</v>
      </c>
      <c r="X354" s="166">
        <f t="shared" si="183"/>
        <v>20</v>
      </c>
      <c r="Y354" s="166">
        <f t="shared" si="165"/>
        <v>100</v>
      </c>
      <c r="Z354" s="166">
        <f t="shared" si="184"/>
        <v>10</v>
      </c>
      <c r="AA354" s="174">
        <f t="shared" si="169"/>
        <v>1</v>
      </c>
      <c r="AB354" s="174">
        <f t="shared" si="168"/>
        <v>100</v>
      </c>
      <c r="AC354" s="174">
        <f t="shared" si="177"/>
        <v>100</v>
      </c>
      <c r="AD354"/>
      <c r="AE354" s="233">
        <v>0.1</v>
      </c>
      <c r="AF354" s="220">
        <v>5</v>
      </c>
      <c r="AG354" s="220">
        <v>5</v>
      </c>
      <c r="AH354" s="162">
        <f t="shared" si="181"/>
        <v>100</v>
      </c>
      <c r="AI354" s="162">
        <f t="shared" si="182"/>
        <v>100</v>
      </c>
      <c r="AJ354" s="163"/>
      <c r="AK354"/>
      <c r="AL354"/>
      <c r="AM354" s="163"/>
      <c r="AN354"/>
      <c r="AO354"/>
      <c r="AP354" s="154" t="s">
        <v>1307</v>
      </c>
      <c r="AQ354" s="243" t="s">
        <v>1299</v>
      </c>
      <c r="AR354" s="154" t="s">
        <v>1308</v>
      </c>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c r="ST354"/>
      <c r="SU354"/>
      <c r="SV354"/>
      <c r="SW354"/>
      <c r="SX354"/>
      <c r="SY354"/>
      <c r="SZ354"/>
      <c r="TA354"/>
      <c r="TB354"/>
      <c r="TC354"/>
      <c r="TD354"/>
      <c r="TE354"/>
      <c r="TF354"/>
      <c r="TG354"/>
      <c r="TH354"/>
      <c r="TI354"/>
      <c r="TJ354"/>
      <c r="TK354"/>
      <c r="TL354"/>
      <c r="TM354"/>
      <c r="TN354"/>
      <c r="TO354"/>
      <c r="TP354"/>
      <c r="TQ354"/>
      <c r="TR354"/>
      <c r="TS354"/>
      <c r="TT354"/>
      <c r="TU354"/>
      <c r="TV354"/>
      <c r="TW354"/>
      <c r="TX354"/>
      <c r="TY354"/>
      <c r="TZ354"/>
      <c r="UA354"/>
      <c r="UB354"/>
      <c r="UC354"/>
      <c r="UD354"/>
      <c r="UE354"/>
      <c r="UF354"/>
      <c r="UG354"/>
      <c r="UH354"/>
      <c r="UI354"/>
      <c r="UJ354"/>
      <c r="UK354"/>
      <c r="UL354"/>
      <c r="UM354"/>
      <c r="UN354"/>
      <c r="UO354"/>
      <c r="UP354"/>
      <c r="UQ354"/>
      <c r="UR354"/>
      <c r="US354"/>
      <c r="UT354"/>
      <c r="UU354"/>
      <c r="UV354"/>
      <c r="UW354"/>
      <c r="UX354"/>
      <c r="UY354"/>
      <c r="UZ354"/>
      <c r="VA354"/>
      <c r="VB354"/>
      <c r="VC354"/>
      <c r="VD354"/>
      <c r="VE354"/>
      <c r="VF354"/>
      <c r="VG354"/>
      <c r="VH354"/>
      <c r="VI354"/>
      <c r="VJ354"/>
      <c r="VK354"/>
      <c r="VL354"/>
      <c r="VM354"/>
      <c r="VN354"/>
      <c r="VO354"/>
      <c r="VP354"/>
      <c r="VQ354"/>
      <c r="VR354"/>
      <c r="VS354"/>
      <c r="VT354"/>
      <c r="VU354"/>
      <c r="VV354"/>
      <c r="VW354"/>
      <c r="VX354"/>
      <c r="VY354"/>
      <c r="VZ354"/>
      <c r="WA354"/>
      <c r="WB354"/>
      <c r="WC354"/>
      <c r="WD354"/>
      <c r="WE354"/>
      <c r="WF354"/>
      <c r="WG354"/>
      <c r="WH354"/>
      <c r="WI354"/>
      <c r="WJ354"/>
      <c r="WK354"/>
      <c r="WL354"/>
      <c r="WM354"/>
      <c r="WN354"/>
      <c r="WO354"/>
      <c r="WP354"/>
      <c r="WQ354"/>
      <c r="WR354"/>
      <c r="WS354"/>
      <c r="WT354"/>
      <c r="WU354"/>
      <c r="WV354"/>
      <c r="WW354"/>
      <c r="WX354"/>
      <c r="WY354"/>
      <c r="WZ354"/>
      <c r="XA354"/>
      <c r="XB354"/>
      <c r="XC354"/>
      <c r="XD354"/>
      <c r="XE354"/>
      <c r="XF354"/>
      <c r="XG354"/>
      <c r="XH354"/>
      <c r="XI354"/>
      <c r="XJ354"/>
      <c r="XK354"/>
      <c r="XL354"/>
      <c r="XM354"/>
      <c r="XN354"/>
      <c r="XO354"/>
      <c r="XP354"/>
      <c r="XQ354"/>
      <c r="XR354"/>
      <c r="XS354"/>
      <c r="XT354"/>
      <c r="XU354"/>
      <c r="XV354"/>
      <c r="XW354"/>
      <c r="XX354"/>
      <c r="XY354"/>
      <c r="XZ354"/>
      <c r="YA354"/>
      <c r="YB354"/>
      <c r="YC354"/>
      <c r="YD354"/>
      <c r="YE354"/>
      <c r="YF354"/>
      <c r="YG354"/>
      <c r="YH354"/>
      <c r="YI354"/>
      <c r="YJ354"/>
      <c r="YK354"/>
      <c r="YL354"/>
      <c r="YM354"/>
      <c r="YN354"/>
      <c r="YO354"/>
      <c r="YP354"/>
      <c r="YQ354"/>
      <c r="YR354"/>
      <c r="YS354"/>
      <c r="YT354"/>
      <c r="YU354"/>
      <c r="YV354"/>
      <c r="YW354"/>
      <c r="YX354"/>
      <c r="YY354"/>
      <c r="YZ354"/>
      <c r="ZA354"/>
      <c r="ZB354"/>
      <c r="ZC354"/>
      <c r="ZD354"/>
      <c r="ZE354"/>
      <c r="ZF354"/>
      <c r="ZG354"/>
      <c r="ZH354"/>
      <c r="ZI354"/>
      <c r="ZJ354"/>
      <c r="ZK354"/>
      <c r="ZL354"/>
      <c r="ZM354"/>
      <c r="ZN354"/>
      <c r="ZO354"/>
      <c r="ZP354"/>
      <c r="ZQ354"/>
      <c r="ZR354"/>
      <c r="ZS354"/>
      <c r="ZT354"/>
      <c r="ZU354"/>
      <c r="ZV354"/>
      <c r="ZW354"/>
      <c r="ZX354"/>
      <c r="ZY354"/>
      <c r="ZZ354"/>
      <c r="AAA354"/>
      <c r="AAB354"/>
      <c r="AAC354"/>
      <c r="AAD354"/>
      <c r="AAE354"/>
      <c r="AAF354"/>
      <c r="AAG354"/>
      <c r="AAH354"/>
      <c r="AAI354"/>
      <c r="AAJ354"/>
      <c r="AAK354"/>
      <c r="AAL354"/>
      <c r="AAM354"/>
      <c r="AAN354"/>
      <c r="AAO354"/>
      <c r="AAP354"/>
      <c r="AAQ354"/>
      <c r="AAR354"/>
      <c r="AAS354"/>
      <c r="AAT354"/>
      <c r="AAU354"/>
      <c r="AAV354"/>
      <c r="AAW354"/>
      <c r="AAX354"/>
      <c r="AAY354"/>
      <c r="AAZ354"/>
      <c r="ABA354"/>
      <c r="ABB354"/>
      <c r="ABC354"/>
      <c r="ABD354"/>
      <c r="ABE354"/>
      <c r="ABF354"/>
      <c r="ABG354"/>
      <c r="ABH354"/>
      <c r="ABI354"/>
      <c r="ABJ354"/>
      <c r="ABK354"/>
      <c r="ABL354"/>
      <c r="ABM354"/>
      <c r="ABN354"/>
      <c r="ABO354"/>
      <c r="ABP354"/>
      <c r="ABQ354"/>
      <c r="ABR354"/>
      <c r="ABS354"/>
      <c r="ABT354"/>
      <c r="ABU354"/>
      <c r="ABV354"/>
      <c r="ABW354"/>
      <c r="ABX354"/>
      <c r="ABY354"/>
      <c r="ABZ354"/>
      <c r="ACA354"/>
      <c r="ACB354"/>
      <c r="ACC354"/>
      <c r="ACD354"/>
      <c r="ACE354"/>
      <c r="ACF354"/>
      <c r="ACG354"/>
      <c r="ACH354"/>
      <c r="ACI354"/>
      <c r="ACJ354"/>
      <c r="ACK354"/>
      <c r="ACL354"/>
      <c r="ACM354"/>
      <c r="ACN354"/>
      <c r="ACO354"/>
      <c r="ACP354"/>
      <c r="ACQ354"/>
      <c r="ACR354"/>
      <c r="ACS354"/>
      <c r="ACT354"/>
      <c r="ACU354"/>
      <c r="ACV354"/>
      <c r="ACW354"/>
      <c r="ACX354"/>
      <c r="ACY354"/>
      <c r="ACZ354"/>
      <c r="ADA354"/>
      <c r="ADB354"/>
      <c r="ADC354"/>
      <c r="ADD354"/>
      <c r="ADE354"/>
      <c r="ADF354"/>
      <c r="ADG354"/>
      <c r="ADH354"/>
      <c r="ADI354"/>
      <c r="ADJ354"/>
      <c r="ADK354"/>
      <c r="ADL354"/>
      <c r="ADM354"/>
      <c r="ADN354"/>
      <c r="ADO354"/>
      <c r="ADP354"/>
      <c r="ADQ354"/>
      <c r="ADR354"/>
      <c r="ADS354"/>
      <c r="ADT354"/>
      <c r="ADU354"/>
      <c r="ADV354"/>
      <c r="ADW354"/>
      <c r="ADX354"/>
      <c r="ADY354"/>
      <c r="ADZ354"/>
      <c r="AEA354"/>
      <c r="AEB354"/>
      <c r="AEC354"/>
      <c r="AED354"/>
      <c r="AEE354"/>
      <c r="AEF354"/>
      <c r="AEG354"/>
      <c r="AEH354"/>
      <c r="AEI354"/>
      <c r="AEJ354"/>
      <c r="AEK354"/>
      <c r="AEL354"/>
      <c r="AEM354"/>
      <c r="AEN354"/>
      <c r="AEO354"/>
      <c r="AEP354"/>
      <c r="AEQ354"/>
      <c r="AER354"/>
      <c r="AES354"/>
      <c r="AET354"/>
      <c r="AEU354"/>
      <c r="AEV354"/>
      <c r="AEW354"/>
      <c r="AEX354"/>
      <c r="AEY354"/>
      <c r="AEZ354"/>
      <c r="AFA354"/>
      <c r="AFB354"/>
      <c r="AFC354"/>
      <c r="AFD354"/>
      <c r="AFE354"/>
      <c r="AFF354"/>
      <c r="AFG354"/>
      <c r="AFH354"/>
      <c r="AFI354"/>
      <c r="AFJ354"/>
      <c r="AFK354"/>
      <c r="AFL354"/>
      <c r="AFM354"/>
      <c r="AFN354"/>
      <c r="AFO354"/>
      <c r="AFP354"/>
      <c r="AFQ354"/>
      <c r="AFR354"/>
      <c r="AFS354"/>
      <c r="AFT354"/>
      <c r="AFU354"/>
      <c r="AFV354"/>
      <c r="AFW354"/>
      <c r="AFX354"/>
      <c r="AFY354"/>
      <c r="AFZ354"/>
      <c r="AGA354"/>
      <c r="AGB354"/>
      <c r="AGC354"/>
      <c r="AGD354"/>
      <c r="AGE354"/>
      <c r="AGF354"/>
      <c r="AGG354"/>
      <c r="AGH354"/>
      <c r="AGI354"/>
      <c r="AGJ354"/>
      <c r="AGK354"/>
      <c r="AGL354"/>
      <c r="AGM354"/>
      <c r="AGN354"/>
      <c r="AGO354"/>
      <c r="AGP354"/>
      <c r="AGQ354"/>
      <c r="AGR354"/>
      <c r="AGS354"/>
      <c r="AGT354"/>
      <c r="AGU354"/>
      <c r="AGV354"/>
      <c r="AGW354"/>
      <c r="AGX354"/>
      <c r="AGY354"/>
      <c r="AGZ354"/>
      <c r="AHA354"/>
      <c r="AHB354"/>
      <c r="AHC354"/>
      <c r="AHD354"/>
      <c r="AHE354"/>
      <c r="AHF354"/>
      <c r="AHG354"/>
      <c r="AHH354"/>
      <c r="AHI354"/>
      <c r="AHJ354"/>
      <c r="AHK354"/>
      <c r="AHL354"/>
      <c r="AHM354"/>
      <c r="AHN354"/>
      <c r="AHO354"/>
      <c r="AHP354"/>
      <c r="AHQ354"/>
      <c r="AHR354"/>
      <c r="AHS354"/>
      <c r="AHT354"/>
      <c r="AHU354"/>
      <c r="AHV354"/>
      <c r="AHW354"/>
      <c r="AHX354"/>
      <c r="AHY354"/>
      <c r="AHZ354"/>
      <c r="AIA354"/>
      <c r="AIB354"/>
      <c r="AIC354"/>
      <c r="AID354"/>
      <c r="AIE354"/>
      <c r="AIF354"/>
      <c r="AIG354"/>
      <c r="AIH354"/>
      <c r="AII354"/>
      <c r="AIJ354"/>
      <c r="AIK354"/>
      <c r="AIL354"/>
      <c r="AIM354"/>
      <c r="AIN354"/>
      <c r="AIO354"/>
      <c r="AIP354"/>
      <c r="AIQ354"/>
      <c r="AIR354"/>
      <c r="AIS354"/>
      <c r="AIT354"/>
      <c r="AIU354"/>
      <c r="AIV354"/>
      <c r="AIW354"/>
      <c r="AIX354"/>
      <c r="AIY354"/>
      <c r="AIZ354"/>
      <c r="AJA354"/>
      <c r="AJB354"/>
      <c r="AJC354"/>
      <c r="AJD354"/>
      <c r="AJE354"/>
      <c r="AJF354"/>
      <c r="AJG354"/>
      <c r="AJH354"/>
      <c r="AJI354"/>
      <c r="AJJ354"/>
      <c r="AJK354"/>
      <c r="AJL354"/>
      <c r="AJM354"/>
      <c r="AJN354"/>
      <c r="AJO354"/>
      <c r="AJP354"/>
      <c r="AJQ354"/>
      <c r="AJR354"/>
      <c r="AJS354"/>
      <c r="AJT354"/>
      <c r="AJU354"/>
      <c r="AJV354"/>
      <c r="AJW354"/>
      <c r="AJX354"/>
      <c r="AJY354"/>
      <c r="AJZ354"/>
      <c r="AKA354"/>
      <c r="AKB354"/>
      <c r="AKC354"/>
      <c r="AKD354"/>
      <c r="AKE354"/>
      <c r="AKF354"/>
      <c r="AKG354"/>
      <c r="AKH354"/>
      <c r="AKI354"/>
      <c r="AKJ354"/>
      <c r="AKK354"/>
      <c r="AKL354"/>
      <c r="AKM354"/>
      <c r="AKN354"/>
      <c r="AKO354"/>
      <c r="AKP354"/>
      <c r="AKQ354"/>
      <c r="AKR354"/>
      <c r="AKS354"/>
      <c r="AKT354"/>
      <c r="AKU354"/>
      <c r="AKV354"/>
      <c r="AKW354"/>
      <c r="AKX354"/>
      <c r="AKY354"/>
      <c r="AKZ354"/>
      <c r="ALA354"/>
      <c r="ALB354"/>
      <c r="ALC354"/>
      <c r="ALD354"/>
      <c r="ALE354"/>
      <c r="ALF354"/>
      <c r="ALG354"/>
      <c r="ALH354"/>
      <c r="ALI354"/>
      <c r="ALJ354"/>
      <c r="ALK354"/>
      <c r="ALL354"/>
      <c r="ALM354"/>
      <c r="ALN354"/>
      <c r="ALO354"/>
      <c r="ALP354"/>
      <c r="ALQ354"/>
      <c r="ALR354"/>
      <c r="ALS354"/>
      <c r="ALT354"/>
      <c r="ALU354"/>
      <c r="ALV354"/>
      <c r="ALW354"/>
      <c r="ALX354"/>
      <c r="ALY354"/>
      <c r="ALZ354"/>
      <c r="AMA354"/>
      <c r="AMB354"/>
      <c r="AMC354"/>
      <c r="AMD354"/>
      <c r="AME354"/>
      <c r="AMF354"/>
      <c r="AMG354"/>
      <c r="AMH354"/>
      <c r="AMI354"/>
    </row>
    <row r="355" spans="1:1024" ht="30">
      <c r="A355" s="298" t="s">
        <v>1320</v>
      </c>
      <c r="B355" s="156">
        <v>355</v>
      </c>
      <c r="C355" s="310" t="s">
        <v>1321</v>
      </c>
      <c r="D355" s="296" t="s">
        <v>1322</v>
      </c>
      <c r="E355"/>
      <c r="F355"/>
      <c r="G355"/>
      <c r="H355" s="154">
        <v>4</v>
      </c>
      <c r="I355" s="343"/>
      <c r="J355" s="154">
        <v>2</v>
      </c>
      <c r="K355" s="154">
        <v>2</v>
      </c>
      <c r="L355" s="154">
        <v>1</v>
      </c>
      <c r="M355" s="154">
        <v>1</v>
      </c>
      <c r="N355"/>
      <c r="O355" s="156">
        <v>3</v>
      </c>
      <c r="P355" s="154">
        <v>2</v>
      </c>
      <c r="Q355" s="154">
        <v>2</v>
      </c>
      <c r="R355"/>
      <c r="S355"/>
      <c r="T355"/>
      <c r="U355" s="232"/>
      <c r="V355" s="166">
        <f t="shared" si="178"/>
        <v>100</v>
      </c>
      <c r="W355" s="166">
        <f t="shared" si="171"/>
        <v>100</v>
      </c>
      <c r="X355" s="166">
        <f t="shared" si="183"/>
        <v>20</v>
      </c>
      <c r="Y355" s="166">
        <f t="shared" si="165"/>
        <v>100</v>
      </c>
      <c r="Z355" s="166">
        <f t="shared" si="184"/>
        <v>10</v>
      </c>
      <c r="AA355" s="174">
        <f t="shared" si="169"/>
        <v>1</v>
      </c>
      <c r="AB355" s="174">
        <f t="shared" si="168"/>
        <v>100</v>
      </c>
      <c r="AC355" s="174">
        <f t="shared" si="177"/>
        <v>100</v>
      </c>
      <c r="AD355"/>
      <c r="AE355" s="233">
        <v>0.1</v>
      </c>
      <c r="AF355" s="220">
        <v>5</v>
      </c>
      <c r="AG355" s="220">
        <v>5</v>
      </c>
      <c r="AH355" s="162">
        <f t="shared" si="181"/>
        <v>100</v>
      </c>
      <c r="AI355" s="162">
        <f t="shared" si="182"/>
        <v>100</v>
      </c>
      <c r="AJ355" s="163"/>
      <c r="AK355"/>
      <c r="AL355"/>
      <c r="AM355" s="163"/>
      <c r="AN355"/>
      <c r="AO355"/>
      <c r="AP355" s="154" t="s">
        <v>1307</v>
      </c>
      <c r="AQ355" s="243" t="s">
        <v>1299</v>
      </c>
      <c r="AR355" s="154" t="s">
        <v>1308</v>
      </c>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c r="SF355"/>
      <c r="SG355"/>
      <c r="SH355"/>
      <c r="SI355"/>
      <c r="SJ355"/>
      <c r="SK355"/>
      <c r="SL355"/>
      <c r="SM355"/>
      <c r="SN355"/>
      <c r="SO355"/>
      <c r="SP355"/>
      <c r="SQ355"/>
      <c r="SR355"/>
      <c r="SS355"/>
      <c r="ST355"/>
      <c r="SU355"/>
      <c r="SV355"/>
      <c r="SW355"/>
      <c r="SX355"/>
      <c r="SY355"/>
      <c r="SZ355"/>
      <c r="TA355"/>
      <c r="TB355"/>
      <c r="TC355"/>
      <c r="TD355"/>
      <c r="TE355"/>
      <c r="TF355"/>
      <c r="TG355"/>
      <c r="TH355"/>
      <c r="TI355"/>
      <c r="TJ355"/>
      <c r="TK355"/>
      <c r="TL355"/>
      <c r="TM355"/>
      <c r="TN355"/>
      <c r="TO355"/>
      <c r="TP355"/>
      <c r="TQ355"/>
      <c r="TR355"/>
      <c r="TS355"/>
      <c r="TT355"/>
      <c r="TU355"/>
      <c r="TV355"/>
      <c r="TW355"/>
      <c r="TX355"/>
      <c r="TY355"/>
      <c r="TZ355"/>
      <c r="UA355"/>
      <c r="UB355"/>
      <c r="UC355"/>
      <c r="UD355"/>
      <c r="UE355"/>
      <c r="UF355"/>
      <c r="UG355"/>
      <c r="UH355"/>
      <c r="UI355"/>
      <c r="UJ355"/>
      <c r="UK355"/>
      <c r="UL355"/>
      <c r="UM355"/>
      <c r="UN355"/>
      <c r="UO355"/>
      <c r="UP355"/>
      <c r="UQ355"/>
      <c r="UR355"/>
      <c r="US355"/>
      <c r="UT355"/>
      <c r="UU355"/>
      <c r="UV355"/>
      <c r="UW355"/>
      <c r="UX355"/>
      <c r="UY355"/>
      <c r="UZ355"/>
      <c r="VA355"/>
      <c r="VB355"/>
      <c r="VC355"/>
      <c r="VD355"/>
      <c r="VE355"/>
      <c r="VF355"/>
      <c r="VG355"/>
      <c r="VH355"/>
      <c r="VI355"/>
      <c r="VJ355"/>
      <c r="VK355"/>
      <c r="VL355"/>
      <c r="VM355"/>
      <c r="VN355"/>
      <c r="VO355"/>
      <c r="VP355"/>
      <c r="VQ355"/>
      <c r="VR355"/>
      <c r="VS355"/>
      <c r="VT355"/>
      <c r="VU355"/>
      <c r="VV355"/>
      <c r="VW355"/>
      <c r="VX355"/>
      <c r="VY355"/>
      <c r="VZ355"/>
      <c r="WA355"/>
      <c r="WB355"/>
      <c r="WC355"/>
      <c r="WD355"/>
      <c r="WE355"/>
      <c r="WF355"/>
      <c r="WG355"/>
      <c r="WH355"/>
      <c r="WI355"/>
      <c r="WJ355"/>
      <c r="WK355"/>
      <c r="WL355"/>
      <c r="WM355"/>
      <c r="WN355"/>
      <c r="WO355"/>
      <c r="WP355"/>
      <c r="WQ355"/>
      <c r="WR355"/>
      <c r="WS355"/>
      <c r="WT355"/>
      <c r="WU355"/>
      <c r="WV355"/>
      <c r="WW355"/>
      <c r="WX355"/>
      <c r="WY355"/>
      <c r="WZ355"/>
      <c r="XA355"/>
      <c r="XB355"/>
      <c r="XC355"/>
      <c r="XD355"/>
      <c r="XE355"/>
      <c r="XF355"/>
      <c r="XG355"/>
      <c r="XH355"/>
      <c r="XI355"/>
      <c r="XJ355"/>
      <c r="XK355"/>
      <c r="XL355"/>
      <c r="XM355"/>
      <c r="XN355"/>
      <c r="XO355"/>
      <c r="XP355"/>
      <c r="XQ355"/>
      <c r="XR355"/>
      <c r="XS355"/>
      <c r="XT355"/>
      <c r="XU355"/>
      <c r="XV355"/>
      <c r="XW355"/>
      <c r="XX355"/>
      <c r="XY355"/>
      <c r="XZ355"/>
      <c r="YA355"/>
      <c r="YB355"/>
      <c r="YC355"/>
      <c r="YD355"/>
      <c r="YE355"/>
      <c r="YF355"/>
      <c r="YG355"/>
      <c r="YH355"/>
      <c r="YI355"/>
      <c r="YJ355"/>
      <c r="YK355"/>
      <c r="YL355"/>
      <c r="YM355"/>
      <c r="YN355"/>
      <c r="YO355"/>
      <c r="YP355"/>
      <c r="YQ355"/>
      <c r="YR355"/>
      <c r="YS355"/>
      <c r="YT355"/>
      <c r="YU355"/>
      <c r="YV355"/>
      <c r="YW355"/>
      <c r="YX355"/>
      <c r="YY355"/>
      <c r="YZ355"/>
      <c r="ZA355"/>
      <c r="ZB355"/>
      <c r="ZC355"/>
      <c r="ZD355"/>
      <c r="ZE355"/>
      <c r="ZF355"/>
      <c r="ZG355"/>
      <c r="ZH355"/>
      <c r="ZI355"/>
      <c r="ZJ355"/>
      <c r="ZK355"/>
      <c r="ZL355"/>
      <c r="ZM355"/>
      <c r="ZN355"/>
      <c r="ZO355"/>
      <c r="ZP355"/>
      <c r="ZQ355"/>
      <c r="ZR355"/>
      <c r="ZS355"/>
      <c r="ZT355"/>
      <c r="ZU355"/>
      <c r="ZV355"/>
      <c r="ZW355"/>
      <c r="ZX355"/>
      <c r="ZY355"/>
      <c r="ZZ355"/>
      <c r="AAA355"/>
      <c r="AAB355"/>
      <c r="AAC355"/>
      <c r="AAD355"/>
      <c r="AAE355"/>
      <c r="AAF355"/>
      <c r="AAG355"/>
      <c r="AAH355"/>
      <c r="AAI355"/>
      <c r="AAJ355"/>
      <c r="AAK355"/>
      <c r="AAL355"/>
      <c r="AAM355"/>
      <c r="AAN355"/>
      <c r="AAO355"/>
      <c r="AAP355"/>
      <c r="AAQ355"/>
      <c r="AAR355"/>
      <c r="AAS355"/>
      <c r="AAT355"/>
      <c r="AAU355"/>
      <c r="AAV355"/>
      <c r="AAW355"/>
      <c r="AAX355"/>
      <c r="AAY355"/>
      <c r="AAZ355"/>
      <c r="ABA355"/>
      <c r="ABB355"/>
      <c r="ABC355"/>
      <c r="ABD355"/>
      <c r="ABE355"/>
      <c r="ABF355"/>
      <c r="ABG355"/>
      <c r="ABH355"/>
      <c r="ABI355"/>
      <c r="ABJ355"/>
      <c r="ABK355"/>
      <c r="ABL355"/>
      <c r="ABM355"/>
      <c r="ABN355"/>
      <c r="ABO355"/>
      <c r="ABP355"/>
      <c r="ABQ355"/>
      <c r="ABR355"/>
      <c r="ABS355"/>
      <c r="ABT355"/>
      <c r="ABU355"/>
      <c r="ABV355"/>
      <c r="ABW355"/>
      <c r="ABX355"/>
      <c r="ABY355"/>
      <c r="ABZ355"/>
      <c r="ACA355"/>
      <c r="ACB355"/>
      <c r="ACC355"/>
      <c r="ACD355"/>
      <c r="ACE355"/>
      <c r="ACF355"/>
      <c r="ACG355"/>
      <c r="ACH355"/>
      <c r="ACI355"/>
      <c r="ACJ355"/>
      <c r="ACK355"/>
      <c r="ACL355"/>
      <c r="ACM355"/>
      <c r="ACN355"/>
      <c r="ACO355"/>
      <c r="ACP355"/>
      <c r="ACQ355"/>
      <c r="ACR355"/>
      <c r="ACS355"/>
      <c r="ACT355"/>
      <c r="ACU355"/>
      <c r="ACV355"/>
      <c r="ACW355"/>
      <c r="ACX355"/>
      <c r="ACY355"/>
      <c r="ACZ355"/>
      <c r="ADA355"/>
      <c r="ADB355"/>
      <c r="ADC355"/>
      <c r="ADD355"/>
      <c r="ADE355"/>
      <c r="ADF355"/>
      <c r="ADG355"/>
      <c r="ADH355"/>
      <c r="ADI355"/>
      <c r="ADJ355"/>
      <c r="ADK355"/>
      <c r="ADL355"/>
      <c r="ADM355"/>
      <c r="ADN355"/>
      <c r="ADO355"/>
      <c r="ADP355"/>
      <c r="ADQ355"/>
      <c r="ADR355"/>
      <c r="ADS355"/>
      <c r="ADT355"/>
      <c r="ADU355"/>
      <c r="ADV355"/>
      <c r="ADW355"/>
      <c r="ADX355"/>
      <c r="ADY355"/>
      <c r="ADZ355"/>
      <c r="AEA355"/>
      <c r="AEB355"/>
      <c r="AEC355"/>
      <c r="AED355"/>
      <c r="AEE355"/>
      <c r="AEF355"/>
      <c r="AEG355"/>
      <c r="AEH355"/>
      <c r="AEI355"/>
      <c r="AEJ355"/>
      <c r="AEK355"/>
      <c r="AEL355"/>
      <c r="AEM355"/>
      <c r="AEN355"/>
      <c r="AEO355"/>
      <c r="AEP355"/>
      <c r="AEQ355"/>
      <c r="AER355"/>
      <c r="AES355"/>
      <c r="AET355"/>
      <c r="AEU355"/>
      <c r="AEV355"/>
      <c r="AEW355"/>
      <c r="AEX355"/>
      <c r="AEY355"/>
      <c r="AEZ355"/>
      <c r="AFA355"/>
      <c r="AFB355"/>
      <c r="AFC355"/>
      <c r="AFD355"/>
      <c r="AFE355"/>
      <c r="AFF355"/>
      <c r="AFG355"/>
      <c r="AFH355"/>
      <c r="AFI355"/>
      <c r="AFJ355"/>
      <c r="AFK355"/>
      <c r="AFL355"/>
      <c r="AFM355"/>
      <c r="AFN355"/>
      <c r="AFO355"/>
      <c r="AFP355"/>
      <c r="AFQ355"/>
      <c r="AFR355"/>
      <c r="AFS355"/>
      <c r="AFT355"/>
      <c r="AFU355"/>
      <c r="AFV355"/>
      <c r="AFW355"/>
      <c r="AFX355"/>
      <c r="AFY355"/>
      <c r="AFZ355"/>
      <c r="AGA355"/>
      <c r="AGB355"/>
      <c r="AGC355"/>
      <c r="AGD355"/>
      <c r="AGE355"/>
      <c r="AGF355"/>
      <c r="AGG355"/>
      <c r="AGH355"/>
      <c r="AGI355"/>
      <c r="AGJ355"/>
      <c r="AGK355"/>
      <c r="AGL355"/>
      <c r="AGM355"/>
      <c r="AGN355"/>
      <c r="AGO355"/>
      <c r="AGP355"/>
      <c r="AGQ355"/>
      <c r="AGR355"/>
      <c r="AGS355"/>
      <c r="AGT355"/>
      <c r="AGU355"/>
      <c r="AGV355"/>
      <c r="AGW355"/>
      <c r="AGX355"/>
      <c r="AGY355"/>
      <c r="AGZ355"/>
      <c r="AHA355"/>
      <c r="AHB355"/>
      <c r="AHC355"/>
      <c r="AHD355"/>
      <c r="AHE355"/>
      <c r="AHF355"/>
      <c r="AHG355"/>
      <c r="AHH355"/>
      <c r="AHI355"/>
      <c r="AHJ355"/>
      <c r="AHK355"/>
      <c r="AHL355"/>
      <c r="AHM355"/>
      <c r="AHN355"/>
      <c r="AHO355"/>
      <c r="AHP355"/>
      <c r="AHQ355"/>
      <c r="AHR355"/>
      <c r="AHS355"/>
      <c r="AHT355"/>
      <c r="AHU355"/>
      <c r="AHV355"/>
      <c r="AHW355"/>
      <c r="AHX355"/>
      <c r="AHY355"/>
      <c r="AHZ355"/>
      <c r="AIA355"/>
      <c r="AIB355"/>
      <c r="AIC355"/>
      <c r="AID355"/>
      <c r="AIE355"/>
      <c r="AIF355"/>
      <c r="AIG355"/>
      <c r="AIH355"/>
      <c r="AII355"/>
      <c r="AIJ355"/>
      <c r="AIK355"/>
      <c r="AIL355"/>
      <c r="AIM355"/>
      <c r="AIN355"/>
      <c r="AIO355"/>
      <c r="AIP355"/>
      <c r="AIQ355"/>
      <c r="AIR355"/>
      <c r="AIS355"/>
      <c r="AIT355"/>
      <c r="AIU355"/>
      <c r="AIV355"/>
      <c r="AIW355"/>
      <c r="AIX355"/>
      <c r="AIY355"/>
      <c r="AIZ355"/>
      <c r="AJA355"/>
      <c r="AJB355"/>
      <c r="AJC355"/>
      <c r="AJD355"/>
      <c r="AJE355"/>
      <c r="AJF355"/>
      <c r="AJG355"/>
      <c r="AJH355"/>
      <c r="AJI355"/>
      <c r="AJJ355"/>
      <c r="AJK355"/>
      <c r="AJL355"/>
      <c r="AJM355"/>
      <c r="AJN355"/>
      <c r="AJO355"/>
      <c r="AJP355"/>
      <c r="AJQ355"/>
      <c r="AJR355"/>
      <c r="AJS355"/>
      <c r="AJT355"/>
      <c r="AJU355"/>
      <c r="AJV355"/>
      <c r="AJW355"/>
      <c r="AJX355"/>
      <c r="AJY355"/>
      <c r="AJZ355"/>
      <c r="AKA355"/>
      <c r="AKB355"/>
      <c r="AKC355"/>
      <c r="AKD355"/>
      <c r="AKE355"/>
      <c r="AKF355"/>
      <c r="AKG355"/>
      <c r="AKH355"/>
      <c r="AKI355"/>
      <c r="AKJ355"/>
      <c r="AKK355"/>
      <c r="AKL355"/>
      <c r="AKM355"/>
      <c r="AKN355"/>
      <c r="AKO355"/>
      <c r="AKP355"/>
      <c r="AKQ355"/>
      <c r="AKR355"/>
      <c r="AKS355"/>
      <c r="AKT355"/>
      <c r="AKU355"/>
      <c r="AKV355"/>
      <c r="AKW355"/>
      <c r="AKX355"/>
      <c r="AKY355"/>
      <c r="AKZ355"/>
      <c r="ALA355"/>
      <c r="ALB355"/>
      <c r="ALC355"/>
      <c r="ALD355"/>
      <c r="ALE355"/>
      <c r="ALF355"/>
      <c r="ALG355"/>
      <c r="ALH355"/>
      <c r="ALI355"/>
      <c r="ALJ355"/>
      <c r="ALK355"/>
      <c r="ALL355"/>
      <c r="ALM355"/>
      <c r="ALN355"/>
      <c r="ALO355"/>
      <c r="ALP355"/>
      <c r="ALQ355"/>
      <c r="ALR355"/>
      <c r="ALS355"/>
      <c r="ALT355"/>
      <c r="ALU355"/>
      <c r="ALV355"/>
      <c r="ALW355"/>
      <c r="ALX355"/>
      <c r="ALY355"/>
      <c r="ALZ355"/>
      <c r="AMA355"/>
      <c r="AMB355"/>
      <c r="AMC355"/>
      <c r="AMD355"/>
      <c r="AME355"/>
      <c r="AMF355"/>
      <c r="AMG355"/>
      <c r="AMH355"/>
      <c r="AMI355"/>
    </row>
    <row r="356" spans="1:1024" ht="45">
      <c r="A356" s="296" t="s">
        <v>1323</v>
      </c>
      <c r="B356" s="156">
        <v>356</v>
      </c>
      <c r="C356" s="310" t="s">
        <v>1324</v>
      </c>
      <c r="D356" s="296" t="s">
        <v>1325</v>
      </c>
      <c r="E356"/>
      <c r="F356"/>
      <c r="G356"/>
      <c r="H356" s="154">
        <v>4</v>
      </c>
      <c r="I356" s="343"/>
      <c r="J356" s="154">
        <v>2</v>
      </c>
      <c r="K356" s="154">
        <v>2</v>
      </c>
      <c r="L356" s="154">
        <v>1</v>
      </c>
      <c r="M356" s="154">
        <v>1</v>
      </c>
      <c r="N356"/>
      <c r="O356" s="156">
        <v>3</v>
      </c>
      <c r="P356" s="154">
        <v>2</v>
      </c>
      <c r="Q356" s="154">
        <v>2</v>
      </c>
      <c r="R356"/>
      <c r="S356"/>
      <c r="T356"/>
      <c r="U356" s="232"/>
      <c r="V356" s="166">
        <f t="shared" si="178"/>
        <v>100</v>
      </c>
      <c r="W356" s="166">
        <f t="shared" si="171"/>
        <v>100</v>
      </c>
      <c r="X356" s="166">
        <f t="shared" si="183"/>
        <v>20</v>
      </c>
      <c r="Y356" s="166">
        <f t="shared" si="165"/>
        <v>100</v>
      </c>
      <c r="Z356" s="166">
        <f t="shared" si="184"/>
        <v>10</v>
      </c>
      <c r="AA356" s="174">
        <f t="shared" si="169"/>
        <v>1</v>
      </c>
      <c r="AB356" s="174">
        <f t="shared" si="168"/>
        <v>100</v>
      </c>
      <c r="AC356" s="174">
        <f t="shared" si="177"/>
        <v>100</v>
      </c>
      <c r="AD356"/>
      <c r="AE356" s="233">
        <v>0.1</v>
      </c>
      <c r="AF356" s="220">
        <v>5</v>
      </c>
      <c r="AG356" s="220">
        <v>5</v>
      </c>
      <c r="AH356" s="162">
        <f t="shared" si="181"/>
        <v>100</v>
      </c>
      <c r="AI356" s="162">
        <f t="shared" si="182"/>
        <v>100</v>
      </c>
      <c r="AJ356" s="163"/>
      <c r="AK356"/>
      <c r="AL356"/>
      <c r="AM356" s="163"/>
      <c r="AN356"/>
      <c r="AO356"/>
      <c r="AP356" s="154" t="s">
        <v>1307</v>
      </c>
      <c r="AQ356" s="243" t="s">
        <v>1299</v>
      </c>
      <c r="AR356" s="154" t="s">
        <v>1308</v>
      </c>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O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c r="RA356"/>
      <c r="RB356"/>
      <c r="RC356"/>
      <c r="RD356"/>
      <c r="RE356"/>
      <c r="RF356"/>
      <c r="RG356"/>
      <c r="RH356"/>
      <c r="RI356"/>
      <c r="RJ356"/>
      <c r="RK356"/>
      <c r="RL356"/>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c r="ST356"/>
      <c r="SU356"/>
      <c r="SV356"/>
      <c r="SW356"/>
      <c r="SX356"/>
      <c r="SY356"/>
      <c r="SZ356"/>
      <c r="TA356"/>
      <c r="TB356"/>
      <c r="TC356"/>
      <c r="TD356"/>
      <c r="TE356"/>
      <c r="TF356"/>
      <c r="TG356"/>
      <c r="TH356"/>
      <c r="TI356"/>
      <c r="TJ356"/>
      <c r="TK356"/>
      <c r="TL356"/>
      <c r="TM356"/>
      <c r="TN356"/>
      <c r="TO356"/>
      <c r="TP356"/>
      <c r="TQ356"/>
      <c r="TR356"/>
      <c r="TS356"/>
      <c r="TT356"/>
      <c r="TU356"/>
      <c r="TV356"/>
      <c r="TW356"/>
      <c r="TX356"/>
      <c r="TY356"/>
      <c r="TZ356"/>
      <c r="UA356"/>
      <c r="UB356"/>
      <c r="UC356"/>
      <c r="UD356"/>
      <c r="UE356"/>
      <c r="UF356"/>
      <c r="UG356"/>
      <c r="UH356"/>
      <c r="UI356"/>
      <c r="UJ356"/>
      <c r="UK356"/>
      <c r="UL356"/>
      <c r="UM356"/>
      <c r="UN356"/>
      <c r="UO356"/>
      <c r="UP356"/>
      <c r="UQ356"/>
      <c r="UR356"/>
      <c r="US356"/>
      <c r="UT356"/>
      <c r="UU356"/>
      <c r="UV356"/>
      <c r="UW356"/>
      <c r="UX356"/>
      <c r="UY356"/>
      <c r="UZ356"/>
      <c r="VA356"/>
      <c r="VB356"/>
      <c r="VC356"/>
      <c r="VD356"/>
      <c r="VE356"/>
      <c r="VF356"/>
      <c r="VG356"/>
      <c r="VH356"/>
      <c r="VI356"/>
      <c r="VJ356"/>
      <c r="VK356"/>
      <c r="VL356"/>
      <c r="VM356"/>
      <c r="VN356"/>
      <c r="VO356"/>
      <c r="VP356"/>
      <c r="VQ356"/>
      <c r="VR356"/>
      <c r="VS356"/>
      <c r="VT356"/>
      <c r="VU356"/>
      <c r="VV356"/>
      <c r="VW356"/>
      <c r="VX356"/>
      <c r="VY356"/>
      <c r="VZ356"/>
      <c r="WA356"/>
      <c r="WB356"/>
      <c r="WC356"/>
      <c r="WD356"/>
      <c r="WE356"/>
      <c r="WF356"/>
      <c r="WG356"/>
      <c r="WH356"/>
      <c r="WI356"/>
      <c r="WJ356"/>
      <c r="WK356"/>
      <c r="WL356"/>
      <c r="WM356"/>
      <c r="WN356"/>
      <c r="WO356"/>
      <c r="WP356"/>
      <c r="WQ356"/>
      <c r="WR356"/>
      <c r="WS356"/>
      <c r="WT356"/>
      <c r="WU356"/>
      <c r="WV356"/>
      <c r="WW356"/>
      <c r="WX356"/>
      <c r="WY356"/>
      <c r="WZ356"/>
      <c r="XA356"/>
      <c r="XB356"/>
      <c r="XC356"/>
      <c r="XD356"/>
      <c r="XE356"/>
      <c r="XF356"/>
      <c r="XG356"/>
      <c r="XH356"/>
      <c r="XI356"/>
      <c r="XJ356"/>
      <c r="XK356"/>
      <c r="XL356"/>
      <c r="XM356"/>
      <c r="XN356"/>
      <c r="XO356"/>
      <c r="XP356"/>
      <c r="XQ356"/>
      <c r="XR356"/>
      <c r="XS356"/>
      <c r="XT356"/>
      <c r="XU356"/>
      <c r="XV356"/>
      <c r="XW356"/>
      <c r="XX356"/>
      <c r="XY356"/>
      <c r="XZ356"/>
      <c r="YA356"/>
      <c r="YB356"/>
      <c r="YC356"/>
      <c r="YD356"/>
      <c r="YE356"/>
      <c r="YF356"/>
      <c r="YG356"/>
      <c r="YH356"/>
      <c r="YI356"/>
      <c r="YJ356"/>
      <c r="YK356"/>
      <c r="YL356"/>
      <c r="YM356"/>
      <c r="YN356"/>
      <c r="YO356"/>
      <c r="YP356"/>
      <c r="YQ356"/>
      <c r="YR356"/>
      <c r="YS356"/>
      <c r="YT356"/>
      <c r="YU356"/>
      <c r="YV356"/>
      <c r="YW356"/>
      <c r="YX356"/>
      <c r="YY356"/>
      <c r="YZ356"/>
      <c r="ZA356"/>
      <c r="ZB356"/>
      <c r="ZC356"/>
      <c r="ZD356"/>
      <c r="ZE356"/>
      <c r="ZF356"/>
      <c r="ZG356"/>
      <c r="ZH356"/>
      <c r="ZI356"/>
      <c r="ZJ356"/>
      <c r="ZK356"/>
      <c r="ZL356"/>
      <c r="ZM356"/>
      <c r="ZN356"/>
      <c r="ZO356"/>
      <c r="ZP356"/>
      <c r="ZQ356"/>
      <c r="ZR356"/>
      <c r="ZS356"/>
      <c r="ZT356"/>
      <c r="ZU356"/>
      <c r="ZV356"/>
      <c r="ZW356"/>
      <c r="ZX356"/>
      <c r="ZY356"/>
      <c r="ZZ356"/>
      <c r="AAA356"/>
      <c r="AAB356"/>
      <c r="AAC356"/>
      <c r="AAD356"/>
      <c r="AAE356"/>
      <c r="AAF356"/>
      <c r="AAG356"/>
      <c r="AAH356"/>
      <c r="AAI356"/>
      <c r="AAJ356"/>
      <c r="AAK356"/>
      <c r="AAL356"/>
      <c r="AAM356"/>
      <c r="AAN356"/>
      <c r="AAO356"/>
      <c r="AAP356"/>
      <c r="AAQ356"/>
      <c r="AAR356"/>
      <c r="AAS356"/>
      <c r="AAT356"/>
      <c r="AAU356"/>
      <c r="AAV356"/>
      <c r="AAW356"/>
      <c r="AAX356"/>
      <c r="AAY356"/>
      <c r="AAZ356"/>
      <c r="ABA356"/>
      <c r="ABB356"/>
      <c r="ABC356"/>
      <c r="ABD356"/>
      <c r="ABE356"/>
      <c r="ABF356"/>
      <c r="ABG356"/>
      <c r="ABH356"/>
      <c r="ABI356"/>
      <c r="ABJ356"/>
      <c r="ABK356"/>
      <c r="ABL356"/>
      <c r="ABM356"/>
      <c r="ABN356"/>
      <c r="ABO356"/>
      <c r="ABP356"/>
      <c r="ABQ356"/>
      <c r="ABR356"/>
      <c r="ABS356"/>
      <c r="ABT356"/>
      <c r="ABU356"/>
      <c r="ABV356"/>
      <c r="ABW356"/>
      <c r="ABX356"/>
      <c r="ABY356"/>
      <c r="ABZ356"/>
      <c r="ACA356"/>
      <c r="ACB356"/>
      <c r="ACC356"/>
      <c r="ACD356"/>
      <c r="ACE356"/>
      <c r="ACF356"/>
      <c r="ACG356"/>
      <c r="ACH356"/>
      <c r="ACI356"/>
      <c r="ACJ356"/>
      <c r="ACK356"/>
      <c r="ACL356"/>
      <c r="ACM356"/>
      <c r="ACN356"/>
      <c r="ACO356"/>
      <c r="ACP356"/>
      <c r="ACQ356"/>
      <c r="ACR356"/>
      <c r="ACS356"/>
      <c r="ACT356"/>
      <c r="ACU356"/>
      <c r="ACV356"/>
      <c r="ACW356"/>
      <c r="ACX356"/>
      <c r="ACY356"/>
      <c r="ACZ356"/>
      <c r="ADA356"/>
      <c r="ADB356"/>
      <c r="ADC356"/>
      <c r="ADD356"/>
      <c r="ADE356"/>
      <c r="ADF356"/>
      <c r="ADG356"/>
      <c r="ADH356"/>
      <c r="ADI356"/>
      <c r="ADJ356"/>
      <c r="ADK356"/>
      <c r="ADL356"/>
      <c r="ADM356"/>
      <c r="ADN356"/>
      <c r="ADO356"/>
      <c r="ADP356"/>
      <c r="ADQ356"/>
      <c r="ADR356"/>
      <c r="ADS356"/>
      <c r="ADT356"/>
      <c r="ADU356"/>
      <c r="ADV356"/>
      <c r="ADW356"/>
      <c r="ADX356"/>
      <c r="ADY356"/>
      <c r="ADZ356"/>
      <c r="AEA356"/>
      <c r="AEB356"/>
      <c r="AEC356"/>
      <c r="AED356"/>
      <c r="AEE356"/>
      <c r="AEF356"/>
      <c r="AEG356"/>
      <c r="AEH356"/>
      <c r="AEI356"/>
      <c r="AEJ356"/>
      <c r="AEK356"/>
      <c r="AEL356"/>
      <c r="AEM356"/>
      <c r="AEN356"/>
      <c r="AEO356"/>
      <c r="AEP356"/>
      <c r="AEQ356"/>
      <c r="AER356"/>
      <c r="AES356"/>
      <c r="AET356"/>
      <c r="AEU356"/>
      <c r="AEV356"/>
      <c r="AEW356"/>
      <c r="AEX356"/>
      <c r="AEY356"/>
      <c r="AEZ356"/>
      <c r="AFA356"/>
      <c r="AFB356"/>
      <c r="AFC356"/>
      <c r="AFD356"/>
      <c r="AFE356"/>
      <c r="AFF356"/>
      <c r="AFG356"/>
      <c r="AFH356"/>
      <c r="AFI356"/>
      <c r="AFJ356"/>
      <c r="AFK356"/>
      <c r="AFL356"/>
      <c r="AFM356"/>
      <c r="AFN356"/>
      <c r="AFO356"/>
      <c r="AFP356"/>
      <c r="AFQ356"/>
      <c r="AFR356"/>
      <c r="AFS356"/>
      <c r="AFT356"/>
      <c r="AFU356"/>
      <c r="AFV356"/>
      <c r="AFW356"/>
      <c r="AFX356"/>
      <c r="AFY356"/>
      <c r="AFZ356"/>
      <c r="AGA356"/>
      <c r="AGB356"/>
      <c r="AGC356"/>
      <c r="AGD356"/>
      <c r="AGE356"/>
      <c r="AGF356"/>
      <c r="AGG356"/>
      <c r="AGH356"/>
      <c r="AGI356"/>
      <c r="AGJ356"/>
      <c r="AGK356"/>
      <c r="AGL356"/>
      <c r="AGM356"/>
      <c r="AGN356"/>
      <c r="AGO356"/>
      <c r="AGP356"/>
      <c r="AGQ356"/>
      <c r="AGR356"/>
      <c r="AGS356"/>
      <c r="AGT356"/>
      <c r="AGU356"/>
      <c r="AGV356"/>
      <c r="AGW356"/>
      <c r="AGX356"/>
      <c r="AGY356"/>
      <c r="AGZ356"/>
      <c r="AHA356"/>
      <c r="AHB356"/>
      <c r="AHC356"/>
      <c r="AHD356"/>
      <c r="AHE356"/>
      <c r="AHF356"/>
      <c r="AHG356"/>
      <c r="AHH356"/>
      <c r="AHI356"/>
      <c r="AHJ356"/>
      <c r="AHK356"/>
      <c r="AHL356"/>
      <c r="AHM356"/>
      <c r="AHN356"/>
      <c r="AHO356"/>
      <c r="AHP356"/>
      <c r="AHQ356"/>
      <c r="AHR356"/>
      <c r="AHS356"/>
      <c r="AHT356"/>
      <c r="AHU356"/>
      <c r="AHV356"/>
      <c r="AHW356"/>
      <c r="AHX356"/>
      <c r="AHY356"/>
      <c r="AHZ356"/>
      <c r="AIA356"/>
      <c r="AIB356"/>
      <c r="AIC356"/>
      <c r="AID356"/>
      <c r="AIE356"/>
      <c r="AIF356"/>
      <c r="AIG356"/>
      <c r="AIH356"/>
      <c r="AII356"/>
      <c r="AIJ356"/>
      <c r="AIK356"/>
      <c r="AIL356"/>
      <c r="AIM356"/>
      <c r="AIN356"/>
      <c r="AIO356"/>
      <c r="AIP356"/>
      <c r="AIQ356"/>
      <c r="AIR356"/>
      <c r="AIS356"/>
      <c r="AIT356"/>
      <c r="AIU356"/>
      <c r="AIV356"/>
      <c r="AIW356"/>
      <c r="AIX356"/>
      <c r="AIY356"/>
      <c r="AIZ356"/>
      <c r="AJA356"/>
      <c r="AJB356"/>
      <c r="AJC356"/>
      <c r="AJD356"/>
      <c r="AJE356"/>
      <c r="AJF356"/>
      <c r="AJG356"/>
      <c r="AJH356"/>
      <c r="AJI356"/>
      <c r="AJJ356"/>
      <c r="AJK356"/>
      <c r="AJL356"/>
      <c r="AJM356"/>
      <c r="AJN356"/>
      <c r="AJO356"/>
      <c r="AJP356"/>
      <c r="AJQ356"/>
      <c r="AJR356"/>
      <c r="AJS356"/>
      <c r="AJT356"/>
      <c r="AJU356"/>
      <c r="AJV356"/>
      <c r="AJW356"/>
      <c r="AJX356"/>
      <c r="AJY356"/>
      <c r="AJZ356"/>
      <c r="AKA356"/>
      <c r="AKB356"/>
      <c r="AKC356"/>
      <c r="AKD356"/>
      <c r="AKE356"/>
      <c r="AKF356"/>
      <c r="AKG356"/>
      <c r="AKH356"/>
      <c r="AKI356"/>
      <c r="AKJ356"/>
      <c r="AKK356"/>
      <c r="AKL356"/>
      <c r="AKM356"/>
      <c r="AKN356"/>
      <c r="AKO356"/>
      <c r="AKP356"/>
      <c r="AKQ356"/>
      <c r="AKR356"/>
      <c r="AKS356"/>
      <c r="AKT356"/>
      <c r="AKU356"/>
      <c r="AKV356"/>
      <c r="AKW356"/>
      <c r="AKX356"/>
      <c r="AKY356"/>
      <c r="AKZ356"/>
      <c r="ALA356"/>
      <c r="ALB356"/>
      <c r="ALC356"/>
      <c r="ALD356"/>
      <c r="ALE356"/>
      <c r="ALF356"/>
      <c r="ALG356"/>
      <c r="ALH356"/>
      <c r="ALI356"/>
      <c r="ALJ356"/>
      <c r="ALK356"/>
      <c r="ALL356"/>
      <c r="ALM356"/>
      <c r="ALN356"/>
      <c r="ALO356"/>
      <c r="ALP356"/>
      <c r="ALQ356"/>
      <c r="ALR356"/>
      <c r="ALS356"/>
      <c r="ALT356"/>
      <c r="ALU356"/>
      <c r="ALV356"/>
      <c r="ALW356"/>
      <c r="ALX356"/>
      <c r="ALY356"/>
      <c r="ALZ356"/>
      <c r="AMA356"/>
      <c r="AMB356"/>
      <c r="AMC356"/>
      <c r="AMD356"/>
      <c r="AME356"/>
      <c r="AMF356"/>
      <c r="AMG356"/>
      <c r="AMH356"/>
      <c r="AMI356"/>
    </row>
    <row r="357" spans="1:1024" ht="60">
      <c r="A357" s="296" t="s">
        <v>1326</v>
      </c>
      <c r="B357" s="156">
        <v>357</v>
      </c>
      <c r="C357" s="310" t="s">
        <v>1327</v>
      </c>
      <c r="D357" s="296" t="s">
        <v>1328</v>
      </c>
      <c r="E357"/>
      <c r="F357"/>
      <c r="G357"/>
      <c r="H357" s="154">
        <v>4</v>
      </c>
      <c r="I357" s="343"/>
      <c r="J357" s="154">
        <v>2</v>
      </c>
      <c r="K357" s="154">
        <v>2</v>
      </c>
      <c r="L357" s="154">
        <v>1</v>
      </c>
      <c r="M357" s="154">
        <v>1</v>
      </c>
      <c r="N357"/>
      <c r="O357" s="156">
        <v>3</v>
      </c>
      <c r="P357" s="154">
        <v>2</v>
      </c>
      <c r="Q357" s="154">
        <v>2</v>
      </c>
      <c r="R357"/>
      <c r="S357"/>
      <c r="T357"/>
      <c r="U357" s="232"/>
      <c r="V357" s="166">
        <f t="shared" si="178"/>
        <v>100</v>
      </c>
      <c r="W357" s="166">
        <f t="shared" si="171"/>
        <v>100</v>
      </c>
      <c r="X357" s="166">
        <f t="shared" si="183"/>
        <v>20</v>
      </c>
      <c r="Y357" s="166">
        <f t="shared" si="165"/>
        <v>100</v>
      </c>
      <c r="Z357" s="166">
        <f t="shared" si="184"/>
        <v>10</v>
      </c>
      <c r="AA357" s="174">
        <f t="shared" si="169"/>
        <v>1</v>
      </c>
      <c r="AB357" s="174">
        <f t="shared" si="168"/>
        <v>100</v>
      </c>
      <c r="AC357" s="174">
        <f t="shared" si="177"/>
        <v>100</v>
      </c>
      <c r="AD357"/>
      <c r="AE357" s="233">
        <v>0.1</v>
      </c>
      <c r="AF357" s="220">
        <v>5</v>
      </c>
      <c r="AG357" s="220">
        <v>5</v>
      </c>
      <c r="AH357" s="162">
        <f t="shared" si="181"/>
        <v>100</v>
      </c>
      <c r="AI357" s="162">
        <f t="shared" si="182"/>
        <v>100</v>
      </c>
      <c r="AJ357" s="163"/>
      <c r="AK357"/>
      <c r="AL357"/>
      <c r="AM357" s="163"/>
      <c r="AN357"/>
      <c r="AO357"/>
      <c r="AP357" s="154" t="s">
        <v>1307</v>
      </c>
      <c r="AQ357" s="243" t="s">
        <v>1299</v>
      </c>
      <c r="AR357" s="154" t="s">
        <v>1308</v>
      </c>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c r="ST357"/>
      <c r="SU357"/>
      <c r="SV357"/>
      <c r="SW357"/>
      <c r="SX357"/>
      <c r="SY357"/>
      <c r="SZ357"/>
      <c r="TA357"/>
      <c r="TB357"/>
      <c r="TC357"/>
      <c r="TD357"/>
      <c r="TE357"/>
      <c r="TF357"/>
      <c r="TG357"/>
      <c r="TH357"/>
      <c r="TI357"/>
      <c r="TJ357"/>
      <c r="TK357"/>
      <c r="TL357"/>
      <c r="TM357"/>
      <c r="TN357"/>
      <c r="TO357"/>
      <c r="TP357"/>
      <c r="TQ357"/>
      <c r="TR357"/>
      <c r="TS357"/>
      <c r="TT357"/>
      <c r="TU357"/>
      <c r="TV357"/>
      <c r="TW357"/>
      <c r="TX357"/>
      <c r="TY357"/>
      <c r="TZ357"/>
      <c r="UA357"/>
      <c r="UB357"/>
      <c r="UC357"/>
      <c r="UD357"/>
      <c r="UE357"/>
      <c r="UF357"/>
      <c r="UG357"/>
      <c r="UH357"/>
      <c r="UI357"/>
      <c r="UJ357"/>
      <c r="UK357"/>
      <c r="UL357"/>
      <c r="UM357"/>
      <c r="UN357"/>
      <c r="UO357"/>
      <c r="UP357"/>
      <c r="UQ357"/>
      <c r="UR357"/>
      <c r="US357"/>
      <c r="UT357"/>
      <c r="UU357"/>
      <c r="UV357"/>
      <c r="UW357"/>
      <c r="UX357"/>
      <c r="UY357"/>
      <c r="UZ357"/>
      <c r="VA357"/>
      <c r="VB357"/>
      <c r="VC357"/>
      <c r="VD357"/>
      <c r="VE357"/>
      <c r="VF357"/>
      <c r="VG357"/>
      <c r="VH357"/>
      <c r="VI357"/>
      <c r="VJ357"/>
      <c r="VK357"/>
      <c r="VL357"/>
      <c r="VM357"/>
      <c r="VN357"/>
      <c r="VO357"/>
      <c r="VP357"/>
      <c r="VQ357"/>
      <c r="VR357"/>
      <c r="VS357"/>
      <c r="VT357"/>
      <c r="VU357"/>
      <c r="VV357"/>
      <c r="VW357"/>
      <c r="VX357"/>
      <c r="VY357"/>
      <c r="VZ357"/>
      <c r="WA357"/>
      <c r="WB357"/>
      <c r="WC357"/>
      <c r="WD357"/>
      <c r="WE357"/>
      <c r="WF357"/>
      <c r="WG357"/>
      <c r="WH357"/>
      <c r="WI357"/>
      <c r="WJ357"/>
      <c r="WK357"/>
      <c r="WL357"/>
      <c r="WM357"/>
      <c r="WN357"/>
      <c r="WO357"/>
      <c r="WP357"/>
      <c r="WQ357"/>
      <c r="WR357"/>
      <c r="WS357"/>
      <c r="WT357"/>
      <c r="WU357"/>
      <c r="WV357"/>
      <c r="WW357"/>
      <c r="WX357"/>
      <c r="WY357"/>
      <c r="WZ357"/>
      <c r="XA357"/>
      <c r="XB357"/>
      <c r="XC357"/>
      <c r="XD357"/>
      <c r="XE357"/>
      <c r="XF357"/>
      <c r="XG357"/>
      <c r="XH357"/>
      <c r="XI357"/>
      <c r="XJ357"/>
      <c r="XK357"/>
      <c r="XL357"/>
      <c r="XM357"/>
      <c r="XN357"/>
      <c r="XO357"/>
      <c r="XP357"/>
      <c r="XQ357"/>
      <c r="XR357"/>
      <c r="XS357"/>
      <c r="XT357"/>
      <c r="XU357"/>
      <c r="XV357"/>
      <c r="XW357"/>
      <c r="XX357"/>
      <c r="XY357"/>
      <c r="XZ357"/>
      <c r="YA357"/>
      <c r="YB357"/>
      <c r="YC357"/>
      <c r="YD357"/>
      <c r="YE357"/>
      <c r="YF357"/>
      <c r="YG357"/>
      <c r="YH357"/>
      <c r="YI357"/>
      <c r="YJ357"/>
      <c r="YK357"/>
      <c r="YL357"/>
      <c r="YM357"/>
      <c r="YN357"/>
      <c r="YO357"/>
      <c r="YP357"/>
      <c r="YQ357"/>
      <c r="YR357"/>
      <c r="YS357"/>
      <c r="YT357"/>
      <c r="YU357"/>
      <c r="YV357"/>
      <c r="YW357"/>
      <c r="YX357"/>
      <c r="YY357"/>
      <c r="YZ357"/>
      <c r="ZA357"/>
      <c r="ZB357"/>
      <c r="ZC357"/>
      <c r="ZD357"/>
      <c r="ZE357"/>
      <c r="ZF357"/>
      <c r="ZG357"/>
      <c r="ZH357"/>
      <c r="ZI357"/>
      <c r="ZJ357"/>
      <c r="ZK357"/>
      <c r="ZL357"/>
      <c r="ZM357"/>
      <c r="ZN357"/>
      <c r="ZO357"/>
      <c r="ZP357"/>
      <c r="ZQ357"/>
      <c r="ZR357"/>
      <c r="ZS357"/>
      <c r="ZT357"/>
      <c r="ZU357"/>
      <c r="ZV357"/>
      <c r="ZW357"/>
      <c r="ZX357"/>
      <c r="ZY357"/>
      <c r="ZZ357"/>
      <c r="AAA357"/>
      <c r="AAB357"/>
      <c r="AAC357"/>
      <c r="AAD357"/>
      <c r="AAE357"/>
      <c r="AAF357"/>
      <c r="AAG357"/>
      <c r="AAH357"/>
      <c r="AAI357"/>
      <c r="AAJ357"/>
      <c r="AAK357"/>
      <c r="AAL357"/>
      <c r="AAM357"/>
      <c r="AAN357"/>
      <c r="AAO357"/>
      <c r="AAP357"/>
      <c r="AAQ357"/>
      <c r="AAR357"/>
      <c r="AAS357"/>
      <c r="AAT357"/>
      <c r="AAU357"/>
      <c r="AAV357"/>
      <c r="AAW357"/>
      <c r="AAX357"/>
      <c r="AAY357"/>
      <c r="AAZ357"/>
      <c r="ABA357"/>
      <c r="ABB357"/>
      <c r="ABC357"/>
      <c r="ABD357"/>
      <c r="ABE357"/>
      <c r="ABF357"/>
      <c r="ABG357"/>
      <c r="ABH357"/>
      <c r="ABI357"/>
      <c r="ABJ357"/>
      <c r="ABK357"/>
      <c r="ABL357"/>
      <c r="ABM357"/>
      <c r="ABN357"/>
      <c r="ABO357"/>
      <c r="ABP357"/>
      <c r="ABQ357"/>
      <c r="ABR357"/>
      <c r="ABS357"/>
      <c r="ABT357"/>
      <c r="ABU357"/>
      <c r="ABV357"/>
      <c r="ABW357"/>
      <c r="ABX357"/>
      <c r="ABY357"/>
      <c r="ABZ357"/>
      <c r="ACA357"/>
      <c r="ACB357"/>
      <c r="ACC357"/>
      <c r="ACD357"/>
      <c r="ACE357"/>
      <c r="ACF357"/>
      <c r="ACG357"/>
      <c r="ACH357"/>
      <c r="ACI357"/>
      <c r="ACJ357"/>
      <c r="ACK357"/>
      <c r="ACL357"/>
      <c r="ACM357"/>
      <c r="ACN357"/>
      <c r="ACO357"/>
      <c r="ACP357"/>
      <c r="ACQ357"/>
      <c r="ACR357"/>
      <c r="ACS357"/>
      <c r="ACT357"/>
      <c r="ACU357"/>
      <c r="ACV357"/>
      <c r="ACW357"/>
      <c r="ACX357"/>
      <c r="ACY357"/>
      <c r="ACZ357"/>
      <c r="ADA357"/>
      <c r="ADB357"/>
      <c r="ADC357"/>
      <c r="ADD357"/>
      <c r="ADE357"/>
      <c r="ADF357"/>
      <c r="ADG357"/>
      <c r="ADH357"/>
      <c r="ADI357"/>
      <c r="ADJ357"/>
      <c r="ADK357"/>
      <c r="ADL357"/>
      <c r="ADM357"/>
      <c r="ADN357"/>
      <c r="ADO357"/>
      <c r="ADP357"/>
      <c r="ADQ357"/>
      <c r="ADR357"/>
      <c r="ADS357"/>
      <c r="ADT357"/>
      <c r="ADU357"/>
      <c r="ADV357"/>
      <c r="ADW357"/>
      <c r="ADX357"/>
      <c r="ADY357"/>
      <c r="ADZ357"/>
      <c r="AEA357"/>
      <c r="AEB357"/>
      <c r="AEC357"/>
      <c r="AED357"/>
      <c r="AEE357"/>
      <c r="AEF357"/>
      <c r="AEG357"/>
      <c r="AEH357"/>
      <c r="AEI357"/>
      <c r="AEJ357"/>
      <c r="AEK357"/>
      <c r="AEL357"/>
      <c r="AEM357"/>
      <c r="AEN357"/>
      <c r="AEO357"/>
      <c r="AEP357"/>
      <c r="AEQ357"/>
      <c r="AER357"/>
      <c r="AES357"/>
      <c r="AET357"/>
      <c r="AEU357"/>
      <c r="AEV357"/>
      <c r="AEW357"/>
      <c r="AEX357"/>
      <c r="AEY357"/>
      <c r="AEZ357"/>
      <c r="AFA357"/>
      <c r="AFB357"/>
      <c r="AFC357"/>
      <c r="AFD357"/>
      <c r="AFE357"/>
      <c r="AFF357"/>
      <c r="AFG357"/>
      <c r="AFH357"/>
      <c r="AFI357"/>
      <c r="AFJ357"/>
      <c r="AFK357"/>
      <c r="AFL357"/>
      <c r="AFM357"/>
      <c r="AFN357"/>
      <c r="AFO357"/>
      <c r="AFP357"/>
      <c r="AFQ357"/>
      <c r="AFR357"/>
      <c r="AFS357"/>
      <c r="AFT357"/>
      <c r="AFU357"/>
      <c r="AFV357"/>
      <c r="AFW357"/>
      <c r="AFX357"/>
      <c r="AFY357"/>
      <c r="AFZ357"/>
      <c r="AGA357"/>
      <c r="AGB357"/>
      <c r="AGC357"/>
      <c r="AGD357"/>
      <c r="AGE357"/>
      <c r="AGF357"/>
      <c r="AGG357"/>
      <c r="AGH357"/>
      <c r="AGI357"/>
      <c r="AGJ357"/>
      <c r="AGK357"/>
      <c r="AGL357"/>
      <c r="AGM357"/>
      <c r="AGN357"/>
      <c r="AGO357"/>
      <c r="AGP357"/>
      <c r="AGQ357"/>
      <c r="AGR357"/>
      <c r="AGS357"/>
      <c r="AGT357"/>
      <c r="AGU357"/>
      <c r="AGV357"/>
      <c r="AGW357"/>
      <c r="AGX357"/>
      <c r="AGY357"/>
      <c r="AGZ357"/>
      <c r="AHA357"/>
      <c r="AHB357"/>
      <c r="AHC357"/>
      <c r="AHD357"/>
      <c r="AHE357"/>
      <c r="AHF357"/>
      <c r="AHG357"/>
      <c r="AHH357"/>
      <c r="AHI357"/>
      <c r="AHJ357"/>
      <c r="AHK357"/>
      <c r="AHL357"/>
      <c r="AHM357"/>
      <c r="AHN357"/>
      <c r="AHO357"/>
      <c r="AHP357"/>
      <c r="AHQ357"/>
      <c r="AHR357"/>
      <c r="AHS357"/>
      <c r="AHT357"/>
      <c r="AHU357"/>
      <c r="AHV357"/>
      <c r="AHW357"/>
      <c r="AHX357"/>
      <c r="AHY357"/>
      <c r="AHZ357"/>
      <c r="AIA357"/>
      <c r="AIB357"/>
      <c r="AIC357"/>
      <c r="AID357"/>
      <c r="AIE357"/>
      <c r="AIF357"/>
      <c r="AIG357"/>
      <c r="AIH357"/>
      <c r="AII357"/>
      <c r="AIJ357"/>
      <c r="AIK357"/>
      <c r="AIL357"/>
      <c r="AIM357"/>
      <c r="AIN357"/>
      <c r="AIO357"/>
      <c r="AIP357"/>
      <c r="AIQ357"/>
      <c r="AIR357"/>
      <c r="AIS357"/>
      <c r="AIT357"/>
      <c r="AIU357"/>
      <c r="AIV357"/>
      <c r="AIW357"/>
      <c r="AIX357"/>
      <c r="AIY357"/>
      <c r="AIZ357"/>
      <c r="AJA357"/>
      <c r="AJB357"/>
      <c r="AJC357"/>
      <c r="AJD357"/>
      <c r="AJE357"/>
      <c r="AJF357"/>
      <c r="AJG357"/>
      <c r="AJH357"/>
      <c r="AJI357"/>
      <c r="AJJ357"/>
      <c r="AJK357"/>
      <c r="AJL357"/>
      <c r="AJM357"/>
      <c r="AJN357"/>
      <c r="AJO357"/>
      <c r="AJP357"/>
      <c r="AJQ357"/>
      <c r="AJR357"/>
      <c r="AJS357"/>
      <c r="AJT357"/>
      <c r="AJU357"/>
      <c r="AJV357"/>
      <c r="AJW357"/>
      <c r="AJX357"/>
      <c r="AJY357"/>
      <c r="AJZ357"/>
      <c r="AKA357"/>
      <c r="AKB357"/>
      <c r="AKC357"/>
      <c r="AKD357"/>
      <c r="AKE357"/>
      <c r="AKF357"/>
      <c r="AKG357"/>
      <c r="AKH357"/>
      <c r="AKI357"/>
      <c r="AKJ357"/>
      <c r="AKK357"/>
      <c r="AKL357"/>
      <c r="AKM357"/>
      <c r="AKN357"/>
      <c r="AKO357"/>
      <c r="AKP357"/>
      <c r="AKQ357"/>
      <c r="AKR357"/>
      <c r="AKS357"/>
      <c r="AKT357"/>
      <c r="AKU357"/>
      <c r="AKV357"/>
      <c r="AKW357"/>
      <c r="AKX357"/>
      <c r="AKY357"/>
      <c r="AKZ357"/>
      <c r="ALA357"/>
      <c r="ALB357"/>
      <c r="ALC357"/>
      <c r="ALD357"/>
      <c r="ALE357"/>
      <c r="ALF357"/>
      <c r="ALG357"/>
      <c r="ALH357"/>
      <c r="ALI357"/>
      <c r="ALJ357"/>
      <c r="ALK357"/>
      <c r="ALL357"/>
      <c r="ALM357"/>
      <c r="ALN357"/>
      <c r="ALO357"/>
      <c r="ALP357"/>
      <c r="ALQ357"/>
      <c r="ALR357"/>
      <c r="ALS357"/>
      <c r="ALT357"/>
      <c r="ALU357"/>
      <c r="ALV357"/>
      <c r="ALW357"/>
      <c r="ALX357"/>
      <c r="ALY357"/>
      <c r="ALZ357"/>
      <c r="AMA357"/>
      <c r="AMB357"/>
      <c r="AMC357"/>
      <c r="AMD357"/>
      <c r="AME357"/>
      <c r="AMF357"/>
      <c r="AMG357"/>
      <c r="AMH357"/>
      <c r="AMI357"/>
    </row>
    <row r="358" spans="1:1024" ht="30">
      <c r="A358" s="296" t="s">
        <v>1329</v>
      </c>
      <c r="B358" s="156">
        <v>358</v>
      </c>
      <c r="C358" s="310" t="s">
        <v>1330</v>
      </c>
      <c r="D358" s="296" t="s">
        <v>1331</v>
      </c>
      <c r="E358"/>
      <c r="F358"/>
      <c r="G358"/>
      <c r="H358" s="154">
        <v>4</v>
      </c>
      <c r="I358" s="349">
        <v>0.05</v>
      </c>
      <c r="J358" s="154">
        <v>2</v>
      </c>
      <c r="K358" s="154">
        <v>2</v>
      </c>
      <c r="L358" s="154">
        <v>1</v>
      </c>
      <c r="M358" s="154">
        <v>1</v>
      </c>
      <c r="N358"/>
      <c r="O358" s="156">
        <v>3</v>
      </c>
      <c r="P358" s="154">
        <v>2</v>
      </c>
      <c r="Q358" s="154">
        <v>2</v>
      </c>
      <c r="R358"/>
      <c r="S358"/>
      <c r="T358"/>
      <c r="U358" s="232"/>
      <c r="V358" s="166">
        <f t="shared" si="178"/>
        <v>100</v>
      </c>
      <c r="W358" s="166">
        <f t="shared" si="171"/>
        <v>100</v>
      </c>
      <c r="X358" s="166">
        <f t="shared" si="183"/>
        <v>20</v>
      </c>
      <c r="Y358" s="166">
        <f t="shared" ref="Y358:Y367" si="185">IF(P358=1,10,100)</f>
        <v>100</v>
      </c>
      <c r="Z358" s="166">
        <f t="shared" si="184"/>
        <v>10</v>
      </c>
      <c r="AA358" s="174">
        <f t="shared" si="169"/>
        <v>1</v>
      </c>
      <c r="AB358" s="174">
        <f t="shared" si="168"/>
        <v>100</v>
      </c>
      <c r="AC358" s="174">
        <f t="shared" si="177"/>
        <v>100</v>
      </c>
      <c r="AD358"/>
      <c r="AE358" s="233">
        <v>0.1</v>
      </c>
      <c r="AF358" s="220">
        <v>5</v>
      </c>
      <c r="AG358" s="220">
        <v>5</v>
      </c>
      <c r="AH358" s="162">
        <f t="shared" si="181"/>
        <v>100</v>
      </c>
      <c r="AI358" s="162">
        <f t="shared" si="182"/>
        <v>100</v>
      </c>
      <c r="AJ358" s="352" t="s">
        <v>758</v>
      </c>
      <c r="AK358"/>
      <c r="AL358"/>
      <c r="AM358" s="163"/>
      <c r="AN358"/>
      <c r="AO358"/>
      <c r="AP358" s="154" t="s">
        <v>1307</v>
      </c>
      <c r="AQ358" s="271" t="s">
        <v>1299</v>
      </c>
      <c r="AR358" s="154" t="s">
        <v>1308</v>
      </c>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c r="TK358"/>
      <c r="TL358"/>
      <c r="TM358"/>
      <c r="TN358"/>
      <c r="TO358"/>
      <c r="TP358"/>
      <c r="TQ358"/>
      <c r="TR358"/>
      <c r="TS358"/>
      <c r="TT358"/>
      <c r="TU358"/>
      <c r="TV358"/>
      <c r="TW358"/>
      <c r="TX358"/>
      <c r="TY358"/>
      <c r="TZ358"/>
      <c r="UA358"/>
      <c r="UB358"/>
      <c r="UC358"/>
      <c r="UD358"/>
      <c r="UE358"/>
      <c r="UF358"/>
      <c r="UG358"/>
      <c r="UH358"/>
      <c r="UI358"/>
      <c r="UJ358"/>
      <c r="UK358"/>
      <c r="UL358"/>
      <c r="UM358"/>
      <c r="UN358"/>
      <c r="UO358"/>
      <c r="UP358"/>
      <c r="UQ358"/>
      <c r="UR358"/>
      <c r="US358"/>
      <c r="UT358"/>
      <c r="UU358"/>
      <c r="UV358"/>
      <c r="UW358"/>
      <c r="UX358"/>
      <c r="UY358"/>
      <c r="UZ358"/>
      <c r="VA358"/>
      <c r="VB358"/>
      <c r="VC358"/>
      <c r="VD358"/>
      <c r="VE358"/>
      <c r="VF358"/>
      <c r="VG358"/>
      <c r="VH358"/>
      <c r="VI358"/>
      <c r="VJ358"/>
      <c r="VK358"/>
      <c r="VL358"/>
      <c r="VM358"/>
      <c r="VN358"/>
      <c r="VO358"/>
      <c r="VP358"/>
      <c r="VQ358"/>
      <c r="VR358"/>
      <c r="VS358"/>
      <c r="VT358"/>
      <c r="VU358"/>
      <c r="VV358"/>
      <c r="VW358"/>
      <c r="VX358"/>
      <c r="VY358"/>
      <c r="VZ358"/>
      <c r="WA358"/>
      <c r="WB358"/>
      <c r="WC358"/>
      <c r="WD358"/>
      <c r="WE358"/>
      <c r="WF358"/>
      <c r="WG358"/>
      <c r="WH358"/>
      <c r="WI358"/>
      <c r="WJ358"/>
      <c r="WK358"/>
      <c r="WL358"/>
      <c r="WM358"/>
      <c r="WN358"/>
      <c r="WO358"/>
      <c r="WP358"/>
      <c r="WQ358"/>
      <c r="WR358"/>
      <c r="WS358"/>
      <c r="WT358"/>
      <c r="WU358"/>
      <c r="WV358"/>
      <c r="WW358"/>
      <c r="WX358"/>
      <c r="WY358"/>
      <c r="WZ358"/>
      <c r="XA358"/>
      <c r="XB358"/>
      <c r="XC358"/>
      <c r="XD358"/>
      <c r="XE358"/>
      <c r="XF358"/>
      <c r="XG358"/>
      <c r="XH358"/>
      <c r="XI358"/>
      <c r="XJ358"/>
      <c r="XK358"/>
      <c r="XL358"/>
      <c r="XM358"/>
      <c r="XN358"/>
      <c r="XO358"/>
      <c r="XP358"/>
      <c r="XQ358"/>
      <c r="XR358"/>
      <c r="XS358"/>
      <c r="XT358"/>
      <c r="XU358"/>
      <c r="XV358"/>
      <c r="XW358"/>
      <c r="XX358"/>
      <c r="XY358"/>
      <c r="XZ358"/>
      <c r="YA358"/>
      <c r="YB358"/>
      <c r="YC358"/>
      <c r="YD358"/>
      <c r="YE358"/>
      <c r="YF358"/>
      <c r="YG358"/>
      <c r="YH358"/>
      <c r="YI358"/>
      <c r="YJ358"/>
      <c r="YK358"/>
      <c r="YL358"/>
      <c r="YM358"/>
      <c r="YN358"/>
      <c r="YO358"/>
      <c r="YP358"/>
      <c r="YQ358"/>
      <c r="YR358"/>
      <c r="YS358"/>
      <c r="YT358"/>
      <c r="YU358"/>
      <c r="YV358"/>
      <c r="YW358"/>
      <c r="YX358"/>
      <c r="YY358"/>
      <c r="YZ358"/>
      <c r="ZA358"/>
      <c r="ZB358"/>
      <c r="ZC358"/>
      <c r="ZD358"/>
      <c r="ZE358"/>
      <c r="ZF358"/>
      <c r="ZG358"/>
      <c r="ZH358"/>
      <c r="ZI358"/>
      <c r="ZJ358"/>
      <c r="ZK358"/>
      <c r="ZL358"/>
      <c r="ZM358"/>
      <c r="ZN358"/>
      <c r="ZO358"/>
      <c r="ZP358"/>
      <c r="ZQ358"/>
      <c r="ZR358"/>
      <c r="ZS358"/>
      <c r="ZT358"/>
      <c r="ZU358"/>
      <c r="ZV358"/>
      <c r="ZW358"/>
      <c r="ZX358"/>
      <c r="ZY358"/>
      <c r="ZZ358"/>
      <c r="AAA358"/>
      <c r="AAB358"/>
      <c r="AAC358"/>
      <c r="AAD358"/>
      <c r="AAE358"/>
      <c r="AAF358"/>
      <c r="AAG358"/>
      <c r="AAH358"/>
      <c r="AAI358"/>
      <c r="AAJ358"/>
      <c r="AAK358"/>
      <c r="AAL358"/>
      <c r="AAM358"/>
      <c r="AAN358"/>
      <c r="AAO358"/>
      <c r="AAP358"/>
      <c r="AAQ358"/>
      <c r="AAR358"/>
      <c r="AAS358"/>
      <c r="AAT358"/>
      <c r="AAU358"/>
      <c r="AAV358"/>
      <c r="AAW358"/>
      <c r="AAX358"/>
      <c r="AAY358"/>
      <c r="AAZ358"/>
      <c r="ABA358"/>
      <c r="ABB358"/>
      <c r="ABC358"/>
      <c r="ABD358"/>
      <c r="ABE358"/>
      <c r="ABF358"/>
      <c r="ABG358"/>
      <c r="ABH358"/>
      <c r="ABI358"/>
      <c r="ABJ358"/>
      <c r="ABK358"/>
      <c r="ABL358"/>
      <c r="ABM358"/>
      <c r="ABN358"/>
      <c r="ABO358"/>
      <c r="ABP358"/>
      <c r="ABQ358"/>
      <c r="ABR358"/>
      <c r="ABS358"/>
      <c r="ABT358"/>
      <c r="ABU358"/>
      <c r="ABV358"/>
      <c r="ABW358"/>
      <c r="ABX358"/>
      <c r="ABY358"/>
      <c r="ABZ358"/>
      <c r="ACA358"/>
      <c r="ACB358"/>
      <c r="ACC358"/>
      <c r="ACD358"/>
      <c r="ACE358"/>
      <c r="ACF358"/>
      <c r="ACG358"/>
      <c r="ACH358"/>
      <c r="ACI358"/>
      <c r="ACJ358"/>
      <c r="ACK358"/>
      <c r="ACL358"/>
      <c r="ACM358"/>
      <c r="ACN358"/>
      <c r="ACO358"/>
      <c r="ACP358"/>
      <c r="ACQ358"/>
      <c r="ACR358"/>
      <c r="ACS358"/>
      <c r="ACT358"/>
      <c r="ACU358"/>
      <c r="ACV358"/>
      <c r="ACW358"/>
      <c r="ACX358"/>
      <c r="ACY358"/>
      <c r="ACZ358"/>
      <c r="ADA358"/>
      <c r="ADB358"/>
      <c r="ADC358"/>
      <c r="ADD358"/>
      <c r="ADE358"/>
      <c r="ADF358"/>
      <c r="ADG358"/>
      <c r="ADH358"/>
      <c r="ADI358"/>
      <c r="ADJ358"/>
      <c r="ADK358"/>
      <c r="ADL358"/>
      <c r="ADM358"/>
      <c r="ADN358"/>
      <c r="ADO358"/>
      <c r="ADP358"/>
      <c r="ADQ358"/>
      <c r="ADR358"/>
      <c r="ADS358"/>
      <c r="ADT358"/>
      <c r="ADU358"/>
      <c r="ADV358"/>
      <c r="ADW358"/>
      <c r="ADX358"/>
      <c r="ADY358"/>
      <c r="ADZ358"/>
      <c r="AEA358"/>
      <c r="AEB358"/>
      <c r="AEC358"/>
      <c r="AED358"/>
      <c r="AEE358"/>
      <c r="AEF358"/>
      <c r="AEG358"/>
      <c r="AEH358"/>
      <c r="AEI358"/>
      <c r="AEJ358"/>
      <c r="AEK358"/>
      <c r="AEL358"/>
      <c r="AEM358"/>
      <c r="AEN358"/>
      <c r="AEO358"/>
      <c r="AEP358"/>
      <c r="AEQ358"/>
      <c r="AER358"/>
      <c r="AES358"/>
      <c r="AET358"/>
      <c r="AEU358"/>
      <c r="AEV358"/>
      <c r="AEW358"/>
      <c r="AEX358"/>
      <c r="AEY358"/>
      <c r="AEZ358"/>
      <c r="AFA358"/>
      <c r="AFB358"/>
      <c r="AFC358"/>
      <c r="AFD358"/>
      <c r="AFE358"/>
      <c r="AFF358"/>
      <c r="AFG358"/>
      <c r="AFH358"/>
      <c r="AFI358"/>
      <c r="AFJ358"/>
      <c r="AFK358"/>
      <c r="AFL358"/>
      <c r="AFM358"/>
      <c r="AFN358"/>
      <c r="AFO358"/>
      <c r="AFP358"/>
      <c r="AFQ358"/>
      <c r="AFR358"/>
      <c r="AFS358"/>
      <c r="AFT358"/>
      <c r="AFU358"/>
      <c r="AFV358"/>
      <c r="AFW358"/>
      <c r="AFX358"/>
      <c r="AFY358"/>
      <c r="AFZ358"/>
      <c r="AGA358"/>
      <c r="AGB358"/>
      <c r="AGC358"/>
      <c r="AGD358"/>
      <c r="AGE358"/>
      <c r="AGF358"/>
      <c r="AGG358"/>
      <c r="AGH358"/>
      <c r="AGI358"/>
      <c r="AGJ358"/>
      <c r="AGK358"/>
      <c r="AGL358"/>
      <c r="AGM358"/>
      <c r="AGN358"/>
      <c r="AGO358"/>
      <c r="AGP358"/>
      <c r="AGQ358"/>
      <c r="AGR358"/>
      <c r="AGS358"/>
      <c r="AGT358"/>
      <c r="AGU358"/>
      <c r="AGV358"/>
      <c r="AGW358"/>
      <c r="AGX358"/>
      <c r="AGY358"/>
      <c r="AGZ358"/>
      <c r="AHA358"/>
      <c r="AHB358"/>
      <c r="AHC358"/>
      <c r="AHD358"/>
      <c r="AHE358"/>
      <c r="AHF358"/>
      <c r="AHG358"/>
      <c r="AHH358"/>
      <c r="AHI358"/>
      <c r="AHJ358"/>
      <c r="AHK358"/>
      <c r="AHL358"/>
      <c r="AHM358"/>
      <c r="AHN358"/>
      <c r="AHO358"/>
      <c r="AHP358"/>
      <c r="AHQ358"/>
      <c r="AHR358"/>
      <c r="AHS358"/>
      <c r="AHT358"/>
      <c r="AHU358"/>
      <c r="AHV358"/>
      <c r="AHW358"/>
      <c r="AHX358"/>
      <c r="AHY358"/>
      <c r="AHZ358"/>
      <c r="AIA358"/>
      <c r="AIB358"/>
      <c r="AIC358"/>
      <c r="AID358"/>
      <c r="AIE358"/>
      <c r="AIF358"/>
      <c r="AIG358"/>
      <c r="AIH358"/>
      <c r="AII358"/>
      <c r="AIJ358"/>
      <c r="AIK358"/>
      <c r="AIL358"/>
      <c r="AIM358"/>
      <c r="AIN358"/>
      <c r="AIO358"/>
      <c r="AIP358"/>
      <c r="AIQ358"/>
      <c r="AIR358"/>
      <c r="AIS358"/>
      <c r="AIT358"/>
      <c r="AIU358"/>
      <c r="AIV358"/>
      <c r="AIW358"/>
      <c r="AIX358"/>
      <c r="AIY358"/>
      <c r="AIZ358"/>
      <c r="AJA358"/>
      <c r="AJB358"/>
      <c r="AJC358"/>
      <c r="AJD358"/>
      <c r="AJE358"/>
      <c r="AJF358"/>
      <c r="AJG358"/>
      <c r="AJH358"/>
      <c r="AJI358"/>
      <c r="AJJ358"/>
      <c r="AJK358"/>
      <c r="AJL358"/>
      <c r="AJM358"/>
      <c r="AJN358"/>
      <c r="AJO358"/>
      <c r="AJP358"/>
      <c r="AJQ358"/>
      <c r="AJR358"/>
      <c r="AJS358"/>
      <c r="AJT358"/>
      <c r="AJU358"/>
      <c r="AJV358"/>
      <c r="AJW358"/>
      <c r="AJX358"/>
      <c r="AJY358"/>
      <c r="AJZ358"/>
      <c r="AKA358"/>
      <c r="AKB358"/>
      <c r="AKC358"/>
      <c r="AKD358"/>
      <c r="AKE358"/>
      <c r="AKF358"/>
      <c r="AKG358"/>
      <c r="AKH358"/>
      <c r="AKI358"/>
      <c r="AKJ358"/>
      <c r="AKK358"/>
      <c r="AKL358"/>
      <c r="AKM358"/>
      <c r="AKN358"/>
      <c r="AKO358"/>
      <c r="AKP358"/>
      <c r="AKQ358"/>
      <c r="AKR358"/>
      <c r="AKS358"/>
      <c r="AKT358"/>
      <c r="AKU358"/>
      <c r="AKV358"/>
      <c r="AKW358"/>
      <c r="AKX358"/>
      <c r="AKY358"/>
      <c r="AKZ358"/>
      <c r="ALA358"/>
      <c r="ALB358"/>
      <c r="ALC358"/>
      <c r="ALD358"/>
      <c r="ALE358"/>
      <c r="ALF358"/>
      <c r="ALG358"/>
      <c r="ALH358"/>
      <c r="ALI358"/>
      <c r="ALJ358"/>
      <c r="ALK358"/>
      <c r="ALL358"/>
      <c r="ALM358"/>
      <c r="ALN358"/>
      <c r="ALO358"/>
      <c r="ALP358"/>
      <c r="ALQ358"/>
      <c r="ALR358"/>
      <c r="ALS358"/>
      <c r="ALT358"/>
      <c r="ALU358"/>
      <c r="ALV358"/>
      <c r="ALW358"/>
      <c r="ALX358"/>
      <c r="ALY358"/>
      <c r="ALZ358"/>
      <c r="AMA358"/>
      <c r="AMB358"/>
      <c r="AMC358"/>
      <c r="AMD358"/>
      <c r="AME358"/>
      <c r="AMF358"/>
      <c r="AMG358"/>
      <c r="AMH358"/>
      <c r="AMI358"/>
    </row>
    <row r="359" spans="1:1024">
      <c r="A359" s="296" t="s">
        <v>1332</v>
      </c>
      <c r="B359" s="156">
        <v>359</v>
      </c>
      <c r="C359" t="s">
        <v>26056</v>
      </c>
      <c r="D359" s="296" t="s">
        <v>1333</v>
      </c>
      <c r="E359"/>
      <c r="F359"/>
      <c r="G359"/>
      <c r="H359" s="154">
        <v>4</v>
      </c>
      <c r="I359" s="349">
        <v>0.05</v>
      </c>
      <c r="J359" s="154">
        <v>2</v>
      </c>
      <c r="K359" s="154">
        <v>2</v>
      </c>
      <c r="L359" s="154">
        <v>1</v>
      </c>
      <c r="M359" s="154">
        <v>1</v>
      </c>
      <c r="N359"/>
      <c r="O359" s="156">
        <v>3</v>
      </c>
      <c r="P359" s="154">
        <v>2</v>
      </c>
      <c r="Q359" s="154">
        <v>2</v>
      </c>
      <c r="R359"/>
      <c r="S359"/>
      <c r="T359"/>
      <c r="U359" s="232"/>
      <c r="V359" s="166">
        <f t="shared" si="178"/>
        <v>100</v>
      </c>
      <c r="W359" s="166">
        <f t="shared" si="171"/>
        <v>100</v>
      </c>
      <c r="X359" s="166">
        <f t="shared" si="183"/>
        <v>20</v>
      </c>
      <c r="Y359" s="166">
        <f t="shared" si="185"/>
        <v>100</v>
      </c>
      <c r="Z359" s="166">
        <f t="shared" si="184"/>
        <v>10</v>
      </c>
      <c r="AA359" s="174">
        <f t="shared" si="169"/>
        <v>1</v>
      </c>
      <c r="AB359" s="174">
        <f t="shared" ref="AB359:AB423" si="186">IF(OR(EXACT(R359,"1A"),EXACT(R359,"1B")),0.1,IF(R359=2,1,100))</f>
        <v>100</v>
      </c>
      <c r="AC359" s="174">
        <f t="shared" si="177"/>
        <v>100</v>
      </c>
      <c r="AD359"/>
      <c r="AE359" s="233">
        <v>0.1</v>
      </c>
      <c r="AF359" s="220">
        <v>5</v>
      </c>
      <c r="AG359" s="220">
        <v>5</v>
      </c>
      <c r="AH359" s="162">
        <f t="shared" si="181"/>
        <v>100</v>
      </c>
      <c r="AI359" s="162">
        <f t="shared" si="182"/>
        <v>100</v>
      </c>
      <c r="AJ359" s="352" t="s">
        <v>758</v>
      </c>
      <c r="AK359"/>
      <c r="AL359"/>
      <c r="AM359" s="163"/>
      <c r="AN359"/>
      <c r="AO359"/>
      <c r="AP359" s="154" t="s">
        <v>1307</v>
      </c>
      <c r="AQ359" s="243" t="s">
        <v>1299</v>
      </c>
      <c r="AR359" s="154" t="s">
        <v>1308</v>
      </c>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c r="UH359"/>
      <c r="UI359"/>
      <c r="UJ359"/>
      <c r="UK359"/>
      <c r="UL359"/>
      <c r="UM359"/>
      <c r="UN359"/>
      <c r="UO359"/>
      <c r="UP359"/>
      <c r="UQ359"/>
      <c r="UR359"/>
      <c r="US359"/>
      <c r="UT359"/>
      <c r="UU359"/>
      <c r="UV359"/>
      <c r="UW359"/>
      <c r="UX359"/>
      <c r="UY359"/>
      <c r="UZ359"/>
      <c r="VA359"/>
      <c r="VB359"/>
      <c r="VC359"/>
      <c r="VD359"/>
      <c r="VE359"/>
      <c r="VF359"/>
      <c r="VG359"/>
      <c r="VH359"/>
      <c r="VI359"/>
      <c r="VJ359"/>
      <c r="VK359"/>
      <c r="VL359"/>
      <c r="VM359"/>
      <c r="VN359"/>
      <c r="VO359"/>
      <c r="VP359"/>
      <c r="VQ359"/>
      <c r="VR359"/>
      <c r="VS359"/>
      <c r="VT359"/>
      <c r="VU359"/>
      <c r="VV359"/>
      <c r="VW359"/>
      <c r="VX359"/>
      <c r="VY359"/>
      <c r="VZ359"/>
      <c r="WA359"/>
      <c r="WB359"/>
      <c r="WC359"/>
      <c r="WD359"/>
      <c r="WE359"/>
      <c r="WF359"/>
      <c r="WG359"/>
      <c r="WH359"/>
      <c r="WI359"/>
      <c r="WJ359"/>
      <c r="WK359"/>
      <c r="WL359"/>
      <c r="WM359"/>
      <c r="WN359"/>
      <c r="WO359"/>
      <c r="WP359"/>
      <c r="WQ359"/>
      <c r="WR359"/>
      <c r="WS359"/>
      <c r="WT359"/>
      <c r="WU359"/>
      <c r="WV359"/>
      <c r="WW359"/>
      <c r="WX359"/>
      <c r="WY359"/>
      <c r="WZ359"/>
      <c r="XA359"/>
      <c r="XB359"/>
      <c r="XC359"/>
      <c r="XD359"/>
      <c r="XE359"/>
      <c r="XF359"/>
      <c r="XG359"/>
      <c r="XH359"/>
      <c r="XI359"/>
      <c r="XJ359"/>
      <c r="XK359"/>
      <c r="XL359"/>
      <c r="XM359"/>
      <c r="XN359"/>
      <c r="XO359"/>
      <c r="XP359"/>
      <c r="XQ359"/>
      <c r="XR359"/>
      <c r="XS359"/>
      <c r="XT359"/>
      <c r="XU359"/>
      <c r="XV359"/>
      <c r="XW359"/>
      <c r="XX359"/>
      <c r="XY359"/>
      <c r="XZ359"/>
      <c r="YA359"/>
      <c r="YB359"/>
      <c r="YC359"/>
      <c r="YD359"/>
      <c r="YE359"/>
      <c r="YF359"/>
      <c r="YG359"/>
      <c r="YH359"/>
      <c r="YI359"/>
      <c r="YJ359"/>
      <c r="YK359"/>
      <c r="YL359"/>
      <c r="YM359"/>
      <c r="YN359"/>
      <c r="YO359"/>
      <c r="YP359"/>
      <c r="YQ359"/>
      <c r="YR359"/>
      <c r="YS359"/>
      <c r="YT359"/>
      <c r="YU359"/>
      <c r="YV359"/>
      <c r="YW359"/>
      <c r="YX359"/>
      <c r="YY359"/>
      <c r="YZ359"/>
      <c r="ZA359"/>
      <c r="ZB359"/>
      <c r="ZC359"/>
      <c r="ZD359"/>
      <c r="ZE359"/>
      <c r="ZF359"/>
      <c r="ZG359"/>
      <c r="ZH359"/>
      <c r="ZI359"/>
      <c r="ZJ359"/>
      <c r="ZK359"/>
      <c r="ZL359"/>
      <c r="ZM359"/>
      <c r="ZN359"/>
      <c r="ZO359"/>
      <c r="ZP359"/>
      <c r="ZQ359"/>
      <c r="ZR359"/>
      <c r="ZS359"/>
      <c r="ZT359"/>
      <c r="ZU359"/>
      <c r="ZV359"/>
      <c r="ZW359"/>
      <c r="ZX359"/>
      <c r="ZY359"/>
      <c r="ZZ359"/>
      <c r="AAA359"/>
      <c r="AAB359"/>
      <c r="AAC359"/>
      <c r="AAD359"/>
      <c r="AAE359"/>
      <c r="AAF359"/>
      <c r="AAG359"/>
      <c r="AAH359"/>
      <c r="AAI359"/>
      <c r="AAJ359"/>
      <c r="AAK359"/>
      <c r="AAL359"/>
      <c r="AAM359"/>
      <c r="AAN359"/>
      <c r="AAO359"/>
      <c r="AAP359"/>
      <c r="AAQ359"/>
      <c r="AAR359"/>
      <c r="AAS359"/>
      <c r="AAT359"/>
      <c r="AAU359"/>
      <c r="AAV359"/>
      <c r="AAW359"/>
      <c r="AAX359"/>
      <c r="AAY359"/>
      <c r="AAZ359"/>
      <c r="ABA359"/>
      <c r="ABB359"/>
      <c r="ABC359"/>
      <c r="ABD359"/>
      <c r="ABE359"/>
      <c r="ABF359"/>
      <c r="ABG359"/>
      <c r="ABH359"/>
      <c r="ABI359"/>
      <c r="ABJ359"/>
      <c r="ABK359"/>
      <c r="ABL359"/>
      <c r="ABM359"/>
      <c r="ABN359"/>
      <c r="ABO359"/>
      <c r="ABP359"/>
      <c r="ABQ359"/>
      <c r="ABR359"/>
      <c r="ABS359"/>
      <c r="ABT359"/>
      <c r="ABU359"/>
      <c r="ABV359"/>
      <c r="ABW359"/>
      <c r="ABX359"/>
      <c r="ABY359"/>
      <c r="ABZ359"/>
      <c r="ACA359"/>
      <c r="ACB359"/>
      <c r="ACC359"/>
      <c r="ACD359"/>
      <c r="ACE359"/>
      <c r="ACF359"/>
      <c r="ACG359"/>
      <c r="ACH359"/>
      <c r="ACI359"/>
      <c r="ACJ359"/>
      <c r="ACK359"/>
      <c r="ACL359"/>
      <c r="ACM359"/>
      <c r="ACN359"/>
      <c r="ACO359"/>
      <c r="ACP359"/>
      <c r="ACQ359"/>
      <c r="ACR359"/>
      <c r="ACS359"/>
      <c r="ACT359"/>
      <c r="ACU359"/>
      <c r="ACV359"/>
      <c r="ACW359"/>
      <c r="ACX359"/>
      <c r="ACY359"/>
      <c r="ACZ359"/>
      <c r="ADA359"/>
      <c r="ADB359"/>
      <c r="ADC359"/>
      <c r="ADD359"/>
      <c r="ADE359"/>
      <c r="ADF359"/>
      <c r="ADG359"/>
      <c r="ADH359"/>
      <c r="ADI359"/>
      <c r="ADJ359"/>
      <c r="ADK359"/>
      <c r="ADL359"/>
      <c r="ADM359"/>
      <c r="ADN359"/>
      <c r="ADO359"/>
      <c r="ADP359"/>
      <c r="ADQ359"/>
      <c r="ADR359"/>
      <c r="ADS359"/>
      <c r="ADT359"/>
      <c r="ADU359"/>
      <c r="ADV359"/>
      <c r="ADW359"/>
      <c r="ADX359"/>
      <c r="ADY359"/>
      <c r="ADZ359"/>
      <c r="AEA359"/>
      <c r="AEB359"/>
      <c r="AEC359"/>
      <c r="AED359"/>
      <c r="AEE359"/>
      <c r="AEF359"/>
      <c r="AEG359"/>
      <c r="AEH359"/>
      <c r="AEI359"/>
      <c r="AEJ359"/>
      <c r="AEK359"/>
      <c r="AEL359"/>
      <c r="AEM359"/>
      <c r="AEN359"/>
      <c r="AEO359"/>
      <c r="AEP359"/>
      <c r="AEQ359"/>
      <c r="AER359"/>
      <c r="AES359"/>
      <c r="AET359"/>
      <c r="AEU359"/>
      <c r="AEV359"/>
      <c r="AEW359"/>
      <c r="AEX359"/>
      <c r="AEY359"/>
      <c r="AEZ359"/>
      <c r="AFA359"/>
      <c r="AFB359"/>
      <c r="AFC359"/>
      <c r="AFD359"/>
      <c r="AFE359"/>
      <c r="AFF359"/>
      <c r="AFG359"/>
      <c r="AFH359"/>
      <c r="AFI359"/>
      <c r="AFJ359"/>
      <c r="AFK359"/>
      <c r="AFL359"/>
      <c r="AFM359"/>
      <c r="AFN359"/>
      <c r="AFO359"/>
      <c r="AFP359"/>
      <c r="AFQ359"/>
      <c r="AFR359"/>
      <c r="AFS359"/>
      <c r="AFT359"/>
      <c r="AFU359"/>
      <c r="AFV359"/>
      <c r="AFW359"/>
      <c r="AFX359"/>
      <c r="AFY359"/>
      <c r="AFZ359"/>
      <c r="AGA359"/>
      <c r="AGB359"/>
      <c r="AGC359"/>
      <c r="AGD359"/>
      <c r="AGE359"/>
      <c r="AGF359"/>
      <c r="AGG359"/>
      <c r="AGH359"/>
      <c r="AGI359"/>
      <c r="AGJ359"/>
      <c r="AGK359"/>
      <c r="AGL359"/>
      <c r="AGM359"/>
      <c r="AGN359"/>
      <c r="AGO359"/>
      <c r="AGP359"/>
      <c r="AGQ359"/>
      <c r="AGR359"/>
      <c r="AGS359"/>
      <c r="AGT359"/>
      <c r="AGU359"/>
      <c r="AGV359"/>
      <c r="AGW359"/>
      <c r="AGX359"/>
      <c r="AGY359"/>
      <c r="AGZ359"/>
      <c r="AHA359"/>
      <c r="AHB359"/>
      <c r="AHC359"/>
      <c r="AHD359"/>
      <c r="AHE359"/>
      <c r="AHF359"/>
      <c r="AHG359"/>
      <c r="AHH359"/>
      <c r="AHI359"/>
      <c r="AHJ359"/>
      <c r="AHK359"/>
      <c r="AHL359"/>
      <c r="AHM359"/>
      <c r="AHN359"/>
      <c r="AHO359"/>
      <c r="AHP359"/>
      <c r="AHQ359"/>
      <c r="AHR359"/>
      <c r="AHS359"/>
      <c r="AHT359"/>
      <c r="AHU359"/>
      <c r="AHV359"/>
      <c r="AHW359"/>
      <c r="AHX359"/>
      <c r="AHY359"/>
      <c r="AHZ359"/>
      <c r="AIA359"/>
      <c r="AIB359"/>
      <c r="AIC359"/>
      <c r="AID359"/>
      <c r="AIE359"/>
      <c r="AIF359"/>
      <c r="AIG359"/>
      <c r="AIH359"/>
      <c r="AII359"/>
      <c r="AIJ359"/>
      <c r="AIK359"/>
      <c r="AIL359"/>
      <c r="AIM359"/>
      <c r="AIN359"/>
      <c r="AIO359"/>
      <c r="AIP359"/>
      <c r="AIQ359"/>
      <c r="AIR359"/>
      <c r="AIS359"/>
      <c r="AIT359"/>
      <c r="AIU359"/>
      <c r="AIV359"/>
      <c r="AIW359"/>
      <c r="AIX359"/>
      <c r="AIY359"/>
      <c r="AIZ359"/>
      <c r="AJA359"/>
      <c r="AJB359"/>
      <c r="AJC359"/>
      <c r="AJD359"/>
      <c r="AJE359"/>
      <c r="AJF359"/>
      <c r="AJG359"/>
      <c r="AJH359"/>
      <c r="AJI359"/>
      <c r="AJJ359"/>
      <c r="AJK359"/>
      <c r="AJL359"/>
      <c r="AJM359"/>
      <c r="AJN359"/>
      <c r="AJO359"/>
      <c r="AJP359"/>
      <c r="AJQ359"/>
      <c r="AJR359"/>
      <c r="AJS359"/>
      <c r="AJT359"/>
      <c r="AJU359"/>
      <c r="AJV359"/>
      <c r="AJW359"/>
      <c r="AJX359"/>
      <c r="AJY359"/>
      <c r="AJZ359"/>
      <c r="AKA359"/>
      <c r="AKB359"/>
      <c r="AKC359"/>
      <c r="AKD359"/>
      <c r="AKE359"/>
      <c r="AKF359"/>
      <c r="AKG359"/>
      <c r="AKH359"/>
      <c r="AKI359"/>
      <c r="AKJ359"/>
      <c r="AKK359"/>
      <c r="AKL359"/>
      <c r="AKM359"/>
      <c r="AKN359"/>
      <c r="AKO359"/>
      <c r="AKP359"/>
      <c r="AKQ359"/>
      <c r="AKR359"/>
      <c r="AKS359"/>
      <c r="AKT359"/>
      <c r="AKU359"/>
      <c r="AKV359"/>
      <c r="AKW359"/>
      <c r="AKX359"/>
      <c r="AKY359"/>
      <c r="AKZ359"/>
      <c r="ALA359"/>
      <c r="ALB359"/>
      <c r="ALC359"/>
      <c r="ALD359"/>
      <c r="ALE359"/>
      <c r="ALF359"/>
      <c r="ALG359"/>
      <c r="ALH359"/>
      <c r="ALI359"/>
      <c r="ALJ359"/>
      <c r="ALK359"/>
      <c r="ALL359"/>
      <c r="ALM359"/>
      <c r="ALN359"/>
      <c r="ALO359"/>
      <c r="ALP359"/>
      <c r="ALQ359"/>
      <c r="ALR359"/>
      <c r="ALS359"/>
      <c r="ALT359"/>
      <c r="ALU359"/>
      <c r="ALV359"/>
      <c r="ALW359"/>
      <c r="ALX359"/>
      <c r="ALY359"/>
      <c r="ALZ359"/>
      <c r="AMA359"/>
      <c r="AMB359"/>
      <c r="AMC359"/>
      <c r="AMD359"/>
      <c r="AME359"/>
      <c r="AMF359"/>
      <c r="AMG359"/>
      <c r="AMH359"/>
      <c r="AMI359"/>
    </row>
    <row r="360" spans="1:1024">
      <c r="A360" s="296" t="s">
        <v>1334</v>
      </c>
      <c r="B360" s="156">
        <v>360</v>
      </c>
      <c r="C360" t="s">
        <v>26057</v>
      </c>
      <c r="D360" s="296" t="s">
        <v>1335</v>
      </c>
      <c r="E360"/>
      <c r="F360"/>
      <c r="G360"/>
      <c r="H360" s="154">
        <v>4</v>
      </c>
      <c r="I360" s="349">
        <v>0.05</v>
      </c>
      <c r="J360" s="154">
        <v>2</v>
      </c>
      <c r="K360" s="154">
        <v>2</v>
      </c>
      <c r="L360" s="154">
        <v>1</v>
      </c>
      <c r="M360" s="154">
        <v>1</v>
      </c>
      <c r="N360"/>
      <c r="O360" s="156">
        <v>3</v>
      </c>
      <c r="P360" s="154">
        <v>2</v>
      </c>
      <c r="Q360" s="154">
        <v>2</v>
      </c>
      <c r="R360"/>
      <c r="S360"/>
      <c r="T360"/>
      <c r="U360" s="232"/>
      <c r="V360" s="166">
        <f t="shared" si="178"/>
        <v>100</v>
      </c>
      <c r="W360" s="166">
        <f t="shared" si="171"/>
        <v>100</v>
      </c>
      <c r="X360" s="166">
        <f t="shared" si="183"/>
        <v>20</v>
      </c>
      <c r="Y360" s="166">
        <f t="shared" si="185"/>
        <v>100</v>
      </c>
      <c r="Z360" s="166">
        <f t="shared" si="184"/>
        <v>10</v>
      </c>
      <c r="AA360" s="174">
        <f t="shared" si="169"/>
        <v>1</v>
      </c>
      <c r="AB360" s="174">
        <f t="shared" si="186"/>
        <v>100</v>
      </c>
      <c r="AC360" s="174">
        <f t="shared" si="177"/>
        <v>100</v>
      </c>
      <c r="AD360"/>
      <c r="AE360" s="233">
        <v>0.1</v>
      </c>
      <c r="AF360" s="220">
        <v>5</v>
      </c>
      <c r="AG360" s="220">
        <v>5</v>
      </c>
      <c r="AH360" s="162">
        <f t="shared" si="181"/>
        <v>100</v>
      </c>
      <c r="AI360" s="162">
        <f t="shared" si="182"/>
        <v>100</v>
      </c>
      <c r="AJ360" s="352" t="s">
        <v>26058</v>
      </c>
      <c r="AK360"/>
      <c r="AL360"/>
      <c r="AM360" s="163"/>
      <c r="AN360"/>
      <c r="AO360"/>
      <c r="AP360" s="154" t="s">
        <v>1307</v>
      </c>
      <c r="AQ360" s="271" t="s">
        <v>1299</v>
      </c>
      <c r="AR360" s="154" t="s">
        <v>1308</v>
      </c>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c r="UH360"/>
      <c r="UI360"/>
      <c r="UJ360"/>
      <c r="UK360"/>
      <c r="UL360"/>
      <c r="UM360"/>
      <c r="UN360"/>
      <c r="UO360"/>
      <c r="UP360"/>
      <c r="UQ360"/>
      <c r="UR360"/>
      <c r="US360"/>
      <c r="UT360"/>
      <c r="UU360"/>
      <c r="UV360"/>
      <c r="UW360"/>
      <c r="UX360"/>
      <c r="UY360"/>
      <c r="UZ360"/>
      <c r="VA360"/>
      <c r="VB360"/>
      <c r="VC360"/>
      <c r="VD360"/>
      <c r="VE360"/>
      <c r="VF360"/>
      <c r="VG360"/>
      <c r="VH360"/>
      <c r="VI360"/>
      <c r="VJ360"/>
      <c r="VK360"/>
      <c r="VL360"/>
      <c r="VM360"/>
      <c r="VN360"/>
      <c r="VO360"/>
      <c r="VP360"/>
      <c r="VQ360"/>
      <c r="VR360"/>
      <c r="VS360"/>
      <c r="VT360"/>
      <c r="VU360"/>
      <c r="VV360"/>
      <c r="VW360"/>
      <c r="VX360"/>
      <c r="VY360"/>
      <c r="VZ360"/>
      <c r="WA360"/>
      <c r="WB360"/>
      <c r="WC360"/>
      <c r="WD360"/>
      <c r="WE360"/>
      <c r="WF360"/>
      <c r="WG360"/>
      <c r="WH360"/>
      <c r="WI360"/>
      <c r="WJ360"/>
      <c r="WK360"/>
      <c r="WL360"/>
      <c r="WM360"/>
      <c r="WN360"/>
      <c r="WO360"/>
      <c r="WP360"/>
      <c r="WQ360"/>
      <c r="WR360"/>
      <c r="WS360"/>
      <c r="WT360"/>
      <c r="WU360"/>
      <c r="WV360"/>
      <c r="WW360"/>
      <c r="WX360"/>
      <c r="WY360"/>
      <c r="WZ360"/>
      <c r="XA360"/>
      <c r="XB360"/>
      <c r="XC360"/>
      <c r="XD360"/>
      <c r="XE360"/>
      <c r="XF360"/>
      <c r="XG360"/>
      <c r="XH360"/>
      <c r="XI360"/>
      <c r="XJ360"/>
      <c r="XK360"/>
      <c r="XL360"/>
      <c r="XM360"/>
      <c r="XN360"/>
      <c r="XO360"/>
      <c r="XP360"/>
      <c r="XQ360"/>
      <c r="XR360"/>
      <c r="XS360"/>
      <c r="XT360"/>
      <c r="XU360"/>
      <c r="XV360"/>
      <c r="XW360"/>
      <c r="XX360"/>
      <c r="XY360"/>
      <c r="XZ360"/>
      <c r="YA360"/>
      <c r="YB360"/>
      <c r="YC360"/>
      <c r="YD360"/>
      <c r="YE360"/>
      <c r="YF360"/>
      <c r="YG360"/>
      <c r="YH360"/>
      <c r="YI360"/>
      <c r="YJ360"/>
      <c r="YK360"/>
      <c r="YL360"/>
      <c r="YM360"/>
      <c r="YN360"/>
      <c r="YO360"/>
      <c r="YP360"/>
      <c r="YQ360"/>
      <c r="YR360"/>
      <c r="YS360"/>
      <c r="YT360"/>
      <c r="YU360"/>
      <c r="YV360"/>
      <c r="YW360"/>
      <c r="YX360"/>
      <c r="YY360"/>
      <c r="YZ360"/>
      <c r="ZA360"/>
      <c r="ZB360"/>
      <c r="ZC360"/>
      <c r="ZD360"/>
      <c r="ZE360"/>
      <c r="ZF360"/>
      <c r="ZG360"/>
      <c r="ZH360"/>
      <c r="ZI360"/>
      <c r="ZJ360"/>
      <c r="ZK360"/>
      <c r="ZL360"/>
      <c r="ZM360"/>
      <c r="ZN360"/>
      <c r="ZO360"/>
      <c r="ZP360"/>
      <c r="ZQ360"/>
      <c r="ZR360"/>
      <c r="ZS360"/>
      <c r="ZT360"/>
      <c r="ZU360"/>
      <c r="ZV360"/>
      <c r="ZW360"/>
      <c r="ZX360"/>
      <c r="ZY360"/>
      <c r="ZZ360"/>
      <c r="AAA360"/>
      <c r="AAB360"/>
      <c r="AAC360"/>
      <c r="AAD360"/>
      <c r="AAE360"/>
      <c r="AAF360"/>
      <c r="AAG360"/>
      <c r="AAH360"/>
      <c r="AAI360"/>
      <c r="AAJ360"/>
      <c r="AAK360"/>
      <c r="AAL360"/>
      <c r="AAM360"/>
      <c r="AAN360"/>
      <c r="AAO360"/>
      <c r="AAP360"/>
      <c r="AAQ360"/>
      <c r="AAR360"/>
      <c r="AAS360"/>
      <c r="AAT360"/>
      <c r="AAU360"/>
      <c r="AAV360"/>
      <c r="AAW360"/>
      <c r="AAX360"/>
      <c r="AAY360"/>
      <c r="AAZ360"/>
      <c r="ABA360"/>
      <c r="ABB360"/>
      <c r="ABC360"/>
      <c r="ABD360"/>
      <c r="ABE360"/>
      <c r="ABF360"/>
      <c r="ABG360"/>
      <c r="ABH360"/>
      <c r="ABI360"/>
      <c r="ABJ360"/>
      <c r="ABK360"/>
      <c r="ABL360"/>
      <c r="ABM360"/>
      <c r="ABN360"/>
      <c r="ABO360"/>
      <c r="ABP360"/>
      <c r="ABQ360"/>
      <c r="ABR360"/>
      <c r="ABS360"/>
      <c r="ABT360"/>
      <c r="ABU360"/>
      <c r="ABV360"/>
      <c r="ABW360"/>
      <c r="ABX360"/>
      <c r="ABY360"/>
      <c r="ABZ360"/>
      <c r="ACA360"/>
      <c r="ACB360"/>
      <c r="ACC360"/>
      <c r="ACD360"/>
      <c r="ACE360"/>
      <c r="ACF360"/>
      <c r="ACG360"/>
      <c r="ACH360"/>
      <c r="ACI360"/>
      <c r="ACJ360"/>
      <c r="ACK360"/>
      <c r="ACL360"/>
      <c r="ACM360"/>
      <c r="ACN360"/>
      <c r="ACO360"/>
      <c r="ACP360"/>
      <c r="ACQ360"/>
      <c r="ACR360"/>
      <c r="ACS360"/>
      <c r="ACT360"/>
      <c r="ACU360"/>
      <c r="ACV360"/>
      <c r="ACW360"/>
      <c r="ACX360"/>
      <c r="ACY360"/>
      <c r="ACZ360"/>
      <c r="ADA360"/>
      <c r="ADB360"/>
      <c r="ADC360"/>
      <c r="ADD360"/>
      <c r="ADE360"/>
      <c r="ADF360"/>
      <c r="ADG360"/>
      <c r="ADH360"/>
      <c r="ADI360"/>
      <c r="ADJ360"/>
      <c r="ADK360"/>
      <c r="ADL360"/>
      <c r="ADM360"/>
      <c r="ADN360"/>
      <c r="ADO360"/>
      <c r="ADP360"/>
      <c r="ADQ360"/>
      <c r="ADR360"/>
      <c r="ADS360"/>
      <c r="ADT360"/>
      <c r="ADU360"/>
      <c r="ADV360"/>
      <c r="ADW360"/>
      <c r="ADX360"/>
      <c r="ADY360"/>
      <c r="ADZ360"/>
      <c r="AEA360"/>
      <c r="AEB360"/>
      <c r="AEC360"/>
      <c r="AED360"/>
      <c r="AEE360"/>
      <c r="AEF360"/>
      <c r="AEG360"/>
      <c r="AEH360"/>
      <c r="AEI360"/>
      <c r="AEJ360"/>
      <c r="AEK360"/>
      <c r="AEL360"/>
      <c r="AEM360"/>
      <c r="AEN360"/>
      <c r="AEO360"/>
      <c r="AEP360"/>
      <c r="AEQ360"/>
      <c r="AER360"/>
      <c r="AES360"/>
      <c r="AET360"/>
      <c r="AEU360"/>
      <c r="AEV360"/>
      <c r="AEW360"/>
      <c r="AEX360"/>
      <c r="AEY360"/>
      <c r="AEZ360"/>
      <c r="AFA360"/>
      <c r="AFB360"/>
      <c r="AFC360"/>
      <c r="AFD360"/>
      <c r="AFE360"/>
      <c r="AFF360"/>
      <c r="AFG360"/>
      <c r="AFH360"/>
      <c r="AFI360"/>
      <c r="AFJ360"/>
      <c r="AFK360"/>
      <c r="AFL360"/>
      <c r="AFM360"/>
      <c r="AFN360"/>
      <c r="AFO360"/>
      <c r="AFP360"/>
      <c r="AFQ360"/>
      <c r="AFR360"/>
      <c r="AFS360"/>
      <c r="AFT360"/>
      <c r="AFU360"/>
      <c r="AFV360"/>
      <c r="AFW360"/>
      <c r="AFX360"/>
      <c r="AFY360"/>
      <c r="AFZ360"/>
      <c r="AGA360"/>
      <c r="AGB360"/>
      <c r="AGC360"/>
      <c r="AGD360"/>
      <c r="AGE360"/>
      <c r="AGF360"/>
      <c r="AGG360"/>
      <c r="AGH360"/>
      <c r="AGI360"/>
      <c r="AGJ360"/>
      <c r="AGK360"/>
      <c r="AGL360"/>
      <c r="AGM360"/>
      <c r="AGN360"/>
      <c r="AGO360"/>
      <c r="AGP360"/>
      <c r="AGQ360"/>
      <c r="AGR360"/>
      <c r="AGS360"/>
      <c r="AGT360"/>
      <c r="AGU360"/>
      <c r="AGV360"/>
      <c r="AGW360"/>
      <c r="AGX360"/>
      <c r="AGY360"/>
      <c r="AGZ360"/>
      <c r="AHA360"/>
      <c r="AHB360"/>
      <c r="AHC360"/>
      <c r="AHD360"/>
      <c r="AHE360"/>
      <c r="AHF360"/>
      <c r="AHG360"/>
      <c r="AHH360"/>
      <c r="AHI360"/>
      <c r="AHJ360"/>
      <c r="AHK360"/>
      <c r="AHL360"/>
      <c r="AHM360"/>
      <c r="AHN360"/>
      <c r="AHO360"/>
      <c r="AHP360"/>
      <c r="AHQ360"/>
      <c r="AHR360"/>
      <c r="AHS360"/>
      <c r="AHT360"/>
      <c r="AHU360"/>
      <c r="AHV360"/>
      <c r="AHW360"/>
      <c r="AHX360"/>
      <c r="AHY360"/>
      <c r="AHZ360"/>
      <c r="AIA360"/>
      <c r="AIB360"/>
      <c r="AIC360"/>
      <c r="AID360"/>
      <c r="AIE360"/>
      <c r="AIF360"/>
      <c r="AIG360"/>
      <c r="AIH360"/>
      <c r="AII360"/>
      <c r="AIJ360"/>
      <c r="AIK360"/>
      <c r="AIL360"/>
      <c r="AIM360"/>
      <c r="AIN360"/>
      <c r="AIO360"/>
      <c r="AIP360"/>
      <c r="AIQ360"/>
      <c r="AIR360"/>
      <c r="AIS360"/>
      <c r="AIT360"/>
      <c r="AIU360"/>
      <c r="AIV360"/>
      <c r="AIW360"/>
      <c r="AIX360"/>
      <c r="AIY360"/>
      <c r="AIZ360"/>
      <c r="AJA360"/>
      <c r="AJB360"/>
      <c r="AJC360"/>
      <c r="AJD360"/>
      <c r="AJE360"/>
      <c r="AJF360"/>
      <c r="AJG360"/>
      <c r="AJH360"/>
      <c r="AJI360"/>
      <c r="AJJ360"/>
      <c r="AJK360"/>
      <c r="AJL360"/>
      <c r="AJM360"/>
      <c r="AJN360"/>
      <c r="AJO360"/>
      <c r="AJP360"/>
      <c r="AJQ360"/>
      <c r="AJR360"/>
      <c r="AJS360"/>
      <c r="AJT360"/>
      <c r="AJU360"/>
      <c r="AJV360"/>
      <c r="AJW360"/>
      <c r="AJX360"/>
      <c r="AJY360"/>
      <c r="AJZ360"/>
      <c r="AKA360"/>
      <c r="AKB360"/>
      <c r="AKC360"/>
      <c r="AKD360"/>
      <c r="AKE360"/>
      <c r="AKF360"/>
      <c r="AKG360"/>
      <c r="AKH360"/>
      <c r="AKI360"/>
      <c r="AKJ360"/>
      <c r="AKK360"/>
      <c r="AKL360"/>
      <c r="AKM360"/>
      <c r="AKN360"/>
      <c r="AKO360"/>
      <c r="AKP360"/>
      <c r="AKQ360"/>
      <c r="AKR360"/>
      <c r="AKS360"/>
      <c r="AKT360"/>
      <c r="AKU360"/>
      <c r="AKV360"/>
      <c r="AKW360"/>
      <c r="AKX360"/>
      <c r="AKY360"/>
      <c r="AKZ360"/>
      <c r="ALA360"/>
      <c r="ALB360"/>
      <c r="ALC360"/>
      <c r="ALD360"/>
      <c r="ALE360"/>
      <c r="ALF360"/>
      <c r="ALG360"/>
      <c r="ALH360"/>
      <c r="ALI360"/>
      <c r="ALJ360"/>
      <c r="ALK360"/>
      <c r="ALL360"/>
      <c r="ALM360"/>
      <c r="ALN360"/>
      <c r="ALO360"/>
      <c r="ALP360"/>
      <c r="ALQ360"/>
      <c r="ALR360"/>
      <c r="ALS360"/>
      <c r="ALT360"/>
      <c r="ALU360"/>
      <c r="ALV360"/>
      <c r="ALW360"/>
      <c r="ALX360"/>
      <c r="ALY360"/>
      <c r="ALZ360"/>
      <c r="AMA360"/>
      <c r="AMB360"/>
      <c r="AMC360"/>
      <c r="AMD360"/>
      <c r="AME360"/>
      <c r="AMF360"/>
      <c r="AMG360"/>
      <c r="AMH360"/>
      <c r="AMI360"/>
    </row>
    <row r="361" spans="1:1024" ht="45">
      <c r="A361" s="296" t="s">
        <v>1336</v>
      </c>
      <c r="B361" s="156">
        <v>361</v>
      </c>
      <c r="C361" s="310" t="s">
        <v>1337</v>
      </c>
      <c r="D361" s="296" t="s">
        <v>1338</v>
      </c>
      <c r="E361"/>
      <c r="F361"/>
      <c r="G361"/>
      <c r="H361" s="154">
        <v>4</v>
      </c>
      <c r="I361" s="343"/>
      <c r="J361" s="154">
        <v>2</v>
      </c>
      <c r="K361" s="154">
        <v>2</v>
      </c>
      <c r="L361" s="154">
        <v>1</v>
      </c>
      <c r="M361" s="154">
        <v>1</v>
      </c>
      <c r="N361"/>
      <c r="O361" s="156">
        <v>3</v>
      </c>
      <c r="P361" s="154">
        <v>2</v>
      </c>
      <c r="Q361" s="154">
        <v>2</v>
      </c>
      <c r="R361"/>
      <c r="S361"/>
      <c r="T361"/>
      <c r="U361" s="232"/>
      <c r="V361" s="166">
        <f t="shared" si="178"/>
        <v>100</v>
      </c>
      <c r="W361" s="166">
        <f t="shared" si="171"/>
        <v>100</v>
      </c>
      <c r="X361" s="166">
        <f t="shared" si="183"/>
        <v>20</v>
      </c>
      <c r="Y361" s="166">
        <f t="shared" si="185"/>
        <v>100</v>
      </c>
      <c r="Z361" s="166">
        <f t="shared" si="184"/>
        <v>10</v>
      </c>
      <c r="AA361" s="174">
        <f t="shared" ref="AA361:AA425" si="187">IF(OR(EXACT(Q361,"1A"),EXACT(Q361,"1B")),0.1,IF(Q361=2,1,100))</f>
        <v>1</v>
      </c>
      <c r="AB361" s="174">
        <f t="shared" si="186"/>
        <v>100</v>
      </c>
      <c r="AC361" s="174">
        <f t="shared" si="177"/>
        <v>100</v>
      </c>
      <c r="AD361"/>
      <c r="AE361" s="233">
        <v>0.1</v>
      </c>
      <c r="AF361" s="220">
        <v>5</v>
      </c>
      <c r="AG361" s="220">
        <v>5</v>
      </c>
      <c r="AH361" s="162">
        <f t="shared" si="181"/>
        <v>100</v>
      </c>
      <c r="AI361" s="162">
        <f t="shared" si="182"/>
        <v>100</v>
      </c>
      <c r="AJ361" s="163"/>
      <c r="AK361"/>
      <c r="AL361"/>
      <c r="AM361" s="163"/>
      <c r="AN361"/>
      <c r="AO361"/>
      <c r="AP361" s="154" t="s">
        <v>1307</v>
      </c>
      <c r="AQ361" s="243" t="s">
        <v>1299</v>
      </c>
      <c r="AR361" s="154" t="s">
        <v>1308</v>
      </c>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c r="WR361"/>
      <c r="WS361"/>
      <c r="WT361"/>
      <c r="WU361"/>
      <c r="WV361"/>
      <c r="WW361"/>
      <c r="WX361"/>
      <c r="WY361"/>
      <c r="WZ361"/>
      <c r="XA361"/>
      <c r="XB361"/>
      <c r="XC361"/>
      <c r="XD361"/>
      <c r="XE361"/>
      <c r="XF361"/>
      <c r="XG361"/>
      <c r="XH361"/>
      <c r="XI361"/>
      <c r="XJ361"/>
      <c r="XK361"/>
      <c r="XL361"/>
      <c r="XM361"/>
      <c r="XN361"/>
      <c r="XO361"/>
      <c r="XP361"/>
      <c r="XQ361"/>
      <c r="XR361"/>
      <c r="XS361"/>
      <c r="XT361"/>
      <c r="XU361"/>
      <c r="XV361"/>
      <c r="XW361"/>
      <c r="XX361"/>
      <c r="XY361"/>
      <c r="XZ361"/>
      <c r="YA361"/>
      <c r="YB361"/>
      <c r="YC361"/>
      <c r="YD361"/>
      <c r="YE361"/>
      <c r="YF361"/>
      <c r="YG361"/>
      <c r="YH361"/>
      <c r="YI361"/>
      <c r="YJ361"/>
      <c r="YK361"/>
      <c r="YL361"/>
      <c r="YM361"/>
      <c r="YN361"/>
      <c r="YO361"/>
      <c r="YP361"/>
      <c r="YQ361"/>
      <c r="YR361"/>
      <c r="YS361"/>
      <c r="YT361"/>
      <c r="YU361"/>
      <c r="YV361"/>
      <c r="YW361"/>
      <c r="YX361"/>
      <c r="YY361"/>
      <c r="YZ361"/>
      <c r="ZA361"/>
      <c r="ZB361"/>
      <c r="ZC361"/>
      <c r="ZD361"/>
      <c r="ZE361"/>
      <c r="ZF361"/>
      <c r="ZG361"/>
      <c r="ZH361"/>
      <c r="ZI361"/>
      <c r="ZJ361"/>
      <c r="ZK361"/>
      <c r="ZL361"/>
      <c r="ZM361"/>
      <c r="ZN361"/>
      <c r="ZO361"/>
      <c r="ZP361"/>
      <c r="ZQ361"/>
      <c r="ZR361"/>
      <c r="ZS361"/>
      <c r="ZT361"/>
      <c r="ZU361"/>
      <c r="ZV361"/>
      <c r="ZW361"/>
      <c r="ZX361"/>
      <c r="ZY361"/>
      <c r="ZZ361"/>
      <c r="AAA361"/>
      <c r="AAB361"/>
      <c r="AAC361"/>
      <c r="AAD361"/>
      <c r="AAE361"/>
      <c r="AAF361"/>
      <c r="AAG361"/>
      <c r="AAH361"/>
      <c r="AAI361"/>
      <c r="AAJ361"/>
      <c r="AAK361"/>
      <c r="AAL361"/>
      <c r="AAM361"/>
      <c r="AAN361"/>
      <c r="AAO361"/>
      <c r="AAP361"/>
      <c r="AAQ361"/>
      <c r="AAR361"/>
      <c r="AAS361"/>
      <c r="AAT361"/>
      <c r="AAU361"/>
      <c r="AAV361"/>
      <c r="AAW361"/>
      <c r="AAX361"/>
      <c r="AAY361"/>
      <c r="AAZ361"/>
      <c r="ABA361"/>
      <c r="ABB361"/>
      <c r="ABC361"/>
      <c r="ABD361"/>
      <c r="ABE361"/>
      <c r="ABF361"/>
      <c r="ABG361"/>
      <c r="ABH361"/>
      <c r="ABI361"/>
      <c r="ABJ361"/>
      <c r="ABK361"/>
      <c r="ABL361"/>
      <c r="ABM361"/>
      <c r="ABN361"/>
      <c r="ABO361"/>
      <c r="ABP361"/>
      <c r="ABQ361"/>
      <c r="ABR361"/>
      <c r="ABS361"/>
      <c r="ABT361"/>
      <c r="ABU361"/>
      <c r="ABV361"/>
      <c r="ABW361"/>
      <c r="ABX361"/>
      <c r="ABY361"/>
      <c r="ABZ361"/>
      <c r="ACA361"/>
      <c r="ACB361"/>
      <c r="ACC361"/>
      <c r="ACD361"/>
      <c r="ACE361"/>
      <c r="ACF361"/>
      <c r="ACG361"/>
      <c r="ACH361"/>
      <c r="ACI361"/>
      <c r="ACJ361"/>
      <c r="ACK361"/>
      <c r="ACL361"/>
      <c r="ACM361"/>
      <c r="ACN361"/>
      <c r="ACO361"/>
      <c r="ACP361"/>
      <c r="ACQ361"/>
      <c r="ACR361"/>
      <c r="ACS361"/>
      <c r="ACT361"/>
      <c r="ACU361"/>
      <c r="ACV361"/>
      <c r="ACW361"/>
      <c r="ACX361"/>
      <c r="ACY361"/>
      <c r="ACZ361"/>
      <c r="ADA361"/>
      <c r="ADB361"/>
      <c r="ADC361"/>
      <c r="ADD361"/>
      <c r="ADE361"/>
      <c r="ADF361"/>
      <c r="ADG361"/>
      <c r="ADH361"/>
      <c r="ADI361"/>
      <c r="ADJ361"/>
      <c r="ADK361"/>
      <c r="ADL361"/>
      <c r="ADM361"/>
      <c r="ADN361"/>
      <c r="ADO361"/>
      <c r="ADP361"/>
      <c r="ADQ361"/>
      <c r="ADR361"/>
      <c r="ADS361"/>
      <c r="ADT361"/>
      <c r="ADU361"/>
      <c r="ADV361"/>
      <c r="ADW361"/>
      <c r="ADX361"/>
      <c r="ADY361"/>
      <c r="ADZ361"/>
      <c r="AEA361"/>
      <c r="AEB361"/>
      <c r="AEC361"/>
      <c r="AED361"/>
      <c r="AEE361"/>
      <c r="AEF361"/>
      <c r="AEG361"/>
      <c r="AEH361"/>
      <c r="AEI361"/>
      <c r="AEJ361"/>
      <c r="AEK361"/>
      <c r="AEL361"/>
      <c r="AEM361"/>
      <c r="AEN361"/>
      <c r="AEO361"/>
      <c r="AEP361"/>
      <c r="AEQ361"/>
      <c r="AER361"/>
      <c r="AES361"/>
      <c r="AET361"/>
      <c r="AEU361"/>
      <c r="AEV361"/>
      <c r="AEW361"/>
      <c r="AEX361"/>
      <c r="AEY361"/>
      <c r="AEZ361"/>
      <c r="AFA361"/>
      <c r="AFB361"/>
      <c r="AFC361"/>
      <c r="AFD361"/>
      <c r="AFE361"/>
      <c r="AFF361"/>
      <c r="AFG361"/>
      <c r="AFH361"/>
      <c r="AFI361"/>
      <c r="AFJ361"/>
      <c r="AFK361"/>
      <c r="AFL361"/>
      <c r="AFM361"/>
      <c r="AFN361"/>
      <c r="AFO361"/>
      <c r="AFP361"/>
      <c r="AFQ361"/>
      <c r="AFR361"/>
      <c r="AFS361"/>
      <c r="AFT361"/>
      <c r="AFU361"/>
      <c r="AFV361"/>
      <c r="AFW361"/>
      <c r="AFX361"/>
      <c r="AFY361"/>
      <c r="AFZ361"/>
      <c r="AGA361"/>
      <c r="AGB361"/>
      <c r="AGC361"/>
      <c r="AGD361"/>
      <c r="AGE361"/>
      <c r="AGF361"/>
      <c r="AGG361"/>
      <c r="AGH361"/>
      <c r="AGI361"/>
      <c r="AGJ361"/>
      <c r="AGK361"/>
      <c r="AGL361"/>
      <c r="AGM361"/>
      <c r="AGN361"/>
      <c r="AGO361"/>
      <c r="AGP361"/>
      <c r="AGQ361"/>
      <c r="AGR361"/>
      <c r="AGS361"/>
      <c r="AGT361"/>
      <c r="AGU361"/>
      <c r="AGV361"/>
      <c r="AGW361"/>
      <c r="AGX361"/>
      <c r="AGY361"/>
      <c r="AGZ361"/>
      <c r="AHA361"/>
      <c r="AHB361"/>
      <c r="AHC361"/>
      <c r="AHD361"/>
      <c r="AHE361"/>
      <c r="AHF361"/>
      <c r="AHG361"/>
      <c r="AHH361"/>
      <c r="AHI361"/>
      <c r="AHJ361"/>
      <c r="AHK361"/>
      <c r="AHL361"/>
      <c r="AHM361"/>
      <c r="AHN361"/>
      <c r="AHO361"/>
      <c r="AHP361"/>
      <c r="AHQ361"/>
      <c r="AHR361"/>
      <c r="AHS361"/>
      <c r="AHT361"/>
      <c r="AHU361"/>
      <c r="AHV361"/>
      <c r="AHW361"/>
      <c r="AHX361"/>
      <c r="AHY361"/>
      <c r="AHZ361"/>
      <c r="AIA361"/>
      <c r="AIB361"/>
      <c r="AIC361"/>
      <c r="AID361"/>
      <c r="AIE361"/>
      <c r="AIF361"/>
      <c r="AIG361"/>
      <c r="AIH361"/>
      <c r="AII361"/>
      <c r="AIJ361"/>
      <c r="AIK361"/>
      <c r="AIL361"/>
      <c r="AIM361"/>
      <c r="AIN361"/>
      <c r="AIO361"/>
      <c r="AIP361"/>
      <c r="AIQ361"/>
      <c r="AIR361"/>
      <c r="AIS361"/>
      <c r="AIT361"/>
      <c r="AIU361"/>
      <c r="AIV361"/>
      <c r="AIW361"/>
      <c r="AIX361"/>
      <c r="AIY361"/>
      <c r="AIZ361"/>
      <c r="AJA361"/>
      <c r="AJB361"/>
      <c r="AJC361"/>
      <c r="AJD361"/>
      <c r="AJE361"/>
      <c r="AJF361"/>
      <c r="AJG361"/>
      <c r="AJH361"/>
      <c r="AJI361"/>
      <c r="AJJ361"/>
      <c r="AJK361"/>
      <c r="AJL361"/>
      <c r="AJM361"/>
      <c r="AJN361"/>
      <c r="AJO361"/>
      <c r="AJP361"/>
      <c r="AJQ361"/>
      <c r="AJR361"/>
      <c r="AJS361"/>
      <c r="AJT361"/>
      <c r="AJU361"/>
      <c r="AJV361"/>
      <c r="AJW361"/>
      <c r="AJX361"/>
      <c r="AJY361"/>
      <c r="AJZ361"/>
      <c r="AKA361"/>
      <c r="AKB361"/>
      <c r="AKC361"/>
      <c r="AKD361"/>
      <c r="AKE361"/>
      <c r="AKF361"/>
      <c r="AKG361"/>
      <c r="AKH361"/>
      <c r="AKI361"/>
      <c r="AKJ361"/>
      <c r="AKK361"/>
      <c r="AKL361"/>
      <c r="AKM361"/>
      <c r="AKN361"/>
      <c r="AKO361"/>
      <c r="AKP361"/>
      <c r="AKQ361"/>
      <c r="AKR361"/>
      <c r="AKS361"/>
      <c r="AKT361"/>
      <c r="AKU361"/>
      <c r="AKV361"/>
      <c r="AKW361"/>
      <c r="AKX361"/>
      <c r="AKY361"/>
      <c r="AKZ361"/>
      <c r="ALA361"/>
      <c r="ALB361"/>
      <c r="ALC361"/>
      <c r="ALD361"/>
      <c r="ALE361"/>
      <c r="ALF361"/>
      <c r="ALG361"/>
      <c r="ALH361"/>
      <c r="ALI361"/>
      <c r="ALJ361"/>
      <c r="ALK361"/>
      <c r="ALL361"/>
      <c r="ALM361"/>
      <c r="ALN361"/>
      <c r="ALO361"/>
      <c r="ALP361"/>
      <c r="ALQ361"/>
      <c r="ALR361"/>
      <c r="ALS361"/>
      <c r="ALT361"/>
      <c r="ALU361"/>
      <c r="ALV361"/>
      <c r="ALW361"/>
      <c r="ALX361"/>
      <c r="ALY361"/>
      <c r="ALZ361"/>
      <c r="AMA361"/>
      <c r="AMB361"/>
      <c r="AMC361"/>
      <c r="AMD361"/>
      <c r="AME361"/>
      <c r="AMF361"/>
      <c r="AMG361"/>
      <c r="AMH361"/>
      <c r="AMI361"/>
    </row>
    <row r="362" spans="1:1024" ht="30">
      <c r="A362" s="391" t="s">
        <v>26059</v>
      </c>
      <c r="B362" s="156">
        <v>362</v>
      </c>
      <c r="C362" s="306" t="s">
        <v>1339</v>
      </c>
      <c r="D362" s="276" t="s">
        <v>1340</v>
      </c>
      <c r="E362" s="234"/>
      <c r="F362" s="235"/>
      <c r="H362" s="359">
        <v>4</v>
      </c>
      <c r="I362" s="399"/>
      <c r="J362" s="359">
        <v>2</v>
      </c>
      <c r="K362" s="359">
        <v>2</v>
      </c>
      <c r="L362" s="359">
        <v>1</v>
      </c>
      <c r="M362" s="359">
        <v>1</v>
      </c>
      <c r="N362" s="359"/>
      <c r="O362" s="396">
        <v>3</v>
      </c>
      <c r="P362" s="359">
        <v>2</v>
      </c>
      <c r="Q362" s="359">
        <v>2</v>
      </c>
      <c r="R362" s="359"/>
      <c r="S362" s="359"/>
      <c r="T362" s="359"/>
      <c r="U362" s="232"/>
      <c r="V362" s="166">
        <f t="shared" si="178"/>
        <v>100</v>
      </c>
      <c r="W362" s="166">
        <f t="shared" si="171"/>
        <v>100</v>
      </c>
      <c r="X362" s="166">
        <f t="shared" si="183"/>
        <v>20</v>
      </c>
      <c r="Y362" s="166">
        <f t="shared" si="185"/>
        <v>100</v>
      </c>
      <c r="Z362" s="166">
        <f t="shared" si="184"/>
        <v>10</v>
      </c>
      <c r="AA362" s="174">
        <f t="shared" si="187"/>
        <v>1</v>
      </c>
      <c r="AB362" s="174">
        <f t="shared" si="186"/>
        <v>100</v>
      </c>
      <c r="AC362" s="174">
        <f t="shared" si="177"/>
        <v>100</v>
      </c>
      <c r="AE362" s="233">
        <v>0.1</v>
      </c>
      <c r="AF362" s="162">
        <f>IF(OR(OR(EXACT(J362,"1A"),EXACT(J362,"1B"),EXACT(J362,"1C")),K362=1),1,IF(K362=2,10,100))</f>
        <v>10</v>
      </c>
      <c r="AG362" s="162">
        <f>IF(OR(EXACT(J362,"1A"),EXACT(J362,"1B"),EXACT(J362,"1C")),1,IF(J362=2,10,100))</f>
        <v>10</v>
      </c>
      <c r="AH362" s="162">
        <f t="shared" si="181"/>
        <v>100</v>
      </c>
      <c r="AI362" s="162">
        <f t="shared" si="182"/>
        <v>100</v>
      </c>
      <c r="AJ362" s="352"/>
      <c r="AK362" s="156"/>
      <c r="AM362" s="163"/>
      <c r="AP362" s="154" t="s">
        <v>1307</v>
      </c>
      <c r="AQ362" s="243" t="s">
        <v>1299</v>
      </c>
      <c r="AR362" s="154" t="s">
        <v>1341</v>
      </c>
      <c r="AS362" s="235"/>
      <c r="AT362" s="235"/>
      <c r="AU362" s="235"/>
      <c r="AV362" s="235"/>
      <c r="AW362" s="235"/>
      <c r="AX362" s="235"/>
      <c r="AY362" s="235"/>
      <c r="AZ362" s="235"/>
      <c r="BA362" s="235"/>
      <c r="BB362" s="235"/>
      <c r="BC362" s="235"/>
      <c r="BD362" s="235"/>
      <c r="BE362" s="235"/>
      <c r="BF362" s="235"/>
      <c r="BG362" s="235"/>
      <c r="BH362" s="235"/>
      <c r="BI362" s="235"/>
      <c r="BJ362" s="235"/>
      <c r="BK362" s="235"/>
      <c r="BL362" s="235"/>
      <c r="BM362" s="235"/>
      <c r="BN362" s="235"/>
      <c r="BO362" s="235"/>
      <c r="BP362" s="235"/>
      <c r="BQ362" s="235"/>
      <c r="BR362" s="235"/>
      <c r="BS362" s="235"/>
      <c r="BT362" s="235"/>
      <c r="BU362" s="235"/>
      <c r="BV362" s="235"/>
      <c r="BW362" s="235"/>
      <c r="BX362" s="235"/>
      <c r="BY362" s="235"/>
      <c r="BZ362" s="235"/>
      <c r="CA362" s="235"/>
      <c r="CB362" s="235"/>
      <c r="CC362" s="235"/>
      <c r="CD362" s="235"/>
      <c r="CE362" s="235"/>
      <c r="CF362" s="235"/>
      <c r="CG362" s="235"/>
      <c r="CH362" s="235"/>
      <c r="CI362" s="235"/>
      <c r="CJ362" s="235"/>
      <c r="CK362" s="235"/>
      <c r="CL362" s="235"/>
      <c r="CM362" s="235"/>
      <c r="CN362" s="235"/>
      <c r="CO362" s="235"/>
      <c r="CP362" s="235"/>
      <c r="CQ362" s="235"/>
      <c r="CR362" s="235"/>
      <c r="CS362" s="235"/>
      <c r="CT362" s="235"/>
      <c r="CU362" s="235"/>
      <c r="CV362" s="235"/>
      <c r="CW362" s="235"/>
      <c r="CX362" s="235"/>
      <c r="CY362" s="235"/>
      <c r="CZ362" s="235"/>
      <c r="DA362" s="235"/>
      <c r="DB362" s="235"/>
      <c r="DC362" s="235"/>
      <c r="DD362" s="235"/>
      <c r="DE362" s="235"/>
      <c r="DF362" s="235"/>
      <c r="DG362" s="235"/>
      <c r="DH362" s="235"/>
      <c r="DI362" s="235"/>
      <c r="DJ362" s="235"/>
      <c r="DK362" s="235"/>
      <c r="DL362" s="235"/>
      <c r="DM362" s="235"/>
      <c r="DN362" s="235"/>
      <c r="DO362" s="235"/>
      <c r="DP362" s="235"/>
      <c r="DQ362" s="235"/>
      <c r="DR362" s="235"/>
      <c r="DS362" s="235"/>
      <c r="DT362" s="235"/>
      <c r="DU362" s="235"/>
      <c r="DV362" s="235"/>
      <c r="DW362" s="235"/>
      <c r="DX362" s="235"/>
      <c r="DY362" s="235"/>
      <c r="DZ362" s="235"/>
      <c r="EA362" s="235"/>
      <c r="EB362" s="235"/>
      <c r="EC362" s="235"/>
      <c r="ED362" s="235"/>
      <c r="EE362" s="235"/>
      <c r="EF362" s="235"/>
      <c r="EG362" s="235"/>
      <c r="EH362" s="235"/>
      <c r="EI362" s="235"/>
      <c r="EJ362" s="235"/>
      <c r="EK362" s="235"/>
      <c r="EL362" s="235"/>
      <c r="EM362" s="235"/>
      <c r="EN362" s="235"/>
      <c r="EO362" s="235"/>
      <c r="EP362" s="235"/>
      <c r="EQ362" s="235"/>
      <c r="ER362" s="235"/>
      <c r="ES362" s="235"/>
      <c r="ET362" s="235"/>
      <c r="EU362" s="235"/>
      <c r="EV362" s="235"/>
      <c r="EW362" s="235"/>
      <c r="EX362" s="235"/>
      <c r="EY362" s="235"/>
      <c r="EZ362" s="235"/>
      <c r="FA362" s="235"/>
      <c r="FB362" s="235"/>
      <c r="FC362" s="235"/>
      <c r="FD362" s="235"/>
      <c r="FE362" s="235"/>
      <c r="FF362" s="235"/>
      <c r="FG362" s="235"/>
      <c r="FH362" s="235"/>
      <c r="FI362" s="235"/>
      <c r="FJ362" s="235"/>
      <c r="FK362" s="235"/>
      <c r="FL362" s="235"/>
      <c r="FM362" s="235"/>
      <c r="FN362" s="235"/>
      <c r="FO362" s="235"/>
      <c r="FP362" s="235"/>
      <c r="FQ362" s="235"/>
      <c r="FR362" s="235"/>
      <c r="FS362" s="235"/>
      <c r="FT362" s="235"/>
      <c r="FU362" s="235"/>
      <c r="FV362" s="235"/>
      <c r="FW362" s="235"/>
      <c r="FX362" s="235"/>
      <c r="FY362" s="235"/>
      <c r="FZ362" s="235"/>
      <c r="GA362" s="235"/>
      <c r="GB362" s="235"/>
      <c r="GC362" s="235"/>
      <c r="GD362" s="235"/>
      <c r="GE362" s="235"/>
      <c r="GF362" s="235"/>
      <c r="GG362" s="235"/>
      <c r="GH362" s="235"/>
      <c r="GI362" s="235"/>
      <c r="GJ362" s="235"/>
      <c r="GK362" s="235"/>
      <c r="GL362" s="235"/>
      <c r="GM362" s="235"/>
      <c r="GN362" s="235"/>
      <c r="GO362" s="235"/>
      <c r="GP362" s="235"/>
      <c r="GQ362" s="235"/>
      <c r="GR362" s="235"/>
      <c r="GS362" s="235"/>
      <c r="GT362" s="235"/>
      <c r="GU362" s="235"/>
      <c r="GV362" s="235"/>
      <c r="GW362" s="235"/>
      <c r="GX362" s="235"/>
      <c r="GY362" s="235"/>
      <c r="GZ362" s="235"/>
      <c r="HA362" s="235"/>
      <c r="HB362" s="235"/>
      <c r="HC362" s="235"/>
      <c r="HD362" s="235"/>
      <c r="HE362" s="235"/>
      <c r="HF362" s="235"/>
      <c r="HG362" s="235"/>
      <c r="HH362" s="235"/>
      <c r="HI362" s="235"/>
      <c r="HJ362" s="235"/>
      <c r="HK362" s="235"/>
      <c r="HL362" s="235"/>
      <c r="HM362" s="235"/>
      <c r="HN362" s="235"/>
      <c r="HO362" s="235"/>
      <c r="HP362" s="235"/>
      <c r="HQ362" s="235"/>
      <c r="HR362" s="235"/>
      <c r="HS362" s="235"/>
      <c r="HT362" s="235"/>
      <c r="HU362" s="235"/>
      <c r="HV362" s="235"/>
      <c r="HW362" s="235"/>
      <c r="HX362" s="235"/>
      <c r="HY362" s="235"/>
      <c r="HZ362" s="235"/>
      <c r="IA362" s="235"/>
      <c r="IB362" s="235"/>
      <c r="IC362" s="235"/>
      <c r="ID362" s="235"/>
      <c r="IE362" s="235"/>
      <c r="IF362" s="235"/>
      <c r="IG362" s="235"/>
      <c r="IH362" s="235"/>
      <c r="II362" s="235"/>
      <c r="IJ362" s="235"/>
      <c r="IK362" s="235"/>
      <c r="IL362" s="235"/>
      <c r="IM362" s="235"/>
      <c r="IN362" s="235"/>
      <c r="IO362" s="235"/>
      <c r="IP362" s="235"/>
      <c r="IQ362" s="235"/>
      <c r="IR362" s="235"/>
      <c r="IS362" s="235"/>
      <c r="IT362" s="235"/>
      <c r="IU362" s="235"/>
      <c r="IV362" s="235"/>
      <c r="IW362" s="235"/>
      <c r="IX362" s="235"/>
      <c r="IY362" s="235"/>
      <c r="IZ362" s="235"/>
      <c r="JA362" s="235"/>
      <c r="JB362" s="235"/>
      <c r="JC362" s="235"/>
      <c r="JD362" s="235"/>
      <c r="JE362" s="235"/>
      <c r="JF362" s="235"/>
      <c r="JG362" s="235"/>
      <c r="JH362" s="235"/>
      <c r="JI362" s="235"/>
      <c r="JJ362" s="235"/>
      <c r="JK362" s="235"/>
      <c r="JL362" s="235"/>
      <c r="JM362" s="235"/>
      <c r="JN362" s="235"/>
      <c r="JO362" s="235"/>
      <c r="JP362" s="235"/>
      <c r="JQ362" s="235"/>
      <c r="JR362" s="235"/>
      <c r="JS362" s="235"/>
      <c r="JT362" s="235"/>
      <c r="JU362" s="235"/>
      <c r="JV362" s="235"/>
      <c r="JW362" s="235"/>
      <c r="JX362" s="235"/>
      <c r="JY362" s="235"/>
      <c r="JZ362" s="235"/>
      <c r="KA362" s="235"/>
      <c r="KB362" s="235"/>
      <c r="KC362" s="235"/>
      <c r="KD362" s="235"/>
      <c r="KE362" s="235"/>
      <c r="KF362" s="235"/>
      <c r="KG362" s="235"/>
      <c r="KH362" s="235"/>
      <c r="KI362" s="235"/>
      <c r="KJ362" s="235"/>
      <c r="KK362" s="235"/>
      <c r="KL362" s="235"/>
      <c r="KM362" s="235"/>
      <c r="KN362" s="235"/>
      <c r="KO362" s="235"/>
      <c r="KP362" s="235"/>
      <c r="KQ362" s="235"/>
      <c r="KR362" s="235"/>
      <c r="KS362" s="235"/>
      <c r="KT362" s="235"/>
      <c r="KU362" s="235"/>
      <c r="KV362" s="235"/>
      <c r="KW362" s="235"/>
      <c r="KX362" s="235"/>
      <c r="KY362" s="235"/>
      <c r="KZ362" s="235"/>
      <c r="LA362" s="235"/>
      <c r="LB362" s="235"/>
      <c r="LC362" s="235"/>
      <c r="LD362" s="235"/>
      <c r="LE362" s="235"/>
      <c r="LF362" s="235"/>
      <c r="LG362" s="235"/>
      <c r="LH362" s="235"/>
      <c r="LI362" s="235"/>
      <c r="LJ362" s="235"/>
      <c r="LK362" s="235"/>
      <c r="LL362" s="235"/>
      <c r="LM362" s="235"/>
      <c r="LN362" s="235"/>
      <c r="LO362" s="235"/>
      <c r="LP362" s="235"/>
      <c r="LQ362" s="235"/>
      <c r="LR362" s="235"/>
      <c r="LS362" s="235"/>
      <c r="LT362" s="235"/>
      <c r="LU362" s="235"/>
      <c r="LV362" s="235"/>
      <c r="LW362" s="235"/>
      <c r="LX362" s="235"/>
      <c r="LY362" s="235"/>
      <c r="LZ362" s="235"/>
      <c r="MA362" s="235"/>
      <c r="MB362" s="235"/>
      <c r="MC362" s="235"/>
      <c r="MD362" s="235"/>
      <c r="ME362" s="235"/>
      <c r="MF362" s="235"/>
      <c r="MG362" s="235"/>
      <c r="MH362" s="235"/>
      <c r="MI362" s="235"/>
      <c r="MJ362" s="235"/>
      <c r="MK362" s="235"/>
      <c r="ML362" s="235"/>
      <c r="MM362" s="235"/>
      <c r="MN362" s="235"/>
      <c r="MO362" s="235"/>
      <c r="MP362" s="235"/>
      <c r="MQ362" s="235"/>
      <c r="MR362" s="235"/>
      <c r="MS362" s="235"/>
      <c r="MT362" s="235"/>
      <c r="MU362" s="235"/>
      <c r="MV362" s="235"/>
      <c r="MW362" s="235"/>
      <c r="MX362" s="235"/>
      <c r="MY362" s="235"/>
      <c r="MZ362" s="235"/>
      <c r="NA362" s="235"/>
      <c r="NB362" s="235"/>
      <c r="NC362" s="235"/>
      <c r="ND362" s="235"/>
      <c r="NE362" s="235"/>
      <c r="NF362" s="235"/>
      <c r="NG362" s="235"/>
      <c r="NH362" s="235"/>
      <c r="NI362" s="235"/>
      <c r="NJ362" s="235"/>
      <c r="NK362" s="235"/>
      <c r="NL362" s="235"/>
      <c r="NM362" s="235"/>
      <c r="NN362" s="235"/>
      <c r="NO362" s="235"/>
      <c r="NP362" s="235"/>
      <c r="NQ362" s="235"/>
      <c r="NR362" s="235"/>
      <c r="NS362" s="235"/>
      <c r="NT362" s="235"/>
      <c r="NU362" s="235"/>
      <c r="NV362" s="235"/>
      <c r="NW362" s="235"/>
      <c r="NX362" s="235"/>
      <c r="NY362" s="235"/>
      <c r="NZ362" s="235"/>
      <c r="OA362" s="235"/>
      <c r="OB362" s="235"/>
      <c r="OC362" s="235"/>
      <c r="OD362" s="235"/>
      <c r="OE362" s="235"/>
      <c r="OF362" s="235"/>
      <c r="OG362" s="235"/>
      <c r="OH362" s="235"/>
      <c r="OI362" s="235"/>
      <c r="OJ362" s="235"/>
      <c r="OK362" s="235"/>
      <c r="OL362" s="235"/>
      <c r="OM362" s="235"/>
      <c r="ON362" s="235"/>
      <c r="OO362" s="235"/>
      <c r="OP362" s="235"/>
      <c r="OQ362" s="235"/>
      <c r="OR362" s="235"/>
      <c r="OS362" s="235"/>
      <c r="OT362" s="235"/>
      <c r="OU362" s="235"/>
      <c r="OV362" s="235"/>
      <c r="OW362" s="235"/>
      <c r="OX362" s="235"/>
      <c r="OY362" s="235"/>
      <c r="OZ362" s="235"/>
      <c r="PA362" s="235"/>
      <c r="PB362" s="235"/>
      <c r="PC362" s="235"/>
      <c r="PD362" s="235"/>
      <c r="PE362" s="235"/>
      <c r="PF362" s="235"/>
      <c r="PG362" s="235"/>
      <c r="PH362" s="235"/>
      <c r="PI362" s="235"/>
      <c r="PJ362" s="235"/>
      <c r="PK362" s="235"/>
      <c r="PL362" s="235"/>
      <c r="PM362" s="235"/>
      <c r="PN362" s="235"/>
      <c r="PO362" s="235"/>
      <c r="PP362" s="235"/>
      <c r="PQ362" s="235"/>
      <c r="PR362" s="235"/>
      <c r="PS362" s="235"/>
      <c r="PT362" s="235"/>
      <c r="PU362" s="235"/>
      <c r="PV362" s="235"/>
      <c r="PW362" s="235"/>
      <c r="PX362" s="235"/>
      <c r="PY362" s="235"/>
      <c r="PZ362" s="235"/>
      <c r="QA362" s="235"/>
      <c r="QB362" s="235"/>
      <c r="QC362" s="235"/>
      <c r="QD362" s="235"/>
      <c r="QE362" s="235"/>
      <c r="QF362" s="235"/>
      <c r="QG362" s="235"/>
      <c r="QH362" s="235"/>
      <c r="QI362" s="235"/>
      <c r="QJ362" s="235"/>
      <c r="QK362" s="235"/>
      <c r="QL362" s="235"/>
      <c r="QM362" s="235"/>
      <c r="QN362" s="235"/>
      <c r="QO362" s="235"/>
      <c r="QP362" s="235"/>
      <c r="QQ362" s="235"/>
      <c r="QR362" s="235"/>
      <c r="QS362" s="235"/>
      <c r="QT362" s="235"/>
      <c r="QU362" s="235"/>
      <c r="QV362" s="235"/>
      <c r="QW362" s="235"/>
      <c r="QX362" s="235"/>
      <c r="QY362" s="235"/>
      <c r="QZ362" s="235"/>
      <c r="RA362" s="235"/>
      <c r="RB362" s="235"/>
      <c r="RC362" s="235"/>
      <c r="RD362" s="235"/>
      <c r="RE362" s="235"/>
      <c r="RF362" s="235"/>
      <c r="RG362" s="235"/>
      <c r="RH362" s="235"/>
      <c r="RI362" s="235"/>
      <c r="RJ362" s="235"/>
      <c r="RK362" s="235"/>
      <c r="RL362" s="235"/>
      <c r="RM362" s="235"/>
      <c r="RN362" s="235"/>
      <c r="RO362" s="235"/>
      <c r="RP362" s="235"/>
      <c r="RQ362" s="235"/>
      <c r="RR362" s="235"/>
      <c r="RS362" s="235"/>
      <c r="RT362" s="235"/>
      <c r="RU362" s="235"/>
      <c r="RV362" s="235"/>
      <c r="RW362" s="235"/>
      <c r="RX362" s="235"/>
      <c r="RY362" s="235"/>
      <c r="RZ362" s="235"/>
      <c r="SA362" s="235"/>
      <c r="SB362" s="235"/>
      <c r="SC362" s="235"/>
      <c r="SD362" s="235"/>
      <c r="SE362" s="235"/>
      <c r="SF362" s="235"/>
      <c r="SG362" s="235"/>
      <c r="SH362" s="235"/>
      <c r="SI362" s="235"/>
      <c r="SJ362" s="235"/>
      <c r="SK362" s="235"/>
      <c r="SL362" s="235"/>
      <c r="SM362" s="235"/>
      <c r="SN362" s="235"/>
      <c r="SO362" s="235"/>
      <c r="SP362" s="235"/>
      <c r="SQ362" s="235"/>
      <c r="SR362" s="235"/>
      <c r="SS362" s="235"/>
      <c r="ST362" s="235"/>
      <c r="SU362" s="235"/>
      <c r="SV362" s="235"/>
      <c r="SW362" s="235"/>
      <c r="SX362" s="235"/>
      <c r="SY362" s="235"/>
      <c r="SZ362" s="235"/>
      <c r="TA362" s="235"/>
      <c r="TB362" s="235"/>
      <c r="TC362" s="235"/>
      <c r="TD362" s="235"/>
      <c r="TE362" s="235"/>
      <c r="TF362" s="235"/>
      <c r="TG362" s="235"/>
      <c r="TH362" s="235"/>
      <c r="TI362" s="235"/>
      <c r="TJ362" s="235"/>
      <c r="TK362" s="235"/>
      <c r="TL362" s="235"/>
      <c r="TM362" s="235"/>
      <c r="TN362" s="235"/>
      <c r="TO362" s="235"/>
      <c r="TP362" s="235"/>
      <c r="TQ362" s="235"/>
      <c r="TR362" s="235"/>
      <c r="TS362" s="235"/>
      <c r="TT362" s="235"/>
      <c r="TU362" s="235"/>
      <c r="TV362" s="235"/>
      <c r="TW362" s="235"/>
      <c r="TX362" s="235"/>
      <c r="TY362" s="235"/>
      <c r="TZ362" s="235"/>
      <c r="UA362" s="235"/>
      <c r="UB362" s="235"/>
      <c r="UC362" s="235"/>
      <c r="UD362" s="235"/>
      <c r="UE362" s="235"/>
      <c r="UF362" s="235"/>
      <c r="UG362" s="235"/>
      <c r="UH362" s="235"/>
      <c r="UI362" s="235"/>
      <c r="UJ362" s="235"/>
      <c r="UK362" s="235"/>
      <c r="UL362" s="235"/>
      <c r="UM362" s="235"/>
      <c r="UN362" s="235"/>
      <c r="UO362" s="235"/>
      <c r="UP362" s="235"/>
      <c r="UQ362" s="235"/>
      <c r="UR362" s="235"/>
      <c r="US362" s="235"/>
      <c r="UT362" s="235"/>
      <c r="UU362" s="235"/>
      <c r="UV362" s="235"/>
      <c r="UW362" s="235"/>
      <c r="UX362" s="235"/>
      <c r="UY362" s="235"/>
      <c r="UZ362" s="235"/>
      <c r="VA362" s="235"/>
      <c r="VB362" s="235"/>
      <c r="VC362" s="235"/>
      <c r="VD362" s="235"/>
      <c r="VE362" s="235"/>
      <c r="VF362" s="235"/>
      <c r="VG362" s="235"/>
      <c r="VH362" s="235"/>
      <c r="VI362" s="235"/>
      <c r="VJ362" s="235"/>
      <c r="VK362" s="235"/>
      <c r="VL362" s="235"/>
      <c r="VM362" s="235"/>
      <c r="VN362" s="235"/>
      <c r="VO362" s="235"/>
      <c r="VP362" s="235"/>
      <c r="VQ362" s="235"/>
      <c r="VR362" s="235"/>
      <c r="VS362" s="235"/>
      <c r="VT362" s="235"/>
      <c r="VU362" s="235"/>
      <c r="VV362" s="235"/>
      <c r="VW362" s="235"/>
      <c r="VX362" s="235"/>
      <c r="VY362" s="235"/>
      <c r="VZ362" s="235"/>
      <c r="WA362" s="235"/>
      <c r="WB362" s="235"/>
      <c r="WC362" s="235"/>
      <c r="WD362" s="235"/>
      <c r="WE362" s="235"/>
      <c r="WF362" s="235"/>
      <c r="WG362" s="235"/>
      <c r="WH362" s="235"/>
      <c r="WI362" s="235"/>
      <c r="WJ362" s="235"/>
      <c r="WK362" s="235"/>
      <c r="WL362" s="235"/>
      <c r="WM362" s="235"/>
      <c r="WN362" s="235"/>
      <c r="WO362" s="235"/>
      <c r="WP362" s="235"/>
      <c r="WQ362" s="235"/>
      <c r="WR362" s="235"/>
      <c r="WS362" s="235"/>
      <c r="WT362" s="235"/>
      <c r="WU362" s="235"/>
      <c r="WV362" s="235"/>
      <c r="WW362" s="235"/>
      <c r="WX362" s="235"/>
      <c r="WY362" s="235"/>
      <c r="WZ362" s="235"/>
      <c r="XA362" s="235"/>
      <c r="XB362" s="235"/>
      <c r="XC362" s="235"/>
      <c r="XD362" s="235"/>
      <c r="XE362" s="235"/>
      <c r="XF362" s="235"/>
      <c r="XG362" s="235"/>
      <c r="XH362" s="235"/>
      <c r="XI362" s="235"/>
      <c r="XJ362" s="235"/>
      <c r="XK362" s="235"/>
      <c r="XL362" s="235"/>
      <c r="XM362" s="235"/>
      <c r="XN362" s="235"/>
      <c r="XO362" s="235"/>
      <c r="XP362" s="235"/>
      <c r="XQ362" s="235"/>
      <c r="XR362" s="235"/>
      <c r="XS362" s="235"/>
      <c r="XT362" s="235"/>
      <c r="XU362" s="235"/>
      <c r="XV362" s="235"/>
      <c r="XW362" s="235"/>
      <c r="XX362" s="235"/>
      <c r="XY362" s="235"/>
      <c r="XZ362" s="235"/>
      <c r="YA362" s="235"/>
      <c r="YB362" s="235"/>
      <c r="YC362" s="235"/>
      <c r="YD362" s="235"/>
      <c r="YE362" s="235"/>
      <c r="YF362" s="235"/>
      <c r="YG362" s="235"/>
      <c r="YH362" s="235"/>
      <c r="YI362" s="235"/>
      <c r="YJ362" s="235"/>
      <c r="YK362" s="235"/>
      <c r="YL362" s="235"/>
      <c r="YM362" s="235"/>
      <c r="YN362" s="235"/>
      <c r="YO362" s="235"/>
      <c r="YP362" s="235"/>
      <c r="YQ362" s="235"/>
      <c r="YR362" s="235"/>
      <c r="YS362" s="235"/>
      <c r="YT362" s="235"/>
      <c r="YU362" s="235"/>
      <c r="YV362" s="235"/>
      <c r="YW362" s="235"/>
      <c r="YX362" s="235"/>
      <c r="YY362" s="235"/>
      <c r="YZ362" s="235"/>
      <c r="ZA362" s="235"/>
      <c r="ZB362" s="235"/>
      <c r="ZC362" s="235"/>
      <c r="ZD362" s="235"/>
      <c r="ZE362" s="235"/>
      <c r="ZF362" s="235"/>
      <c r="ZG362" s="235"/>
      <c r="ZH362" s="235"/>
      <c r="ZI362" s="235"/>
      <c r="ZJ362" s="235"/>
      <c r="ZK362" s="235"/>
      <c r="ZL362" s="235"/>
      <c r="ZM362" s="235"/>
      <c r="ZN362" s="235"/>
      <c r="ZO362" s="235"/>
      <c r="ZP362" s="235"/>
      <c r="ZQ362" s="235"/>
      <c r="ZR362" s="235"/>
      <c r="ZS362" s="235"/>
      <c r="ZT362" s="235"/>
      <c r="ZU362" s="235"/>
      <c r="ZV362" s="235"/>
      <c r="ZW362" s="235"/>
      <c r="ZX362" s="235"/>
      <c r="ZY362" s="235"/>
      <c r="ZZ362" s="235"/>
      <c r="AAA362" s="235"/>
      <c r="AAB362" s="235"/>
      <c r="AAC362" s="235"/>
      <c r="AAD362" s="235"/>
      <c r="AAE362" s="235"/>
      <c r="AAF362" s="235"/>
      <c r="AAG362" s="235"/>
      <c r="AAH362" s="235"/>
      <c r="AAI362" s="235"/>
      <c r="AAJ362" s="235"/>
      <c r="AAK362" s="235"/>
      <c r="AAL362" s="235"/>
      <c r="AAM362" s="235"/>
      <c r="AAN362" s="235"/>
      <c r="AAO362" s="235"/>
      <c r="AAP362" s="235"/>
      <c r="AAQ362" s="235"/>
      <c r="AAR362" s="235"/>
      <c r="AAS362" s="235"/>
      <c r="AAT362" s="235"/>
      <c r="AAU362" s="235"/>
      <c r="AAV362" s="235"/>
      <c r="AAW362" s="235"/>
      <c r="AAX362" s="235"/>
      <c r="AAY362" s="235"/>
      <c r="AAZ362" s="235"/>
      <c r="ABA362" s="235"/>
      <c r="ABB362" s="235"/>
      <c r="ABC362" s="235"/>
      <c r="ABD362" s="235"/>
      <c r="ABE362" s="235"/>
      <c r="ABF362" s="235"/>
      <c r="ABG362" s="235"/>
      <c r="ABH362" s="235"/>
      <c r="ABI362" s="235"/>
      <c r="ABJ362" s="235"/>
      <c r="ABK362" s="235"/>
      <c r="ABL362" s="235"/>
      <c r="ABM362" s="235"/>
      <c r="ABN362" s="235"/>
      <c r="ABO362" s="235"/>
      <c r="ABP362" s="235"/>
      <c r="ABQ362" s="235"/>
      <c r="ABR362" s="235"/>
      <c r="ABS362" s="235"/>
      <c r="ABT362" s="235"/>
      <c r="ABU362" s="235"/>
      <c r="ABV362" s="235"/>
      <c r="ABW362" s="235"/>
      <c r="ABX362" s="235"/>
      <c r="ABY362" s="235"/>
      <c r="ABZ362" s="235"/>
      <c r="ACA362" s="235"/>
      <c r="ACB362" s="235"/>
      <c r="ACC362" s="235"/>
      <c r="ACD362" s="235"/>
      <c r="ACE362" s="235"/>
      <c r="ACF362" s="235"/>
      <c r="ACG362" s="235"/>
      <c r="ACH362" s="235"/>
      <c r="ACI362" s="235"/>
      <c r="ACJ362" s="235"/>
      <c r="ACK362" s="235"/>
      <c r="ACL362" s="235"/>
      <c r="ACM362" s="235"/>
      <c r="ACN362" s="235"/>
      <c r="ACO362" s="235"/>
      <c r="ACP362" s="235"/>
      <c r="ACQ362" s="235"/>
      <c r="ACR362" s="235"/>
      <c r="ACS362" s="235"/>
      <c r="ACT362" s="235"/>
      <c r="ACU362" s="235"/>
      <c r="ACV362" s="235"/>
      <c r="ACW362" s="235"/>
      <c r="ACX362" s="235"/>
      <c r="ACY362" s="235"/>
      <c r="ACZ362" s="235"/>
      <c r="ADA362" s="235"/>
      <c r="ADB362" s="235"/>
      <c r="ADC362" s="235"/>
      <c r="ADD362" s="235"/>
      <c r="ADE362" s="235"/>
      <c r="ADF362" s="235"/>
      <c r="ADG362" s="235"/>
      <c r="ADH362" s="235"/>
      <c r="ADI362" s="235"/>
      <c r="ADJ362" s="235"/>
      <c r="ADK362" s="235"/>
      <c r="ADL362" s="235"/>
      <c r="ADM362" s="235"/>
      <c r="ADN362" s="235"/>
      <c r="ADO362" s="235"/>
      <c r="ADP362" s="235"/>
      <c r="ADQ362" s="235"/>
      <c r="ADR362" s="235"/>
      <c r="ADS362" s="235"/>
      <c r="ADT362" s="235"/>
      <c r="ADU362" s="235"/>
      <c r="ADV362" s="235"/>
      <c r="ADW362" s="235"/>
      <c r="ADX362" s="235"/>
      <c r="ADY362" s="235"/>
      <c r="ADZ362" s="235"/>
      <c r="AEA362" s="235"/>
      <c r="AEB362" s="235"/>
      <c r="AEC362" s="235"/>
      <c r="AED362" s="235"/>
      <c r="AEE362" s="235"/>
      <c r="AEF362" s="235"/>
      <c r="AEG362" s="235"/>
      <c r="AEH362" s="235"/>
      <c r="AEI362" s="235"/>
      <c r="AEJ362" s="235"/>
      <c r="AEK362" s="235"/>
      <c r="AEL362" s="235"/>
      <c r="AEM362" s="235"/>
      <c r="AEN362" s="235"/>
      <c r="AEO362" s="235"/>
      <c r="AEP362" s="235"/>
      <c r="AEQ362" s="235"/>
      <c r="AER362" s="235"/>
      <c r="AES362" s="235"/>
      <c r="AET362" s="235"/>
      <c r="AEU362" s="235"/>
      <c r="AEV362" s="235"/>
      <c r="AEW362" s="235"/>
      <c r="AEX362" s="235"/>
      <c r="AEY362" s="235"/>
      <c r="AEZ362" s="235"/>
      <c r="AFA362" s="235"/>
      <c r="AFB362" s="235"/>
      <c r="AFC362" s="235"/>
      <c r="AFD362" s="235"/>
      <c r="AFE362" s="235"/>
      <c r="AFF362" s="235"/>
      <c r="AFG362" s="235"/>
      <c r="AFH362" s="235"/>
      <c r="AFI362" s="235"/>
      <c r="AFJ362" s="235"/>
      <c r="AFK362" s="235"/>
      <c r="AFL362" s="235"/>
      <c r="AFM362" s="235"/>
      <c r="AFN362" s="235"/>
      <c r="AFO362" s="235"/>
      <c r="AFP362" s="235"/>
      <c r="AFQ362" s="235"/>
      <c r="AFR362" s="235"/>
      <c r="AFS362" s="235"/>
      <c r="AFT362" s="235"/>
      <c r="AFU362" s="235"/>
      <c r="AFV362" s="235"/>
      <c r="AFW362" s="235"/>
      <c r="AFX362" s="235"/>
      <c r="AFY362" s="235"/>
      <c r="AFZ362" s="235"/>
      <c r="AGA362" s="235"/>
      <c r="AGB362" s="235"/>
      <c r="AGC362" s="235"/>
      <c r="AGD362" s="235"/>
      <c r="AGE362" s="235"/>
      <c r="AGF362" s="235"/>
      <c r="AGG362" s="235"/>
      <c r="AGH362" s="235"/>
      <c r="AGI362" s="235"/>
      <c r="AGJ362" s="235"/>
      <c r="AGK362" s="235"/>
      <c r="AGL362" s="235"/>
      <c r="AGM362" s="235"/>
      <c r="AGN362" s="235"/>
      <c r="AGO362" s="235"/>
      <c r="AGP362" s="235"/>
      <c r="AGQ362" s="235"/>
      <c r="AGR362" s="235"/>
      <c r="AGS362" s="235"/>
      <c r="AGT362" s="235"/>
      <c r="AGU362" s="235"/>
      <c r="AGV362" s="235"/>
      <c r="AGW362" s="235"/>
      <c r="AGX362" s="235"/>
      <c r="AGY362" s="235"/>
      <c r="AGZ362" s="235"/>
      <c r="AHA362" s="235"/>
      <c r="AHB362" s="235"/>
      <c r="AHC362" s="235"/>
      <c r="AHD362" s="235"/>
      <c r="AHE362" s="235"/>
      <c r="AHF362" s="235"/>
      <c r="AHG362" s="235"/>
      <c r="AHH362" s="235"/>
      <c r="AHI362" s="235"/>
      <c r="AHJ362" s="235"/>
      <c r="AHK362" s="235"/>
      <c r="AHL362" s="235"/>
      <c r="AHM362" s="235"/>
      <c r="AHN362" s="235"/>
      <c r="AHO362" s="235"/>
      <c r="AHP362" s="235"/>
      <c r="AHQ362" s="235"/>
      <c r="AHR362" s="235"/>
      <c r="AHS362" s="235"/>
      <c r="AHT362" s="235"/>
      <c r="AHU362" s="235"/>
      <c r="AHV362" s="235"/>
      <c r="AHW362" s="235"/>
      <c r="AHX362" s="235"/>
      <c r="AHY362" s="235"/>
      <c r="AHZ362" s="235"/>
      <c r="AIA362" s="235"/>
      <c r="AIB362" s="235"/>
      <c r="AIC362" s="235"/>
      <c r="AID362" s="235"/>
      <c r="AIE362" s="235"/>
      <c r="AIF362" s="235"/>
      <c r="AIG362" s="235"/>
      <c r="AIH362" s="235"/>
      <c r="AII362" s="235"/>
      <c r="AIJ362" s="235"/>
      <c r="AIK362" s="235"/>
      <c r="AIL362" s="235"/>
      <c r="AIM362" s="235"/>
      <c r="AIN362" s="235"/>
      <c r="AIO362" s="235"/>
      <c r="AIP362" s="235"/>
      <c r="AIQ362" s="235"/>
      <c r="AIR362" s="235"/>
      <c r="AIS362" s="235"/>
      <c r="AIT362" s="235"/>
      <c r="AIU362" s="235"/>
      <c r="AIV362" s="235"/>
      <c r="AIW362" s="235"/>
      <c r="AIX362" s="235"/>
      <c r="AIY362" s="235"/>
      <c r="AIZ362" s="235"/>
      <c r="AJA362" s="235"/>
      <c r="AJB362" s="235"/>
      <c r="AJC362" s="235"/>
      <c r="AJD362" s="235"/>
      <c r="AJE362" s="235"/>
      <c r="AJF362" s="235"/>
      <c r="AJG362" s="235"/>
      <c r="AJH362" s="235"/>
      <c r="AJI362" s="235"/>
      <c r="AJJ362" s="235"/>
      <c r="AJK362" s="235"/>
      <c r="AJL362" s="235"/>
      <c r="AJM362" s="235"/>
      <c r="AJN362" s="235"/>
      <c r="AJO362" s="235"/>
      <c r="AJP362" s="235"/>
      <c r="AJQ362" s="235"/>
      <c r="AJR362" s="235"/>
      <c r="AJS362" s="235"/>
      <c r="AJT362" s="235"/>
      <c r="AJU362" s="235"/>
      <c r="AJV362" s="235"/>
      <c r="AJW362" s="235"/>
      <c r="AJX362" s="235"/>
      <c r="AJY362" s="235"/>
      <c r="AJZ362" s="235"/>
      <c r="AKA362" s="235"/>
      <c r="AKB362" s="235"/>
      <c r="AKC362" s="235"/>
      <c r="AKD362" s="235"/>
      <c r="AKE362" s="235"/>
      <c r="AKF362" s="235"/>
      <c r="AKG362" s="235"/>
      <c r="AKH362" s="235"/>
      <c r="AKI362" s="235"/>
      <c r="AKJ362" s="235"/>
      <c r="AKK362" s="235"/>
      <c r="AKL362" s="235"/>
      <c r="AKM362" s="235"/>
      <c r="AKN362" s="235"/>
      <c r="AKO362" s="235"/>
      <c r="AKP362" s="235"/>
      <c r="AKQ362" s="235"/>
      <c r="AKR362" s="235"/>
      <c r="AKS362" s="235"/>
      <c r="AKT362" s="235"/>
      <c r="AKU362" s="235"/>
      <c r="AKV362" s="235"/>
      <c r="AKW362" s="235"/>
      <c r="AKX362" s="235"/>
      <c r="AKY362" s="235"/>
      <c r="AKZ362" s="235"/>
      <c r="ALA362" s="235"/>
      <c r="ALB362" s="235"/>
      <c r="ALC362" s="235"/>
      <c r="ALD362" s="235"/>
      <c r="ALE362" s="235"/>
      <c r="ALF362" s="235"/>
      <c r="ALG362" s="235"/>
      <c r="ALH362" s="235"/>
      <c r="ALI362" s="235"/>
      <c r="ALJ362" s="235"/>
      <c r="ALK362" s="235"/>
      <c r="ALL362" s="235"/>
      <c r="ALM362" s="235"/>
      <c r="ALN362" s="235"/>
      <c r="ALO362" s="235"/>
      <c r="ALP362" s="235"/>
      <c r="ALQ362" s="235"/>
      <c r="ALR362" s="235"/>
      <c r="ALS362" s="235"/>
      <c r="ALT362" s="235"/>
      <c r="ALU362" s="235"/>
      <c r="ALV362" s="235"/>
      <c r="ALW362" s="235"/>
      <c r="ALX362" s="235"/>
      <c r="ALY362" s="235"/>
      <c r="ALZ362" s="235"/>
      <c r="AMA362" s="235"/>
      <c r="AMB362" s="235"/>
      <c r="AMC362" s="235"/>
      <c r="AMD362" s="235"/>
      <c r="AME362" s="235"/>
      <c r="AMF362" s="235"/>
      <c r="AMG362" s="235"/>
      <c r="AMH362" s="235"/>
      <c r="AMI362" s="235"/>
      <c r="AMJ362" s="235"/>
    </row>
    <row r="363" spans="1:1024">
      <c r="A363" s="283" t="s">
        <v>1366</v>
      </c>
      <c r="B363" s="156">
        <v>363</v>
      </c>
      <c r="C363" t="s">
        <v>26060</v>
      </c>
      <c r="D363" s="278" t="s">
        <v>1367</v>
      </c>
      <c r="E363"/>
      <c r="F363" s="154">
        <v>3</v>
      </c>
      <c r="G363" s="154">
        <v>4</v>
      </c>
      <c r="H363"/>
      <c r="I363" s="349">
        <v>14.92</v>
      </c>
      <c r="J363" s="154">
        <v>2</v>
      </c>
      <c r="K363" s="154">
        <v>2</v>
      </c>
      <c r="L363"/>
      <c r="M363"/>
      <c r="N363"/>
      <c r="O363"/>
      <c r="P363"/>
      <c r="Q363" s="154" t="s">
        <v>772</v>
      </c>
      <c r="R363" s="154">
        <v>2</v>
      </c>
      <c r="S363"/>
      <c r="V363" s="166">
        <f t="shared" si="178"/>
        <v>100</v>
      </c>
      <c r="W363" s="166">
        <f t="shared" si="171"/>
        <v>100</v>
      </c>
      <c r="X363" s="166">
        <f t="shared" si="183"/>
        <v>100</v>
      </c>
      <c r="Y363" s="166">
        <f t="shared" si="185"/>
        <v>100</v>
      </c>
      <c r="Z363" s="166">
        <f t="shared" si="184"/>
        <v>100</v>
      </c>
      <c r="AA363" s="174">
        <f t="shared" si="187"/>
        <v>0.1</v>
      </c>
      <c r="AB363" s="174">
        <f t="shared" si="186"/>
        <v>1</v>
      </c>
      <c r="AC363" s="174">
        <f t="shared" si="177"/>
        <v>100</v>
      </c>
      <c r="AD363"/>
      <c r="AF363" s="162">
        <f>IF(OR(OR(EXACT(J363,"1A"),EXACT(J363,"1B"),EXACT(J363,"1C")),K363=1),1,IF(K363=2,10,100))</f>
        <v>10</v>
      </c>
      <c r="AG363" s="162">
        <f>IF(OR(EXACT(J363,"1A"),EXACT(J363,"1B"),EXACT(J363,"1C")),1,IF(J363=2,10,100))</f>
        <v>10</v>
      </c>
      <c r="AH363" s="162">
        <f t="shared" si="181"/>
        <v>100</v>
      </c>
      <c r="AI363" s="162">
        <f t="shared" si="182"/>
        <v>100</v>
      </c>
      <c r="AJ363" s="352" t="s">
        <v>25860</v>
      </c>
      <c r="AK363"/>
      <c r="AL363" s="154">
        <v>2</v>
      </c>
      <c r="AM363" s="163"/>
      <c r="AN363"/>
      <c r="AO363"/>
      <c r="AP363"/>
      <c r="AQ363" s="243" t="s">
        <v>781</v>
      </c>
      <c r="AR363"/>
    </row>
    <row r="364" spans="1:1024" ht="28.5">
      <c r="A364" s="275" t="s">
        <v>1386</v>
      </c>
      <c r="B364" s="156">
        <v>364</v>
      </c>
      <c r="C364" t="s">
        <v>26061</v>
      </c>
      <c r="D364" s="278" t="s">
        <v>1387</v>
      </c>
      <c r="E364" s="155" t="s">
        <v>1388</v>
      </c>
      <c r="F364"/>
      <c r="G364"/>
      <c r="H364"/>
      <c r="I364" s="349">
        <v>11</v>
      </c>
      <c r="J364" s="154">
        <v>2</v>
      </c>
      <c r="K364" s="341"/>
      <c r="L364"/>
      <c r="M364"/>
      <c r="N364"/>
      <c r="O364"/>
      <c r="P364"/>
      <c r="Q364"/>
      <c r="R364"/>
      <c r="S364"/>
      <c r="V364" s="166">
        <f t="shared" si="178"/>
        <v>100</v>
      </c>
      <c r="W364" s="166">
        <f t="shared" si="171"/>
        <v>100</v>
      </c>
      <c r="X364" s="166">
        <f t="shared" si="183"/>
        <v>100</v>
      </c>
      <c r="Y364" s="166">
        <f t="shared" si="185"/>
        <v>100</v>
      </c>
      <c r="Z364" s="166">
        <f t="shared" si="184"/>
        <v>100</v>
      </c>
      <c r="AA364" s="174">
        <f t="shared" si="187"/>
        <v>100</v>
      </c>
      <c r="AB364" s="174">
        <f t="shared" si="186"/>
        <v>100</v>
      </c>
      <c r="AC364" s="174">
        <f t="shared" si="177"/>
        <v>100</v>
      </c>
      <c r="AD364"/>
      <c r="AF364" s="162">
        <f>IF(OR(OR(EXACT(J364,"1A"),EXACT(J364,"1B"),EXACT(J364,"1C")),K364=1),1,IF(K364=2,10,100))</f>
        <v>100</v>
      </c>
      <c r="AG364" s="162">
        <f>IF(OR(EXACT(J364,"1A"),EXACT(J364,"1B"),EXACT(J364,"1C")),1,IF(J364=2,10,100))</f>
        <v>10</v>
      </c>
      <c r="AH364" s="162">
        <f t="shared" si="181"/>
        <v>100</v>
      </c>
      <c r="AI364" s="162">
        <f t="shared" si="182"/>
        <v>100</v>
      </c>
      <c r="AJ364" s="352" t="s">
        <v>26062</v>
      </c>
      <c r="AK364"/>
      <c r="AL364"/>
      <c r="AM364" s="163"/>
      <c r="AN364"/>
      <c r="AO364"/>
      <c r="AP364"/>
      <c r="AQ364" s="243" t="s">
        <v>1389</v>
      </c>
      <c r="AR364"/>
    </row>
    <row r="365" spans="1:1024" ht="42.75">
      <c r="A365" s="410" t="s">
        <v>22355</v>
      </c>
      <c r="B365" s="156">
        <v>365</v>
      </c>
      <c r="C365" s="412" t="s">
        <v>26259</v>
      </c>
      <c r="D365" s="411" t="s">
        <v>22354</v>
      </c>
      <c r="E365" s="155" t="s">
        <v>26260</v>
      </c>
      <c r="F365">
        <v>4</v>
      </c>
      <c r="G365">
        <v>4</v>
      </c>
      <c r="H365">
        <v>3</v>
      </c>
      <c r="I365" s="349"/>
      <c r="J365" s="154" t="s">
        <v>772</v>
      </c>
      <c r="K365" s="341">
        <v>1</v>
      </c>
      <c r="L365"/>
      <c r="M365"/>
      <c r="N365"/>
      <c r="O365">
        <v>3</v>
      </c>
      <c r="P365">
        <v>2</v>
      </c>
      <c r="Q365"/>
      <c r="R365"/>
      <c r="S365"/>
      <c r="V365" s="166">
        <f t="shared" si="178"/>
        <v>100</v>
      </c>
      <c r="W365" s="166">
        <f t="shared" si="171"/>
        <v>100</v>
      </c>
      <c r="X365" s="231">
        <v>10</v>
      </c>
      <c r="Y365" s="166">
        <f t="shared" si="185"/>
        <v>100</v>
      </c>
      <c r="Z365" s="166">
        <f t="shared" si="184"/>
        <v>10</v>
      </c>
      <c r="AA365" s="174">
        <f t="shared" si="187"/>
        <v>100</v>
      </c>
      <c r="AB365" s="174">
        <f t="shared" si="186"/>
        <v>100</v>
      </c>
      <c r="AC365" s="174">
        <f t="shared" si="177"/>
        <v>100</v>
      </c>
      <c r="AD365"/>
      <c r="AF365" s="220">
        <v>1</v>
      </c>
      <c r="AG365" s="220">
        <v>3</v>
      </c>
      <c r="AH365" s="220">
        <v>3</v>
      </c>
      <c r="AI365" s="220">
        <v>10</v>
      </c>
      <c r="AJ365" s="352"/>
      <c r="AK365"/>
      <c r="AL365" s="154">
        <v>2</v>
      </c>
      <c r="AM365" s="163"/>
      <c r="AN365"/>
      <c r="AO365"/>
      <c r="AP365"/>
      <c r="AQ365" s="243" t="s">
        <v>26261</v>
      </c>
      <c r="AR365"/>
    </row>
    <row r="366" spans="1:1024" ht="28.5">
      <c r="A366" s="275" t="s">
        <v>1394</v>
      </c>
      <c r="B366" s="156">
        <v>366</v>
      </c>
      <c r="C366" t="s">
        <v>26063</v>
      </c>
      <c r="D366" s="278" t="s">
        <v>1395</v>
      </c>
      <c r="E366" s="155" t="s">
        <v>1388</v>
      </c>
      <c r="F366"/>
      <c r="G366"/>
      <c r="H366"/>
      <c r="I366" s="349">
        <v>3.53</v>
      </c>
      <c r="J366" s="328"/>
      <c r="K366" s="341"/>
      <c r="L366" s="154">
        <v>1</v>
      </c>
      <c r="M366"/>
      <c r="N366"/>
      <c r="O366"/>
      <c r="P366"/>
      <c r="Q366"/>
      <c r="R366"/>
      <c r="S366" s="348" t="s">
        <v>772</v>
      </c>
      <c r="V366" s="166">
        <f t="shared" si="178"/>
        <v>100</v>
      </c>
      <c r="W366" s="166">
        <f t="shared" si="171"/>
        <v>100</v>
      </c>
      <c r="X366" s="166">
        <f>IF(O366=3,20,100)</f>
        <v>100</v>
      </c>
      <c r="Y366" s="166">
        <f t="shared" si="185"/>
        <v>100</v>
      </c>
      <c r="Z366" s="166">
        <f t="shared" si="184"/>
        <v>100</v>
      </c>
      <c r="AA366" s="174">
        <f t="shared" si="187"/>
        <v>100</v>
      </c>
      <c r="AB366" s="174">
        <f t="shared" si="186"/>
        <v>100</v>
      </c>
      <c r="AC366" s="174">
        <f t="shared" si="177"/>
        <v>0.3</v>
      </c>
      <c r="AD366"/>
      <c r="AF366" s="162">
        <f>IF(OR(OR(EXACT(J366,"1A"),EXACT(J366,"1B"),EXACT(J366,"1C")),K366=1),1,IF(K366=2,10,100))</f>
        <v>100</v>
      </c>
      <c r="AG366" s="162">
        <f>IF(OR(EXACT(J366,"1A"),EXACT(J366,"1B"),EXACT(J366,"1C")),1,IF(J366=2,10,100))</f>
        <v>100</v>
      </c>
      <c r="AH366" s="162">
        <f>IF(OR(EXACT(J366,"1A"),EXACT(J366,"1B"),EXACT(J366,"1C"),K366=1),3,100)</f>
        <v>100</v>
      </c>
      <c r="AI366" s="162">
        <f t="shared" ref="AI366:AI398" si="188">IF(OR(EXACT(J366,"1A"),EXACT(J366,"1B"),EXACT(J366,"1C")),5,100)</f>
        <v>100</v>
      </c>
      <c r="AJ366" s="352" t="s">
        <v>26064</v>
      </c>
      <c r="AK366"/>
      <c r="AL366"/>
      <c r="AM366" s="163"/>
      <c r="AN366"/>
      <c r="AO366"/>
      <c r="AP366"/>
      <c r="AQ366" s="243" t="s">
        <v>1389</v>
      </c>
    </row>
    <row r="367" spans="1:1024" ht="28.5">
      <c r="A367" s="275" t="s">
        <v>1396</v>
      </c>
      <c r="B367" s="156">
        <v>367</v>
      </c>
      <c r="C367" t="s">
        <v>26065</v>
      </c>
      <c r="D367" s="278" t="s">
        <v>1397</v>
      </c>
      <c r="E367" s="155" t="s">
        <v>791</v>
      </c>
      <c r="F367"/>
      <c r="G367"/>
      <c r="H367"/>
      <c r="I367" s="349">
        <v>127</v>
      </c>
      <c r="J367" s="154">
        <v>2</v>
      </c>
      <c r="K367" s="154">
        <v>1</v>
      </c>
      <c r="L367"/>
      <c r="M367"/>
      <c r="N367"/>
      <c r="O367" s="156">
        <v>3</v>
      </c>
      <c r="P367"/>
      <c r="Q367"/>
      <c r="R367"/>
      <c r="S367"/>
      <c r="V367" s="166">
        <f t="shared" si="178"/>
        <v>100</v>
      </c>
      <c r="W367" s="166">
        <f t="shared" si="171"/>
        <v>100</v>
      </c>
      <c r="X367" s="166">
        <f>IF(O367=3,20,100)</f>
        <v>20</v>
      </c>
      <c r="Y367" s="166">
        <f t="shared" si="185"/>
        <v>100</v>
      </c>
      <c r="Z367" s="166">
        <f t="shared" si="184"/>
        <v>100</v>
      </c>
      <c r="AA367" s="174">
        <f t="shared" si="187"/>
        <v>100</v>
      </c>
      <c r="AB367" s="174">
        <f t="shared" si="186"/>
        <v>100</v>
      </c>
      <c r="AC367" s="174">
        <f t="shared" si="177"/>
        <v>100</v>
      </c>
      <c r="AD367"/>
      <c r="AF367" s="162">
        <f>IF(OR(OR(EXACT(J367,"1A"),EXACT(J367,"1B"),EXACT(J367,"1C")),K367=1),1,IF(K367=2,10,100))</f>
        <v>1</v>
      </c>
      <c r="AG367" s="162">
        <f>IF(OR(EXACT(J367,"1A"),EXACT(J367,"1B"),EXACT(J367,"1C")),1,IF(J367=2,10,100))</f>
        <v>10</v>
      </c>
      <c r="AH367" s="162">
        <f>IF(OR(EXACT(J367,"1A"),EXACT(J367,"1B"),EXACT(J367,"1C"),K367=1),3,100)</f>
        <v>3</v>
      </c>
      <c r="AI367" s="162">
        <f t="shared" si="188"/>
        <v>100</v>
      </c>
      <c r="AJ367" s="352" t="s">
        <v>26066</v>
      </c>
      <c r="AK367"/>
      <c r="AL367"/>
      <c r="AM367" s="163"/>
      <c r="AN367"/>
      <c r="AO367"/>
      <c r="AP367"/>
      <c r="AQ367" s="243" t="s">
        <v>781</v>
      </c>
    </row>
    <row r="368" spans="1:1024" ht="28.5">
      <c r="A368" s="236" t="s">
        <v>6514</v>
      </c>
      <c r="B368" s="156">
        <v>368</v>
      </c>
      <c r="C368" t="s">
        <v>26067</v>
      </c>
      <c r="D368" s="278" t="s">
        <v>6515</v>
      </c>
      <c r="E368" s="400" t="s">
        <v>26068</v>
      </c>
      <c r="F368" s="154">
        <v>4</v>
      </c>
      <c r="H368" s="359">
        <v>4</v>
      </c>
      <c r="I368" s="349">
        <v>0.9</v>
      </c>
      <c r="J368" s="359">
        <v>2</v>
      </c>
      <c r="K368" s="154">
        <v>1</v>
      </c>
      <c r="O368" s="154">
        <v>3</v>
      </c>
      <c r="V368" s="248">
        <f t="shared" si="178"/>
        <v>100</v>
      </c>
      <c r="W368" s="248">
        <f t="shared" si="171"/>
        <v>100</v>
      </c>
      <c r="X368" s="231">
        <v>5</v>
      </c>
      <c r="Y368" s="166">
        <f>IF(O368=1,10,100)</f>
        <v>100</v>
      </c>
      <c r="Z368" s="166">
        <f>IF(O368=1,1,IF(O368=2,10,100))</f>
        <v>100</v>
      </c>
      <c r="AA368" s="174">
        <f t="shared" si="187"/>
        <v>100</v>
      </c>
      <c r="AB368" s="174">
        <f t="shared" si="186"/>
        <v>100</v>
      </c>
      <c r="AC368" s="174">
        <f t="shared" si="177"/>
        <v>100</v>
      </c>
      <c r="AF368" s="211">
        <v>0.5</v>
      </c>
      <c r="AG368" s="220">
        <v>5</v>
      </c>
      <c r="AH368" s="162">
        <v>5</v>
      </c>
      <c r="AI368" s="162">
        <f t="shared" si="188"/>
        <v>100</v>
      </c>
      <c r="AJ368" s="352" t="s">
        <v>25860</v>
      </c>
      <c r="AM368" s="163"/>
      <c r="AQ368" s="243" t="s">
        <v>781</v>
      </c>
    </row>
    <row r="369" spans="1:43" ht="28.5">
      <c r="A369" s="287" t="s">
        <v>2427</v>
      </c>
      <c r="B369" s="156">
        <v>369</v>
      </c>
      <c r="C369" t="s">
        <v>26069</v>
      </c>
      <c r="D369" s="278" t="s">
        <v>6516</v>
      </c>
      <c r="E369" s="400" t="s">
        <v>26068</v>
      </c>
      <c r="F369" s="154">
        <v>4</v>
      </c>
      <c r="G369" s="359">
        <v>3</v>
      </c>
      <c r="I369" s="349">
        <v>9</v>
      </c>
      <c r="J369" s="359" t="s">
        <v>773</v>
      </c>
      <c r="K369" s="359" t="s">
        <v>25764</v>
      </c>
      <c r="O369" s="154">
        <v>3</v>
      </c>
      <c r="V369" s="166">
        <f t="shared" si="178"/>
        <v>100</v>
      </c>
      <c r="W369" s="166">
        <f t="shared" si="171"/>
        <v>100</v>
      </c>
      <c r="X369" s="166">
        <f>IF(O369=3,20,100)</f>
        <v>20</v>
      </c>
      <c r="Y369" s="166">
        <f t="shared" ref="Y369:Y409" si="189">IF(P369=1,10,100)</f>
        <v>100</v>
      </c>
      <c r="Z369" s="166">
        <f t="shared" ref="Z369:Z409" si="190">IF(P369=1,1,IF(P369=2,10,100))</f>
        <v>100</v>
      </c>
      <c r="AA369" s="174">
        <f t="shared" si="187"/>
        <v>100</v>
      </c>
      <c r="AB369" s="174">
        <f t="shared" si="186"/>
        <v>100</v>
      </c>
      <c r="AC369" s="174">
        <f t="shared" si="177"/>
        <v>100</v>
      </c>
      <c r="AF369" s="162">
        <f t="shared" ref="AF369:AF401" si="191">IF(OR(OR(EXACT(J369,"1A"),EXACT(J369,"1B"),EXACT(J369,"1C")),K369=1),1,IF(K369=2,10,100))</f>
        <v>1</v>
      </c>
      <c r="AG369" s="162">
        <f t="shared" ref="AG369:AG401" si="192">IF(OR(EXACT(J369,"1A"),EXACT(J369,"1B"),EXACT(J369,"1C")),1,IF(J369=2,10,100))</f>
        <v>1</v>
      </c>
      <c r="AH369" s="162">
        <f t="shared" ref="AH369:AH401" si="193">IF(OR(EXACT(J369,"1A"),EXACT(J369,"1B"),EXACT(J369,"1C"),K369=1),3,100)</f>
        <v>3</v>
      </c>
      <c r="AI369" s="162">
        <f t="shared" si="188"/>
        <v>5</v>
      </c>
      <c r="AJ369" s="352" t="s">
        <v>26070</v>
      </c>
      <c r="AM369" s="163"/>
      <c r="AQ369" s="243" t="s">
        <v>781</v>
      </c>
    </row>
    <row r="370" spans="1:43" ht="28.5">
      <c r="A370" s="278" t="s">
        <v>6520</v>
      </c>
      <c r="B370" s="156">
        <v>370</v>
      </c>
      <c r="C370" s="299" t="s">
        <v>6519</v>
      </c>
      <c r="D370" s="278" t="s">
        <v>6521</v>
      </c>
      <c r="E370" s="155" t="s">
        <v>6517</v>
      </c>
      <c r="F370" s="154">
        <v>3</v>
      </c>
      <c r="G370" s="154">
        <v>3</v>
      </c>
      <c r="H370" s="154">
        <v>3</v>
      </c>
      <c r="I370" s="349">
        <v>10</v>
      </c>
      <c r="J370" s="154" t="s">
        <v>773</v>
      </c>
      <c r="K370" s="154">
        <v>1</v>
      </c>
      <c r="O370" s="154">
        <v>3</v>
      </c>
      <c r="V370" s="166">
        <f t="shared" si="178"/>
        <v>100</v>
      </c>
      <c r="W370" s="166">
        <f t="shared" si="171"/>
        <v>100</v>
      </c>
      <c r="X370" s="166">
        <f>IF(O370=3,20,100)</f>
        <v>20</v>
      </c>
      <c r="Y370" s="166">
        <f t="shared" si="189"/>
        <v>100</v>
      </c>
      <c r="Z370" s="166">
        <f t="shared" si="190"/>
        <v>100</v>
      </c>
      <c r="AA370" s="174">
        <f t="shared" si="187"/>
        <v>100</v>
      </c>
      <c r="AB370" s="174">
        <f t="shared" si="186"/>
        <v>100</v>
      </c>
      <c r="AC370" s="174">
        <f t="shared" si="177"/>
        <v>100</v>
      </c>
      <c r="AF370" s="162">
        <f t="shared" si="191"/>
        <v>1</v>
      </c>
      <c r="AG370" s="162">
        <f t="shared" si="192"/>
        <v>1</v>
      </c>
      <c r="AH370" s="162">
        <f t="shared" si="193"/>
        <v>3</v>
      </c>
      <c r="AI370" s="162">
        <f t="shared" si="188"/>
        <v>5</v>
      </c>
      <c r="AJ370" s="352" t="s">
        <v>25635</v>
      </c>
      <c r="AM370" s="163"/>
      <c r="AQ370" s="243" t="s">
        <v>26071</v>
      </c>
    </row>
    <row r="371" spans="1:43" ht="57">
      <c r="A371" s="401" t="s">
        <v>6529</v>
      </c>
      <c r="B371" s="156">
        <v>371</v>
      </c>
      <c r="C371" s="299" t="s">
        <v>6528</v>
      </c>
      <c r="D371" s="278" t="s">
        <v>6530</v>
      </c>
      <c r="E371" s="155" t="s">
        <v>6531</v>
      </c>
      <c r="F371" s="154">
        <v>4</v>
      </c>
      <c r="G371" s="154">
        <v>3</v>
      </c>
      <c r="H371" s="154">
        <v>3</v>
      </c>
      <c r="I371" s="349">
        <v>4.91</v>
      </c>
      <c r="J371" s="154" t="s">
        <v>772</v>
      </c>
      <c r="K371" s="154">
        <v>1</v>
      </c>
      <c r="O371" s="154">
        <v>3</v>
      </c>
      <c r="V371" s="166">
        <f t="shared" si="178"/>
        <v>100</v>
      </c>
      <c r="W371" s="166">
        <f t="shared" si="171"/>
        <v>100</v>
      </c>
      <c r="X371" s="166">
        <f>IF(O371=3,20,100)</f>
        <v>20</v>
      </c>
      <c r="Y371" s="166">
        <f t="shared" si="189"/>
        <v>100</v>
      </c>
      <c r="Z371" s="166">
        <f t="shared" si="190"/>
        <v>100</v>
      </c>
      <c r="AA371" s="174">
        <f t="shared" si="187"/>
        <v>100</v>
      </c>
      <c r="AB371" s="174">
        <f t="shared" si="186"/>
        <v>100</v>
      </c>
      <c r="AC371" s="174">
        <f t="shared" si="177"/>
        <v>100</v>
      </c>
      <c r="AF371" s="162">
        <f t="shared" si="191"/>
        <v>1</v>
      </c>
      <c r="AG371" s="162">
        <f t="shared" si="192"/>
        <v>1</v>
      </c>
      <c r="AH371" s="162">
        <f t="shared" si="193"/>
        <v>3</v>
      </c>
      <c r="AI371" s="162">
        <f t="shared" si="188"/>
        <v>5</v>
      </c>
      <c r="AJ371" s="352" t="s">
        <v>25950</v>
      </c>
      <c r="AM371" s="163"/>
      <c r="AQ371" s="243" t="s">
        <v>781</v>
      </c>
    </row>
    <row r="372" spans="1:43" ht="28.5">
      <c r="A372" s="278" t="s">
        <v>6524</v>
      </c>
      <c r="B372" s="156">
        <v>372</v>
      </c>
      <c r="C372" s="299" t="s">
        <v>26072</v>
      </c>
      <c r="D372" s="278" t="s">
        <v>6525</v>
      </c>
      <c r="E372" s="155" t="s">
        <v>6518</v>
      </c>
      <c r="F372" s="154">
        <v>4</v>
      </c>
      <c r="H372" s="154">
        <v>3</v>
      </c>
      <c r="I372" s="343"/>
      <c r="J372" s="154" t="s">
        <v>773</v>
      </c>
      <c r="K372" s="154">
        <v>1</v>
      </c>
      <c r="L372" s="154" t="s">
        <v>6468</v>
      </c>
      <c r="V372" s="166">
        <f t="shared" si="178"/>
        <v>100</v>
      </c>
      <c r="W372" s="166">
        <f t="shared" si="171"/>
        <v>100</v>
      </c>
      <c r="X372" s="166">
        <f>IF(O372=3,20,100)</f>
        <v>100</v>
      </c>
      <c r="Y372" s="166">
        <f t="shared" si="189"/>
        <v>100</v>
      </c>
      <c r="Z372" s="166">
        <f t="shared" si="190"/>
        <v>100</v>
      </c>
      <c r="AA372" s="174">
        <f t="shared" si="187"/>
        <v>100</v>
      </c>
      <c r="AB372" s="174">
        <f t="shared" si="186"/>
        <v>100</v>
      </c>
      <c r="AC372" s="174">
        <f t="shared" si="177"/>
        <v>100</v>
      </c>
      <c r="AF372" s="162">
        <f t="shared" si="191"/>
        <v>1</v>
      </c>
      <c r="AG372" s="162">
        <f t="shared" si="192"/>
        <v>1</v>
      </c>
      <c r="AH372" s="162">
        <f t="shared" si="193"/>
        <v>3</v>
      </c>
      <c r="AI372" s="162">
        <f t="shared" si="188"/>
        <v>5</v>
      </c>
      <c r="AJ372" s="352" t="s">
        <v>26073</v>
      </c>
      <c r="AL372" s="154">
        <v>3</v>
      </c>
      <c r="AM372" s="163"/>
      <c r="AQ372" s="243" t="s">
        <v>781</v>
      </c>
    </row>
    <row r="373" spans="1:43" ht="23.25" customHeight="1">
      <c r="A373" s="278" t="s">
        <v>1467</v>
      </c>
      <c r="B373" s="156">
        <v>373</v>
      </c>
      <c r="C373" s="299" t="s">
        <v>6535</v>
      </c>
      <c r="D373" s="278" t="s">
        <v>1468</v>
      </c>
      <c r="E373" s="155" t="s">
        <v>6536</v>
      </c>
      <c r="F373" s="154">
        <v>4</v>
      </c>
      <c r="G373" s="154">
        <v>3</v>
      </c>
      <c r="H373" s="154">
        <v>3</v>
      </c>
      <c r="I373" s="349">
        <v>7.7</v>
      </c>
      <c r="J373" s="154" t="s">
        <v>773</v>
      </c>
      <c r="K373" s="154">
        <v>1</v>
      </c>
      <c r="O373" s="154">
        <v>3</v>
      </c>
      <c r="V373" s="166">
        <f t="shared" si="178"/>
        <v>100</v>
      </c>
      <c r="W373" s="166">
        <f t="shared" si="171"/>
        <v>100</v>
      </c>
      <c r="X373" s="231">
        <v>1</v>
      </c>
      <c r="Y373" s="166">
        <f t="shared" si="189"/>
        <v>100</v>
      </c>
      <c r="Z373" s="166">
        <f t="shared" si="190"/>
        <v>100</v>
      </c>
      <c r="AA373" s="174">
        <f t="shared" si="187"/>
        <v>100</v>
      </c>
      <c r="AB373" s="174">
        <f t="shared" si="186"/>
        <v>100</v>
      </c>
      <c r="AC373" s="174">
        <f t="shared" si="177"/>
        <v>100</v>
      </c>
      <c r="AF373" s="162">
        <f t="shared" si="191"/>
        <v>1</v>
      </c>
      <c r="AG373" s="162">
        <f t="shared" si="192"/>
        <v>1</v>
      </c>
      <c r="AH373" s="162">
        <f t="shared" si="193"/>
        <v>3</v>
      </c>
      <c r="AI373" s="162">
        <f t="shared" si="188"/>
        <v>5</v>
      </c>
      <c r="AJ373" s="352" t="s">
        <v>26074</v>
      </c>
      <c r="AM373" s="163"/>
      <c r="AQ373" s="243" t="s">
        <v>6537</v>
      </c>
    </row>
    <row r="374" spans="1:43" ht="28.5">
      <c r="A374" s="278" t="s">
        <v>25523</v>
      </c>
      <c r="B374" s="156">
        <v>374</v>
      </c>
      <c r="C374" s="299" t="s">
        <v>6538</v>
      </c>
      <c r="D374" s="278" t="s">
        <v>6539</v>
      </c>
      <c r="E374" s="155" t="s">
        <v>849</v>
      </c>
      <c r="F374" s="154">
        <v>4</v>
      </c>
      <c r="G374" s="154">
        <v>4</v>
      </c>
      <c r="H374" s="359">
        <v>3</v>
      </c>
      <c r="I374" s="343"/>
      <c r="J374" s="154" t="s">
        <v>772</v>
      </c>
      <c r="K374" s="154">
        <v>1</v>
      </c>
      <c r="V374" s="166">
        <f t="shared" si="178"/>
        <v>100</v>
      </c>
      <c r="W374" s="166">
        <f t="shared" si="171"/>
        <v>100</v>
      </c>
      <c r="X374" s="166">
        <f t="shared" ref="X374:X393" si="194">IF(O374=3,20,100)</f>
        <v>100</v>
      </c>
      <c r="Y374" s="166">
        <f t="shared" si="189"/>
        <v>100</v>
      </c>
      <c r="Z374" s="166">
        <f t="shared" si="190"/>
        <v>100</v>
      </c>
      <c r="AA374" s="174">
        <f t="shared" si="187"/>
        <v>100</v>
      </c>
      <c r="AB374" s="174">
        <f t="shared" si="186"/>
        <v>100</v>
      </c>
      <c r="AC374" s="174">
        <f t="shared" si="177"/>
        <v>100</v>
      </c>
      <c r="AF374" s="162">
        <f t="shared" si="191"/>
        <v>1</v>
      </c>
      <c r="AG374" s="162">
        <f t="shared" si="192"/>
        <v>1</v>
      </c>
      <c r="AH374" s="162">
        <f t="shared" si="193"/>
        <v>3</v>
      </c>
      <c r="AI374" s="162">
        <f t="shared" si="188"/>
        <v>5</v>
      </c>
      <c r="AJ374" s="163"/>
      <c r="AM374" s="163"/>
      <c r="AQ374" s="243" t="s">
        <v>781</v>
      </c>
    </row>
    <row r="375" spans="1:43" ht="28.5">
      <c r="A375" s="278" t="s">
        <v>6533</v>
      </c>
      <c r="B375" s="156">
        <v>375</v>
      </c>
      <c r="C375" s="299" t="s">
        <v>6532</v>
      </c>
      <c r="D375" s="278" t="s">
        <v>6534</v>
      </c>
      <c r="E375" s="155" t="s">
        <v>849</v>
      </c>
      <c r="F375" s="154">
        <v>4</v>
      </c>
      <c r="G375" s="154">
        <v>4</v>
      </c>
      <c r="H375" s="154">
        <v>4</v>
      </c>
      <c r="I375" s="343"/>
      <c r="J375" s="154" t="s">
        <v>773</v>
      </c>
      <c r="K375" s="154">
        <v>1</v>
      </c>
      <c r="O375" s="154">
        <v>3</v>
      </c>
      <c r="V375" s="166">
        <f t="shared" si="178"/>
        <v>100</v>
      </c>
      <c r="W375" s="166">
        <f t="shared" si="171"/>
        <v>100</v>
      </c>
      <c r="X375" s="166">
        <f t="shared" si="194"/>
        <v>20</v>
      </c>
      <c r="Y375" s="166">
        <f t="shared" si="189"/>
        <v>100</v>
      </c>
      <c r="Z375" s="166">
        <f t="shared" si="190"/>
        <v>100</v>
      </c>
      <c r="AA375" s="174">
        <f t="shared" si="187"/>
        <v>100</v>
      </c>
      <c r="AB375" s="174">
        <f t="shared" si="186"/>
        <v>100</v>
      </c>
      <c r="AC375" s="174">
        <f t="shared" si="177"/>
        <v>100</v>
      </c>
      <c r="AF375" s="162">
        <f t="shared" si="191"/>
        <v>1</v>
      </c>
      <c r="AG375" s="162">
        <f t="shared" si="192"/>
        <v>1</v>
      </c>
      <c r="AH375" s="162">
        <f t="shared" si="193"/>
        <v>3</v>
      </c>
      <c r="AI375" s="162">
        <f t="shared" si="188"/>
        <v>5</v>
      </c>
      <c r="AJ375" s="163"/>
      <c r="AM375" s="163"/>
      <c r="AQ375" s="273" t="s">
        <v>781</v>
      </c>
    </row>
    <row r="376" spans="1:43" ht="28.5">
      <c r="A376" s="278" t="s">
        <v>6541</v>
      </c>
      <c r="B376" s="156">
        <v>376</v>
      </c>
      <c r="C376" s="299" t="s">
        <v>6540</v>
      </c>
      <c r="D376" s="278" t="s">
        <v>6542</v>
      </c>
      <c r="E376" s="155" t="s">
        <v>791</v>
      </c>
      <c r="F376" s="154">
        <v>3</v>
      </c>
      <c r="G376" s="359">
        <v>1</v>
      </c>
      <c r="H376" s="252">
        <v>2</v>
      </c>
      <c r="I376" s="343"/>
      <c r="J376" s="154" t="s">
        <v>773</v>
      </c>
      <c r="K376" s="154">
        <v>1</v>
      </c>
      <c r="V376" s="166">
        <f t="shared" si="178"/>
        <v>100</v>
      </c>
      <c r="W376" s="166">
        <f t="shared" si="171"/>
        <v>100</v>
      </c>
      <c r="X376" s="166">
        <f t="shared" si="194"/>
        <v>100</v>
      </c>
      <c r="Y376" s="166">
        <f t="shared" si="189"/>
        <v>100</v>
      </c>
      <c r="Z376" s="166">
        <f t="shared" si="190"/>
        <v>100</v>
      </c>
      <c r="AA376" s="174">
        <f t="shared" si="187"/>
        <v>100</v>
      </c>
      <c r="AB376" s="174">
        <f t="shared" si="186"/>
        <v>100</v>
      </c>
      <c r="AC376" s="174">
        <f t="shared" si="177"/>
        <v>100</v>
      </c>
      <c r="AF376" s="162">
        <f t="shared" si="191"/>
        <v>1</v>
      </c>
      <c r="AG376" s="162">
        <f t="shared" si="192"/>
        <v>1</v>
      </c>
      <c r="AH376" s="162">
        <f t="shared" si="193"/>
        <v>3</v>
      </c>
      <c r="AI376" s="162">
        <f t="shared" si="188"/>
        <v>5</v>
      </c>
      <c r="AJ376" s="352" t="s">
        <v>25815</v>
      </c>
      <c r="AL376" s="252">
        <v>3</v>
      </c>
      <c r="AM376" s="163"/>
      <c r="AQ376" s="243" t="s">
        <v>6543</v>
      </c>
    </row>
    <row r="377" spans="1:43" ht="28.5">
      <c r="A377" s="278" t="s">
        <v>26075</v>
      </c>
      <c r="B377" s="156">
        <v>377</v>
      </c>
      <c r="C377" s="299" t="s">
        <v>6526</v>
      </c>
      <c r="D377" s="278" t="s">
        <v>6527</v>
      </c>
      <c r="E377" s="155" t="s">
        <v>791</v>
      </c>
      <c r="F377" s="154">
        <v>4</v>
      </c>
      <c r="G377" s="154">
        <v>3</v>
      </c>
      <c r="H377" s="154">
        <v>2</v>
      </c>
      <c r="I377" s="349">
        <v>4.58</v>
      </c>
      <c r="J377" s="154" t="s">
        <v>773</v>
      </c>
      <c r="K377" s="154">
        <v>1</v>
      </c>
      <c r="V377" s="166">
        <f t="shared" si="178"/>
        <v>100</v>
      </c>
      <c r="W377" s="166">
        <f t="shared" si="171"/>
        <v>100</v>
      </c>
      <c r="X377" s="166">
        <f t="shared" si="194"/>
        <v>100</v>
      </c>
      <c r="Y377" s="166">
        <f t="shared" si="189"/>
        <v>100</v>
      </c>
      <c r="Z377" s="166">
        <f t="shared" si="190"/>
        <v>100</v>
      </c>
      <c r="AA377" s="174">
        <f t="shared" si="187"/>
        <v>100</v>
      </c>
      <c r="AB377" s="174">
        <f t="shared" si="186"/>
        <v>100</v>
      </c>
      <c r="AC377" s="174">
        <f t="shared" si="177"/>
        <v>100</v>
      </c>
      <c r="AF377" s="162">
        <f t="shared" si="191"/>
        <v>1</v>
      </c>
      <c r="AG377" s="162">
        <f t="shared" si="192"/>
        <v>1</v>
      </c>
      <c r="AH377" s="162">
        <f t="shared" si="193"/>
        <v>3</v>
      </c>
      <c r="AI377" s="162">
        <f t="shared" si="188"/>
        <v>5</v>
      </c>
      <c r="AJ377" s="352" t="s">
        <v>25815</v>
      </c>
      <c r="AL377" s="359">
        <v>3</v>
      </c>
      <c r="AM377" s="163"/>
      <c r="AQ377" s="243" t="s">
        <v>781</v>
      </c>
    </row>
    <row r="378" spans="1:43" ht="28.5">
      <c r="A378" s="278" t="s">
        <v>6545</v>
      </c>
      <c r="B378" s="156">
        <v>378</v>
      </c>
      <c r="C378" s="299" t="s">
        <v>6544</v>
      </c>
      <c r="D378" s="278" t="s">
        <v>6546</v>
      </c>
      <c r="E378" s="155" t="s">
        <v>791</v>
      </c>
      <c r="F378" s="154">
        <v>3</v>
      </c>
      <c r="G378" s="154">
        <v>3</v>
      </c>
      <c r="H378" s="154">
        <v>4</v>
      </c>
      <c r="I378" s="349">
        <v>4.5999999999999996</v>
      </c>
      <c r="J378" s="154" t="s">
        <v>773</v>
      </c>
      <c r="K378" s="154">
        <v>1</v>
      </c>
      <c r="O378" s="154">
        <v>3</v>
      </c>
      <c r="V378" s="166">
        <f t="shared" si="178"/>
        <v>100</v>
      </c>
      <c r="W378" s="166">
        <f t="shared" ref="W378:W410" si="195">IF(O378=1,1,IF(O378=2,10,100))</f>
        <v>100</v>
      </c>
      <c r="X378" s="166">
        <f t="shared" si="194"/>
        <v>20</v>
      </c>
      <c r="Y378" s="166">
        <f t="shared" si="189"/>
        <v>100</v>
      </c>
      <c r="Z378" s="166">
        <f t="shared" si="190"/>
        <v>100</v>
      </c>
      <c r="AA378" s="174">
        <f t="shared" si="187"/>
        <v>100</v>
      </c>
      <c r="AB378" s="174">
        <f t="shared" si="186"/>
        <v>100</v>
      </c>
      <c r="AC378" s="174">
        <f t="shared" si="177"/>
        <v>100</v>
      </c>
      <c r="AF378" s="162">
        <f t="shared" si="191"/>
        <v>1</v>
      </c>
      <c r="AG378" s="162">
        <f t="shared" si="192"/>
        <v>1</v>
      </c>
      <c r="AH378" s="162">
        <f t="shared" si="193"/>
        <v>3</v>
      </c>
      <c r="AI378" s="162">
        <f t="shared" si="188"/>
        <v>5</v>
      </c>
      <c r="AJ378" s="163"/>
      <c r="AK378" s="154">
        <v>1</v>
      </c>
      <c r="AL378" s="154">
        <v>2</v>
      </c>
      <c r="AM378" s="163"/>
      <c r="AQ378" s="270" t="s">
        <v>781</v>
      </c>
    </row>
    <row r="379" spans="1:43">
      <c r="A379" s="278" t="s">
        <v>6547</v>
      </c>
      <c r="B379" s="156">
        <v>379</v>
      </c>
      <c r="C379" s="299" t="s">
        <v>6548</v>
      </c>
      <c r="D379" s="278" t="s">
        <v>6549</v>
      </c>
      <c r="I379" s="349">
        <v>0.38</v>
      </c>
      <c r="J379" s="154" t="s">
        <v>772</v>
      </c>
      <c r="K379" s="154">
        <v>1</v>
      </c>
      <c r="N379" s="154">
        <v>1</v>
      </c>
      <c r="V379" s="166">
        <f t="shared" si="178"/>
        <v>100</v>
      </c>
      <c r="W379" s="166">
        <f t="shared" si="195"/>
        <v>100</v>
      </c>
      <c r="X379" s="166">
        <f t="shared" si="194"/>
        <v>100</v>
      </c>
      <c r="Y379" s="166">
        <f t="shared" si="189"/>
        <v>100</v>
      </c>
      <c r="Z379" s="166">
        <f t="shared" si="190"/>
        <v>100</v>
      </c>
      <c r="AA379" s="174">
        <f t="shared" si="187"/>
        <v>100</v>
      </c>
      <c r="AB379" s="174">
        <f t="shared" si="186"/>
        <v>100</v>
      </c>
      <c r="AC379" s="174">
        <f t="shared" si="177"/>
        <v>100</v>
      </c>
      <c r="AF379" s="162">
        <f t="shared" si="191"/>
        <v>1</v>
      </c>
      <c r="AG379" s="162">
        <f t="shared" si="192"/>
        <v>1</v>
      </c>
      <c r="AH379" s="162">
        <f t="shared" si="193"/>
        <v>3</v>
      </c>
      <c r="AI379" s="162">
        <f t="shared" si="188"/>
        <v>5</v>
      </c>
      <c r="AJ379" s="352" t="s">
        <v>26076</v>
      </c>
      <c r="AK379" s="154">
        <v>1</v>
      </c>
      <c r="AL379" s="154">
        <v>1</v>
      </c>
      <c r="AM379" s="163"/>
      <c r="AN379" s="154">
        <v>10</v>
      </c>
      <c r="AO379" s="154">
        <v>10</v>
      </c>
      <c r="AQ379" s="243" t="s">
        <v>781</v>
      </c>
    </row>
    <row r="380" spans="1:43">
      <c r="A380" s="278" t="s">
        <v>6551</v>
      </c>
      <c r="B380" s="156">
        <v>380</v>
      </c>
      <c r="C380" s="299" t="s">
        <v>6550</v>
      </c>
      <c r="D380" s="278" t="s">
        <v>6552</v>
      </c>
      <c r="F380" s="154">
        <v>4</v>
      </c>
      <c r="I380" s="349">
        <v>0.875</v>
      </c>
      <c r="J380" s="154" t="s">
        <v>772</v>
      </c>
      <c r="K380" s="154">
        <v>1</v>
      </c>
      <c r="V380" s="166">
        <f t="shared" si="178"/>
        <v>100</v>
      </c>
      <c r="W380" s="166">
        <f t="shared" si="195"/>
        <v>100</v>
      </c>
      <c r="X380" s="166">
        <f t="shared" si="194"/>
        <v>100</v>
      </c>
      <c r="Y380" s="166">
        <f t="shared" si="189"/>
        <v>100</v>
      </c>
      <c r="Z380" s="166">
        <f t="shared" si="190"/>
        <v>100</v>
      </c>
      <c r="AA380" s="174">
        <f t="shared" si="187"/>
        <v>100</v>
      </c>
      <c r="AB380" s="174">
        <f t="shared" si="186"/>
        <v>100</v>
      </c>
      <c r="AC380" s="174">
        <f t="shared" ref="AC380:AC444" si="196">IF(OR(EXACT(S380,"1A"),EXACT(S380,"1B")),0.3,IF(S380=2,3,100))</f>
        <v>100</v>
      </c>
      <c r="AF380" s="162">
        <f t="shared" si="191"/>
        <v>1</v>
      </c>
      <c r="AG380" s="162">
        <f t="shared" si="192"/>
        <v>1</v>
      </c>
      <c r="AH380" s="162">
        <f t="shared" si="193"/>
        <v>3</v>
      </c>
      <c r="AI380" s="162">
        <f t="shared" si="188"/>
        <v>5</v>
      </c>
      <c r="AJ380" s="352" t="s">
        <v>25616</v>
      </c>
      <c r="AK380" s="154">
        <v>1</v>
      </c>
      <c r="AL380" s="154">
        <v>1</v>
      </c>
      <c r="AM380" s="163"/>
      <c r="AN380" s="154">
        <v>10</v>
      </c>
      <c r="AO380" s="154">
        <v>10</v>
      </c>
      <c r="AQ380" s="243" t="s">
        <v>781</v>
      </c>
    </row>
    <row r="381" spans="1:43" ht="16.5" customHeight="1">
      <c r="A381" s="278" t="s">
        <v>6474</v>
      </c>
      <c r="B381" s="156">
        <v>381</v>
      </c>
      <c r="C381" s="299" t="s">
        <v>6479</v>
      </c>
      <c r="D381" s="278" t="s">
        <v>6480</v>
      </c>
      <c r="I381" s="343"/>
      <c r="J381" s="359">
        <v>2</v>
      </c>
      <c r="K381" s="359">
        <v>1</v>
      </c>
      <c r="L381" s="359"/>
      <c r="M381" s="359"/>
      <c r="N381" s="359">
        <v>1</v>
      </c>
      <c r="O381" s="359"/>
      <c r="P381" s="359">
        <v>2</v>
      </c>
      <c r="Q381" s="359"/>
      <c r="V381" s="166">
        <f t="shared" si="178"/>
        <v>100</v>
      </c>
      <c r="W381" s="166">
        <f t="shared" si="195"/>
        <v>100</v>
      </c>
      <c r="X381" s="166">
        <f t="shared" si="194"/>
        <v>100</v>
      </c>
      <c r="Y381" s="166">
        <f t="shared" si="189"/>
        <v>100</v>
      </c>
      <c r="Z381" s="166">
        <f t="shared" si="190"/>
        <v>10</v>
      </c>
      <c r="AA381" s="174">
        <f t="shared" si="187"/>
        <v>100</v>
      </c>
      <c r="AB381" s="174">
        <f t="shared" si="186"/>
        <v>100</v>
      </c>
      <c r="AC381" s="174">
        <f t="shared" si="196"/>
        <v>100</v>
      </c>
      <c r="AF381" s="162">
        <f t="shared" si="191"/>
        <v>1</v>
      </c>
      <c r="AG381" s="162">
        <f t="shared" si="192"/>
        <v>10</v>
      </c>
      <c r="AH381" s="162">
        <f t="shared" si="193"/>
        <v>3</v>
      </c>
      <c r="AI381" s="162">
        <f t="shared" si="188"/>
        <v>100</v>
      </c>
      <c r="AJ381" s="163"/>
      <c r="AK381" s="359">
        <v>1</v>
      </c>
      <c r="AL381" s="359">
        <v>1</v>
      </c>
      <c r="AM381" s="163"/>
      <c r="AN381" s="154">
        <v>10</v>
      </c>
      <c r="AO381" s="154">
        <v>10</v>
      </c>
      <c r="AQ381" s="243" t="s">
        <v>6478</v>
      </c>
    </row>
    <row r="382" spans="1:43">
      <c r="A382" s="278" t="s">
        <v>6481</v>
      </c>
      <c r="B382" s="156">
        <v>382</v>
      </c>
      <c r="C382" s="299" t="s">
        <v>6482</v>
      </c>
      <c r="D382" s="278" t="s">
        <v>6483</v>
      </c>
      <c r="F382" s="252">
        <v>4</v>
      </c>
      <c r="I382" s="343"/>
      <c r="J382" s="359" t="s">
        <v>772</v>
      </c>
      <c r="K382" s="154">
        <v>1</v>
      </c>
      <c r="N382" s="154">
        <v>1</v>
      </c>
      <c r="O382" s="252">
        <v>3</v>
      </c>
      <c r="P382" s="154">
        <v>2</v>
      </c>
      <c r="V382" s="166">
        <f t="shared" si="178"/>
        <v>100</v>
      </c>
      <c r="W382" s="166">
        <f t="shared" si="195"/>
        <v>100</v>
      </c>
      <c r="X382" s="166">
        <f t="shared" si="194"/>
        <v>20</v>
      </c>
      <c r="Y382" s="166">
        <f t="shared" si="189"/>
        <v>100</v>
      </c>
      <c r="Z382" s="166">
        <f t="shared" si="190"/>
        <v>10</v>
      </c>
      <c r="AA382" s="174">
        <f t="shared" si="187"/>
        <v>100</v>
      </c>
      <c r="AB382" s="174">
        <f t="shared" si="186"/>
        <v>100</v>
      </c>
      <c r="AC382" s="174">
        <f t="shared" si="196"/>
        <v>100</v>
      </c>
      <c r="AF382" s="162">
        <f t="shared" si="191"/>
        <v>1</v>
      </c>
      <c r="AG382" s="162">
        <f t="shared" si="192"/>
        <v>1</v>
      </c>
      <c r="AH382" s="162">
        <f t="shared" si="193"/>
        <v>3</v>
      </c>
      <c r="AI382" s="162">
        <f t="shared" si="188"/>
        <v>5</v>
      </c>
      <c r="AJ382" s="163"/>
      <c r="AK382" s="154">
        <v>1</v>
      </c>
      <c r="AL382" s="154">
        <v>1</v>
      </c>
      <c r="AM382" s="163"/>
      <c r="AN382" s="154">
        <v>10</v>
      </c>
      <c r="AO382" s="154">
        <v>10</v>
      </c>
      <c r="AQ382" s="243" t="s">
        <v>6494</v>
      </c>
    </row>
    <row r="383" spans="1:43">
      <c r="A383" s="278" t="s">
        <v>6485</v>
      </c>
      <c r="B383" s="156">
        <v>383</v>
      </c>
      <c r="C383" s="299" t="s">
        <v>6484</v>
      </c>
      <c r="D383" s="278" t="s">
        <v>6486</v>
      </c>
      <c r="F383" s="252">
        <v>4</v>
      </c>
      <c r="I383" s="343"/>
      <c r="J383" s="359" t="s">
        <v>772</v>
      </c>
      <c r="K383" s="154">
        <v>1</v>
      </c>
      <c r="N383" s="154">
        <v>1</v>
      </c>
      <c r="O383" s="252">
        <v>3</v>
      </c>
      <c r="P383" s="154">
        <v>2</v>
      </c>
      <c r="V383" s="166">
        <f t="shared" si="178"/>
        <v>100</v>
      </c>
      <c r="W383" s="166">
        <f t="shared" si="195"/>
        <v>100</v>
      </c>
      <c r="X383" s="166">
        <f t="shared" si="194"/>
        <v>20</v>
      </c>
      <c r="Y383" s="166">
        <f t="shared" si="189"/>
        <v>100</v>
      </c>
      <c r="Z383" s="166">
        <f t="shared" si="190"/>
        <v>10</v>
      </c>
      <c r="AA383" s="174">
        <f t="shared" si="187"/>
        <v>100</v>
      </c>
      <c r="AB383" s="174">
        <f t="shared" si="186"/>
        <v>100</v>
      </c>
      <c r="AC383" s="174">
        <f t="shared" si="196"/>
        <v>100</v>
      </c>
      <c r="AF383" s="162">
        <f t="shared" si="191"/>
        <v>1</v>
      </c>
      <c r="AG383" s="162">
        <f t="shared" si="192"/>
        <v>1</v>
      </c>
      <c r="AH383" s="162">
        <f t="shared" si="193"/>
        <v>3</v>
      </c>
      <c r="AI383" s="162">
        <f t="shared" si="188"/>
        <v>5</v>
      </c>
      <c r="AJ383" s="163"/>
      <c r="AK383" s="154">
        <v>1</v>
      </c>
      <c r="AL383" s="154">
        <v>1</v>
      </c>
      <c r="AM383" s="163"/>
      <c r="AN383" s="154">
        <v>10</v>
      </c>
      <c r="AO383" s="154">
        <v>10</v>
      </c>
      <c r="AQ383" s="243" t="s">
        <v>6495</v>
      </c>
    </row>
    <row r="384" spans="1:43">
      <c r="A384" s="278" t="s">
        <v>6488</v>
      </c>
      <c r="B384" s="156">
        <v>384</v>
      </c>
      <c r="C384" s="299" t="s">
        <v>6487</v>
      </c>
      <c r="D384" s="278" t="s">
        <v>6489</v>
      </c>
      <c r="I384" s="349">
        <v>0.38</v>
      </c>
      <c r="J384" s="154">
        <v>2</v>
      </c>
      <c r="K384" s="154">
        <v>1</v>
      </c>
      <c r="N384" s="154">
        <v>1</v>
      </c>
      <c r="P384" s="154">
        <v>2</v>
      </c>
      <c r="V384" s="166">
        <f t="shared" si="178"/>
        <v>100</v>
      </c>
      <c r="W384" s="166">
        <f t="shared" si="195"/>
        <v>100</v>
      </c>
      <c r="X384" s="166">
        <f t="shared" si="194"/>
        <v>100</v>
      </c>
      <c r="Y384" s="166">
        <f t="shared" si="189"/>
        <v>100</v>
      </c>
      <c r="Z384" s="166">
        <f t="shared" si="190"/>
        <v>10</v>
      </c>
      <c r="AA384" s="174">
        <f t="shared" si="187"/>
        <v>100</v>
      </c>
      <c r="AB384" s="174">
        <f t="shared" si="186"/>
        <v>100</v>
      </c>
      <c r="AC384" s="174">
        <f t="shared" si="196"/>
        <v>100</v>
      </c>
      <c r="AF384" s="162">
        <f t="shared" si="191"/>
        <v>1</v>
      </c>
      <c r="AG384" s="162">
        <f t="shared" si="192"/>
        <v>10</v>
      </c>
      <c r="AH384" s="162">
        <f t="shared" si="193"/>
        <v>3</v>
      </c>
      <c r="AI384" s="162">
        <f t="shared" si="188"/>
        <v>100</v>
      </c>
      <c r="AJ384" s="352" t="s">
        <v>26076</v>
      </c>
      <c r="AK384" s="154">
        <v>1</v>
      </c>
      <c r="AL384" s="154">
        <v>1</v>
      </c>
      <c r="AM384" s="163"/>
      <c r="AN384" s="154">
        <v>10</v>
      </c>
      <c r="AO384" s="154">
        <v>10</v>
      </c>
      <c r="AQ384" s="243" t="s">
        <v>6478</v>
      </c>
    </row>
    <row r="385" spans="1:43">
      <c r="A385" s="278" t="s">
        <v>6491</v>
      </c>
      <c r="B385" s="156">
        <v>385</v>
      </c>
      <c r="C385" s="299" t="s">
        <v>6490</v>
      </c>
      <c r="D385" s="278" t="s">
        <v>6492</v>
      </c>
      <c r="F385" s="252">
        <v>4</v>
      </c>
      <c r="I385" s="349"/>
      <c r="J385" s="359" t="s">
        <v>772</v>
      </c>
      <c r="K385" s="154">
        <v>1</v>
      </c>
      <c r="N385" s="154">
        <v>1</v>
      </c>
      <c r="P385" s="154">
        <v>2</v>
      </c>
      <c r="V385" s="166">
        <f t="shared" si="178"/>
        <v>100</v>
      </c>
      <c r="W385" s="166">
        <f t="shared" si="195"/>
        <v>100</v>
      </c>
      <c r="X385" s="166">
        <f t="shared" si="194"/>
        <v>100</v>
      </c>
      <c r="Y385" s="166">
        <f t="shared" si="189"/>
        <v>100</v>
      </c>
      <c r="Z385" s="166">
        <f t="shared" si="190"/>
        <v>10</v>
      </c>
      <c r="AA385" s="174">
        <f t="shared" si="187"/>
        <v>100</v>
      </c>
      <c r="AB385" s="174">
        <f t="shared" si="186"/>
        <v>100</v>
      </c>
      <c r="AC385" s="174">
        <f t="shared" si="196"/>
        <v>100</v>
      </c>
      <c r="AF385" s="162">
        <f t="shared" si="191"/>
        <v>1</v>
      </c>
      <c r="AG385" s="162">
        <f t="shared" si="192"/>
        <v>1</v>
      </c>
      <c r="AH385" s="162">
        <f t="shared" si="193"/>
        <v>3</v>
      </c>
      <c r="AI385" s="162">
        <f t="shared" si="188"/>
        <v>5</v>
      </c>
      <c r="AJ385" s="163"/>
      <c r="AK385" s="154">
        <v>1</v>
      </c>
      <c r="AL385" s="154">
        <v>1</v>
      </c>
      <c r="AM385" s="163"/>
      <c r="AN385" s="154">
        <v>10</v>
      </c>
      <c r="AO385" s="154">
        <v>10</v>
      </c>
      <c r="AQ385" s="243" t="s">
        <v>6493</v>
      </c>
    </row>
    <row r="386" spans="1:43">
      <c r="A386" s="278" t="s">
        <v>6497</v>
      </c>
      <c r="B386" s="156">
        <v>386</v>
      </c>
      <c r="C386" s="299" t="s">
        <v>6496</v>
      </c>
      <c r="D386" s="278" t="s">
        <v>6498</v>
      </c>
      <c r="F386" s="154">
        <v>4</v>
      </c>
      <c r="I386" s="343"/>
      <c r="J386" s="154" t="s">
        <v>773</v>
      </c>
      <c r="K386" s="154">
        <v>1</v>
      </c>
      <c r="V386" s="166">
        <f t="shared" si="178"/>
        <v>100</v>
      </c>
      <c r="W386" s="166">
        <f t="shared" si="195"/>
        <v>100</v>
      </c>
      <c r="X386" s="166">
        <f t="shared" si="194"/>
        <v>100</v>
      </c>
      <c r="Y386" s="166">
        <f t="shared" si="189"/>
        <v>100</v>
      </c>
      <c r="Z386" s="166">
        <f t="shared" si="190"/>
        <v>100</v>
      </c>
      <c r="AA386" s="174">
        <f t="shared" si="187"/>
        <v>100</v>
      </c>
      <c r="AB386" s="174">
        <f t="shared" si="186"/>
        <v>100</v>
      </c>
      <c r="AC386" s="174">
        <f t="shared" si="196"/>
        <v>100</v>
      </c>
      <c r="AF386" s="162">
        <f t="shared" si="191"/>
        <v>1</v>
      </c>
      <c r="AG386" s="162">
        <f t="shared" si="192"/>
        <v>1</v>
      </c>
      <c r="AH386" s="162">
        <f t="shared" si="193"/>
        <v>3</v>
      </c>
      <c r="AI386" s="162">
        <f t="shared" si="188"/>
        <v>5</v>
      </c>
      <c r="AJ386" s="163"/>
      <c r="AK386" s="154">
        <v>1</v>
      </c>
      <c r="AM386" s="163"/>
      <c r="AQ386" s="243" t="s">
        <v>781</v>
      </c>
    </row>
    <row r="387" spans="1:43">
      <c r="A387" s="278" t="s">
        <v>6499</v>
      </c>
      <c r="B387" s="156">
        <v>387</v>
      </c>
      <c r="C387" s="299" t="s">
        <v>6501</v>
      </c>
      <c r="D387" s="278" t="s">
        <v>6500</v>
      </c>
      <c r="F387" s="359">
        <v>4</v>
      </c>
      <c r="I387" s="349">
        <v>0.38</v>
      </c>
      <c r="J387" s="154" t="s">
        <v>772</v>
      </c>
      <c r="K387" s="154">
        <v>1</v>
      </c>
      <c r="P387" s="154">
        <v>1</v>
      </c>
      <c r="V387" s="166">
        <f t="shared" si="178"/>
        <v>100</v>
      </c>
      <c r="W387" s="166">
        <f t="shared" si="195"/>
        <v>100</v>
      </c>
      <c r="X387" s="166">
        <f t="shared" si="194"/>
        <v>100</v>
      </c>
      <c r="Y387" s="166">
        <f t="shared" si="189"/>
        <v>10</v>
      </c>
      <c r="Z387" s="166">
        <f t="shared" si="190"/>
        <v>1</v>
      </c>
      <c r="AA387" s="174">
        <f t="shared" si="187"/>
        <v>100</v>
      </c>
      <c r="AB387" s="174">
        <f t="shared" si="186"/>
        <v>100</v>
      </c>
      <c r="AC387" s="174">
        <f t="shared" si="196"/>
        <v>100</v>
      </c>
      <c r="AF387" s="162">
        <f t="shared" si="191"/>
        <v>1</v>
      </c>
      <c r="AG387" s="162">
        <f t="shared" si="192"/>
        <v>1</v>
      </c>
      <c r="AH387" s="162">
        <f t="shared" si="193"/>
        <v>3</v>
      </c>
      <c r="AI387" s="162">
        <f t="shared" si="188"/>
        <v>5</v>
      </c>
      <c r="AJ387" s="352" t="s">
        <v>26050</v>
      </c>
      <c r="AK387" s="154">
        <v>1</v>
      </c>
      <c r="AL387" s="359">
        <v>1</v>
      </c>
      <c r="AM387" s="163"/>
      <c r="AN387" s="154">
        <v>10</v>
      </c>
      <c r="AO387" s="154">
        <v>10</v>
      </c>
      <c r="AQ387" s="243" t="s">
        <v>781</v>
      </c>
    </row>
    <row r="388" spans="1:43">
      <c r="A388" s="236" t="s">
        <v>26077</v>
      </c>
      <c r="B388" s="156">
        <v>388</v>
      </c>
      <c r="C388" s="299" t="s">
        <v>6502</v>
      </c>
      <c r="D388" s="278" t="s">
        <v>6503</v>
      </c>
      <c r="F388" s="154">
        <v>4</v>
      </c>
      <c r="I388" s="349">
        <v>0.38</v>
      </c>
      <c r="J388" s="154" t="s">
        <v>772</v>
      </c>
      <c r="K388" s="154">
        <v>1</v>
      </c>
      <c r="N388" s="154">
        <v>1</v>
      </c>
      <c r="P388" s="154">
        <v>2</v>
      </c>
      <c r="V388" s="166">
        <f t="shared" si="178"/>
        <v>100</v>
      </c>
      <c r="W388" s="166">
        <f t="shared" si="195"/>
        <v>100</v>
      </c>
      <c r="X388" s="166">
        <f t="shared" si="194"/>
        <v>100</v>
      </c>
      <c r="Y388" s="166">
        <f t="shared" si="189"/>
        <v>100</v>
      </c>
      <c r="Z388" s="166">
        <f t="shared" si="190"/>
        <v>10</v>
      </c>
      <c r="AA388" s="174">
        <f t="shared" si="187"/>
        <v>100</v>
      </c>
      <c r="AB388" s="174">
        <f t="shared" si="186"/>
        <v>100</v>
      </c>
      <c r="AC388" s="174">
        <f t="shared" si="196"/>
        <v>100</v>
      </c>
      <c r="AF388" s="162">
        <f t="shared" si="191"/>
        <v>1</v>
      </c>
      <c r="AG388" s="162">
        <f t="shared" si="192"/>
        <v>1</v>
      </c>
      <c r="AH388" s="162">
        <f t="shared" si="193"/>
        <v>3</v>
      </c>
      <c r="AI388" s="162">
        <f t="shared" si="188"/>
        <v>5</v>
      </c>
      <c r="AJ388" s="352" t="s">
        <v>26076</v>
      </c>
      <c r="AK388" s="154">
        <v>1</v>
      </c>
      <c r="AL388" s="154">
        <v>1</v>
      </c>
      <c r="AM388" s="163"/>
      <c r="AN388" s="154">
        <v>10</v>
      </c>
      <c r="AO388" s="154">
        <v>10</v>
      </c>
      <c r="AQ388" s="243" t="s">
        <v>781</v>
      </c>
    </row>
    <row r="389" spans="1:43">
      <c r="A389" s="278" t="s">
        <v>6505</v>
      </c>
      <c r="B389" s="156">
        <v>389</v>
      </c>
      <c r="C389" s="299" t="s">
        <v>6504</v>
      </c>
      <c r="D389" s="278" t="s">
        <v>6506</v>
      </c>
      <c r="F389" s="154">
        <v>4</v>
      </c>
      <c r="I389" s="349">
        <v>0.38</v>
      </c>
      <c r="J389" s="154" t="s">
        <v>772</v>
      </c>
      <c r="K389" s="154">
        <v>1</v>
      </c>
      <c r="N389" s="154">
        <v>1</v>
      </c>
      <c r="O389" s="154">
        <v>3</v>
      </c>
      <c r="P389" s="154">
        <v>2</v>
      </c>
      <c r="V389" s="166">
        <f t="shared" si="178"/>
        <v>100</v>
      </c>
      <c r="W389" s="166">
        <f t="shared" si="195"/>
        <v>100</v>
      </c>
      <c r="X389" s="166">
        <f t="shared" si="194"/>
        <v>20</v>
      </c>
      <c r="Y389" s="166">
        <f t="shared" si="189"/>
        <v>100</v>
      </c>
      <c r="Z389" s="166">
        <f t="shared" si="190"/>
        <v>10</v>
      </c>
      <c r="AA389" s="174">
        <f t="shared" si="187"/>
        <v>100</v>
      </c>
      <c r="AB389" s="174">
        <f t="shared" si="186"/>
        <v>100</v>
      </c>
      <c r="AC389" s="174">
        <f t="shared" si="196"/>
        <v>100</v>
      </c>
      <c r="AF389" s="162">
        <f t="shared" si="191"/>
        <v>1</v>
      </c>
      <c r="AG389" s="162">
        <f t="shared" si="192"/>
        <v>1</v>
      </c>
      <c r="AH389" s="162">
        <f t="shared" si="193"/>
        <v>3</v>
      </c>
      <c r="AI389" s="162">
        <f t="shared" si="188"/>
        <v>5</v>
      </c>
      <c r="AJ389" s="352" t="s">
        <v>26076</v>
      </c>
      <c r="AK389" s="154">
        <v>1</v>
      </c>
      <c r="AL389" s="154">
        <v>1</v>
      </c>
      <c r="AM389" s="163"/>
      <c r="AN389" s="154">
        <v>10</v>
      </c>
      <c r="AO389" s="154">
        <v>10</v>
      </c>
      <c r="AQ389" s="243" t="s">
        <v>781</v>
      </c>
    </row>
    <row r="390" spans="1:43">
      <c r="A390" s="278" t="s">
        <v>6475</v>
      </c>
      <c r="B390" s="156">
        <v>390</v>
      </c>
      <c r="C390" s="299" t="s">
        <v>6477</v>
      </c>
      <c r="D390" s="278" t="s">
        <v>6476</v>
      </c>
      <c r="I390" s="349">
        <v>0.38</v>
      </c>
      <c r="J390" s="154">
        <v>2</v>
      </c>
      <c r="K390" s="154">
        <v>1</v>
      </c>
      <c r="N390" s="154">
        <v>1</v>
      </c>
      <c r="O390" s="252"/>
      <c r="P390" s="154">
        <v>2</v>
      </c>
      <c r="V390" s="166">
        <f t="shared" si="178"/>
        <v>100</v>
      </c>
      <c r="W390" s="166">
        <f t="shared" si="195"/>
        <v>100</v>
      </c>
      <c r="X390" s="166">
        <f t="shared" si="194"/>
        <v>100</v>
      </c>
      <c r="Y390" s="166">
        <f t="shared" si="189"/>
        <v>100</v>
      </c>
      <c r="Z390" s="166">
        <f t="shared" si="190"/>
        <v>10</v>
      </c>
      <c r="AA390" s="174">
        <f t="shared" si="187"/>
        <v>100</v>
      </c>
      <c r="AB390" s="174">
        <f t="shared" si="186"/>
        <v>100</v>
      </c>
      <c r="AC390" s="174">
        <f t="shared" si="196"/>
        <v>100</v>
      </c>
      <c r="AF390" s="162">
        <f t="shared" si="191"/>
        <v>1</v>
      </c>
      <c r="AG390" s="162">
        <f t="shared" si="192"/>
        <v>10</v>
      </c>
      <c r="AH390" s="162">
        <f t="shared" si="193"/>
        <v>3</v>
      </c>
      <c r="AI390" s="162">
        <f t="shared" si="188"/>
        <v>100</v>
      </c>
      <c r="AJ390" s="352" t="s">
        <v>26076</v>
      </c>
      <c r="AK390" s="154">
        <v>1</v>
      </c>
      <c r="AL390" s="154">
        <v>1</v>
      </c>
      <c r="AM390" s="163"/>
      <c r="AN390" s="154">
        <v>10</v>
      </c>
      <c r="AO390" s="154">
        <v>10</v>
      </c>
      <c r="AQ390" s="243" t="s">
        <v>781</v>
      </c>
    </row>
    <row r="391" spans="1:43">
      <c r="A391" s="278" t="s">
        <v>6508</v>
      </c>
      <c r="B391" s="156">
        <v>391</v>
      </c>
      <c r="C391" t="s">
        <v>6507</v>
      </c>
      <c r="D391" s="278" t="s">
        <v>6509</v>
      </c>
      <c r="F391" s="154">
        <v>4</v>
      </c>
      <c r="I391" s="349">
        <v>0.38</v>
      </c>
      <c r="J391" s="154" t="s">
        <v>772</v>
      </c>
      <c r="K391" s="154">
        <v>1</v>
      </c>
      <c r="N391" s="154">
        <v>1</v>
      </c>
      <c r="O391" s="154">
        <v>3</v>
      </c>
      <c r="P391" s="154">
        <v>2</v>
      </c>
      <c r="V391" s="166">
        <f t="shared" si="178"/>
        <v>100</v>
      </c>
      <c r="W391" s="166">
        <f t="shared" si="195"/>
        <v>100</v>
      </c>
      <c r="X391" s="166">
        <f t="shared" si="194"/>
        <v>20</v>
      </c>
      <c r="Y391" s="166">
        <f t="shared" si="189"/>
        <v>100</v>
      </c>
      <c r="Z391" s="166">
        <f t="shared" si="190"/>
        <v>10</v>
      </c>
      <c r="AA391" s="174">
        <f t="shared" si="187"/>
        <v>100</v>
      </c>
      <c r="AB391" s="174">
        <f t="shared" si="186"/>
        <v>100</v>
      </c>
      <c r="AC391" s="174">
        <f t="shared" si="196"/>
        <v>100</v>
      </c>
      <c r="AF391" s="162">
        <f t="shared" si="191"/>
        <v>1</v>
      </c>
      <c r="AG391" s="162">
        <f t="shared" si="192"/>
        <v>1</v>
      </c>
      <c r="AH391" s="162">
        <f t="shared" si="193"/>
        <v>3</v>
      </c>
      <c r="AI391" s="162">
        <f t="shared" si="188"/>
        <v>5</v>
      </c>
      <c r="AJ391" s="352" t="s">
        <v>26076</v>
      </c>
      <c r="AK391" s="154">
        <v>1</v>
      </c>
      <c r="AL391" s="154">
        <v>1</v>
      </c>
      <c r="AM391" s="163"/>
      <c r="AN391" s="154">
        <v>10</v>
      </c>
      <c r="AO391" s="154">
        <v>10</v>
      </c>
      <c r="AQ391" s="243" t="s">
        <v>781</v>
      </c>
    </row>
    <row r="392" spans="1:43">
      <c r="A392" s="278" t="s">
        <v>6510</v>
      </c>
      <c r="B392" s="156">
        <v>392</v>
      </c>
      <c r="C392" s="299" t="s">
        <v>6553</v>
      </c>
      <c r="D392" s="278" t="s">
        <v>25527</v>
      </c>
      <c r="F392" s="154">
        <v>4</v>
      </c>
      <c r="I392" s="343"/>
      <c r="J392" s="154" t="s">
        <v>772</v>
      </c>
      <c r="K392" s="154">
        <v>1</v>
      </c>
      <c r="N392" s="154">
        <v>1</v>
      </c>
      <c r="O392" s="154">
        <v>3</v>
      </c>
      <c r="P392" s="154">
        <v>2</v>
      </c>
      <c r="V392" s="166">
        <f t="shared" si="178"/>
        <v>100</v>
      </c>
      <c r="W392" s="166">
        <f t="shared" si="195"/>
        <v>100</v>
      </c>
      <c r="X392" s="166">
        <f t="shared" si="194"/>
        <v>20</v>
      </c>
      <c r="Y392" s="166">
        <f t="shared" si="189"/>
        <v>100</v>
      </c>
      <c r="Z392" s="166">
        <f t="shared" si="190"/>
        <v>10</v>
      </c>
      <c r="AA392" s="174">
        <f t="shared" si="187"/>
        <v>100</v>
      </c>
      <c r="AB392" s="174">
        <f t="shared" si="186"/>
        <v>100</v>
      </c>
      <c r="AC392" s="174">
        <f t="shared" si="196"/>
        <v>100</v>
      </c>
      <c r="AF392" s="162">
        <f t="shared" si="191"/>
        <v>1</v>
      </c>
      <c r="AG392" s="162">
        <f t="shared" si="192"/>
        <v>1</v>
      </c>
      <c r="AH392" s="162">
        <f t="shared" si="193"/>
        <v>3</v>
      </c>
      <c r="AI392" s="162">
        <f t="shared" si="188"/>
        <v>5</v>
      </c>
      <c r="AJ392" s="163"/>
      <c r="AK392" s="154">
        <v>1</v>
      </c>
      <c r="AL392" s="154">
        <v>1</v>
      </c>
      <c r="AM392" s="163"/>
      <c r="AN392" s="154">
        <v>10</v>
      </c>
      <c r="AO392" s="154">
        <v>10</v>
      </c>
      <c r="AQ392" s="243" t="s">
        <v>781</v>
      </c>
    </row>
    <row r="393" spans="1:43">
      <c r="A393" s="278" t="s">
        <v>6512</v>
      </c>
      <c r="B393" s="156">
        <v>393</v>
      </c>
      <c r="C393" s="299" t="s">
        <v>6511</v>
      </c>
      <c r="D393" s="278" t="s">
        <v>6513</v>
      </c>
      <c r="I393" s="349">
        <v>0.38</v>
      </c>
      <c r="J393" s="359">
        <v>2</v>
      </c>
      <c r="K393" s="154">
        <v>1</v>
      </c>
      <c r="P393" s="154">
        <v>2</v>
      </c>
      <c r="V393" s="166">
        <f t="shared" si="178"/>
        <v>100</v>
      </c>
      <c r="W393" s="166">
        <f t="shared" si="195"/>
        <v>100</v>
      </c>
      <c r="X393" s="166">
        <f t="shared" si="194"/>
        <v>100</v>
      </c>
      <c r="Y393" s="166">
        <f t="shared" si="189"/>
        <v>100</v>
      </c>
      <c r="Z393" s="166">
        <f t="shared" si="190"/>
        <v>10</v>
      </c>
      <c r="AA393" s="174">
        <f t="shared" si="187"/>
        <v>100</v>
      </c>
      <c r="AB393" s="174">
        <f t="shared" si="186"/>
        <v>100</v>
      </c>
      <c r="AC393" s="174">
        <f t="shared" si="196"/>
        <v>100</v>
      </c>
      <c r="AF393" s="162">
        <f t="shared" si="191"/>
        <v>1</v>
      </c>
      <c r="AG393" s="162">
        <f t="shared" si="192"/>
        <v>10</v>
      </c>
      <c r="AH393" s="162">
        <f t="shared" si="193"/>
        <v>3</v>
      </c>
      <c r="AI393" s="162">
        <f t="shared" si="188"/>
        <v>100</v>
      </c>
      <c r="AJ393" s="352" t="s">
        <v>26078</v>
      </c>
      <c r="AK393" s="154">
        <v>1</v>
      </c>
      <c r="AL393" s="154">
        <v>1</v>
      </c>
      <c r="AM393" s="163"/>
      <c r="AN393" s="154">
        <v>10</v>
      </c>
      <c r="AO393" s="154">
        <v>10</v>
      </c>
      <c r="AQ393" s="243" t="s">
        <v>781</v>
      </c>
    </row>
    <row r="394" spans="1:43" ht="28.5">
      <c r="A394" s="276" t="s">
        <v>1464</v>
      </c>
      <c r="B394" s="156">
        <v>394</v>
      </c>
      <c r="C394" t="s">
        <v>26079</v>
      </c>
      <c r="D394" s="278" t="s">
        <v>1465</v>
      </c>
      <c r="E394" s="155" t="s">
        <v>849</v>
      </c>
      <c r="F394" s="154">
        <v>4</v>
      </c>
      <c r="G394" s="154">
        <v>3</v>
      </c>
      <c r="H394" s="154">
        <v>4</v>
      </c>
      <c r="I394" s="349">
        <v>1.5</v>
      </c>
      <c r="J394" s="154" t="s">
        <v>773</v>
      </c>
      <c r="K394" s="154">
        <v>1</v>
      </c>
      <c r="L394"/>
      <c r="M394"/>
      <c r="O394" s="156">
        <v>3</v>
      </c>
      <c r="V394" s="166">
        <f t="shared" ref="V394:V410" si="197">IF(O394=1,10,100)</f>
        <v>100</v>
      </c>
      <c r="W394" s="166">
        <f t="shared" si="195"/>
        <v>100</v>
      </c>
      <c r="X394" s="231">
        <v>1</v>
      </c>
      <c r="Y394" s="166">
        <f t="shared" si="189"/>
        <v>100</v>
      </c>
      <c r="Z394" s="166">
        <f t="shared" si="190"/>
        <v>100</v>
      </c>
      <c r="AA394" s="174">
        <f t="shared" si="187"/>
        <v>100</v>
      </c>
      <c r="AB394" s="174">
        <f t="shared" si="186"/>
        <v>100</v>
      </c>
      <c r="AC394" s="174">
        <f t="shared" si="196"/>
        <v>100</v>
      </c>
      <c r="AF394" s="162">
        <f t="shared" si="191"/>
        <v>1</v>
      </c>
      <c r="AG394" s="162">
        <f t="shared" si="192"/>
        <v>1</v>
      </c>
      <c r="AH394" s="162">
        <f t="shared" si="193"/>
        <v>3</v>
      </c>
      <c r="AI394" s="162">
        <f t="shared" si="188"/>
        <v>5</v>
      </c>
      <c r="AJ394" s="352" t="s">
        <v>26080</v>
      </c>
      <c r="AL394"/>
      <c r="AM394" s="163"/>
      <c r="AQ394" s="243" t="s">
        <v>1466</v>
      </c>
    </row>
    <row r="395" spans="1:43" ht="28.5">
      <c r="A395" s="278" t="s">
        <v>6743</v>
      </c>
      <c r="B395" s="156">
        <v>395</v>
      </c>
      <c r="C395" t="s">
        <v>26081</v>
      </c>
      <c r="D395" s="278" t="s">
        <v>6744</v>
      </c>
      <c r="E395" s="155" t="s">
        <v>791</v>
      </c>
      <c r="F395" s="154">
        <v>3</v>
      </c>
      <c r="I395" s="343"/>
      <c r="J395" s="154" t="s">
        <v>772</v>
      </c>
      <c r="K395" s="154">
        <v>1</v>
      </c>
      <c r="V395" s="166">
        <f t="shared" si="197"/>
        <v>100</v>
      </c>
      <c r="W395" s="166">
        <f t="shared" si="195"/>
        <v>100</v>
      </c>
      <c r="X395" s="166">
        <f>IF(O395=3,20,100)</f>
        <v>100</v>
      </c>
      <c r="Y395" s="166">
        <f t="shared" si="189"/>
        <v>100</v>
      </c>
      <c r="Z395" s="166">
        <f t="shared" si="190"/>
        <v>100</v>
      </c>
      <c r="AA395" s="174">
        <f t="shared" si="187"/>
        <v>100</v>
      </c>
      <c r="AB395" s="174">
        <f t="shared" si="186"/>
        <v>100</v>
      </c>
      <c r="AC395" s="174">
        <f t="shared" si="196"/>
        <v>100</v>
      </c>
      <c r="AF395" s="162">
        <f t="shared" si="191"/>
        <v>1</v>
      </c>
      <c r="AG395" s="162">
        <f t="shared" si="192"/>
        <v>1</v>
      </c>
      <c r="AH395" s="162">
        <f t="shared" si="193"/>
        <v>3</v>
      </c>
      <c r="AI395" s="162">
        <f t="shared" si="188"/>
        <v>5</v>
      </c>
      <c r="AJ395" s="163"/>
      <c r="AL395" s="154">
        <v>3</v>
      </c>
      <c r="AM395" s="163"/>
      <c r="AQ395" s="243" t="s">
        <v>805</v>
      </c>
    </row>
    <row r="396" spans="1:43" ht="28.5">
      <c r="A396" s="275" t="s">
        <v>1470</v>
      </c>
      <c r="B396" s="156">
        <v>396</v>
      </c>
      <c r="C396" t="s">
        <v>26082</v>
      </c>
      <c r="D396" s="278" t="s">
        <v>1471</v>
      </c>
      <c r="E396" s="155" t="s">
        <v>849</v>
      </c>
      <c r="F396" s="154">
        <v>4</v>
      </c>
      <c r="G396" s="154">
        <v>3</v>
      </c>
      <c r="H396" s="154">
        <v>3</v>
      </c>
      <c r="I396" s="343"/>
      <c r="J396" s="154" t="s">
        <v>773</v>
      </c>
      <c r="K396" s="154">
        <v>1</v>
      </c>
      <c r="L396"/>
      <c r="M396"/>
      <c r="O396" s="396">
        <v>3</v>
      </c>
      <c r="V396" s="166">
        <f t="shared" si="197"/>
        <v>100</v>
      </c>
      <c r="W396" s="166">
        <f t="shared" si="195"/>
        <v>100</v>
      </c>
      <c r="X396" s="231">
        <v>1</v>
      </c>
      <c r="Y396" s="166">
        <f t="shared" si="189"/>
        <v>100</v>
      </c>
      <c r="Z396" s="166">
        <f t="shared" si="190"/>
        <v>100</v>
      </c>
      <c r="AA396" s="174">
        <f t="shared" si="187"/>
        <v>100</v>
      </c>
      <c r="AB396" s="174">
        <f t="shared" si="186"/>
        <v>100</v>
      </c>
      <c r="AC396" s="174">
        <f t="shared" si="196"/>
        <v>100</v>
      </c>
      <c r="AF396" s="162">
        <f t="shared" si="191"/>
        <v>1</v>
      </c>
      <c r="AG396" s="162">
        <f t="shared" si="192"/>
        <v>1</v>
      </c>
      <c r="AH396" s="162">
        <f t="shared" si="193"/>
        <v>3</v>
      </c>
      <c r="AI396" s="162">
        <f t="shared" si="188"/>
        <v>5</v>
      </c>
      <c r="AJ396" s="352" t="s">
        <v>26083</v>
      </c>
      <c r="AL396"/>
      <c r="AM396" s="163"/>
      <c r="AQ396" s="273" t="s">
        <v>1469</v>
      </c>
    </row>
    <row r="397" spans="1:43">
      <c r="A397" s="275" t="s">
        <v>18833</v>
      </c>
      <c r="B397" s="156">
        <v>397</v>
      </c>
      <c r="C397" t="s">
        <v>26946</v>
      </c>
      <c r="D397" s="278" t="s">
        <v>18832</v>
      </c>
      <c r="F397" s="154">
        <v>3</v>
      </c>
      <c r="G397" s="154">
        <v>3</v>
      </c>
      <c r="I397" s="343"/>
      <c r="J397" s="154" t="s">
        <v>772</v>
      </c>
      <c r="K397" s="154">
        <v>1</v>
      </c>
      <c r="L397"/>
      <c r="M397"/>
      <c r="O397" s="396"/>
      <c r="V397" s="166">
        <f t="shared" ref="V397" si="198">IF(O397=1,10,100)</f>
        <v>100</v>
      </c>
      <c r="W397" s="166">
        <f t="shared" ref="W397" si="199">IF(O397=1,1,IF(O397=2,10,100))</f>
        <v>100</v>
      </c>
      <c r="X397" s="231">
        <v>2</v>
      </c>
      <c r="Y397" s="166">
        <f t="shared" ref="Y397" si="200">IF(P397=1,10,100)</f>
        <v>100</v>
      </c>
      <c r="Z397" s="166">
        <f t="shared" ref="Z397" si="201">IF(P397=1,1,IF(P397=2,10,100))</f>
        <v>100</v>
      </c>
      <c r="AA397" s="174">
        <f t="shared" ref="AA397" si="202">IF(OR(EXACT(Q397,"1A"),EXACT(Q397,"1B")),0.1,IF(Q397=2,1,100))</f>
        <v>100</v>
      </c>
      <c r="AB397" s="174">
        <f t="shared" ref="AB397" si="203">IF(OR(EXACT(R397,"1A"),EXACT(R397,"1B")),0.1,IF(R397=2,1,100))</f>
        <v>100</v>
      </c>
      <c r="AC397" s="174">
        <f t="shared" ref="AC397" si="204">IF(OR(EXACT(S397,"1A"),EXACT(S397,"1B")),0.3,IF(S397=2,3,100))</f>
        <v>100</v>
      </c>
      <c r="AF397" s="162">
        <f t="shared" si="191"/>
        <v>1</v>
      </c>
      <c r="AG397" s="162">
        <f t="shared" si="192"/>
        <v>1</v>
      </c>
      <c r="AH397" s="162">
        <f t="shared" si="193"/>
        <v>3</v>
      </c>
      <c r="AI397" s="162">
        <f t="shared" si="188"/>
        <v>5</v>
      </c>
      <c r="AJ397" s="352"/>
      <c r="AK397" s="154">
        <v>1</v>
      </c>
      <c r="AL397" s="245">
        <v>1</v>
      </c>
      <c r="AM397" s="163"/>
      <c r="AQ397" s="273" t="s">
        <v>26947</v>
      </c>
    </row>
    <row r="398" spans="1:43" ht="28.5">
      <c r="A398" s="275" t="s">
        <v>1472</v>
      </c>
      <c r="B398" s="156">
        <v>398</v>
      </c>
      <c r="C398" t="s">
        <v>26084</v>
      </c>
      <c r="D398" s="278" t="s">
        <v>1473</v>
      </c>
      <c r="E398" s="155" t="s">
        <v>791</v>
      </c>
      <c r="F398" s="154">
        <v>4</v>
      </c>
      <c r="G398" s="154">
        <v>3</v>
      </c>
      <c r="H398"/>
      <c r="I398" s="349">
        <v>0.42</v>
      </c>
      <c r="J398" s="154" t="s">
        <v>773</v>
      </c>
      <c r="K398" s="154">
        <v>1</v>
      </c>
      <c r="L398" s="154" t="s">
        <v>772</v>
      </c>
      <c r="M398" s="154" t="s">
        <v>772</v>
      </c>
      <c r="O398"/>
      <c r="V398" s="166">
        <f t="shared" si="197"/>
        <v>100</v>
      </c>
      <c r="W398" s="166">
        <f t="shared" si="195"/>
        <v>100</v>
      </c>
      <c r="X398" s="166">
        <f>IF(O398=3,20,100)</f>
        <v>100</v>
      </c>
      <c r="Y398" s="166">
        <f t="shared" si="189"/>
        <v>100</v>
      </c>
      <c r="Z398" s="166">
        <f t="shared" si="190"/>
        <v>100</v>
      </c>
      <c r="AA398" s="174">
        <f t="shared" si="187"/>
        <v>100</v>
      </c>
      <c r="AB398" s="174">
        <f t="shared" si="186"/>
        <v>100</v>
      </c>
      <c r="AC398" s="174">
        <f t="shared" si="196"/>
        <v>100</v>
      </c>
      <c r="AF398" s="162">
        <f t="shared" si="191"/>
        <v>1</v>
      </c>
      <c r="AG398" s="162">
        <f t="shared" si="192"/>
        <v>1</v>
      </c>
      <c r="AH398" s="162">
        <f t="shared" si="193"/>
        <v>3</v>
      </c>
      <c r="AI398" s="162">
        <f t="shared" si="188"/>
        <v>5</v>
      </c>
      <c r="AJ398" s="352" t="s">
        <v>25618</v>
      </c>
      <c r="AL398"/>
      <c r="AM398" s="163"/>
      <c r="AQ398" s="243" t="s">
        <v>1474</v>
      </c>
    </row>
    <row r="399" spans="1:43" ht="28.5">
      <c r="A399" s="275" t="s">
        <v>1475</v>
      </c>
      <c r="B399" s="156">
        <v>399</v>
      </c>
      <c r="C399" t="s">
        <v>26085</v>
      </c>
      <c r="D399" s="278" t="s">
        <v>1476</v>
      </c>
      <c r="E399" s="155" t="s">
        <v>791</v>
      </c>
      <c r="F399" s="154">
        <v>4</v>
      </c>
      <c r="G399" s="154">
        <v>3</v>
      </c>
      <c r="H399" s="154">
        <v>4</v>
      </c>
      <c r="I399" s="349">
        <v>25</v>
      </c>
      <c r="J399" s="154" t="s">
        <v>772</v>
      </c>
      <c r="K399" s="154">
        <v>1</v>
      </c>
      <c r="L399" s="154" t="s">
        <v>772</v>
      </c>
      <c r="M399" s="154" t="s">
        <v>772</v>
      </c>
      <c r="O399"/>
      <c r="V399" s="166">
        <f t="shared" si="197"/>
        <v>100</v>
      </c>
      <c r="W399" s="166">
        <f t="shared" si="195"/>
        <v>100</v>
      </c>
      <c r="X399" s="166">
        <f>IF(O399=3,20,100)</f>
        <v>100</v>
      </c>
      <c r="Y399" s="166">
        <f t="shared" si="189"/>
        <v>100</v>
      </c>
      <c r="Z399" s="166">
        <f t="shared" si="190"/>
        <v>100</v>
      </c>
      <c r="AA399" s="174">
        <f t="shared" si="187"/>
        <v>100</v>
      </c>
      <c r="AB399" s="174">
        <f t="shared" si="186"/>
        <v>100</v>
      </c>
      <c r="AC399" s="174">
        <f t="shared" si="196"/>
        <v>100</v>
      </c>
      <c r="AF399" s="162">
        <f t="shared" si="191"/>
        <v>1</v>
      </c>
      <c r="AG399" s="162">
        <f t="shared" si="192"/>
        <v>1</v>
      </c>
      <c r="AH399" s="162">
        <f t="shared" si="193"/>
        <v>3</v>
      </c>
      <c r="AI399" s="162">
        <f t="shared" ref="AI399:AI430" si="205">IF(OR(EXACT(J399,"1A"),EXACT(J399,"1B"),EXACT(J399,"1C")),5,100)</f>
        <v>5</v>
      </c>
      <c r="AJ399" s="352" t="s">
        <v>25860</v>
      </c>
      <c r="AL399" s="154">
        <v>3</v>
      </c>
      <c r="AM399" s="163"/>
      <c r="AQ399" s="243" t="s">
        <v>1477</v>
      </c>
    </row>
    <row r="400" spans="1:43">
      <c r="A400" s="275" t="s">
        <v>1478</v>
      </c>
      <c r="B400" s="156">
        <v>400</v>
      </c>
      <c r="C400" t="s">
        <v>26086</v>
      </c>
      <c r="D400" s="278" t="s">
        <v>1479</v>
      </c>
      <c r="F400" s="154">
        <v>4</v>
      </c>
      <c r="G400" s="154">
        <v>4</v>
      </c>
      <c r="I400" s="349">
        <v>0.54</v>
      </c>
      <c r="J400" s="154" t="s">
        <v>772</v>
      </c>
      <c r="K400" s="154">
        <v>1</v>
      </c>
      <c r="O400" s="156">
        <v>3</v>
      </c>
      <c r="V400" s="166">
        <f t="shared" si="197"/>
        <v>100</v>
      </c>
      <c r="W400" s="166">
        <f t="shared" si="195"/>
        <v>100</v>
      </c>
      <c r="X400" s="166">
        <f>IF(O400=3,20,100)</f>
        <v>20</v>
      </c>
      <c r="Y400" s="166">
        <f t="shared" si="189"/>
        <v>100</v>
      </c>
      <c r="Z400" s="166">
        <f t="shared" si="190"/>
        <v>100</v>
      </c>
      <c r="AA400" s="174">
        <f t="shared" si="187"/>
        <v>100</v>
      </c>
      <c r="AB400" s="174">
        <f t="shared" si="186"/>
        <v>100</v>
      </c>
      <c r="AC400" s="174">
        <f t="shared" si="196"/>
        <v>100</v>
      </c>
      <c r="AF400" s="162">
        <f t="shared" si="191"/>
        <v>1</v>
      </c>
      <c r="AG400" s="162">
        <f t="shared" si="192"/>
        <v>1</v>
      </c>
      <c r="AH400" s="162">
        <f t="shared" si="193"/>
        <v>3</v>
      </c>
      <c r="AI400" s="162">
        <f t="shared" si="205"/>
        <v>5</v>
      </c>
      <c r="AJ400" s="352" t="s">
        <v>25984</v>
      </c>
      <c r="AM400" s="163"/>
      <c r="AQ400" s="270" t="s">
        <v>26087</v>
      </c>
    </row>
    <row r="401" spans="1:1023" ht="28.5">
      <c r="A401" s="275" t="s">
        <v>60</v>
      </c>
      <c r="B401" s="156">
        <v>401</v>
      </c>
      <c r="C401" t="s">
        <v>26088</v>
      </c>
      <c r="D401" s="278" t="s">
        <v>1115</v>
      </c>
      <c r="E401" s="155" t="s">
        <v>849</v>
      </c>
      <c r="F401" s="154">
        <v>4</v>
      </c>
      <c r="G401" s="154">
        <v>3</v>
      </c>
      <c r="H401" s="154">
        <v>3</v>
      </c>
      <c r="I401" s="349">
        <v>8.4</v>
      </c>
      <c r="J401" s="154" t="s">
        <v>773</v>
      </c>
      <c r="K401" s="154">
        <v>1</v>
      </c>
      <c r="L401"/>
      <c r="M401"/>
      <c r="N401"/>
      <c r="O401" s="156">
        <v>3</v>
      </c>
      <c r="P401"/>
      <c r="Q401"/>
      <c r="R401"/>
      <c r="S401"/>
      <c r="T401"/>
      <c r="U401"/>
      <c r="V401" s="166">
        <f t="shared" si="197"/>
        <v>100</v>
      </c>
      <c r="W401" s="166">
        <f t="shared" si="195"/>
        <v>100</v>
      </c>
      <c r="X401" s="231">
        <v>1</v>
      </c>
      <c r="Y401" s="166">
        <f t="shared" si="189"/>
        <v>100</v>
      </c>
      <c r="Z401" s="166">
        <f t="shared" si="190"/>
        <v>100</v>
      </c>
      <c r="AA401" s="174">
        <f t="shared" si="187"/>
        <v>100</v>
      </c>
      <c r="AB401" s="174">
        <f t="shared" si="186"/>
        <v>100</v>
      </c>
      <c r="AC401" s="174">
        <f t="shared" si="196"/>
        <v>100</v>
      </c>
      <c r="AD401"/>
      <c r="AE401"/>
      <c r="AF401" s="162">
        <f t="shared" si="191"/>
        <v>1</v>
      </c>
      <c r="AG401" s="162">
        <f t="shared" si="192"/>
        <v>1</v>
      </c>
      <c r="AH401" s="162">
        <f t="shared" si="193"/>
        <v>3</v>
      </c>
      <c r="AI401" s="162">
        <f t="shared" si="205"/>
        <v>5</v>
      </c>
      <c r="AJ401" s="352" t="s">
        <v>26089</v>
      </c>
      <c r="AK401"/>
      <c r="AL401"/>
      <c r="AM401" s="163"/>
      <c r="AN401"/>
      <c r="AO401"/>
      <c r="AP401"/>
      <c r="AQ401" s="272" t="s">
        <v>26090</v>
      </c>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c r="TK401"/>
      <c r="TL401"/>
      <c r="TM401"/>
      <c r="TN401"/>
      <c r="TO401"/>
      <c r="TP401"/>
      <c r="TQ401"/>
      <c r="TR401"/>
      <c r="TS401"/>
      <c r="TT401"/>
      <c r="TU401"/>
      <c r="TV401"/>
      <c r="TW401"/>
      <c r="TX401"/>
      <c r="TY401"/>
      <c r="TZ401"/>
      <c r="UA401"/>
      <c r="UB401"/>
      <c r="UC401"/>
      <c r="UD401"/>
      <c r="UE401"/>
      <c r="UF401"/>
      <c r="UG401"/>
      <c r="UH401"/>
      <c r="UI401"/>
      <c r="UJ401"/>
      <c r="UK401"/>
      <c r="UL401"/>
      <c r="UM401"/>
      <c r="UN401"/>
      <c r="UO401"/>
      <c r="UP401"/>
      <c r="UQ401"/>
      <c r="UR401"/>
      <c r="US401"/>
      <c r="UT401"/>
      <c r="UU401"/>
      <c r="UV401"/>
      <c r="UW401"/>
      <c r="UX401"/>
      <c r="UY401"/>
      <c r="UZ401"/>
      <c r="VA401"/>
      <c r="VB401"/>
      <c r="VC401"/>
      <c r="VD401"/>
      <c r="VE401"/>
      <c r="VF401"/>
      <c r="VG401"/>
      <c r="VH401"/>
      <c r="VI401"/>
      <c r="VJ401"/>
      <c r="VK401"/>
      <c r="VL401"/>
      <c r="VM401"/>
      <c r="VN401"/>
      <c r="VO401"/>
      <c r="VP401"/>
      <c r="VQ401"/>
      <c r="VR401"/>
      <c r="VS401"/>
      <c r="VT401"/>
      <c r="VU401"/>
      <c r="VV401"/>
      <c r="VW401"/>
      <c r="VX401"/>
      <c r="VY401"/>
      <c r="VZ401"/>
      <c r="WA401"/>
      <c r="WB401"/>
      <c r="WC401"/>
      <c r="WD401"/>
      <c r="WE401"/>
      <c r="WF401"/>
      <c r="WG401"/>
      <c r="WH401"/>
      <c r="WI401"/>
      <c r="WJ401"/>
      <c r="WK401"/>
      <c r="WL401"/>
      <c r="WM401"/>
      <c r="WN401"/>
      <c r="WO401"/>
      <c r="WP401"/>
      <c r="WQ401"/>
      <c r="WR401"/>
      <c r="WS401"/>
      <c r="WT401"/>
      <c r="WU401"/>
      <c r="WV401"/>
      <c r="WW401"/>
      <c r="WX401"/>
      <c r="WY401"/>
      <c r="WZ401"/>
      <c r="XA401"/>
      <c r="XB401"/>
      <c r="XC401"/>
      <c r="XD401"/>
      <c r="XE401"/>
      <c r="XF401"/>
      <c r="XG401"/>
      <c r="XH401"/>
      <c r="XI401"/>
      <c r="XJ401"/>
      <c r="XK401"/>
      <c r="XL401"/>
      <c r="XM401"/>
      <c r="XN401"/>
      <c r="XO401"/>
      <c r="XP401"/>
      <c r="XQ401"/>
      <c r="XR401"/>
      <c r="XS401"/>
      <c r="XT401"/>
      <c r="XU401"/>
      <c r="XV401"/>
      <c r="XW401"/>
      <c r="XX401"/>
      <c r="XY401"/>
      <c r="XZ401"/>
      <c r="YA401"/>
      <c r="YB401"/>
      <c r="YC401"/>
      <c r="YD401"/>
      <c r="YE401"/>
      <c r="YF401"/>
      <c r="YG401"/>
      <c r="YH401"/>
      <c r="YI401"/>
      <c r="YJ401"/>
      <c r="YK401"/>
      <c r="YL401"/>
      <c r="YM401"/>
      <c r="YN401"/>
      <c r="YO401"/>
      <c r="YP401"/>
      <c r="YQ401"/>
      <c r="YR401"/>
      <c r="YS401"/>
      <c r="YT401"/>
      <c r="YU401"/>
      <c r="YV401"/>
      <c r="YW401"/>
      <c r="YX401"/>
      <c r="YY401"/>
      <c r="YZ401"/>
      <c r="ZA401"/>
      <c r="ZB401"/>
      <c r="ZC401"/>
      <c r="ZD401"/>
      <c r="ZE401"/>
      <c r="ZF401"/>
      <c r="ZG401"/>
      <c r="ZH401"/>
      <c r="ZI401"/>
      <c r="ZJ401"/>
      <c r="ZK401"/>
      <c r="ZL401"/>
      <c r="ZM401"/>
      <c r="ZN401"/>
      <c r="ZO401"/>
      <c r="ZP401"/>
      <c r="ZQ401"/>
      <c r="ZR401"/>
      <c r="ZS401"/>
      <c r="ZT401"/>
      <c r="ZU401"/>
      <c r="ZV401"/>
      <c r="ZW401"/>
      <c r="ZX401"/>
      <c r="ZY401"/>
      <c r="ZZ401"/>
      <c r="AAA401"/>
      <c r="AAB401"/>
      <c r="AAC401"/>
      <c r="AAD401"/>
      <c r="AAE401"/>
      <c r="AAF401"/>
      <c r="AAG401"/>
      <c r="AAH401"/>
      <c r="AAI401"/>
      <c r="AAJ401"/>
      <c r="AAK401"/>
      <c r="AAL401"/>
      <c r="AAM401"/>
      <c r="AAN401"/>
      <c r="AAO401"/>
      <c r="AAP401"/>
      <c r="AAQ401"/>
      <c r="AAR401"/>
      <c r="AAS401"/>
      <c r="AAT401"/>
      <c r="AAU401"/>
      <c r="AAV401"/>
      <c r="AAW401"/>
      <c r="AAX401"/>
      <c r="AAY401"/>
      <c r="AAZ401"/>
      <c r="ABA401"/>
      <c r="ABB401"/>
      <c r="ABC401"/>
      <c r="ABD401"/>
      <c r="ABE401"/>
      <c r="ABF401"/>
      <c r="ABG401"/>
      <c r="ABH401"/>
      <c r="ABI401"/>
      <c r="ABJ401"/>
      <c r="ABK401"/>
      <c r="ABL401"/>
      <c r="ABM401"/>
      <c r="ABN401"/>
      <c r="ABO401"/>
      <c r="ABP401"/>
      <c r="ABQ401"/>
      <c r="ABR401"/>
      <c r="ABS401"/>
      <c r="ABT401"/>
      <c r="ABU401"/>
      <c r="ABV401"/>
      <c r="ABW401"/>
      <c r="ABX401"/>
      <c r="ABY401"/>
      <c r="ABZ401"/>
      <c r="ACA401"/>
      <c r="ACB401"/>
      <c r="ACC401"/>
      <c r="ACD401"/>
      <c r="ACE401"/>
      <c r="ACF401"/>
      <c r="ACG401"/>
      <c r="ACH401"/>
      <c r="ACI401"/>
      <c r="ACJ401"/>
      <c r="ACK401"/>
      <c r="ACL401"/>
      <c r="ACM401"/>
      <c r="ACN401"/>
      <c r="ACO401"/>
      <c r="ACP401"/>
      <c r="ACQ401"/>
      <c r="ACR401"/>
      <c r="ACS401"/>
      <c r="ACT401"/>
      <c r="ACU401"/>
      <c r="ACV401"/>
      <c r="ACW401"/>
      <c r="ACX401"/>
      <c r="ACY401"/>
      <c r="ACZ401"/>
      <c r="ADA401"/>
      <c r="ADB401"/>
      <c r="ADC401"/>
      <c r="ADD401"/>
      <c r="ADE401"/>
      <c r="ADF401"/>
      <c r="ADG401"/>
      <c r="ADH401"/>
      <c r="ADI401"/>
      <c r="ADJ401"/>
      <c r="ADK401"/>
      <c r="ADL401"/>
      <c r="ADM401"/>
      <c r="ADN401"/>
      <c r="ADO401"/>
      <c r="ADP401"/>
      <c r="ADQ401"/>
      <c r="ADR401"/>
      <c r="ADS401"/>
      <c r="ADT401"/>
      <c r="ADU401"/>
      <c r="ADV401"/>
      <c r="ADW401"/>
      <c r="ADX401"/>
      <c r="ADY401"/>
      <c r="ADZ401"/>
      <c r="AEA401"/>
      <c r="AEB401"/>
      <c r="AEC401"/>
      <c r="AED401"/>
      <c r="AEE401"/>
      <c r="AEF401"/>
      <c r="AEG401"/>
      <c r="AEH401"/>
      <c r="AEI401"/>
      <c r="AEJ401"/>
      <c r="AEK401"/>
      <c r="AEL401"/>
      <c r="AEM401"/>
      <c r="AEN401"/>
      <c r="AEO401"/>
      <c r="AEP401"/>
      <c r="AEQ401"/>
      <c r="AER401"/>
      <c r="AES401"/>
      <c r="AET401"/>
      <c r="AEU401"/>
      <c r="AEV401"/>
      <c r="AEW401"/>
      <c r="AEX401"/>
      <c r="AEY401"/>
      <c r="AEZ401"/>
      <c r="AFA401"/>
      <c r="AFB401"/>
      <c r="AFC401"/>
      <c r="AFD401"/>
      <c r="AFE401"/>
      <c r="AFF401"/>
      <c r="AFG401"/>
      <c r="AFH401"/>
      <c r="AFI401"/>
      <c r="AFJ401"/>
      <c r="AFK401"/>
      <c r="AFL401"/>
      <c r="AFM401"/>
      <c r="AFN401"/>
      <c r="AFO401"/>
      <c r="AFP401"/>
      <c r="AFQ401"/>
      <c r="AFR401"/>
      <c r="AFS401"/>
      <c r="AFT401"/>
      <c r="AFU401"/>
      <c r="AFV401"/>
      <c r="AFW401"/>
      <c r="AFX401"/>
      <c r="AFY401"/>
      <c r="AFZ401"/>
      <c r="AGA401"/>
      <c r="AGB401"/>
      <c r="AGC401"/>
      <c r="AGD401"/>
      <c r="AGE401"/>
      <c r="AGF401"/>
      <c r="AGG401"/>
      <c r="AGH401"/>
      <c r="AGI401"/>
      <c r="AGJ401"/>
      <c r="AGK401"/>
      <c r="AGL401"/>
      <c r="AGM401"/>
      <c r="AGN401"/>
      <c r="AGO401"/>
      <c r="AGP401"/>
      <c r="AGQ401"/>
      <c r="AGR401"/>
      <c r="AGS401"/>
      <c r="AGT401"/>
      <c r="AGU401"/>
      <c r="AGV401"/>
      <c r="AGW401"/>
      <c r="AGX401"/>
      <c r="AGY401"/>
      <c r="AGZ401"/>
      <c r="AHA401"/>
      <c r="AHB401"/>
      <c r="AHC401"/>
      <c r="AHD401"/>
      <c r="AHE401"/>
      <c r="AHF401"/>
      <c r="AHG401"/>
      <c r="AHH401"/>
      <c r="AHI401"/>
      <c r="AHJ401"/>
      <c r="AHK401"/>
      <c r="AHL401"/>
      <c r="AHM401"/>
      <c r="AHN401"/>
      <c r="AHO401"/>
      <c r="AHP401"/>
      <c r="AHQ401"/>
      <c r="AHR401"/>
      <c r="AHS401"/>
      <c r="AHT401"/>
      <c r="AHU401"/>
      <c r="AHV401"/>
      <c r="AHW401"/>
      <c r="AHX401"/>
      <c r="AHY401"/>
      <c r="AHZ401"/>
      <c r="AIA401"/>
      <c r="AIB401"/>
      <c r="AIC401"/>
      <c r="AID401"/>
      <c r="AIE401"/>
      <c r="AIF401"/>
      <c r="AIG401"/>
      <c r="AIH401"/>
      <c r="AII401"/>
      <c r="AIJ401"/>
      <c r="AIK401"/>
      <c r="AIL401"/>
      <c r="AIM401"/>
      <c r="AIN401"/>
      <c r="AIO401"/>
      <c r="AIP401"/>
      <c r="AIQ401"/>
      <c r="AIR401"/>
      <c r="AIS401"/>
      <c r="AIT401"/>
      <c r="AIU401"/>
      <c r="AIV401"/>
      <c r="AIW401"/>
      <c r="AIX401"/>
      <c r="AIY401"/>
      <c r="AIZ401"/>
      <c r="AJA401"/>
      <c r="AJB401"/>
      <c r="AJC401"/>
      <c r="AJD401"/>
      <c r="AJE401"/>
      <c r="AJF401"/>
      <c r="AJG401"/>
      <c r="AJH401"/>
      <c r="AJI401"/>
      <c r="AJJ401"/>
      <c r="AJK401"/>
      <c r="AJL401"/>
      <c r="AJM401"/>
      <c r="AJN401"/>
      <c r="AJO401"/>
      <c r="AJP401"/>
      <c r="AJQ401"/>
      <c r="AJR401"/>
      <c r="AJS401"/>
      <c r="AJT401"/>
      <c r="AJU401"/>
      <c r="AJV401"/>
      <c r="AJW401"/>
      <c r="AJX401"/>
      <c r="AJY401"/>
      <c r="AJZ401"/>
      <c r="AKA401"/>
      <c r="AKB401"/>
      <c r="AKC401"/>
      <c r="AKD401"/>
      <c r="AKE401"/>
      <c r="AKF401"/>
      <c r="AKG401"/>
      <c r="AKH401"/>
      <c r="AKI401"/>
      <c r="AKJ401"/>
      <c r="AKK401"/>
      <c r="AKL401"/>
      <c r="AKM401"/>
      <c r="AKN401"/>
      <c r="AKO401"/>
      <c r="AKP401"/>
      <c r="AKQ401"/>
      <c r="AKR401"/>
      <c r="AKS401"/>
      <c r="AKT401"/>
      <c r="AKU401"/>
      <c r="AKV401"/>
      <c r="AKW401"/>
      <c r="AKX401"/>
      <c r="AKY401"/>
      <c r="AKZ401"/>
      <c r="ALA401"/>
      <c r="ALB401"/>
      <c r="ALC401"/>
      <c r="ALD401"/>
      <c r="ALE401"/>
      <c r="ALF401"/>
      <c r="ALG401"/>
      <c r="ALH401"/>
      <c r="ALI401"/>
      <c r="ALJ401"/>
      <c r="ALK401"/>
      <c r="ALL401"/>
      <c r="ALM401"/>
      <c r="ALN401"/>
      <c r="ALO401"/>
      <c r="ALP401"/>
      <c r="ALQ401"/>
      <c r="ALR401"/>
      <c r="ALS401"/>
      <c r="ALT401"/>
      <c r="ALU401"/>
      <c r="ALV401"/>
      <c r="ALW401"/>
      <c r="ALX401"/>
      <c r="ALY401"/>
      <c r="ALZ401"/>
      <c r="AMA401"/>
      <c r="AMB401"/>
      <c r="AMC401"/>
      <c r="AMD401"/>
      <c r="AME401"/>
      <c r="AMF401"/>
      <c r="AMG401"/>
      <c r="AMH401"/>
      <c r="AMI401"/>
    </row>
    <row r="402" spans="1:1023">
      <c r="A402" s="275" t="s">
        <v>26245</v>
      </c>
      <c r="B402" s="156">
        <v>402</v>
      </c>
      <c r="C402" s="409" t="s">
        <v>26246</v>
      </c>
      <c r="D402" s="278" t="s">
        <v>26245</v>
      </c>
      <c r="F402" s="154">
        <v>4</v>
      </c>
      <c r="I402" s="349"/>
      <c r="J402" s="154" t="s">
        <v>772</v>
      </c>
      <c r="K402" s="154">
        <v>1</v>
      </c>
      <c r="L402"/>
      <c r="M402"/>
      <c r="N402"/>
      <c r="O402" s="156"/>
      <c r="P402"/>
      <c r="Q402"/>
      <c r="R402"/>
      <c r="S402"/>
      <c r="T402"/>
      <c r="U402"/>
      <c r="V402" s="166">
        <f t="shared" si="197"/>
        <v>100</v>
      </c>
      <c r="W402" s="166">
        <f t="shared" si="195"/>
        <v>100</v>
      </c>
      <c r="X402" s="166">
        <f t="shared" ref="X402:X410" si="206">IF(O402=3,20,100)</f>
        <v>100</v>
      </c>
      <c r="Y402" s="166">
        <f t="shared" si="189"/>
        <v>100</v>
      </c>
      <c r="Z402" s="166">
        <f t="shared" si="190"/>
        <v>100</v>
      </c>
      <c r="AA402" s="174">
        <f t="shared" si="187"/>
        <v>100</v>
      </c>
      <c r="AB402" s="174">
        <f t="shared" si="186"/>
        <v>100</v>
      </c>
      <c r="AC402" s="174">
        <f t="shared" si="196"/>
        <v>100</v>
      </c>
      <c r="AD402"/>
      <c r="AE402"/>
      <c r="AF402" s="162">
        <f t="shared" ref="AF402:AF433" si="207">IF(OR(OR(EXACT(J402,"1A"),EXACT(J402,"1B"),EXACT(J402,"1C")),K402=1),1,IF(K402=2,10,100))</f>
        <v>1</v>
      </c>
      <c r="AG402" s="162">
        <f t="shared" ref="AG402:AG433" si="208">IF(OR(EXACT(J402,"1A"),EXACT(J402,"1B"),EXACT(J402,"1C")),1,IF(J402=2,10,100))</f>
        <v>1</v>
      </c>
      <c r="AH402" s="162">
        <f t="shared" ref="AH402:AH433" si="209">IF(OR(EXACT(J402,"1A"),EXACT(J402,"1B"),EXACT(J402,"1C"),K402=1),3,100)</f>
        <v>3</v>
      </c>
      <c r="AI402" s="162">
        <f t="shared" si="205"/>
        <v>5</v>
      </c>
      <c r="AJ402" s="352"/>
      <c r="AK402" s="341">
        <v>1</v>
      </c>
      <c r="AL402" s="341">
        <v>1</v>
      </c>
      <c r="AM402" s="163"/>
      <c r="AN402" t="s">
        <v>26282</v>
      </c>
      <c r="AO402"/>
      <c r="AP402"/>
      <c r="AQ402" s="243" t="s">
        <v>26251</v>
      </c>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c r="ST402"/>
      <c r="SU402"/>
      <c r="SV402"/>
      <c r="SW402"/>
      <c r="SX402"/>
      <c r="SY402"/>
      <c r="SZ402"/>
      <c r="TA402"/>
      <c r="TB402"/>
      <c r="TC402"/>
      <c r="TD402"/>
      <c r="TE402"/>
      <c r="TF402"/>
      <c r="TG402"/>
      <c r="TH402"/>
      <c r="TI402"/>
      <c r="TJ402"/>
      <c r="TK402"/>
      <c r="TL402"/>
      <c r="TM402"/>
      <c r="TN402"/>
      <c r="TO402"/>
      <c r="TP402"/>
      <c r="TQ402"/>
      <c r="TR402"/>
      <c r="TS402"/>
      <c r="TT402"/>
      <c r="TU402"/>
      <c r="TV402"/>
      <c r="TW402"/>
      <c r="TX402"/>
      <c r="TY402"/>
      <c r="TZ402"/>
      <c r="UA402"/>
      <c r="UB402"/>
      <c r="UC402"/>
      <c r="UD402"/>
      <c r="UE402"/>
      <c r="UF402"/>
      <c r="UG402"/>
      <c r="UH402"/>
      <c r="UI402"/>
      <c r="UJ402"/>
      <c r="UK402"/>
      <c r="UL402"/>
      <c r="UM402"/>
      <c r="UN402"/>
      <c r="UO402"/>
      <c r="UP402"/>
      <c r="UQ402"/>
      <c r="UR402"/>
      <c r="US402"/>
      <c r="UT402"/>
      <c r="UU402"/>
      <c r="UV402"/>
      <c r="UW402"/>
      <c r="UX402"/>
      <c r="UY402"/>
      <c r="UZ402"/>
      <c r="VA402"/>
      <c r="VB402"/>
      <c r="VC402"/>
      <c r="VD402"/>
      <c r="VE402"/>
      <c r="VF402"/>
      <c r="VG402"/>
      <c r="VH402"/>
      <c r="VI402"/>
      <c r="VJ402"/>
      <c r="VK402"/>
      <c r="VL402"/>
      <c r="VM402"/>
      <c r="VN402"/>
      <c r="VO402"/>
      <c r="VP402"/>
      <c r="VQ402"/>
      <c r="VR402"/>
      <c r="VS402"/>
      <c r="VT402"/>
      <c r="VU402"/>
      <c r="VV402"/>
      <c r="VW402"/>
      <c r="VX402"/>
      <c r="VY402"/>
      <c r="VZ402"/>
      <c r="WA402"/>
      <c r="WB402"/>
      <c r="WC402"/>
      <c r="WD402"/>
      <c r="WE402"/>
      <c r="WF402"/>
      <c r="WG402"/>
      <c r="WH402"/>
      <c r="WI402"/>
      <c r="WJ402"/>
      <c r="WK402"/>
      <c r="WL402"/>
      <c r="WM402"/>
      <c r="WN402"/>
      <c r="WO402"/>
      <c r="WP402"/>
      <c r="WQ402"/>
      <c r="WR402"/>
      <c r="WS402"/>
      <c r="WT402"/>
      <c r="WU402"/>
      <c r="WV402"/>
      <c r="WW402"/>
      <c r="WX402"/>
      <c r="WY402"/>
      <c r="WZ402"/>
      <c r="XA402"/>
      <c r="XB402"/>
      <c r="XC402"/>
      <c r="XD402"/>
      <c r="XE402"/>
      <c r="XF402"/>
      <c r="XG402"/>
      <c r="XH402"/>
      <c r="XI402"/>
      <c r="XJ402"/>
      <c r="XK402"/>
      <c r="XL402"/>
      <c r="XM402"/>
      <c r="XN402"/>
      <c r="XO402"/>
      <c r="XP402"/>
      <c r="XQ402"/>
      <c r="XR402"/>
      <c r="XS402"/>
      <c r="XT402"/>
      <c r="XU402"/>
      <c r="XV402"/>
      <c r="XW402"/>
      <c r="XX402"/>
      <c r="XY402"/>
      <c r="XZ402"/>
      <c r="YA402"/>
      <c r="YB402"/>
      <c r="YC402"/>
      <c r="YD402"/>
      <c r="YE402"/>
      <c r="YF402"/>
      <c r="YG402"/>
      <c r="YH402"/>
      <c r="YI402"/>
      <c r="YJ402"/>
      <c r="YK402"/>
      <c r="YL402"/>
      <c r="YM402"/>
      <c r="YN402"/>
      <c r="YO402"/>
      <c r="YP402"/>
      <c r="YQ402"/>
      <c r="YR402"/>
      <c r="YS402"/>
      <c r="YT402"/>
      <c r="YU402"/>
      <c r="YV402"/>
      <c r="YW402"/>
      <c r="YX402"/>
      <c r="YY402"/>
      <c r="YZ402"/>
      <c r="ZA402"/>
      <c r="ZB402"/>
      <c r="ZC402"/>
      <c r="ZD402"/>
      <c r="ZE402"/>
      <c r="ZF402"/>
      <c r="ZG402"/>
      <c r="ZH402"/>
      <c r="ZI402"/>
      <c r="ZJ402"/>
      <c r="ZK402"/>
      <c r="ZL402"/>
      <c r="ZM402"/>
      <c r="ZN402"/>
      <c r="ZO402"/>
      <c r="ZP402"/>
      <c r="ZQ402"/>
      <c r="ZR402"/>
      <c r="ZS402"/>
      <c r="ZT402"/>
      <c r="ZU402"/>
      <c r="ZV402"/>
      <c r="ZW402"/>
      <c r="ZX402"/>
      <c r="ZY402"/>
      <c r="ZZ402"/>
      <c r="AAA402"/>
      <c r="AAB402"/>
      <c r="AAC402"/>
      <c r="AAD402"/>
      <c r="AAE402"/>
      <c r="AAF402"/>
      <c r="AAG402"/>
      <c r="AAH402"/>
      <c r="AAI402"/>
      <c r="AAJ402"/>
      <c r="AAK402"/>
      <c r="AAL402"/>
      <c r="AAM402"/>
      <c r="AAN402"/>
      <c r="AAO402"/>
      <c r="AAP402"/>
      <c r="AAQ402"/>
      <c r="AAR402"/>
      <c r="AAS402"/>
      <c r="AAT402"/>
      <c r="AAU402"/>
      <c r="AAV402"/>
      <c r="AAW402"/>
      <c r="AAX402"/>
      <c r="AAY402"/>
      <c r="AAZ402"/>
      <c r="ABA402"/>
      <c r="ABB402"/>
      <c r="ABC402"/>
      <c r="ABD402"/>
      <c r="ABE402"/>
      <c r="ABF402"/>
      <c r="ABG402"/>
      <c r="ABH402"/>
      <c r="ABI402"/>
      <c r="ABJ402"/>
      <c r="ABK402"/>
      <c r="ABL402"/>
      <c r="ABM402"/>
      <c r="ABN402"/>
      <c r="ABO402"/>
      <c r="ABP402"/>
      <c r="ABQ402"/>
      <c r="ABR402"/>
      <c r="ABS402"/>
      <c r="ABT402"/>
      <c r="ABU402"/>
      <c r="ABV402"/>
      <c r="ABW402"/>
      <c r="ABX402"/>
      <c r="ABY402"/>
      <c r="ABZ402"/>
      <c r="ACA402"/>
      <c r="ACB402"/>
      <c r="ACC402"/>
      <c r="ACD402"/>
      <c r="ACE402"/>
      <c r="ACF402"/>
      <c r="ACG402"/>
      <c r="ACH402"/>
      <c r="ACI402"/>
      <c r="ACJ402"/>
      <c r="ACK402"/>
      <c r="ACL402"/>
      <c r="ACM402"/>
      <c r="ACN402"/>
      <c r="ACO402"/>
      <c r="ACP402"/>
      <c r="ACQ402"/>
      <c r="ACR402"/>
      <c r="ACS402"/>
      <c r="ACT402"/>
      <c r="ACU402"/>
      <c r="ACV402"/>
      <c r="ACW402"/>
      <c r="ACX402"/>
      <c r="ACY402"/>
      <c r="ACZ402"/>
      <c r="ADA402"/>
      <c r="ADB402"/>
      <c r="ADC402"/>
      <c r="ADD402"/>
      <c r="ADE402"/>
      <c r="ADF402"/>
      <c r="ADG402"/>
      <c r="ADH402"/>
      <c r="ADI402"/>
      <c r="ADJ402"/>
      <c r="ADK402"/>
      <c r="ADL402"/>
      <c r="ADM402"/>
      <c r="ADN402"/>
      <c r="ADO402"/>
      <c r="ADP402"/>
      <c r="ADQ402"/>
      <c r="ADR402"/>
      <c r="ADS402"/>
      <c r="ADT402"/>
      <c r="ADU402"/>
      <c r="ADV402"/>
      <c r="ADW402"/>
      <c r="ADX402"/>
      <c r="ADY402"/>
      <c r="ADZ402"/>
      <c r="AEA402"/>
      <c r="AEB402"/>
      <c r="AEC402"/>
      <c r="AED402"/>
      <c r="AEE402"/>
      <c r="AEF402"/>
      <c r="AEG402"/>
      <c r="AEH402"/>
      <c r="AEI402"/>
      <c r="AEJ402"/>
      <c r="AEK402"/>
      <c r="AEL402"/>
      <c r="AEM402"/>
      <c r="AEN402"/>
      <c r="AEO402"/>
      <c r="AEP402"/>
      <c r="AEQ402"/>
      <c r="AER402"/>
      <c r="AES402"/>
      <c r="AET402"/>
      <c r="AEU402"/>
      <c r="AEV402"/>
      <c r="AEW402"/>
      <c r="AEX402"/>
      <c r="AEY402"/>
      <c r="AEZ402"/>
      <c r="AFA402"/>
      <c r="AFB402"/>
      <c r="AFC402"/>
      <c r="AFD402"/>
      <c r="AFE402"/>
      <c r="AFF402"/>
      <c r="AFG402"/>
      <c r="AFH402"/>
      <c r="AFI402"/>
      <c r="AFJ402"/>
      <c r="AFK402"/>
      <c r="AFL402"/>
      <c r="AFM402"/>
      <c r="AFN402"/>
      <c r="AFO402"/>
      <c r="AFP402"/>
      <c r="AFQ402"/>
      <c r="AFR402"/>
      <c r="AFS402"/>
      <c r="AFT402"/>
      <c r="AFU402"/>
      <c r="AFV402"/>
      <c r="AFW402"/>
      <c r="AFX402"/>
      <c r="AFY402"/>
      <c r="AFZ402"/>
      <c r="AGA402"/>
      <c r="AGB402"/>
      <c r="AGC402"/>
      <c r="AGD402"/>
      <c r="AGE402"/>
      <c r="AGF402"/>
      <c r="AGG402"/>
      <c r="AGH402"/>
      <c r="AGI402"/>
      <c r="AGJ402"/>
      <c r="AGK402"/>
      <c r="AGL402"/>
      <c r="AGM402"/>
      <c r="AGN402"/>
      <c r="AGO402"/>
      <c r="AGP402"/>
      <c r="AGQ402"/>
      <c r="AGR402"/>
      <c r="AGS402"/>
      <c r="AGT402"/>
      <c r="AGU402"/>
      <c r="AGV402"/>
      <c r="AGW402"/>
      <c r="AGX402"/>
      <c r="AGY402"/>
      <c r="AGZ402"/>
      <c r="AHA402"/>
      <c r="AHB402"/>
      <c r="AHC402"/>
      <c r="AHD402"/>
      <c r="AHE402"/>
      <c r="AHF402"/>
      <c r="AHG402"/>
      <c r="AHH402"/>
      <c r="AHI402"/>
      <c r="AHJ402"/>
      <c r="AHK402"/>
      <c r="AHL402"/>
      <c r="AHM402"/>
      <c r="AHN402"/>
      <c r="AHO402"/>
      <c r="AHP402"/>
      <c r="AHQ402"/>
      <c r="AHR402"/>
      <c r="AHS402"/>
      <c r="AHT402"/>
      <c r="AHU402"/>
      <c r="AHV402"/>
      <c r="AHW402"/>
      <c r="AHX402"/>
      <c r="AHY402"/>
      <c r="AHZ402"/>
      <c r="AIA402"/>
      <c r="AIB402"/>
      <c r="AIC402"/>
      <c r="AID402"/>
      <c r="AIE402"/>
      <c r="AIF402"/>
      <c r="AIG402"/>
      <c r="AIH402"/>
      <c r="AII402"/>
      <c r="AIJ402"/>
      <c r="AIK402"/>
      <c r="AIL402"/>
      <c r="AIM402"/>
      <c r="AIN402"/>
      <c r="AIO402"/>
      <c r="AIP402"/>
      <c r="AIQ402"/>
      <c r="AIR402"/>
      <c r="AIS402"/>
      <c r="AIT402"/>
      <c r="AIU402"/>
      <c r="AIV402"/>
      <c r="AIW402"/>
      <c r="AIX402"/>
      <c r="AIY402"/>
      <c r="AIZ402"/>
      <c r="AJA402"/>
      <c r="AJB402"/>
      <c r="AJC402"/>
      <c r="AJD402"/>
      <c r="AJE402"/>
      <c r="AJF402"/>
      <c r="AJG402"/>
      <c r="AJH402"/>
      <c r="AJI402"/>
      <c r="AJJ402"/>
      <c r="AJK402"/>
      <c r="AJL402"/>
      <c r="AJM402"/>
      <c r="AJN402"/>
      <c r="AJO402"/>
      <c r="AJP402"/>
      <c r="AJQ402"/>
      <c r="AJR402"/>
      <c r="AJS402"/>
      <c r="AJT402"/>
      <c r="AJU402"/>
      <c r="AJV402"/>
      <c r="AJW402"/>
      <c r="AJX402"/>
      <c r="AJY402"/>
      <c r="AJZ402"/>
      <c r="AKA402"/>
      <c r="AKB402"/>
      <c r="AKC402"/>
      <c r="AKD402"/>
      <c r="AKE402"/>
      <c r="AKF402"/>
      <c r="AKG402"/>
      <c r="AKH402"/>
      <c r="AKI402"/>
      <c r="AKJ402"/>
      <c r="AKK402"/>
      <c r="AKL402"/>
      <c r="AKM402"/>
      <c r="AKN402"/>
      <c r="AKO402"/>
      <c r="AKP402"/>
      <c r="AKQ402"/>
      <c r="AKR402"/>
      <c r="AKS402"/>
      <c r="AKT402"/>
      <c r="AKU402"/>
      <c r="AKV402"/>
      <c r="AKW402"/>
      <c r="AKX402"/>
      <c r="AKY402"/>
      <c r="AKZ402"/>
      <c r="ALA402"/>
      <c r="ALB402"/>
      <c r="ALC402"/>
      <c r="ALD402"/>
      <c r="ALE402"/>
      <c r="ALF402"/>
      <c r="ALG402"/>
      <c r="ALH402"/>
      <c r="ALI402"/>
      <c r="ALJ402"/>
      <c r="ALK402"/>
      <c r="ALL402"/>
      <c r="ALM402"/>
      <c r="ALN402"/>
      <c r="ALO402"/>
      <c r="ALP402"/>
      <c r="ALQ402"/>
      <c r="ALR402"/>
      <c r="ALS402"/>
      <c r="ALT402"/>
      <c r="ALU402"/>
      <c r="ALV402"/>
      <c r="ALW402"/>
      <c r="ALX402"/>
      <c r="ALY402"/>
      <c r="ALZ402"/>
      <c r="AMA402"/>
      <c r="AMB402"/>
      <c r="AMC402"/>
      <c r="AMD402"/>
      <c r="AME402"/>
      <c r="AMF402"/>
      <c r="AMG402"/>
      <c r="AMH402"/>
      <c r="AMI402"/>
    </row>
    <row r="403" spans="1:1023">
      <c r="A403" s="275" t="s">
        <v>19171</v>
      </c>
      <c r="B403" s="156">
        <v>403</v>
      </c>
      <c r="C403" s="409" t="s">
        <v>26262</v>
      </c>
      <c r="D403" s="278" t="s">
        <v>19170</v>
      </c>
      <c r="F403" s="154">
        <v>4</v>
      </c>
      <c r="G403" s="154">
        <v>4</v>
      </c>
      <c r="I403" s="349"/>
      <c r="J403" s="154" t="s">
        <v>772</v>
      </c>
      <c r="K403" s="154">
        <v>1</v>
      </c>
      <c r="L403"/>
      <c r="M403"/>
      <c r="N403"/>
      <c r="O403" s="156"/>
      <c r="P403"/>
      <c r="Q403"/>
      <c r="R403"/>
      <c r="S403"/>
      <c r="T403"/>
      <c r="U403"/>
      <c r="V403" s="166">
        <f t="shared" si="197"/>
        <v>100</v>
      </c>
      <c r="W403" s="166">
        <f t="shared" si="195"/>
        <v>100</v>
      </c>
      <c r="X403" s="166">
        <f t="shared" si="206"/>
        <v>100</v>
      </c>
      <c r="Y403" s="166">
        <f t="shared" si="189"/>
        <v>100</v>
      </c>
      <c r="Z403" s="166">
        <f t="shared" si="190"/>
        <v>100</v>
      </c>
      <c r="AA403" s="174">
        <f t="shared" si="187"/>
        <v>100</v>
      </c>
      <c r="AB403" s="174">
        <f t="shared" si="186"/>
        <v>100</v>
      </c>
      <c r="AC403" s="174">
        <f t="shared" si="196"/>
        <v>100</v>
      </c>
      <c r="AD403"/>
      <c r="AE403"/>
      <c r="AF403" s="162">
        <f t="shared" si="207"/>
        <v>1</v>
      </c>
      <c r="AG403" s="162">
        <f t="shared" si="208"/>
        <v>1</v>
      </c>
      <c r="AH403" s="162">
        <f t="shared" si="209"/>
        <v>3</v>
      </c>
      <c r="AI403" s="162">
        <f t="shared" si="205"/>
        <v>5</v>
      </c>
      <c r="AJ403" s="352"/>
      <c r="AK403" s="341">
        <v>1</v>
      </c>
      <c r="AL403" s="341"/>
      <c r="AM403" s="163"/>
      <c r="AN403"/>
      <c r="AO403"/>
      <c r="AP403"/>
      <c r="AQ403" s="243" t="s">
        <v>26263</v>
      </c>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c r="ST403"/>
      <c r="SU403"/>
      <c r="SV403"/>
      <c r="SW403"/>
      <c r="SX403"/>
      <c r="SY403"/>
      <c r="SZ403"/>
      <c r="TA403"/>
      <c r="TB403"/>
      <c r="TC403"/>
      <c r="TD403"/>
      <c r="TE403"/>
      <c r="TF403"/>
      <c r="TG403"/>
      <c r="TH403"/>
      <c r="TI403"/>
      <c r="TJ403"/>
      <c r="TK403"/>
      <c r="TL403"/>
      <c r="TM403"/>
      <c r="TN403"/>
      <c r="TO403"/>
      <c r="TP403"/>
      <c r="TQ403"/>
      <c r="TR403"/>
      <c r="TS403"/>
      <c r="TT403"/>
      <c r="TU403"/>
      <c r="TV403"/>
      <c r="TW403"/>
      <c r="TX403"/>
      <c r="TY403"/>
      <c r="TZ403"/>
      <c r="UA403"/>
      <c r="UB403"/>
      <c r="UC403"/>
      <c r="UD403"/>
      <c r="UE403"/>
      <c r="UF403"/>
      <c r="UG403"/>
      <c r="UH403"/>
      <c r="UI403"/>
      <c r="UJ403"/>
      <c r="UK403"/>
      <c r="UL403"/>
      <c r="UM403"/>
      <c r="UN403"/>
      <c r="UO403"/>
      <c r="UP403"/>
      <c r="UQ403"/>
      <c r="UR403"/>
      <c r="US403"/>
      <c r="UT403"/>
      <c r="UU403"/>
      <c r="UV403"/>
      <c r="UW403"/>
      <c r="UX403"/>
      <c r="UY403"/>
      <c r="UZ403"/>
      <c r="VA403"/>
      <c r="VB403"/>
      <c r="VC403"/>
      <c r="VD403"/>
      <c r="VE403"/>
      <c r="VF403"/>
      <c r="VG403"/>
      <c r="VH403"/>
      <c r="VI403"/>
      <c r="VJ403"/>
      <c r="VK403"/>
      <c r="VL403"/>
      <c r="VM403"/>
      <c r="VN403"/>
      <c r="VO403"/>
      <c r="VP403"/>
      <c r="VQ403"/>
      <c r="VR403"/>
      <c r="VS403"/>
      <c r="VT403"/>
      <c r="VU403"/>
      <c r="VV403"/>
      <c r="VW403"/>
      <c r="VX403"/>
      <c r="VY403"/>
      <c r="VZ403"/>
      <c r="WA403"/>
      <c r="WB403"/>
      <c r="WC403"/>
      <c r="WD403"/>
      <c r="WE403"/>
      <c r="WF403"/>
      <c r="WG403"/>
      <c r="WH403"/>
      <c r="WI403"/>
      <c r="WJ403"/>
      <c r="WK403"/>
      <c r="WL403"/>
      <c r="WM403"/>
      <c r="WN403"/>
      <c r="WO403"/>
      <c r="WP403"/>
      <c r="WQ403"/>
      <c r="WR403"/>
      <c r="WS403"/>
      <c r="WT403"/>
      <c r="WU403"/>
      <c r="WV403"/>
      <c r="WW403"/>
      <c r="WX403"/>
      <c r="WY403"/>
      <c r="WZ403"/>
      <c r="XA403"/>
      <c r="XB403"/>
      <c r="XC403"/>
      <c r="XD403"/>
      <c r="XE403"/>
      <c r="XF403"/>
      <c r="XG403"/>
      <c r="XH403"/>
      <c r="XI403"/>
      <c r="XJ403"/>
      <c r="XK403"/>
      <c r="XL403"/>
      <c r="XM403"/>
      <c r="XN403"/>
      <c r="XO403"/>
      <c r="XP403"/>
      <c r="XQ403"/>
      <c r="XR403"/>
      <c r="XS403"/>
      <c r="XT403"/>
      <c r="XU403"/>
      <c r="XV403"/>
      <c r="XW403"/>
      <c r="XX403"/>
      <c r="XY403"/>
      <c r="XZ403"/>
      <c r="YA403"/>
      <c r="YB403"/>
      <c r="YC403"/>
      <c r="YD403"/>
      <c r="YE403"/>
      <c r="YF403"/>
      <c r="YG403"/>
      <c r="YH403"/>
      <c r="YI403"/>
      <c r="YJ403"/>
      <c r="YK403"/>
      <c r="YL403"/>
      <c r="YM403"/>
      <c r="YN403"/>
      <c r="YO403"/>
      <c r="YP403"/>
      <c r="YQ403"/>
      <c r="YR403"/>
      <c r="YS403"/>
      <c r="YT403"/>
      <c r="YU403"/>
      <c r="YV403"/>
      <c r="YW403"/>
      <c r="YX403"/>
      <c r="YY403"/>
      <c r="YZ403"/>
      <c r="ZA403"/>
      <c r="ZB403"/>
      <c r="ZC403"/>
      <c r="ZD403"/>
      <c r="ZE403"/>
      <c r="ZF403"/>
      <c r="ZG403"/>
      <c r="ZH403"/>
      <c r="ZI403"/>
      <c r="ZJ403"/>
      <c r="ZK403"/>
      <c r="ZL403"/>
      <c r="ZM403"/>
      <c r="ZN403"/>
      <c r="ZO403"/>
      <c r="ZP403"/>
      <c r="ZQ403"/>
      <c r="ZR403"/>
      <c r="ZS403"/>
      <c r="ZT403"/>
      <c r="ZU403"/>
      <c r="ZV403"/>
      <c r="ZW403"/>
      <c r="ZX403"/>
      <c r="ZY403"/>
      <c r="ZZ403"/>
      <c r="AAA403"/>
      <c r="AAB403"/>
      <c r="AAC403"/>
      <c r="AAD403"/>
      <c r="AAE403"/>
      <c r="AAF403"/>
      <c r="AAG403"/>
      <c r="AAH403"/>
      <c r="AAI403"/>
      <c r="AAJ403"/>
      <c r="AAK403"/>
      <c r="AAL403"/>
      <c r="AAM403"/>
      <c r="AAN403"/>
      <c r="AAO403"/>
      <c r="AAP403"/>
      <c r="AAQ403"/>
      <c r="AAR403"/>
      <c r="AAS403"/>
      <c r="AAT403"/>
      <c r="AAU403"/>
      <c r="AAV403"/>
      <c r="AAW403"/>
      <c r="AAX403"/>
      <c r="AAY403"/>
      <c r="AAZ403"/>
      <c r="ABA403"/>
      <c r="ABB403"/>
      <c r="ABC403"/>
      <c r="ABD403"/>
      <c r="ABE403"/>
      <c r="ABF403"/>
      <c r="ABG403"/>
      <c r="ABH403"/>
      <c r="ABI403"/>
      <c r="ABJ403"/>
      <c r="ABK403"/>
      <c r="ABL403"/>
      <c r="ABM403"/>
      <c r="ABN403"/>
      <c r="ABO403"/>
      <c r="ABP403"/>
      <c r="ABQ403"/>
      <c r="ABR403"/>
      <c r="ABS403"/>
      <c r="ABT403"/>
      <c r="ABU403"/>
      <c r="ABV403"/>
      <c r="ABW403"/>
      <c r="ABX403"/>
      <c r="ABY403"/>
      <c r="ABZ403"/>
      <c r="ACA403"/>
      <c r="ACB403"/>
      <c r="ACC403"/>
      <c r="ACD403"/>
      <c r="ACE403"/>
      <c r="ACF403"/>
      <c r="ACG403"/>
      <c r="ACH403"/>
      <c r="ACI403"/>
      <c r="ACJ403"/>
      <c r="ACK403"/>
      <c r="ACL403"/>
      <c r="ACM403"/>
      <c r="ACN403"/>
      <c r="ACO403"/>
      <c r="ACP403"/>
      <c r="ACQ403"/>
      <c r="ACR403"/>
      <c r="ACS403"/>
      <c r="ACT403"/>
      <c r="ACU403"/>
      <c r="ACV403"/>
      <c r="ACW403"/>
      <c r="ACX403"/>
      <c r="ACY403"/>
      <c r="ACZ403"/>
      <c r="ADA403"/>
      <c r="ADB403"/>
      <c r="ADC403"/>
      <c r="ADD403"/>
      <c r="ADE403"/>
      <c r="ADF403"/>
      <c r="ADG403"/>
      <c r="ADH403"/>
      <c r="ADI403"/>
      <c r="ADJ403"/>
      <c r="ADK403"/>
      <c r="ADL403"/>
      <c r="ADM403"/>
      <c r="ADN403"/>
      <c r="ADO403"/>
      <c r="ADP403"/>
      <c r="ADQ403"/>
      <c r="ADR403"/>
      <c r="ADS403"/>
      <c r="ADT403"/>
      <c r="ADU403"/>
      <c r="ADV403"/>
      <c r="ADW403"/>
      <c r="ADX403"/>
      <c r="ADY403"/>
      <c r="ADZ403"/>
      <c r="AEA403"/>
      <c r="AEB403"/>
      <c r="AEC403"/>
      <c r="AED403"/>
      <c r="AEE403"/>
      <c r="AEF403"/>
      <c r="AEG403"/>
      <c r="AEH403"/>
      <c r="AEI403"/>
      <c r="AEJ403"/>
      <c r="AEK403"/>
      <c r="AEL403"/>
      <c r="AEM403"/>
      <c r="AEN403"/>
      <c r="AEO403"/>
      <c r="AEP403"/>
      <c r="AEQ403"/>
      <c r="AER403"/>
      <c r="AES403"/>
      <c r="AET403"/>
      <c r="AEU403"/>
      <c r="AEV403"/>
      <c r="AEW403"/>
      <c r="AEX403"/>
      <c r="AEY403"/>
      <c r="AEZ403"/>
      <c r="AFA403"/>
      <c r="AFB403"/>
      <c r="AFC403"/>
      <c r="AFD403"/>
      <c r="AFE403"/>
      <c r="AFF403"/>
      <c r="AFG403"/>
      <c r="AFH403"/>
      <c r="AFI403"/>
      <c r="AFJ403"/>
      <c r="AFK403"/>
      <c r="AFL403"/>
      <c r="AFM403"/>
      <c r="AFN403"/>
      <c r="AFO403"/>
      <c r="AFP403"/>
      <c r="AFQ403"/>
      <c r="AFR403"/>
      <c r="AFS403"/>
      <c r="AFT403"/>
      <c r="AFU403"/>
      <c r="AFV403"/>
      <c r="AFW403"/>
      <c r="AFX403"/>
      <c r="AFY403"/>
      <c r="AFZ403"/>
      <c r="AGA403"/>
      <c r="AGB403"/>
      <c r="AGC403"/>
      <c r="AGD403"/>
      <c r="AGE403"/>
      <c r="AGF403"/>
      <c r="AGG403"/>
      <c r="AGH403"/>
      <c r="AGI403"/>
      <c r="AGJ403"/>
      <c r="AGK403"/>
      <c r="AGL403"/>
      <c r="AGM403"/>
      <c r="AGN403"/>
      <c r="AGO403"/>
      <c r="AGP403"/>
      <c r="AGQ403"/>
      <c r="AGR403"/>
      <c r="AGS403"/>
      <c r="AGT403"/>
      <c r="AGU403"/>
      <c r="AGV403"/>
      <c r="AGW403"/>
      <c r="AGX403"/>
      <c r="AGY403"/>
      <c r="AGZ403"/>
      <c r="AHA403"/>
      <c r="AHB403"/>
      <c r="AHC403"/>
      <c r="AHD403"/>
      <c r="AHE403"/>
      <c r="AHF403"/>
      <c r="AHG403"/>
      <c r="AHH403"/>
      <c r="AHI403"/>
      <c r="AHJ403"/>
      <c r="AHK403"/>
      <c r="AHL403"/>
      <c r="AHM403"/>
      <c r="AHN403"/>
      <c r="AHO403"/>
      <c r="AHP403"/>
      <c r="AHQ403"/>
      <c r="AHR403"/>
      <c r="AHS403"/>
      <c r="AHT403"/>
      <c r="AHU403"/>
      <c r="AHV403"/>
      <c r="AHW403"/>
      <c r="AHX403"/>
      <c r="AHY403"/>
      <c r="AHZ403"/>
      <c r="AIA403"/>
      <c r="AIB403"/>
      <c r="AIC403"/>
      <c r="AID403"/>
      <c r="AIE403"/>
      <c r="AIF403"/>
      <c r="AIG403"/>
      <c r="AIH403"/>
      <c r="AII403"/>
      <c r="AIJ403"/>
      <c r="AIK403"/>
      <c r="AIL403"/>
      <c r="AIM403"/>
      <c r="AIN403"/>
      <c r="AIO403"/>
      <c r="AIP403"/>
      <c r="AIQ403"/>
      <c r="AIR403"/>
      <c r="AIS403"/>
      <c r="AIT403"/>
      <c r="AIU403"/>
      <c r="AIV403"/>
      <c r="AIW403"/>
      <c r="AIX403"/>
      <c r="AIY403"/>
      <c r="AIZ403"/>
      <c r="AJA403"/>
      <c r="AJB403"/>
      <c r="AJC403"/>
      <c r="AJD403"/>
      <c r="AJE403"/>
      <c r="AJF403"/>
      <c r="AJG403"/>
      <c r="AJH403"/>
      <c r="AJI403"/>
      <c r="AJJ403"/>
      <c r="AJK403"/>
      <c r="AJL403"/>
      <c r="AJM403"/>
      <c r="AJN403"/>
      <c r="AJO403"/>
      <c r="AJP403"/>
      <c r="AJQ403"/>
      <c r="AJR403"/>
      <c r="AJS403"/>
      <c r="AJT403"/>
      <c r="AJU403"/>
      <c r="AJV403"/>
      <c r="AJW403"/>
      <c r="AJX403"/>
      <c r="AJY403"/>
      <c r="AJZ403"/>
      <c r="AKA403"/>
      <c r="AKB403"/>
      <c r="AKC403"/>
      <c r="AKD403"/>
      <c r="AKE403"/>
      <c r="AKF403"/>
      <c r="AKG403"/>
      <c r="AKH403"/>
      <c r="AKI403"/>
      <c r="AKJ403"/>
      <c r="AKK403"/>
      <c r="AKL403"/>
      <c r="AKM403"/>
      <c r="AKN403"/>
      <c r="AKO403"/>
      <c r="AKP403"/>
      <c r="AKQ403"/>
      <c r="AKR403"/>
      <c r="AKS403"/>
      <c r="AKT403"/>
      <c r="AKU403"/>
      <c r="AKV403"/>
      <c r="AKW403"/>
      <c r="AKX403"/>
      <c r="AKY403"/>
      <c r="AKZ403"/>
      <c r="ALA403"/>
      <c r="ALB403"/>
      <c r="ALC403"/>
      <c r="ALD403"/>
      <c r="ALE403"/>
      <c r="ALF403"/>
      <c r="ALG403"/>
      <c r="ALH403"/>
      <c r="ALI403"/>
      <c r="ALJ403"/>
      <c r="ALK403"/>
      <c r="ALL403"/>
      <c r="ALM403"/>
      <c r="ALN403"/>
      <c r="ALO403"/>
      <c r="ALP403"/>
      <c r="ALQ403"/>
      <c r="ALR403"/>
      <c r="ALS403"/>
      <c r="ALT403"/>
      <c r="ALU403"/>
      <c r="ALV403"/>
      <c r="ALW403"/>
      <c r="ALX403"/>
      <c r="ALY403"/>
      <c r="ALZ403"/>
      <c r="AMA403"/>
      <c r="AMB403"/>
      <c r="AMC403"/>
      <c r="AMD403"/>
      <c r="AME403"/>
      <c r="AMF403"/>
      <c r="AMG403"/>
      <c r="AMH403"/>
      <c r="AMI403"/>
    </row>
    <row r="404" spans="1:1023" ht="17.45" customHeight="1">
      <c r="A404" s="275" t="s">
        <v>26248</v>
      </c>
      <c r="B404" s="156">
        <v>404</v>
      </c>
      <c r="C404" t="s">
        <v>26247</v>
      </c>
      <c r="D404" s="278" t="s">
        <v>26249</v>
      </c>
      <c r="F404" s="154">
        <v>4</v>
      </c>
      <c r="I404" s="349"/>
      <c r="J404" s="154" t="s">
        <v>772</v>
      </c>
      <c r="K404" s="154">
        <v>1</v>
      </c>
      <c r="L404"/>
      <c r="M404"/>
      <c r="N404"/>
      <c r="O404" s="156"/>
      <c r="P404"/>
      <c r="Q404"/>
      <c r="R404"/>
      <c r="S404"/>
      <c r="T404"/>
      <c r="U404"/>
      <c r="V404" s="166">
        <f t="shared" si="197"/>
        <v>100</v>
      </c>
      <c r="W404" s="166">
        <f t="shared" si="195"/>
        <v>100</v>
      </c>
      <c r="X404" s="166">
        <f t="shared" si="206"/>
        <v>100</v>
      </c>
      <c r="Y404" s="166">
        <f t="shared" si="189"/>
        <v>100</v>
      </c>
      <c r="Z404" s="166">
        <f t="shared" si="190"/>
        <v>100</v>
      </c>
      <c r="AA404" s="174">
        <f t="shared" si="187"/>
        <v>100</v>
      </c>
      <c r="AB404" s="174">
        <f t="shared" si="186"/>
        <v>100</v>
      </c>
      <c r="AC404" s="174">
        <f t="shared" si="196"/>
        <v>100</v>
      </c>
      <c r="AD404"/>
      <c r="AE404"/>
      <c r="AF404" s="162">
        <f t="shared" si="207"/>
        <v>1</v>
      </c>
      <c r="AG404" s="162">
        <f t="shared" si="208"/>
        <v>1</v>
      </c>
      <c r="AH404" s="162">
        <f t="shared" si="209"/>
        <v>3</v>
      </c>
      <c r="AI404" s="162">
        <f t="shared" si="205"/>
        <v>5</v>
      </c>
      <c r="AJ404" s="352"/>
      <c r="AK404" s="341">
        <v>1</v>
      </c>
      <c r="AL404" s="341">
        <v>1</v>
      </c>
      <c r="AM404" s="163"/>
      <c r="AN404"/>
      <c r="AO404"/>
      <c r="AP404"/>
      <c r="AQ404" s="243" t="s">
        <v>26250</v>
      </c>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c r="ST404"/>
      <c r="SU404"/>
      <c r="SV404"/>
      <c r="SW404"/>
      <c r="SX404"/>
      <c r="SY404"/>
      <c r="SZ404"/>
      <c r="TA404"/>
      <c r="TB404"/>
      <c r="TC404"/>
      <c r="TD404"/>
      <c r="TE404"/>
      <c r="TF404"/>
      <c r="TG404"/>
      <c r="TH404"/>
      <c r="TI404"/>
      <c r="TJ404"/>
      <c r="TK404"/>
      <c r="TL404"/>
      <c r="TM404"/>
      <c r="TN404"/>
      <c r="TO404"/>
      <c r="TP404"/>
      <c r="TQ404"/>
      <c r="TR404"/>
      <c r="TS404"/>
      <c r="TT404"/>
      <c r="TU404"/>
      <c r="TV404"/>
      <c r="TW404"/>
      <c r="TX404"/>
      <c r="TY404"/>
      <c r="TZ404"/>
      <c r="UA404"/>
      <c r="UB404"/>
      <c r="UC404"/>
      <c r="UD404"/>
      <c r="UE404"/>
      <c r="UF404"/>
      <c r="UG404"/>
      <c r="UH404"/>
      <c r="UI404"/>
      <c r="UJ404"/>
      <c r="UK404"/>
      <c r="UL404"/>
      <c r="UM404"/>
      <c r="UN404"/>
      <c r="UO404"/>
      <c r="UP404"/>
      <c r="UQ404"/>
      <c r="UR404"/>
      <c r="US404"/>
      <c r="UT404"/>
      <c r="UU404"/>
      <c r="UV404"/>
      <c r="UW404"/>
      <c r="UX404"/>
      <c r="UY404"/>
      <c r="UZ404"/>
      <c r="VA404"/>
      <c r="VB404"/>
      <c r="VC404"/>
      <c r="VD404"/>
      <c r="VE404"/>
      <c r="VF404"/>
      <c r="VG404"/>
      <c r="VH404"/>
      <c r="VI404"/>
      <c r="VJ404"/>
      <c r="VK404"/>
      <c r="VL404"/>
      <c r="VM404"/>
      <c r="VN404"/>
      <c r="VO404"/>
      <c r="VP404"/>
      <c r="VQ404"/>
      <c r="VR404"/>
      <c r="VS404"/>
      <c r="VT404"/>
      <c r="VU404"/>
      <c r="VV404"/>
      <c r="VW404"/>
      <c r="VX404"/>
      <c r="VY404"/>
      <c r="VZ404"/>
      <c r="WA404"/>
      <c r="WB404"/>
      <c r="WC404"/>
      <c r="WD404"/>
      <c r="WE404"/>
      <c r="WF404"/>
      <c r="WG404"/>
      <c r="WH404"/>
      <c r="WI404"/>
      <c r="WJ404"/>
      <c r="WK404"/>
      <c r="WL404"/>
      <c r="WM404"/>
      <c r="WN404"/>
      <c r="WO404"/>
      <c r="WP404"/>
      <c r="WQ404"/>
      <c r="WR404"/>
      <c r="WS404"/>
      <c r="WT404"/>
      <c r="WU404"/>
      <c r="WV404"/>
      <c r="WW404"/>
      <c r="WX404"/>
      <c r="WY404"/>
      <c r="WZ404"/>
      <c r="XA404"/>
      <c r="XB404"/>
      <c r="XC404"/>
      <c r="XD404"/>
      <c r="XE404"/>
      <c r="XF404"/>
      <c r="XG404"/>
      <c r="XH404"/>
      <c r="XI404"/>
      <c r="XJ404"/>
      <c r="XK404"/>
      <c r="XL404"/>
      <c r="XM404"/>
      <c r="XN404"/>
      <c r="XO404"/>
      <c r="XP404"/>
      <c r="XQ404"/>
      <c r="XR404"/>
      <c r="XS404"/>
      <c r="XT404"/>
      <c r="XU404"/>
      <c r="XV404"/>
      <c r="XW404"/>
      <c r="XX404"/>
      <c r="XY404"/>
      <c r="XZ404"/>
      <c r="YA404"/>
      <c r="YB404"/>
      <c r="YC404"/>
      <c r="YD404"/>
      <c r="YE404"/>
      <c r="YF404"/>
      <c r="YG404"/>
      <c r="YH404"/>
      <c r="YI404"/>
      <c r="YJ404"/>
      <c r="YK404"/>
      <c r="YL404"/>
      <c r="YM404"/>
      <c r="YN404"/>
      <c r="YO404"/>
      <c r="YP404"/>
      <c r="YQ404"/>
      <c r="YR404"/>
      <c r="YS404"/>
      <c r="YT404"/>
      <c r="YU404"/>
      <c r="YV404"/>
      <c r="YW404"/>
      <c r="YX404"/>
      <c r="YY404"/>
      <c r="YZ404"/>
      <c r="ZA404"/>
      <c r="ZB404"/>
      <c r="ZC404"/>
      <c r="ZD404"/>
      <c r="ZE404"/>
      <c r="ZF404"/>
      <c r="ZG404"/>
      <c r="ZH404"/>
      <c r="ZI404"/>
      <c r="ZJ404"/>
      <c r="ZK404"/>
      <c r="ZL404"/>
      <c r="ZM404"/>
      <c r="ZN404"/>
      <c r="ZO404"/>
      <c r="ZP404"/>
      <c r="ZQ404"/>
      <c r="ZR404"/>
      <c r="ZS404"/>
      <c r="ZT404"/>
      <c r="ZU404"/>
      <c r="ZV404"/>
      <c r="ZW404"/>
      <c r="ZX404"/>
      <c r="ZY404"/>
      <c r="ZZ404"/>
      <c r="AAA404"/>
      <c r="AAB404"/>
      <c r="AAC404"/>
      <c r="AAD404"/>
      <c r="AAE404"/>
      <c r="AAF404"/>
      <c r="AAG404"/>
      <c r="AAH404"/>
      <c r="AAI404"/>
      <c r="AAJ404"/>
      <c r="AAK404"/>
      <c r="AAL404"/>
      <c r="AAM404"/>
      <c r="AAN404"/>
      <c r="AAO404"/>
      <c r="AAP404"/>
      <c r="AAQ404"/>
      <c r="AAR404"/>
      <c r="AAS404"/>
      <c r="AAT404"/>
      <c r="AAU404"/>
      <c r="AAV404"/>
      <c r="AAW404"/>
      <c r="AAX404"/>
      <c r="AAY404"/>
      <c r="AAZ404"/>
      <c r="ABA404"/>
      <c r="ABB404"/>
      <c r="ABC404"/>
      <c r="ABD404"/>
      <c r="ABE404"/>
      <c r="ABF404"/>
      <c r="ABG404"/>
      <c r="ABH404"/>
      <c r="ABI404"/>
      <c r="ABJ404"/>
      <c r="ABK404"/>
      <c r="ABL404"/>
      <c r="ABM404"/>
      <c r="ABN404"/>
      <c r="ABO404"/>
      <c r="ABP404"/>
      <c r="ABQ404"/>
      <c r="ABR404"/>
      <c r="ABS404"/>
      <c r="ABT404"/>
      <c r="ABU404"/>
      <c r="ABV404"/>
      <c r="ABW404"/>
      <c r="ABX404"/>
      <c r="ABY404"/>
      <c r="ABZ404"/>
      <c r="ACA404"/>
      <c r="ACB404"/>
      <c r="ACC404"/>
      <c r="ACD404"/>
      <c r="ACE404"/>
      <c r="ACF404"/>
      <c r="ACG404"/>
      <c r="ACH404"/>
      <c r="ACI404"/>
      <c r="ACJ404"/>
      <c r="ACK404"/>
      <c r="ACL404"/>
      <c r="ACM404"/>
      <c r="ACN404"/>
      <c r="ACO404"/>
      <c r="ACP404"/>
      <c r="ACQ404"/>
      <c r="ACR404"/>
      <c r="ACS404"/>
      <c r="ACT404"/>
      <c r="ACU404"/>
      <c r="ACV404"/>
      <c r="ACW404"/>
      <c r="ACX404"/>
      <c r="ACY404"/>
      <c r="ACZ404"/>
      <c r="ADA404"/>
      <c r="ADB404"/>
      <c r="ADC404"/>
      <c r="ADD404"/>
      <c r="ADE404"/>
      <c r="ADF404"/>
      <c r="ADG404"/>
      <c r="ADH404"/>
      <c r="ADI404"/>
      <c r="ADJ404"/>
      <c r="ADK404"/>
      <c r="ADL404"/>
      <c r="ADM404"/>
      <c r="ADN404"/>
      <c r="ADO404"/>
      <c r="ADP404"/>
      <c r="ADQ404"/>
      <c r="ADR404"/>
      <c r="ADS404"/>
      <c r="ADT404"/>
      <c r="ADU404"/>
      <c r="ADV404"/>
      <c r="ADW404"/>
      <c r="ADX404"/>
      <c r="ADY404"/>
      <c r="ADZ404"/>
      <c r="AEA404"/>
      <c r="AEB404"/>
      <c r="AEC404"/>
      <c r="AED404"/>
      <c r="AEE404"/>
      <c r="AEF404"/>
      <c r="AEG404"/>
      <c r="AEH404"/>
      <c r="AEI404"/>
      <c r="AEJ404"/>
      <c r="AEK404"/>
      <c r="AEL404"/>
      <c r="AEM404"/>
      <c r="AEN404"/>
      <c r="AEO404"/>
      <c r="AEP404"/>
      <c r="AEQ404"/>
      <c r="AER404"/>
      <c r="AES404"/>
      <c r="AET404"/>
      <c r="AEU404"/>
      <c r="AEV404"/>
      <c r="AEW404"/>
      <c r="AEX404"/>
      <c r="AEY404"/>
      <c r="AEZ404"/>
      <c r="AFA404"/>
      <c r="AFB404"/>
      <c r="AFC404"/>
      <c r="AFD404"/>
      <c r="AFE404"/>
      <c r="AFF404"/>
      <c r="AFG404"/>
      <c r="AFH404"/>
      <c r="AFI404"/>
      <c r="AFJ404"/>
      <c r="AFK404"/>
      <c r="AFL404"/>
      <c r="AFM404"/>
      <c r="AFN404"/>
      <c r="AFO404"/>
      <c r="AFP404"/>
      <c r="AFQ404"/>
      <c r="AFR404"/>
      <c r="AFS404"/>
      <c r="AFT404"/>
      <c r="AFU404"/>
      <c r="AFV404"/>
      <c r="AFW404"/>
      <c r="AFX404"/>
      <c r="AFY404"/>
      <c r="AFZ404"/>
      <c r="AGA404"/>
      <c r="AGB404"/>
      <c r="AGC404"/>
      <c r="AGD404"/>
      <c r="AGE404"/>
      <c r="AGF404"/>
      <c r="AGG404"/>
      <c r="AGH404"/>
      <c r="AGI404"/>
      <c r="AGJ404"/>
      <c r="AGK404"/>
      <c r="AGL404"/>
      <c r="AGM404"/>
      <c r="AGN404"/>
      <c r="AGO404"/>
      <c r="AGP404"/>
      <c r="AGQ404"/>
      <c r="AGR404"/>
      <c r="AGS404"/>
      <c r="AGT404"/>
      <c r="AGU404"/>
      <c r="AGV404"/>
      <c r="AGW404"/>
      <c r="AGX404"/>
      <c r="AGY404"/>
      <c r="AGZ404"/>
      <c r="AHA404"/>
      <c r="AHB404"/>
      <c r="AHC404"/>
      <c r="AHD404"/>
      <c r="AHE404"/>
      <c r="AHF404"/>
      <c r="AHG404"/>
      <c r="AHH404"/>
      <c r="AHI404"/>
      <c r="AHJ404"/>
      <c r="AHK404"/>
      <c r="AHL404"/>
      <c r="AHM404"/>
      <c r="AHN404"/>
      <c r="AHO404"/>
      <c r="AHP404"/>
      <c r="AHQ404"/>
      <c r="AHR404"/>
      <c r="AHS404"/>
      <c r="AHT404"/>
      <c r="AHU404"/>
      <c r="AHV404"/>
      <c r="AHW404"/>
      <c r="AHX404"/>
      <c r="AHY404"/>
      <c r="AHZ404"/>
      <c r="AIA404"/>
      <c r="AIB404"/>
      <c r="AIC404"/>
      <c r="AID404"/>
      <c r="AIE404"/>
      <c r="AIF404"/>
      <c r="AIG404"/>
      <c r="AIH404"/>
      <c r="AII404"/>
      <c r="AIJ404"/>
      <c r="AIK404"/>
      <c r="AIL404"/>
      <c r="AIM404"/>
      <c r="AIN404"/>
      <c r="AIO404"/>
      <c r="AIP404"/>
      <c r="AIQ404"/>
      <c r="AIR404"/>
      <c r="AIS404"/>
      <c r="AIT404"/>
      <c r="AIU404"/>
      <c r="AIV404"/>
      <c r="AIW404"/>
      <c r="AIX404"/>
      <c r="AIY404"/>
      <c r="AIZ404"/>
      <c r="AJA404"/>
      <c r="AJB404"/>
      <c r="AJC404"/>
      <c r="AJD404"/>
      <c r="AJE404"/>
      <c r="AJF404"/>
      <c r="AJG404"/>
      <c r="AJH404"/>
      <c r="AJI404"/>
      <c r="AJJ404"/>
      <c r="AJK404"/>
      <c r="AJL404"/>
      <c r="AJM404"/>
      <c r="AJN404"/>
      <c r="AJO404"/>
      <c r="AJP404"/>
      <c r="AJQ404"/>
      <c r="AJR404"/>
      <c r="AJS404"/>
      <c r="AJT404"/>
      <c r="AJU404"/>
      <c r="AJV404"/>
      <c r="AJW404"/>
      <c r="AJX404"/>
      <c r="AJY404"/>
      <c r="AJZ404"/>
      <c r="AKA404"/>
      <c r="AKB404"/>
      <c r="AKC404"/>
      <c r="AKD404"/>
      <c r="AKE404"/>
      <c r="AKF404"/>
      <c r="AKG404"/>
      <c r="AKH404"/>
      <c r="AKI404"/>
      <c r="AKJ404"/>
      <c r="AKK404"/>
      <c r="AKL404"/>
      <c r="AKM404"/>
      <c r="AKN404"/>
      <c r="AKO404"/>
      <c r="AKP404"/>
      <c r="AKQ404"/>
      <c r="AKR404"/>
      <c r="AKS404"/>
      <c r="AKT404"/>
      <c r="AKU404"/>
      <c r="AKV404"/>
      <c r="AKW404"/>
      <c r="AKX404"/>
      <c r="AKY404"/>
      <c r="AKZ404"/>
      <c r="ALA404"/>
      <c r="ALB404"/>
      <c r="ALC404"/>
      <c r="ALD404"/>
      <c r="ALE404"/>
      <c r="ALF404"/>
      <c r="ALG404"/>
      <c r="ALH404"/>
      <c r="ALI404"/>
      <c r="ALJ404"/>
      <c r="ALK404"/>
      <c r="ALL404"/>
      <c r="ALM404"/>
      <c r="ALN404"/>
      <c r="ALO404"/>
      <c r="ALP404"/>
      <c r="ALQ404"/>
      <c r="ALR404"/>
      <c r="ALS404"/>
      <c r="ALT404"/>
      <c r="ALU404"/>
      <c r="ALV404"/>
      <c r="ALW404"/>
      <c r="ALX404"/>
      <c r="ALY404"/>
      <c r="ALZ404"/>
      <c r="AMA404"/>
      <c r="AMB404"/>
      <c r="AMC404"/>
      <c r="AMD404"/>
      <c r="AME404"/>
      <c r="AMF404"/>
      <c r="AMG404"/>
      <c r="AMH404"/>
      <c r="AMI404"/>
    </row>
    <row r="405" spans="1:1023" ht="17.45" customHeight="1">
      <c r="A405" s="275" t="s">
        <v>26256</v>
      </c>
      <c r="B405" s="156">
        <v>405</v>
      </c>
      <c r="C405" t="s">
        <v>26255</v>
      </c>
      <c r="D405" s="278" t="s">
        <v>26257</v>
      </c>
      <c r="F405" s="154">
        <v>4</v>
      </c>
      <c r="G405" s="154">
        <v>3</v>
      </c>
      <c r="I405" s="349"/>
      <c r="J405" s="154" t="s">
        <v>856</v>
      </c>
      <c r="K405" s="154">
        <v>1</v>
      </c>
      <c r="L405"/>
      <c r="M405"/>
      <c r="N405"/>
      <c r="O405" s="156"/>
      <c r="P405"/>
      <c r="Q405"/>
      <c r="R405"/>
      <c r="S405"/>
      <c r="T405"/>
      <c r="U405"/>
      <c r="V405" s="166">
        <f t="shared" si="197"/>
        <v>100</v>
      </c>
      <c r="W405" s="166">
        <f t="shared" si="195"/>
        <v>100</v>
      </c>
      <c r="X405" s="166">
        <f t="shared" si="206"/>
        <v>100</v>
      </c>
      <c r="Y405" s="166">
        <f t="shared" si="189"/>
        <v>100</v>
      </c>
      <c r="Z405" s="166">
        <f t="shared" si="190"/>
        <v>100</v>
      </c>
      <c r="AA405" s="174">
        <f t="shared" si="187"/>
        <v>100</v>
      </c>
      <c r="AB405" s="174">
        <f t="shared" si="186"/>
        <v>100</v>
      </c>
      <c r="AC405" s="174">
        <f t="shared" si="196"/>
        <v>100</v>
      </c>
      <c r="AD405"/>
      <c r="AE405"/>
      <c r="AF405" s="162">
        <f t="shared" si="207"/>
        <v>1</v>
      </c>
      <c r="AG405" s="162">
        <f t="shared" si="208"/>
        <v>1</v>
      </c>
      <c r="AH405" s="162">
        <f t="shared" si="209"/>
        <v>3</v>
      </c>
      <c r="AI405" s="162">
        <f t="shared" si="205"/>
        <v>5</v>
      </c>
      <c r="AJ405" s="352"/>
      <c r="AK405" s="341">
        <v>1</v>
      </c>
      <c r="AL405" s="341">
        <v>1</v>
      </c>
      <c r="AM405" s="163"/>
      <c r="AN405">
        <v>10</v>
      </c>
      <c r="AO405"/>
      <c r="AP405"/>
      <c r="AQ405" s="243" t="s">
        <v>26258</v>
      </c>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c r="ST405"/>
      <c r="SU405"/>
      <c r="SV405"/>
      <c r="SW405"/>
      <c r="SX405"/>
      <c r="SY405"/>
      <c r="SZ405"/>
      <c r="TA405"/>
      <c r="TB405"/>
      <c r="TC405"/>
      <c r="TD405"/>
      <c r="TE405"/>
      <c r="TF405"/>
      <c r="TG405"/>
      <c r="TH405"/>
      <c r="TI405"/>
      <c r="TJ405"/>
      <c r="TK405"/>
      <c r="TL405"/>
      <c r="TM405"/>
      <c r="TN405"/>
      <c r="TO405"/>
      <c r="TP405"/>
      <c r="TQ405"/>
      <c r="TR405"/>
      <c r="TS405"/>
      <c r="TT405"/>
      <c r="TU405"/>
      <c r="TV405"/>
      <c r="TW405"/>
      <c r="TX405"/>
      <c r="TY405"/>
      <c r="TZ405"/>
      <c r="UA405"/>
      <c r="UB405"/>
      <c r="UC405"/>
      <c r="UD405"/>
      <c r="UE405"/>
      <c r="UF405"/>
      <c r="UG405"/>
      <c r="UH405"/>
      <c r="UI405"/>
      <c r="UJ405"/>
      <c r="UK405"/>
      <c r="UL405"/>
      <c r="UM405"/>
      <c r="UN405"/>
      <c r="UO405"/>
      <c r="UP405"/>
      <c r="UQ405"/>
      <c r="UR405"/>
      <c r="US405"/>
      <c r="UT405"/>
      <c r="UU405"/>
      <c r="UV405"/>
      <c r="UW405"/>
      <c r="UX405"/>
      <c r="UY405"/>
      <c r="UZ405"/>
      <c r="VA405"/>
      <c r="VB405"/>
      <c r="VC405"/>
      <c r="VD405"/>
      <c r="VE405"/>
      <c r="VF405"/>
      <c r="VG405"/>
      <c r="VH405"/>
      <c r="VI405"/>
      <c r="VJ405"/>
      <c r="VK405"/>
      <c r="VL405"/>
      <c r="VM405"/>
      <c r="VN405"/>
      <c r="VO405"/>
      <c r="VP405"/>
      <c r="VQ405"/>
      <c r="VR405"/>
      <c r="VS405"/>
      <c r="VT405"/>
      <c r="VU405"/>
      <c r="VV405"/>
      <c r="VW405"/>
      <c r="VX405"/>
      <c r="VY405"/>
      <c r="VZ405"/>
      <c r="WA405"/>
      <c r="WB405"/>
      <c r="WC405"/>
      <c r="WD405"/>
      <c r="WE405"/>
      <c r="WF405"/>
      <c r="WG405"/>
      <c r="WH405"/>
      <c r="WI405"/>
      <c r="WJ405"/>
      <c r="WK405"/>
      <c r="WL405"/>
      <c r="WM405"/>
      <c r="WN405"/>
      <c r="WO405"/>
      <c r="WP405"/>
      <c r="WQ405"/>
      <c r="WR405"/>
      <c r="WS405"/>
      <c r="WT405"/>
      <c r="WU405"/>
      <c r="WV405"/>
      <c r="WW405"/>
      <c r="WX405"/>
      <c r="WY405"/>
      <c r="WZ405"/>
      <c r="XA405"/>
      <c r="XB405"/>
      <c r="XC405"/>
      <c r="XD405"/>
      <c r="XE405"/>
      <c r="XF405"/>
      <c r="XG405"/>
      <c r="XH405"/>
      <c r="XI405"/>
      <c r="XJ405"/>
      <c r="XK405"/>
      <c r="XL405"/>
      <c r="XM405"/>
      <c r="XN405"/>
      <c r="XO405"/>
      <c r="XP405"/>
      <c r="XQ405"/>
      <c r="XR405"/>
      <c r="XS405"/>
      <c r="XT405"/>
      <c r="XU405"/>
      <c r="XV405"/>
      <c r="XW405"/>
      <c r="XX405"/>
      <c r="XY405"/>
      <c r="XZ405"/>
      <c r="YA405"/>
      <c r="YB405"/>
      <c r="YC405"/>
      <c r="YD405"/>
      <c r="YE405"/>
      <c r="YF405"/>
      <c r="YG405"/>
      <c r="YH405"/>
      <c r="YI405"/>
      <c r="YJ405"/>
      <c r="YK405"/>
      <c r="YL405"/>
      <c r="YM405"/>
      <c r="YN405"/>
      <c r="YO405"/>
      <c r="YP405"/>
      <c r="YQ405"/>
      <c r="YR405"/>
      <c r="YS405"/>
      <c r="YT405"/>
      <c r="YU405"/>
      <c r="YV405"/>
      <c r="YW405"/>
      <c r="YX405"/>
      <c r="YY405"/>
      <c r="YZ405"/>
      <c r="ZA405"/>
      <c r="ZB405"/>
      <c r="ZC405"/>
      <c r="ZD405"/>
      <c r="ZE405"/>
      <c r="ZF405"/>
      <c r="ZG405"/>
      <c r="ZH405"/>
      <c r="ZI405"/>
      <c r="ZJ405"/>
      <c r="ZK405"/>
      <c r="ZL405"/>
      <c r="ZM405"/>
      <c r="ZN405"/>
      <c r="ZO405"/>
      <c r="ZP405"/>
      <c r="ZQ405"/>
      <c r="ZR405"/>
      <c r="ZS405"/>
      <c r="ZT405"/>
      <c r="ZU405"/>
      <c r="ZV405"/>
      <c r="ZW405"/>
      <c r="ZX405"/>
      <c r="ZY405"/>
      <c r="ZZ405"/>
      <c r="AAA405"/>
      <c r="AAB405"/>
      <c r="AAC405"/>
      <c r="AAD405"/>
      <c r="AAE405"/>
      <c r="AAF405"/>
      <c r="AAG405"/>
      <c r="AAH405"/>
      <c r="AAI405"/>
      <c r="AAJ405"/>
      <c r="AAK405"/>
      <c r="AAL405"/>
      <c r="AAM405"/>
      <c r="AAN405"/>
      <c r="AAO405"/>
      <c r="AAP405"/>
      <c r="AAQ405"/>
      <c r="AAR405"/>
      <c r="AAS405"/>
      <c r="AAT405"/>
      <c r="AAU405"/>
      <c r="AAV405"/>
      <c r="AAW405"/>
      <c r="AAX405"/>
      <c r="AAY405"/>
      <c r="AAZ405"/>
      <c r="ABA405"/>
      <c r="ABB405"/>
      <c r="ABC405"/>
      <c r="ABD405"/>
      <c r="ABE405"/>
      <c r="ABF405"/>
      <c r="ABG405"/>
      <c r="ABH405"/>
      <c r="ABI405"/>
      <c r="ABJ405"/>
      <c r="ABK405"/>
      <c r="ABL405"/>
      <c r="ABM405"/>
      <c r="ABN405"/>
      <c r="ABO405"/>
      <c r="ABP405"/>
      <c r="ABQ405"/>
      <c r="ABR405"/>
      <c r="ABS405"/>
      <c r="ABT405"/>
      <c r="ABU405"/>
      <c r="ABV405"/>
      <c r="ABW405"/>
      <c r="ABX405"/>
      <c r="ABY405"/>
      <c r="ABZ405"/>
      <c r="ACA405"/>
      <c r="ACB405"/>
      <c r="ACC405"/>
      <c r="ACD405"/>
      <c r="ACE405"/>
      <c r="ACF405"/>
      <c r="ACG405"/>
      <c r="ACH405"/>
      <c r="ACI405"/>
      <c r="ACJ405"/>
      <c r="ACK405"/>
      <c r="ACL405"/>
      <c r="ACM405"/>
      <c r="ACN405"/>
      <c r="ACO405"/>
      <c r="ACP405"/>
      <c r="ACQ405"/>
      <c r="ACR405"/>
      <c r="ACS405"/>
      <c r="ACT405"/>
      <c r="ACU405"/>
      <c r="ACV405"/>
      <c r="ACW405"/>
      <c r="ACX405"/>
      <c r="ACY405"/>
      <c r="ACZ405"/>
      <c r="ADA405"/>
      <c r="ADB405"/>
      <c r="ADC405"/>
      <c r="ADD405"/>
      <c r="ADE405"/>
      <c r="ADF405"/>
      <c r="ADG405"/>
      <c r="ADH405"/>
      <c r="ADI405"/>
      <c r="ADJ405"/>
      <c r="ADK405"/>
      <c r="ADL405"/>
      <c r="ADM405"/>
      <c r="ADN405"/>
      <c r="ADO405"/>
      <c r="ADP405"/>
      <c r="ADQ405"/>
      <c r="ADR405"/>
      <c r="ADS405"/>
      <c r="ADT405"/>
      <c r="ADU405"/>
      <c r="ADV405"/>
      <c r="ADW405"/>
      <c r="ADX405"/>
      <c r="ADY405"/>
      <c r="ADZ405"/>
      <c r="AEA405"/>
      <c r="AEB405"/>
      <c r="AEC405"/>
      <c r="AED405"/>
      <c r="AEE405"/>
      <c r="AEF405"/>
      <c r="AEG405"/>
      <c r="AEH405"/>
      <c r="AEI405"/>
      <c r="AEJ405"/>
      <c r="AEK405"/>
      <c r="AEL405"/>
      <c r="AEM405"/>
      <c r="AEN405"/>
      <c r="AEO405"/>
      <c r="AEP405"/>
      <c r="AEQ405"/>
      <c r="AER405"/>
      <c r="AES405"/>
      <c r="AET405"/>
      <c r="AEU405"/>
      <c r="AEV405"/>
      <c r="AEW405"/>
      <c r="AEX405"/>
      <c r="AEY405"/>
      <c r="AEZ405"/>
      <c r="AFA405"/>
      <c r="AFB405"/>
      <c r="AFC405"/>
      <c r="AFD405"/>
      <c r="AFE405"/>
      <c r="AFF405"/>
      <c r="AFG405"/>
      <c r="AFH405"/>
      <c r="AFI405"/>
      <c r="AFJ405"/>
      <c r="AFK405"/>
      <c r="AFL405"/>
      <c r="AFM405"/>
      <c r="AFN405"/>
      <c r="AFO405"/>
      <c r="AFP405"/>
      <c r="AFQ405"/>
      <c r="AFR405"/>
      <c r="AFS405"/>
      <c r="AFT405"/>
      <c r="AFU405"/>
      <c r="AFV405"/>
      <c r="AFW405"/>
      <c r="AFX405"/>
      <c r="AFY405"/>
      <c r="AFZ405"/>
      <c r="AGA405"/>
      <c r="AGB405"/>
      <c r="AGC405"/>
      <c r="AGD405"/>
      <c r="AGE405"/>
      <c r="AGF405"/>
      <c r="AGG405"/>
      <c r="AGH405"/>
      <c r="AGI405"/>
      <c r="AGJ405"/>
      <c r="AGK405"/>
      <c r="AGL405"/>
      <c r="AGM405"/>
      <c r="AGN405"/>
      <c r="AGO405"/>
      <c r="AGP405"/>
      <c r="AGQ405"/>
      <c r="AGR405"/>
      <c r="AGS405"/>
      <c r="AGT405"/>
      <c r="AGU405"/>
      <c r="AGV405"/>
      <c r="AGW405"/>
      <c r="AGX405"/>
      <c r="AGY405"/>
      <c r="AGZ405"/>
      <c r="AHA405"/>
      <c r="AHB405"/>
      <c r="AHC405"/>
      <c r="AHD405"/>
      <c r="AHE405"/>
      <c r="AHF405"/>
      <c r="AHG405"/>
      <c r="AHH405"/>
      <c r="AHI405"/>
      <c r="AHJ405"/>
      <c r="AHK405"/>
      <c r="AHL405"/>
      <c r="AHM405"/>
      <c r="AHN405"/>
      <c r="AHO405"/>
      <c r="AHP405"/>
      <c r="AHQ405"/>
      <c r="AHR405"/>
      <c r="AHS405"/>
      <c r="AHT405"/>
      <c r="AHU405"/>
      <c r="AHV405"/>
      <c r="AHW405"/>
      <c r="AHX405"/>
      <c r="AHY405"/>
      <c r="AHZ405"/>
      <c r="AIA405"/>
      <c r="AIB405"/>
      <c r="AIC405"/>
      <c r="AID405"/>
      <c r="AIE405"/>
      <c r="AIF405"/>
      <c r="AIG405"/>
      <c r="AIH405"/>
      <c r="AII405"/>
      <c r="AIJ405"/>
      <c r="AIK405"/>
      <c r="AIL405"/>
      <c r="AIM405"/>
      <c r="AIN405"/>
      <c r="AIO405"/>
      <c r="AIP405"/>
      <c r="AIQ405"/>
      <c r="AIR405"/>
      <c r="AIS405"/>
      <c r="AIT405"/>
      <c r="AIU405"/>
      <c r="AIV405"/>
      <c r="AIW405"/>
      <c r="AIX405"/>
      <c r="AIY405"/>
      <c r="AIZ405"/>
      <c r="AJA405"/>
      <c r="AJB405"/>
      <c r="AJC405"/>
      <c r="AJD405"/>
      <c r="AJE405"/>
      <c r="AJF405"/>
      <c r="AJG405"/>
      <c r="AJH405"/>
      <c r="AJI405"/>
      <c r="AJJ405"/>
      <c r="AJK405"/>
      <c r="AJL405"/>
      <c r="AJM405"/>
      <c r="AJN405"/>
      <c r="AJO405"/>
      <c r="AJP405"/>
      <c r="AJQ405"/>
      <c r="AJR405"/>
      <c r="AJS405"/>
      <c r="AJT405"/>
      <c r="AJU405"/>
      <c r="AJV405"/>
      <c r="AJW405"/>
      <c r="AJX405"/>
      <c r="AJY405"/>
      <c r="AJZ405"/>
      <c r="AKA405"/>
      <c r="AKB405"/>
      <c r="AKC405"/>
      <c r="AKD405"/>
      <c r="AKE405"/>
      <c r="AKF405"/>
      <c r="AKG405"/>
      <c r="AKH405"/>
      <c r="AKI405"/>
      <c r="AKJ405"/>
      <c r="AKK405"/>
      <c r="AKL405"/>
      <c r="AKM405"/>
      <c r="AKN405"/>
      <c r="AKO405"/>
      <c r="AKP405"/>
      <c r="AKQ405"/>
      <c r="AKR405"/>
      <c r="AKS405"/>
      <c r="AKT405"/>
      <c r="AKU405"/>
      <c r="AKV405"/>
      <c r="AKW405"/>
      <c r="AKX405"/>
      <c r="AKY405"/>
      <c r="AKZ405"/>
      <c r="ALA405"/>
      <c r="ALB405"/>
      <c r="ALC405"/>
      <c r="ALD405"/>
      <c r="ALE405"/>
      <c r="ALF405"/>
      <c r="ALG405"/>
      <c r="ALH405"/>
      <c r="ALI405"/>
      <c r="ALJ405"/>
      <c r="ALK405"/>
      <c r="ALL405"/>
      <c r="ALM405"/>
      <c r="ALN405"/>
      <c r="ALO405"/>
      <c r="ALP405"/>
      <c r="ALQ405"/>
      <c r="ALR405"/>
      <c r="ALS405"/>
      <c r="ALT405"/>
      <c r="ALU405"/>
      <c r="ALV405"/>
      <c r="ALW405"/>
      <c r="ALX405"/>
      <c r="ALY405"/>
      <c r="ALZ405"/>
      <c r="AMA405"/>
      <c r="AMB405"/>
      <c r="AMC405"/>
      <c r="AMD405"/>
      <c r="AME405"/>
      <c r="AMF405"/>
      <c r="AMG405"/>
      <c r="AMH405"/>
      <c r="AMI405"/>
    </row>
    <row r="406" spans="1:1023">
      <c r="A406" s="275" t="s">
        <v>26253</v>
      </c>
      <c r="B406" s="156">
        <v>406</v>
      </c>
      <c r="C406" t="s">
        <v>26252</v>
      </c>
      <c r="D406" s="278" t="s">
        <v>26254</v>
      </c>
      <c r="F406" s="154">
        <v>3</v>
      </c>
      <c r="G406" s="154">
        <v>3</v>
      </c>
      <c r="H406" s="154">
        <v>4</v>
      </c>
      <c r="I406" s="349"/>
      <c r="L406"/>
      <c r="M406"/>
      <c r="N406"/>
      <c r="O406" s="156"/>
      <c r="P406"/>
      <c r="Q406"/>
      <c r="R406">
        <v>2</v>
      </c>
      <c r="S406"/>
      <c r="T406"/>
      <c r="U406"/>
      <c r="V406" s="166">
        <f t="shared" si="197"/>
        <v>100</v>
      </c>
      <c r="W406" s="166">
        <f t="shared" si="195"/>
        <v>100</v>
      </c>
      <c r="X406" s="166">
        <f t="shared" si="206"/>
        <v>100</v>
      </c>
      <c r="Y406" s="166">
        <f t="shared" si="189"/>
        <v>100</v>
      </c>
      <c r="Z406" s="166">
        <f t="shared" si="190"/>
        <v>100</v>
      </c>
      <c r="AA406" s="174">
        <f t="shared" si="187"/>
        <v>100</v>
      </c>
      <c r="AB406" s="174">
        <f t="shared" si="186"/>
        <v>1</v>
      </c>
      <c r="AC406" s="174">
        <f t="shared" si="196"/>
        <v>100</v>
      </c>
      <c r="AD406"/>
      <c r="AE406"/>
      <c r="AF406" s="162">
        <f t="shared" si="207"/>
        <v>100</v>
      </c>
      <c r="AG406" s="162">
        <f t="shared" si="208"/>
        <v>100</v>
      </c>
      <c r="AH406" s="162">
        <f t="shared" si="209"/>
        <v>100</v>
      </c>
      <c r="AI406" s="162">
        <f t="shared" si="205"/>
        <v>100</v>
      </c>
      <c r="AJ406" s="352"/>
      <c r="AK406"/>
      <c r="AL406">
        <v>3</v>
      </c>
      <c r="AM406" s="163"/>
      <c r="AN406"/>
      <c r="AO406"/>
      <c r="AP406"/>
      <c r="AQ406" s="243" t="s">
        <v>781</v>
      </c>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c r="ST406"/>
      <c r="SU406"/>
      <c r="SV406"/>
      <c r="SW406"/>
      <c r="SX406"/>
      <c r="SY406"/>
      <c r="SZ406"/>
      <c r="TA406"/>
      <c r="TB406"/>
      <c r="TC406"/>
      <c r="TD406"/>
      <c r="TE406"/>
      <c r="TF406"/>
      <c r="TG406"/>
      <c r="TH406"/>
      <c r="TI406"/>
      <c r="TJ406"/>
      <c r="TK406"/>
      <c r="TL406"/>
      <c r="TM406"/>
      <c r="TN406"/>
      <c r="TO406"/>
      <c r="TP406"/>
      <c r="TQ406"/>
      <c r="TR406"/>
      <c r="TS406"/>
      <c r="TT406"/>
      <c r="TU406"/>
      <c r="TV406"/>
      <c r="TW406"/>
      <c r="TX406"/>
      <c r="TY406"/>
      <c r="TZ406"/>
      <c r="UA406"/>
      <c r="UB406"/>
      <c r="UC406"/>
      <c r="UD406"/>
      <c r="UE406"/>
      <c r="UF406"/>
      <c r="UG406"/>
      <c r="UH406"/>
      <c r="UI406"/>
      <c r="UJ406"/>
      <c r="UK406"/>
      <c r="UL406"/>
      <c r="UM406"/>
      <c r="UN406"/>
      <c r="UO406"/>
      <c r="UP406"/>
      <c r="UQ406"/>
      <c r="UR406"/>
      <c r="US406"/>
      <c r="UT406"/>
      <c r="UU406"/>
      <c r="UV406"/>
      <c r="UW406"/>
      <c r="UX406"/>
      <c r="UY406"/>
      <c r="UZ406"/>
      <c r="VA406"/>
      <c r="VB406"/>
      <c r="VC406"/>
      <c r="VD406"/>
      <c r="VE406"/>
      <c r="VF406"/>
      <c r="VG406"/>
      <c r="VH406"/>
      <c r="VI406"/>
      <c r="VJ406"/>
      <c r="VK406"/>
      <c r="VL406"/>
      <c r="VM406"/>
      <c r="VN406"/>
      <c r="VO406"/>
      <c r="VP406"/>
      <c r="VQ406"/>
      <c r="VR406"/>
      <c r="VS406"/>
      <c r="VT406"/>
      <c r="VU406"/>
      <c r="VV406"/>
      <c r="VW406"/>
      <c r="VX406"/>
      <c r="VY406"/>
      <c r="VZ406"/>
      <c r="WA406"/>
      <c r="WB406"/>
      <c r="WC406"/>
      <c r="WD406"/>
      <c r="WE406"/>
      <c r="WF406"/>
      <c r="WG406"/>
      <c r="WH406"/>
      <c r="WI406"/>
      <c r="WJ406"/>
      <c r="WK406"/>
      <c r="WL406"/>
      <c r="WM406"/>
      <c r="WN406"/>
      <c r="WO406"/>
      <c r="WP406"/>
      <c r="WQ406"/>
      <c r="WR406"/>
      <c r="WS406"/>
      <c r="WT406"/>
      <c r="WU406"/>
      <c r="WV406"/>
      <c r="WW406"/>
      <c r="WX406"/>
      <c r="WY406"/>
      <c r="WZ406"/>
      <c r="XA406"/>
      <c r="XB406"/>
      <c r="XC406"/>
      <c r="XD406"/>
      <c r="XE406"/>
      <c r="XF406"/>
      <c r="XG406"/>
      <c r="XH406"/>
      <c r="XI406"/>
      <c r="XJ406"/>
      <c r="XK406"/>
      <c r="XL406"/>
      <c r="XM406"/>
      <c r="XN406"/>
      <c r="XO406"/>
      <c r="XP406"/>
      <c r="XQ406"/>
      <c r="XR406"/>
      <c r="XS406"/>
      <c r="XT406"/>
      <c r="XU406"/>
      <c r="XV406"/>
      <c r="XW406"/>
      <c r="XX406"/>
      <c r="XY406"/>
      <c r="XZ406"/>
      <c r="YA406"/>
      <c r="YB406"/>
      <c r="YC406"/>
      <c r="YD406"/>
      <c r="YE406"/>
      <c r="YF406"/>
      <c r="YG406"/>
      <c r="YH406"/>
      <c r="YI406"/>
      <c r="YJ406"/>
      <c r="YK406"/>
      <c r="YL406"/>
      <c r="YM406"/>
      <c r="YN406"/>
      <c r="YO406"/>
      <c r="YP406"/>
      <c r="YQ406"/>
      <c r="YR406"/>
      <c r="YS406"/>
      <c r="YT406"/>
      <c r="YU406"/>
      <c r="YV406"/>
      <c r="YW406"/>
      <c r="YX406"/>
      <c r="YY406"/>
      <c r="YZ406"/>
      <c r="ZA406"/>
      <c r="ZB406"/>
      <c r="ZC406"/>
      <c r="ZD406"/>
      <c r="ZE406"/>
      <c r="ZF406"/>
      <c r="ZG406"/>
      <c r="ZH406"/>
      <c r="ZI406"/>
      <c r="ZJ406"/>
      <c r="ZK406"/>
      <c r="ZL406"/>
      <c r="ZM406"/>
      <c r="ZN406"/>
      <c r="ZO406"/>
      <c r="ZP406"/>
      <c r="ZQ406"/>
      <c r="ZR406"/>
      <c r="ZS406"/>
      <c r="ZT406"/>
      <c r="ZU406"/>
      <c r="ZV406"/>
      <c r="ZW406"/>
      <c r="ZX406"/>
      <c r="ZY406"/>
      <c r="ZZ406"/>
      <c r="AAA406"/>
      <c r="AAB406"/>
      <c r="AAC406"/>
      <c r="AAD406"/>
      <c r="AAE406"/>
      <c r="AAF406"/>
      <c r="AAG406"/>
      <c r="AAH406"/>
      <c r="AAI406"/>
      <c r="AAJ406"/>
      <c r="AAK406"/>
      <c r="AAL406"/>
      <c r="AAM406"/>
      <c r="AAN406"/>
      <c r="AAO406"/>
      <c r="AAP406"/>
      <c r="AAQ406"/>
      <c r="AAR406"/>
      <c r="AAS406"/>
      <c r="AAT406"/>
      <c r="AAU406"/>
      <c r="AAV406"/>
      <c r="AAW406"/>
      <c r="AAX406"/>
      <c r="AAY406"/>
      <c r="AAZ406"/>
      <c r="ABA406"/>
      <c r="ABB406"/>
      <c r="ABC406"/>
      <c r="ABD406"/>
      <c r="ABE406"/>
      <c r="ABF406"/>
      <c r="ABG406"/>
      <c r="ABH406"/>
      <c r="ABI406"/>
      <c r="ABJ406"/>
      <c r="ABK406"/>
      <c r="ABL406"/>
      <c r="ABM406"/>
      <c r="ABN406"/>
      <c r="ABO406"/>
      <c r="ABP406"/>
      <c r="ABQ406"/>
      <c r="ABR406"/>
      <c r="ABS406"/>
      <c r="ABT406"/>
      <c r="ABU406"/>
      <c r="ABV406"/>
      <c r="ABW406"/>
      <c r="ABX406"/>
      <c r="ABY406"/>
      <c r="ABZ406"/>
      <c r="ACA406"/>
      <c r="ACB406"/>
      <c r="ACC406"/>
      <c r="ACD406"/>
      <c r="ACE406"/>
      <c r="ACF406"/>
      <c r="ACG406"/>
      <c r="ACH406"/>
      <c r="ACI406"/>
      <c r="ACJ406"/>
      <c r="ACK406"/>
      <c r="ACL406"/>
      <c r="ACM406"/>
      <c r="ACN406"/>
      <c r="ACO406"/>
      <c r="ACP406"/>
      <c r="ACQ406"/>
      <c r="ACR406"/>
      <c r="ACS406"/>
      <c r="ACT406"/>
      <c r="ACU406"/>
      <c r="ACV406"/>
      <c r="ACW406"/>
      <c r="ACX406"/>
      <c r="ACY406"/>
      <c r="ACZ406"/>
      <c r="ADA406"/>
      <c r="ADB406"/>
      <c r="ADC406"/>
      <c r="ADD406"/>
      <c r="ADE406"/>
      <c r="ADF406"/>
      <c r="ADG406"/>
      <c r="ADH406"/>
      <c r="ADI406"/>
      <c r="ADJ406"/>
      <c r="ADK406"/>
      <c r="ADL406"/>
      <c r="ADM406"/>
      <c r="ADN406"/>
      <c r="ADO406"/>
      <c r="ADP406"/>
      <c r="ADQ406"/>
      <c r="ADR406"/>
      <c r="ADS406"/>
      <c r="ADT406"/>
      <c r="ADU406"/>
      <c r="ADV406"/>
      <c r="ADW406"/>
      <c r="ADX406"/>
      <c r="ADY406"/>
      <c r="ADZ406"/>
      <c r="AEA406"/>
      <c r="AEB406"/>
      <c r="AEC406"/>
      <c r="AED406"/>
      <c r="AEE406"/>
      <c r="AEF406"/>
      <c r="AEG406"/>
      <c r="AEH406"/>
      <c r="AEI406"/>
      <c r="AEJ406"/>
      <c r="AEK406"/>
      <c r="AEL406"/>
      <c r="AEM406"/>
      <c r="AEN406"/>
      <c r="AEO406"/>
      <c r="AEP406"/>
      <c r="AEQ406"/>
      <c r="AER406"/>
      <c r="AES406"/>
      <c r="AET406"/>
      <c r="AEU406"/>
      <c r="AEV406"/>
      <c r="AEW406"/>
      <c r="AEX406"/>
      <c r="AEY406"/>
      <c r="AEZ406"/>
      <c r="AFA406"/>
      <c r="AFB406"/>
      <c r="AFC406"/>
      <c r="AFD406"/>
      <c r="AFE406"/>
      <c r="AFF406"/>
      <c r="AFG406"/>
      <c r="AFH406"/>
      <c r="AFI406"/>
      <c r="AFJ406"/>
      <c r="AFK406"/>
      <c r="AFL406"/>
      <c r="AFM406"/>
      <c r="AFN406"/>
      <c r="AFO406"/>
      <c r="AFP406"/>
      <c r="AFQ406"/>
      <c r="AFR406"/>
      <c r="AFS406"/>
      <c r="AFT406"/>
      <c r="AFU406"/>
      <c r="AFV406"/>
      <c r="AFW406"/>
      <c r="AFX406"/>
      <c r="AFY406"/>
      <c r="AFZ406"/>
      <c r="AGA406"/>
      <c r="AGB406"/>
      <c r="AGC406"/>
      <c r="AGD406"/>
      <c r="AGE406"/>
      <c r="AGF406"/>
      <c r="AGG406"/>
      <c r="AGH406"/>
      <c r="AGI406"/>
      <c r="AGJ406"/>
      <c r="AGK406"/>
      <c r="AGL406"/>
      <c r="AGM406"/>
      <c r="AGN406"/>
      <c r="AGO406"/>
      <c r="AGP406"/>
      <c r="AGQ406"/>
      <c r="AGR406"/>
      <c r="AGS406"/>
      <c r="AGT406"/>
      <c r="AGU406"/>
      <c r="AGV406"/>
      <c r="AGW406"/>
      <c r="AGX406"/>
      <c r="AGY406"/>
      <c r="AGZ406"/>
      <c r="AHA406"/>
      <c r="AHB406"/>
      <c r="AHC406"/>
      <c r="AHD406"/>
      <c r="AHE406"/>
      <c r="AHF406"/>
      <c r="AHG406"/>
      <c r="AHH406"/>
      <c r="AHI406"/>
      <c r="AHJ406"/>
      <c r="AHK406"/>
      <c r="AHL406"/>
      <c r="AHM406"/>
      <c r="AHN406"/>
      <c r="AHO406"/>
      <c r="AHP406"/>
      <c r="AHQ406"/>
      <c r="AHR406"/>
      <c r="AHS406"/>
      <c r="AHT406"/>
      <c r="AHU406"/>
      <c r="AHV406"/>
      <c r="AHW406"/>
      <c r="AHX406"/>
      <c r="AHY406"/>
      <c r="AHZ406"/>
      <c r="AIA406"/>
      <c r="AIB406"/>
      <c r="AIC406"/>
      <c r="AID406"/>
      <c r="AIE406"/>
      <c r="AIF406"/>
      <c r="AIG406"/>
      <c r="AIH406"/>
      <c r="AII406"/>
      <c r="AIJ406"/>
      <c r="AIK406"/>
      <c r="AIL406"/>
      <c r="AIM406"/>
      <c r="AIN406"/>
      <c r="AIO406"/>
      <c r="AIP406"/>
      <c r="AIQ406"/>
      <c r="AIR406"/>
      <c r="AIS406"/>
      <c r="AIT406"/>
      <c r="AIU406"/>
      <c r="AIV406"/>
      <c r="AIW406"/>
      <c r="AIX406"/>
      <c r="AIY406"/>
      <c r="AIZ406"/>
      <c r="AJA406"/>
      <c r="AJB406"/>
      <c r="AJC406"/>
      <c r="AJD406"/>
      <c r="AJE406"/>
      <c r="AJF406"/>
      <c r="AJG406"/>
      <c r="AJH406"/>
      <c r="AJI406"/>
      <c r="AJJ406"/>
      <c r="AJK406"/>
      <c r="AJL406"/>
      <c r="AJM406"/>
      <c r="AJN406"/>
      <c r="AJO406"/>
      <c r="AJP406"/>
      <c r="AJQ406"/>
      <c r="AJR406"/>
      <c r="AJS406"/>
      <c r="AJT406"/>
      <c r="AJU406"/>
      <c r="AJV406"/>
      <c r="AJW406"/>
      <c r="AJX406"/>
      <c r="AJY406"/>
      <c r="AJZ406"/>
      <c r="AKA406"/>
      <c r="AKB406"/>
      <c r="AKC406"/>
      <c r="AKD406"/>
      <c r="AKE406"/>
      <c r="AKF406"/>
      <c r="AKG406"/>
      <c r="AKH406"/>
      <c r="AKI406"/>
      <c r="AKJ406"/>
      <c r="AKK406"/>
      <c r="AKL406"/>
      <c r="AKM406"/>
      <c r="AKN406"/>
      <c r="AKO406"/>
      <c r="AKP406"/>
      <c r="AKQ406"/>
      <c r="AKR406"/>
      <c r="AKS406"/>
      <c r="AKT406"/>
      <c r="AKU406"/>
      <c r="AKV406"/>
      <c r="AKW406"/>
      <c r="AKX406"/>
      <c r="AKY406"/>
      <c r="AKZ406"/>
      <c r="ALA406"/>
      <c r="ALB406"/>
      <c r="ALC406"/>
      <c r="ALD406"/>
      <c r="ALE406"/>
      <c r="ALF406"/>
      <c r="ALG406"/>
      <c r="ALH406"/>
      <c r="ALI406"/>
      <c r="ALJ406"/>
      <c r="ALK406"/>
      <c r="ALL406"/>
      <c r="ALM406"/>
      <c r="ALN406"/>
      <c r="ALO406"/>
      <c r="ALP406"/>
      <c r="ALQ406"/>
      <c r="ALR406"/>
      <c r="ALS406"/>
      <c r="ALT406"/>
      <c r="ALU406"/>
      <c r="ALV406"/>
      <c r="ALW406"/>
      <c r="ALX406"/>
      <c r="ALY406"/>
      <c r="ALZ406"/>
      <c r="AMA406"/>
      <c r="AMB406"/>
      <c r="AMC406"/>
      <c r="AMD406"/>
      <c r="AME406"/>
      <c r="AMF406"/>
      <c r="AMG406"/>
      <c r="AMH406"/>
      <c r="AMI406"/>
    </row>
    <row r="407" spans="1:1023">
      <c r="A407" s="275" t="s">
        <v>5173</v>
      </c>
      <c r="B407" s="156">
        <v>407</v>
      </c>
      <c r="C407" t="s">
        <v>26276</v>
      </c>
      <c r="D407" s="278" t="s">
        <v>5175</v>
      </c>
      <c r="F407" s="154">
        <v>4</v>
      </c>
      <c r="I407" s="349"/>
      <c r="J407" s="154" t="s">
        <v>772</v>
      </c>
      <c r="K407" s="154">
        <v>1</v>
      </c>
      <c r="L407"/>
      <c r="M407"/>
      <c r="N407"/>
      <c r="O407" s="156"/>
      <c r="P407"/>
      <c r="Q407"/>
      <c r="R407"/>
      <c r="S407"/>
      <c r="T407"/>
      <c r="U407"/>
      <c r="V407" s="166">
        <f t="shared" si="197"/>
        <v>100</v>
      </c>
      <c r="W407" s="166">
        <f t="shared" si="195"/>
        <v>100</v>
      </c>
      <c r="X407" s="166">
        <f t="shared" si="206"/>
        <v>100</v>
      </c>
      <c r="Y407" s="166">
        <f t="shared" si="189"/>
        <v>100</v>
      </c>
      <c r="Z407" s="166">
        <f t="shared" si="190"/>
        <v>100</v>
      </c>
      <c r="AA407" s="174">
        <f t="shared" si="187"/>
        <v>100</v>
      </c>
      <c r="AB407" s="174">
        <f t="shared" si="186"/>
        <v>100</v>
      </c>
      <c r="AC407" s="174">
        <f t="shared" si="196"/>
        <v>100</v>
      </c>
      <c r="AD407"/>
      <c r="AE407"/>
      <c r="AF407" s="162">
        <f t="shared" si="207"/>
        <v>1</v>
      </c>
      <c r="AG407" s="162">
        <f t="shared" si="208"/>
        <v>1</v>
      </c>
      <c r="AH407" s="162">
        <f t="shared" si="209"/>
        <v>3</v>
      </c>
      <c r="AI407" s="162">
        <f t="shared" si="205"/>
        <v>5</v>
      </c>
      <c r="AJ407" s="352"/>
      <c r="AK407" s="341">
        <v>1</v>
      </c>
      <c r="AL407" s="341">
        <v>2</v>
      </c>
      <c r="AM407" s="163"/>
      <c r="AN407">
        <v>10</v>
      </c>
      <c r="AO407"/>
      <c r="AP407"/>
      <c r="AQ407" s="243" t="s">
        <v>26277</v>
      </c>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c r="ST407"/>
      <c r="SU407"/>
      <c r="SV407"/>
      <c r="SW407"/>
      <c r="SX407"/>
      <c r="SY407"/>
      <c r="SZ407"/>
      <c r="TA407"/>
      <c r="TB407"/>
      <c r="TC407"/>
      <c r="TD407"/>
      <c r="TE407"/>
      <c r="TF407"/>
      <c r="TG407"/>
      <c r="TH407"/>
      <c r="TI407"/>
      <c r="TJ407"/>
      <c r="TK407"/>
      <c r="TL407"/>
      <c r="TM407"/>
      <c r="TN407"/>
      <c r="TO407"/>
      <c r="TP407"/>
      <c r="TQ407"/>
      <c r="TR407"/>
      <c r="TS407"/>
      <c r="TT407"/>
      <c r="TU407"/>
      <c r="TV407"/>
      <c r="TW407"/>
      <c r="TX407"/>
      <c r="TY407"/>
      <c r="TZ407"/>
      <c r="UA407"/>
      <c r="UB407"/>
      <c r="UC407"/>
      <c r="UD407"/>
      <c r="UE407"/>
      <c r="UF407"/>
      <c r="UG407"/>
      <c r="UH407"/>
      <c r="UI407"/>
      <c r="UJ407"/>
      <c r="UK407"/>
      <c r="UL407"/>
      <c r="UM407"/>
      <c r="UN407"/>
      <c r="UO407"/>
      <c r="UP407"/>
      <c r="UQ407"/>
      <c r="UR407"/>
      <c r="US407"/>
      <c r="UT407"/>
      <c r="UU407"/>
      <c r="UV407"/>
      <c r="UW407"/>
      <c r="UX407"/>
      <c r="UY407"/>
      <c r="UZ407"/>
      <c r="VA407"/>
      <c r="VB407"/>
      <c r="VC407"/>
      <c r="VD407"/>
      <c r="VE407"/>
      <c r="VF407"/>
      <c r="VG407"/>
      <c r="VH407"/>
      <c r="VI407"/>
      <c r="VJ407"/>
      <c r="VK407"/>
      <c r="VL407"/>
      <c r="VM407"/>
      <c r="VN407"/>
      <c r="VO407"/>
      <c r="VP407"/>
      <c r="VQ407"/>
      <c r="VR407"/>
      <c r="VS407"/>
      <c r="VT407"/>
      <c r="VU407"/>
      <c r="VV407"/>
      <c r="VW407"/>
      <c r="VX407"/>
      <c r="VY407"/>
      <c r="VZ407"/>
      <c r="WA407"/>
      <c r="WB407"/>
      <c r="WC407"/>
      <c r="WD407"/>
      <c r="WE407"/>
      <c r="WF407"/>
      <c r="WG407"/>
      <c r="WH407"/>
      <c r="WI407"/>
      <c r="WJ407"/>
      <c r="WK407"/>
      <c r="WL407"/>
      <c r="WM407"/>
      <c r="WN407"/>
      <c r="WO407"/>
      <c r="WP407"/>
      <c r="WQ407"/>
      <c r="WR407"/>
      <c r="WS407"/>
      <c r="WT407"/>
      <c r="WU407"/>
      <c r="WV407"/>
      <c r="WW407"/>
      <c r="WX407"/>
      <c r="WY407"/>
      <c r="WZ407"/>
      <c r="XA407"/>
      <c r="XB407"/>
      <c r="XC407"/>
      <c r="XD407"/>
      <c r="XE407"/>
      <c r="XF407"/>
      <c r="XG407"/>
      <c r="XH407"/>
      <c r="XI407"/>
      <c r="XJ407"/>
      <c r="XK407"/>
      <c r="XL407"/>
      <c r="XM407"/>
      <c r="XN407"/>
      <c r="XO407"/>
      <c r="XP407"/>
      <c r="XQ407"/>
      <c r="XR407"/>
      <c r="XS407"/>
      <c r="XT407"/>
      <c r="XU407"/>
      <c r="XV407"/>
      <c r="XW407"/>
      <c r="XX407"/>
      <c r="XY407"/>
      <c r="XZ407"/>
      <c r="YA407"/>
      <c r="YB407"/>
      <c r="YC407"/>
      <c r="YD407"/>
      <c r="YE407"/>
      <c r="YF407"/>
      <c r="YG407"/>
      <c r="YH407"/>
      <c r="YI407"/>
      <c r="YJ407"/>
      <c r="YK407"/>
      <c r="YL407"/>
      <c r="YM407"/>
      <c r="YN407"/>
      <c r="YO407"/>
      <c r="YP407"/>
      <c r="YQ407"/>
      <c r="YR407"/>
      <c r="YS407"/>
      <c r="YT407"/>
      <c r="YU407"/>
      <c r="YV407"/>
      <c r="YW407"/>
      <c r="YX407"/>
      <c r="YY407"/>
      <c r="YZ407"/>
      <c r="ZA407"/>
      <c r="ZB407"/>
      <c r="ZC407"/>
      <c r="ZD407"/>
      <c r="ZE407"/>
      <c r="ZF407"/>
      <c r="ZG407"/>
      <c r="ZH407"/>
      <c r="ZI407"/>
      <c r="ZJ407"/>
      <c r="ZK407"/>
      <c r="ZL407"/>
      <c r="ZM407"/>
      <c r="ZN407"/>
      <c r="ZO407"/>
      <c r="ZP407"/>
      <c r="ZQ407"/>
      <c r="ZR407"/>
      <c r="ZS407"/>
      <c r="ZT407"/>
      <c r="ZU407"/>
      <c r="ZV407"/>
      <c r="ZW407"/>
      <c r="ZX407"/>
      <c r="ZY407"/>
      <c r="ZZ407"/>
      <c r="AAA407"/>
      <c r="AAB407"/>
      <c r="AAC407"/>
      <c r="AAD407"/>
      <c r="AAE407"/>
      <c r="AAF407"/>
      <c r="AAG407"/>
      <c r="AAH407"/>
      <c r="AAI407"/>
      <c r="AAJ407"/>
      <c r="AAK407"/>
      <c r="AAL407"/>
      <c r="AAM407"/>
      <c r="AAN407"/>
      <c r="AAO407"/>
      <c r="AAP407"/>
      <c r="AAQ407"/>
      <c r="AAR407"/>
      <c r="AAS407"/>
      <c r="AAT407"/>
      <c r="AAU407"/>
      <c r="AAV407"/>
      <c r="AAW407"/>
      <c r="AAX407"/>
      <c r="AAY407"/>
      <c r="AAZ407"/>
      <c r="ABA407"/>
      <c r="ABB407"/>
      <c r="ABC407"/>
      <c r="ABD407"/>
      <c r="ABE407"/>
      <c r="ABF407"/>
      <c r="ABG407"/>
      <c r="ABH407"/>
      <c r="ABI407"/>
      <c r="ABJ407"/>
      <c r="ABK407"/>
      <c r="ABL407"/>
      <c r="ABM407"/>
      <c r="ABN407"/>
      <c r="ABO407"/>
      <c r="ABP407"/>
      <c r="ABQ407"/>
      <c r="ABR407"/>
      <c r="ABS407"/>
      <c r="ABT407"/>
      <c r="ABU407"/>
      <c r="ABV407"/>
      <c r="ABW407"/>
      <c r="ABX407"/>
      <c r="ABY407"/>
      <c r="ABZ407"/>
      <c r="ACA407"/>
      <c r="ACB407"/>
      <c r="ACC407"/>
      <c r="ACD407"/>
      <c r="ACE407"/>
      <c r="ACF407"/>
      <c r="ACG407"/>
      <c r="ACH407"/>
      <c r="ACI407"/>
      <c r="ACJ407"/>
      <c r="ACK407"/>
      <c r="ACL407"/>
      <c r="ACM407"/>
      <c r="ACN407"/>
      <c r="ACO407"/>
      <c r="ACP407"/>
      <c r="ACQ407"/>
      <c r="ACR407"/>
      <c r="ACS407"/>
      <c r="ACT407"/>
      <c r="ACU407"/>
      <c r="ACV407"/>
      <c r="ACW407"/>
      <c r="ACX407"/>
      <c r="ACY407"/>
      <c r="ACZ407"/>
      <c r="ADA407"/>
      <c r="ADB407"/>
      <c r="ADC407"/>
      <c r="ADD407"/>
      <c r="ADE407"/>
      <c r="ADF407"/>
      <c r="ADG407"/>
      <c r="ADH407"/>
      <c r="ADI407"/>
      <c r="ADJ407"/>
      <c r="ADK407"/>
      <c r="ADL407"/>
      <c r="ADM407"/>
      <c r="ADN407"/>
      <c r="ADO407"/>
      <c r="ADP407"/>
      <c r="ADQ407"/>
      <c r="ADR407"/>
      <c r="ADS407"/>
      <c r="ADT407"/>
      <c r="ADU407"/>
      <c r="ADV407"/>
      <c r="ADW407"/>
      <c r="ADX407"/>
      <c r="ADY407"/>
      <c r="ADZ407"/>
      <c r="AEA407"/>
      <c r="AEB407"/>
      <c r="AEC407"/>
      <c r="AED407"/>
      <c r="AEE407"/>
      <c r="AEF407"/>
      <c r="AEG407"/>
      <c r="AEH407"/>
      <c r="AEI407"/>
      <c r="AEJ407"/>
      <c r="AEK407"/>
      <c r="AEL407"/>
      <c r="AEM407"/>
      <c r="AEN407"/>
      <c r="AEO407"/>
      <c r="AEP407"/>
      <c r="AEQ407"/>
      <c r="AER407"/>
      <c r="AES407"/>
      <c r="AET407"/>
      <c r="AEU407"/>
      <c r="AEV407"/>
      <c r="AEW407"/>
      <c r="AEX407"/>
      <c r="AEY407"/>
      <c r="AEZ407"/>
      <c r="AFA407"/>
      <c r="AFB407"/>
      <c r="AFC407"/>
      <c r="AFD407"/>
      <c r="AFE407"/>
      <c r="AFF407"/>
      <c r="AFG407"/>
      <c r="AFH407"/>
      <c r="AFI407"/>
      <c r="AFJ407"/>
      <c r="AFK407"/>
      <c r="AFL407"/>
      <c r="AFM407"/>
      <c r="AFN407"/>
      <c r="AFO407"/>
      <c r="AFP407"/>
      <c r="AFQ407"/>
      <c r="AFR407"/>
      <c r="AFS407"/>
      <c r="AFT407"/>
      <c r="AFU407"/>
      <c r="AFV407"/>
      <c r="AFW407"/>
      <c r="AFX407"/>
      <c r="AFY407"/>
      <c r="AFZ407"/>
      <c r="AGA407"/>
      <c r="AGB407"/>
      <c r="AGC407"/>
      <c r="AGD407"/>
      <c r="AGE407"/>
      <c r="AGF407"/>
      <c r="AGG407"/>
      <c r="AGH407"/>
      <c r="AGI407"/>
      <c r="AGJ407"/>
      <c r="AGK407"/>
      <c r="AGL407"/>
      <c r="AGM407"/>
      <c r="AGN407"/>
      <c r="AGO407"/>
      <c r="AGP407"/>
      <c r="AGQ407"/>
      <c r="AGR407"/>
      <c r="AGS407"/>
      <c r="AGT407"/>
      <c r="AGU407"/>
      <c r="AGV407"/>
      <c r="AGW407"/>
      <c r="AGX407"/>
      <c r="AGY407"/>
      <c r="AGZ407"/>
      <c r="AHA407"/>
      <c r="AHB407"/>
      <c r="AHC407"/>
      <c r="AHD407"/>
      <c r="AHE407"/>
      <c r="AHF407"/>
      <c r="AHG407"/>
      <c r="AHH407"/>
      <c r="AHI407"/>
      <c r="AHJ407"/>
      <c r="AHK407"/>
      <c r="AHL407"/>
      <c r="AHM407"/>
      <c r="AHN407"/>
      <c r="AHO407"/>
      <c r="AHP407"/>
      <c r="AHQ407"/>
      <c r="AHR407"/>
      <c r="AHS407"/>
      <c r="AHT407"/>
      <c r="AHU407"/>
      <c r="AHV407"/>
      <c r="AHW407"/>
      <c r="AHX407"/>
      <c r="AHY407"/>
      <c r="AHZ407"/>
      <c r="AIA407"/>
      <c r="AIB407"/>
      <c r="AIC407"/>
      <c r="AID407"/>
      <c r="AIE407"/>
      <c r="AIF407"/>
      <c r="AIG407"/>
      <c r="AIH407"/>
      <c r="AII407"/>
      <c r="AIJ407"/>
      <c r="AIK407"/>
      <c r="AIL407"/>
      <c r="AIM407"/>
      <c r="AIN407"/>
      <c r="AIO407"/>
      <c r="AIP407"/>
      <c r="AIQ407"/>
      <c r="AIR407"/>
      <c r="AIS407"/>
      <c r="AIT407"/>
      <c r="AIU407"/>
      <c r="AIV407"/>
      <c r="AIW407"/>
      <c r="AIX407"/>
      <c r="AIY407"/>
      <c r="AIZ407"/>
      <c r="AJA407"/>
      <c r="AJB407"/>
      <c r="AJC407"/>
      <c r="AJD407"/>
      <c r="AJE407"/>
      <c r="AJF407"/>
      <c r="AJG407"/>
      <c r="AJH407"/>
      <c r="AJI407"/>
      <c r="AJJ407"/>
      <c r="AJK407"/>
      <c r="AJL407"/>
      <c r="AJM407"/>
      <c r="AJN407"/>
      <c r="AJO407"/>
      <c r="AJP407"/>
      <c r="AJQ407"/>
      <c r="AJR407"/>
      <c r="AJS407"/>
      <c r="AJT407"/>
      <c r="AJU407"/>
      <c r="AJV407"/>
      <c r="AJW407"/>
      <c r="AJX407"/>
      <c r="AJY407"/>
      <c r="AJZ407"/>
      <c r="AKA407"/>
      <c r="AKB407"/>
      <c r="AKC407"/>
      <c r="AKD407"/>
      <c r="AKE407"/>
      <c r="AKF407"/>
      <c r="AKG407"/>
      <c r="AKH407"/>
      <c r="AKI407"/>
      <c r="AKJ407"/>
      <c r="AKK407"/>
      <c r="AKL407"/>
      <c r="AKM407"/>
      <c r="AKN407"/>
      <c r="AKO407"/>
      <c r="AKP407"/>
      <c r="AKQ407"/>
      <c r="AKR407"/>
      <c r="AKS407"/>
      <c r="AKT407"/>
      <c r="AKU407"/>
      <c r="AKV407"/>
      <c r="AKW407"/>
      <c r="AKX407"/>
      <c r="AKY407"/>
      <c r="AKZ407"/>
      <c r="ALA407"/>
      <c r="ALB407"/>
      <c r="ALC407"/>
      <c r="ALD407"/>
      <c r="ALE407"/>
      <c r="ALF407"/>
      <c r="ALG407"/>
      <c r="ALH407"/>
      <c r="ALI407"/>
      <c r="ALJ407"/>
      <c r="ALK407"/>
      <c r="ALL407"/>
      <c r="ALM407"/>
      <c r="ALN407"/>
      <c r="ALO407"/>
      <c r="ALP407"/>
      <c r="ALQ407"/>
      <c r="ALR407"/>
      <c r="ALS407"/>
      <c r="ALT407"/>
      <c r="ALU407"/>
      <c r="ALV407"/>
      <c r="ALW407"/>
      <c r="ALX407"/>
      <c r="ALY407"/>
      <c r="ALZ407"/>
      <c r="AMA407"/>
      <c r="AMB407"/>
      <c r="AMC407"/>
      <c r="AMD407"/>
      <c r="AME407"/>
      <c r="AMF407"/>
      <c r="AMG407"/>
      <c r="AMH407"/>
      <c r="AMI407"/>
    </row>
    <row r="408" spans="1:1023">
      <c r="A408" s="275" t="s">
        <v>26278</v>
      </c>
      <c r="B408" s="156">
        <v>408</v>
      </c>
      <c r="C408" t="s">
        <v>26280</v>
      </c>
      <c r="D408" s="278" t="s">
        <v>26279</v>
      </c>
      <c r="F408" s="154">
        <v>4</v>
      </c>
      <c r="G408" s="154">
        <v>3</v>
      </c>
      <c r="I408" s="349"/>
      <c r="J408" s="154" t="s">
        <v>856</v>
      </c>
      <c r="K408" s="154">
        <v>1</v>
      </c>
      <c r="L408"/>
      <c r="M408"/>
      <c r="N408"/>
      <c r="O408" s="156"/>
      <c r="P408"/>
      <c r="Q408"/>
      <c r="R408"/>
      <c r="S408"/>
      <c r="T408"/>
      <c r="U408"/>
      <c r="V408" s="166">
        <f t="shared" si="197"/>
        <v>100</v>
      </c>
      <c r="W408" s="166">
        <f t="shared" si="195"/>
        <v>100</v>
      </c>
      <c r="X408" s="166">
        <f t="shared" si="206"/>
        <v>100</v>
      </c>
      <c r="Y408" s="166">
        <f t="shared" si="189"/>
        <v>100</v>
      </c>
      <c r="Z408" s="166">
        <f t="shared" si="190"/>
        <v>100</v>
      </c>
      <c r="AA408" s="174">
        <f t="shared" si="187"/>
        <v>100</v>
      </c>
      <c r="AB408" s="174">
        <f t="shared" si="186"/>
        <v>100</v>
      </c>
      <c r="AC408" s="174">
        <f t="shared" si="196"/>
        <v>100</v>
      </c>
      <c r="AD408"/>
      <c r="AE408"/>
      <c r="AF408" s="162">
        <f t="shared" si="207"/>
        <v>1</v>
      </c>
      <c r="AG408" s="162">
        <f t="shared" si="208"/>
        <v>1</v>
      </c>
      <c r="AH408" s="162">
        <f t="shared" si="209"/>
        <v>3</v>
      </c>
      <c r="AI408" s="162">
        <f t="shared" si="205"/>
        <v>5</v>
      </c>
      <c r="AJ408" s="352"/>
      <c r="AK408" s="341">
        <v>1</v>
      </c>
      <c r="AL408" s="341">
        <v>1</v>
      </c>
      <c r="AM408" s="163"/>
      <c r="AN408">
        <v>10</v>
      </c>
      <c r="AO408"/>
      <c r="AP408"/>
      <c r="AQ408" s="243" t="s">
        <v>26281</v>
      </c>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c r="SF408"/>
      <c r="SG408"/>
      <c r="SH408"/>
      <c r="SI408"/>
      <c r="SJ408"/>
      <c r="SK408"/>
      <c r="SL408"/>
      <c r="SM408"/>
      <c r="SN408"/>
      <c r="SO408"/>
      <c r="SP408"/>
      <c r="SQ408"/>
      <c r="SR408"/>
      <c r="SS408"/>
      <c r="ST408"/>
      <c r="SU408"/>
      <c r="SV408"/>
      <c r="SW408"/>
      <c r="SX408"/>
      <c r="SY408"/>
      <c r="SZ408"/>
      <c r="TA408"/>
      <c r="TB408"/>
      <c r="TC408"/>
      <c r="TD408"/>
      <c r="TE408"/>
      <c r="TF408"/>
      <c r="TG408"/>
      <c r="TH408"/>
      <c r="TI408"/>
      <c r="TJ408"/>
      <c r="TK408"/>
      <c r="TL408"/>
      <c r="TM408"/>
      <c r="TN408"/>
      <c r="TO408"/>
      <c r="TP408"/>
      <c r="TQ408"/>
      <c r="TR408"/>
      <c r="TS408"/>
      <c r="TT408"/>
      <c r="TU408"/>
      <c r="TV408"/>
      <c r="TW408"/>
      <c r="TX408"/>
      <c r="TY408"/>
      <c r="TZ408"/>
      <c r="UA408"/>
      <c r="UB408"/>
      <c r="UC408"/>
      <c r="UD408"/>
      <c r="UE408"/>
      <c r="UF408"/>
      <c r="UG408"/>
      <c r="UH408"/>
      <c r="UI408"/>
      <c r="UJ408"/>
      <c r="UK408"/>
      <c r="UL408"/>
      <c r="UM408"/>
      <c r="UN408"/>
      <c r="UO408"/>
      <c r="UP408"/>
      <c r="UQ408"/>
      <c r="UR408"/>
      <c r="US408"/>
      <c r="UT408"/>
      <c r="UU408"/>
      <c r="UV408"/>
      <c r="UW408"/>
      <c r="UX408"/>
      <c r="UY408"/>
      <c r="UZ408"/>
      <c r="VA408"/>
      <c r="VB408"/>
      <c r="VC408"/>
      <c r="VD408"/>
      <c r="VE408"/>
      <c r="VF408"/>
      <c r="VG408"/>
      <c r="VH408"/>
      <c r="VI408"/>
      <c r="VJ408"/>
      <c r="VK408"/>
      <c r="VL408"/>
      <c r="VM408"/>
      <c r="VN408"/>
      <c r="VO408"/>
      <c r="VP408"/>
      <c r="VQ408"/>
      <c r="VR408"/>
      <c r="VS408"/>
      <c r="VT408"/>
      <c r="VU408"/>
      <c r="VV408"/>
      <c r="VW408"/>
      <c r="VX408"/>
      <c r="VY408"/>
      <c r="VZ408"/>
      <c r="WA408"/>
      <c r="WB408"/>
      <c r="WC408"/>
      <c r="WD408"/>
      <c r="WE408"/>
      <c r="WF408"/>
      <c r="WG408"/>
      <c r="WH408"/>
      <c r="WI408"/>
      <c r="WJ408"/>
      <c r="WK408"/>
      <c r="WL408"/>
      <c r="WM408"/>
      <c r="WN408"/>
      <c r="WO408"/>
      <c r="WP408"/>
      <c r="WQ408"/>
      <c r="WR408"/>
      <c r="WS408"/>
      <c r="WT408"/>
      <c r="WU408"/>
      <c r="WV408"/>
      <c r="WW408"/>
      <c r="WX408"/>
      <c r="WY408"/>
      <c r="WZ408"/>
      <c r="XA408"/>
      <c r="XB408"/>
      <c r="XC408"/>
      <c r="XD408"/>
      <c r="XE408"/>
      <c r="XF408"/>
      <c r="XG408"/>
      <c r="XH408"/>
      <c r="XI408"/>
      <c r="XJ408"/>
      <c r="XK408"/>
      <c r="XL408"/>
      <c r="XM408"/>
      <c r="XN408"/>
      <c r="XO408"/>
      <c r="XP408"/>
      <c r="XQ408"/>
      <c r="XR408"/>
      <c r="XS408"/>
      <c r="XT408"/>
      <c r="XU408"/>
      <c r="XV408"/>
      <c r="XW408"/>
      <c r="XX408"/>
      <c r="XY408"/>
      <c r="XZ408"/>
      <c r="YA408"/>
      <c r="YB408"/>
      <c r="YC408"/>
      <c r="YD408"/>
      <c r="YE408"/>
      <c r="YF408"/>
      <c r="YG408"/>
      <c r="YH408"/>
      <c r="YI408"/>
      <c r="YJ408"/>
      <c r="YK408"/>
      <c r="YL408"/>
      <c r="YM408"/>
      <c r="YN408"/>
      <c r="YO408"/>
      <c r="YP408"/>
      <c r="YQ408"/>
      <c r="YR408"/>
      <c r="YS408"/>
      <c r="YT408"/>
      <c r="YU408"/>
      <c r="YV408"/>
      <c r="YW408"/>
      <c r="YX408"/>
      <c r="YY408"/>
      <c r="YZ408"/>
      <c r="ZA408"/>
      <c r="ZB408"/>
      <c r="ZC408"/>
      <c r="ZD408"/>
      <c r="ZE408"/>
      <c r="ZF408"/>
      <c r="ZG408"/>
      <c r="ZH408"/>
      <c r="ZI408"/>
      <c r="ZJ408"/>
      <c r="ZK408"/>
      <c r="ZL408"/>
      <c r="ZM408"/>
      <c r="ZN408"/>
      <c r="ZO408"/>
      <c r="ZP408"/>
      <c r="ZQ408"/>
      <c r="ZR408"/>
      <c r="ZS408"/>
      <c r="ZT408"/>
      <c r="ZU408"/>
      <c r="ZV408"/>
      <c r="ZW408"/>
      <c r="ZX408"/>
      <c r="ZY408"/>
      <c r="ZZ408"/>
      <c r="AAA408"/>
      <c r="AAB408"/>
      <c r="AAC408"/>
      <c r="AAD408"/>
      <c r="AAE408"/>
      <c r="AAF408"/>
      <c r="AAG408"/>
      <c r="AAH408"/>
      <c r="AAI408"/>
      <c r="AAJ408"/>
      <c r="AAK408"/>
      <c r="AAL408"/>
      <c r="AAM408"/>
      <c r="AAN408"/>
      <c r="AAO408"/>
      <c r="AAP408"/>
      <c r="AAQ408"/>
      <c r="AAR408"/>
      <c r="AAS408"/>
      <c r="AAT408"/>
      <c r="AAU408"/>
      <c r="AAV408"/>
      <c r="AAW408"/>
      <c r="AAX408"/>
      <c r="AAY408"/>
      <c r="AAZ408"/>
      <c r="ABA408"/>
      <c r="ABB408"/>
      <c r="ABC408"/>
      <c r="ABD408"/>
      <c r="ABE408"/>
      <c r="ABF408"/>
      <c r="ABG408"/>
      <c r="ABH408"/>
      <c r="ABI408"/>
      <c r="ABJ408"/>
      <c r="ABK408"/>
      <c r="ABL408"/>
      <c r="ABM408"/>
      <c r="ABN408"/>
      <c r="ABO408"/>
      <c r="ABP408"/>
      <c r="ABQ408"/>
      <c r="ABR408"/>
      <c r="ABS408"/>
      <c r="ABT408"/>
      <c r="ABU408"/>
      <c r="ABV408"/>
      <c r="ABW408"/>
      <c r="ABX408"/>
      <c r="ABY408"/>
      <c r="ABZ408"/>
      <c r="ACA408"/>
      <c r="ACB408"/>
      <c r="ACC408"/>
      <c r="ACD408"/>
      <c r="ACE408"/>
      <c r="ACF408"/>
      <c r="ACG408"/>
      <c r="ACH408"/>
      <c r="ACI408"/>
      <c r="ACJ408"/>
      <c r="ACK408"/>
      <c r="ACL408"/>
      <c r="ACM408"/>
      <c r="ACN408"/>
      <c r="ACO408"/>
      <c r="ACP408"/>
      <c r="ACQ408"/>
      <c r="ACR408"/>
      <c r="ACS408"/>
      <c r="ACT408"/>
      <c r="ACU408"/>
      <c r="ACV408"/>
      <c r="ACW408"/>
      <c r="ACX408"/>
      <c r="ACY408"/>
      <c r="ACZ408"/>
      <c r="ADA408"/>
      <c r="ADB408"/>
      <c r="ADC408"/>
      <c r="ADD408"/>
      <c r="ADE408"/>
      <c r="ADF408"/>
      <c r="ADG408"/>
      <c r="ADH408"/>
      <c r="ADI408"/>
      <c r="ADJ408"/>
      <c r="ADK408"/>
      <c r="ADL408"/>
      <c r="ADM408"/>
      <c r="ADN408"/>
      <c r="ADO408"/>
      <c r="ADP408"/>
      <c r="ADQ408"/>
      <c r="ADR408"/>
      <c r="ADS408"/>
      <c r="ADT408"/>
      <c r="ADU408"/>
      <c r="ADV408"/>
      <c r="ADW408"/>
      <c r="ADX408"/>
      <c r="ADY408"/>
      <c r="ADZ408"/>
      <c r="AEA408"/>
      <c r="AEB408"/>
      <c r="AEC408"/>
      <c r="AED408"/>
      <c r="AEE408"/>
      <c r="AEF408"/>
      <c r="AEG408"/>
      <c r="AEH408"/>
      <c r="AEI408"/>
      <c r="AEJ408"/>
      <c r="AEK408"/>
      <c r="AEL408"/>
      <c r="AEM408"/>
      <c r="AEN408"/>
      <c r="AEO408"/>
      <c r="AEP408"/>
      <c r="AEQ408"/>
      <c r="AER408"/>
      <c r="AES408"/>
      <c r="AET408"/>
      <c r="AEU408"/>
      <c r="AEV408"/>
      <c r="AEW408"/>
      <c r="AEX408"/>
      <c r="AEY408"/>
      <c r="AEZ408"/>
      <c r="AFA408"/>
      <c r="AFB408"/>
      <c r="AFC408"/>
      <c r="AFD408"/>
      <c r="AFE408"/>
      <c r="AFF408"/>
      <c r="AFG408"/>
      <c r="AFH408"/>
      <c r="AFI408"/>
      <c r="AFJ408"/>
      <c r="AFK408"/>
      <c r="AFL408"/>
      <c r="AFM408"/>
      <c r="AFN408"/>
      <c r="AFO408"/>
      <c r="AFP408"/>
      <c r="AFQ408"/>
      <c r="AFR408"/>
      <c r="AFS408"/>
      <c r="AFT408"/>
      <c r="AFU408"/>
      <c r="AFV408"/>
      <c r="AFW408"/>
      <c r="AFX408"/>
      <c r="AFY408"/>
      <c r="AFZ408"/>
      <c r="AGA408"/>
      <c r="AGB408"/>
      <c r="AGC408"/>
      <c r="AGD408"/>
      <c r="AGE408"/>
      <c r="AGF408"/>
      <c r="AGG408"/>
      <c r="AGH408"/>
      <c r="AGI408"/>
      <c r="AGJ408"/>
      <c r="AGK408"/>
      <c r="AGL408"/>
      <c r="AGM408"/>
      <c r="AGN408"/>
      <c r="AGO408"/>
      <c r="AGP408"/>
      <c r="AGQ408"/>
      <c r="AGR408"/>
      <c r="AGS408"/>
      <c r="AGT408"/>
      <c r="AGU408"/>
      <c r="AGV408"/>
      <c r="AGW408"/>
      <c r="AGX408"/>
      <c r="AGY408"/>
      <c r="AGZ408"/>
      <c r="AHA408"/>
      <c r="AHB408"/>
      <c r="AHC408"/>
      <c r="AHD408"/>
      <c r="AHE408"/>
      <c r="AHF408"/>
      <c r="AHG408"/>
      <c r="AHH408"/>
      <c r="AHI408"/>
      <c r="AHJ408"/>
      <c r="AHK408"/>
      <c r="AHL408"/>
      <c r="AHM408"/>
      <c r="AHN408"/>
      <c r="AHO408"/>
      <c r="AHP408"/>
      <c r="AHQ408"/>
      <c r="AHR408"/>
      <c r="AHS408"/>
      <c r="AHT408"/>
      <c r="AHU408"/>
      <c r="AHV408"/>
      <c r="AHW408"/>
      <c r="AHX408"/>
      <c r="AHY408"/>
      <c r="AHZ408"/>
      <c r="AIA408"/>
      <c r="AIB408"/>
      <c r="AIC408"/>
      <c r="AID408"/>
      <c r="AIE408"/>
      <c r="AIF408"/>
      <c r="AIG408"/>
      <c r="AIH408"/>
      <c r="AII408"/>
      <c r="AIJ408"/>
      <c r="AIK408"/>
      <c r="AIL408"/>
      <c r="AIM408"/>
      <c r="AIN408"/>
      <c r="AIO408"/>
      <c r="AIP408"/>
      <c r="AIQ408"/>
      <c r="AIR408"/>
      <c r="AIS408"/>
      <c r="AIT408"/>
      <c r="AIU408"/>
      <c r="AIV408"/>
      <c r="AIW408"/>
      <c r="AIX408"/>
      <c r="AIY408"/>
      <c r="AIZ408"/>
      <c r="AJA408"/>
      <c r="AJB408"/>
      <c r="AJC408"/>
      <c r="AJD408"/>
      <c r="AJE408"/>
      <c r="AJF408"/>
      <c r="AJG408"/>
      <c r="AJH408"/>
      <c r="AJI408"/>
      <c r="AJJ408"/>
      <c r="AJK408"/>
      <c r="AJL408"/>
      <c r="AJM408"/>
      <c r="AJN408"/>
      <c r="AJO408"/>
      <c r="AJP408"/>
      <c r="AJQ408"/>
      <c r="AJR408"/>
      <c r="AJS408"/>
      <c r="AJT408"/>
      <c r="AJU408"/>
      <c r="AJV408"/>
      <c r="AJW408"/>
      <c r="AJX408"/>
      <c r="AJY408"/>
      <c r="AJZ408"/>
      <c r="AKA408"/>
      <c r="AKB408"/>
      <c r="AKC408"/>
      <c r="AKD408"/>
      <c r="AKE408"/>
      <c r="AKF408"/>
      <c r="AKG408"/>
      <c r="AKH408"/>
      <c r="AKI408"/>
      <c r="AKJ408"/>
      <c r="AKK408"/>
      <c r="AKL408"/>
      <c r="AKM408"/>
      <c r="AKN408"/>
      <c r="AKO408"/>
      <c r="AKP408"/>
      <c r="AKQ408"/>
      <c r="AKR408"/>
      <c r="AKS408"/>
      <c r="AKT408"/>
      <c r="AKU408"/>
      <c r="AKV408"/>
      <c r="AKW408"/>
      <c r="AKX408"/>
      <c r="AKY408"/>
      <c r="AKZ408"/>
      <c r="ALA408"/>
      <c r="ALB408"/>
      <c r="ALC408"/>
      <c r="ALD408"/>
      <c r="ALE408"/>
      <c r="ALF408"/>
      <c r="ALG408"/>
      <c r="ALH408"/>
      <c r="ALI408"/>
      <c r="ALJ408"/>
      <c r="ALK408"/>
      <c r="ALL408"/>
      <c r="ALM408"/>
      <c r="ALN408"/>
      <c r="ALO408"/>
      <c r="ALP408"/>
      <c r="ALQ408"/>
      <c r="ALR408"/>
      <c r="ALS408"/>
      <c r="ALT408"/>
      <c r="ALU408"/>
      <c r="ALV408"/>
      <c r="ALW408"/>
      <c r="ALX408"/>
      <c r="ALY408"/>
      <c r="ALZ408"/>
      <c r="AMA408"/>
      <c r="AMB408"/>
      <c r="AMC408"/>
      <c r="AMD408"/>
      <c r="AME408"/>
      <c r="AMF408"/>
      <c r="AMG408"/>
      <c r="AMH408"/>
      <c r="AMI408"/>
    </row>
    <row r="409" spans="1:1023" ht="30">
      <c r="A409" s="279" t="s">
        <v>802</v>
      </c>
      <c r="B409" s="156">
        <v>409</v>
      </c>
      <c r="C409" s="301" t="s">
        <v>803</v>
      </c>
      <c r="D409" t="s">
        <v>26033</v>
      </c>
      <c r="E409" s="168"/>
      <c r="F409" s="168">
        <v>4</v>
      </c>
      <c r="G409" s="168">
        <v>4</v>
      </c>
      <c r="H409" s="168"/>
      <c r="I409" s="170" t="s">
        <v>771</v>
      </c>
      <c r="J409" s="325" t="s">
        <v>772</v>
      </c>
      <c r="K409" s="171">
        <v>1</v>
      </c>
      <c r="L409" s="171"/>
      <c r="M409" s="172"/>
      <c r="N409" s="172"/>
      <c r="O409" s="171"/>
      <c r="P409" s="172"/>
      <c r="Q409" s="172"/>
      <c r="R409" s="172"/>
      <c r="S409" s="172"/>
      <c r="T409" s="172"/>
      <c r="U409" s="173"/>
      <c r="V409" s="166">
        <f t="shared" si="197"/>
        <v>100</v>
      </c>
      <c r="W409" s="166">
        <f t="shared" si="195"/>
        <v>100</v>
      </c>
      <c r="X409" s="166">
        <f t="shared" si="206"/>
        <v>100</v>
      </c>
      <c r="Y409" s="166">
        <f t="shared" si="189"/>
        <v>100</v>
      </c>
      <c r="Z409" s="166">
        <f t="shared" si="190"/>
        <v>100</v>
      </c>
      <c r="AA409" s="174">
        <f t="shared" si="187"/>
        <v>100</v>
      </c>
      <c r="AB409" s="174">
        <f t="shared" si="186"/>
        <v>100</v>
      </c>
      <c r="AC409" s="174">
        <f t="shared" si="196"/>
        <v>100</v>
      </c>
      <c r="AD409" s="168"/>
      <c r="AE409" s="168"/>
      <c r="AF409" s="162">
        <f t="shared" si="207"/>
        <v>1</v>
      </c>
      <c r="AG409" s="162">
        <f t="shared" si="208"/>
        <v>1</v>
      </c>
      <c r="AH409" s="162">
        <f t="shared" si="209"/>
        <v>3</v>
      </c>
      <c r="AI409" s="162">
        <f t="shared" si="205"/>
        <v>5</v>
      </c>
      <c r="AJ409" s="163">
        <v>1.2999999999999999E-2</v>
      </c>
      <c r="AK409" s="169">
        <v>1</v>
      </c>
      <c r="AL409" s="176"/>
      <c r="AM409" s="163" t="s">
        <v>804</v>
      </c>
      <c r="AN409"/>
      <c r="AO409"/>
      <c r="AP409"/>
      <c r="AQ409" s="243" t="s">
        <v>805</v>
      </c>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c r="UP409"/>
      <c r="UQ409"/>
      <c r="UR409"/>
      <c r="US409"/>
      <c r="UT409"/>
      <c r="UU409"/>
      <c r="UV409"/>
      <c r="UW409"/>
      <c r="UX409"/>
      <c r="UY409"/>
      <c r="UZ409"/>
      <c r="VA409"/>
      <c r="VB409"/>
      <c r="VC409"/>
      <c r="VD409"/>
      <c r="VE409"/>
      <c r="VF409"/>
      <c r="VG409"/>
      <c r="VH409"/>
      <c r="VI409"/>
      <c r="VJ409"/>
      <c r="VK409"/>
      <c r="VL409"/>
      <c r="VM409"/>
      <c r="VN409"/>
      <c r="VO409"/>
      <c r="VP409"/>
      <c r="VQ409"/>
      <c r="VR409"/>
      <c r="VS409"/>
      <c r="VT409"/>
      <c r="VU409"/>
      <c r="VV409"/>
      <c r="VW409"/>
      <c r="VX409"/>
      <c r="VY409"/>
      <c r="VZ409"/>
      <c r="WA409"/>
      <c r="WB409"/>
      <c r="WC409"/>
      <c r="WD409"/>
      <c r="WE409"/>
      <c r="WF409"/>
      <c r="WG409"/>
      <c r="WH409"/>
      <c r="WI409"/>
      <c r="WJ409"/>
      <c r="WK409"/>
      <c r="WL409"/>
      <c r="WM409"/>
      <c r="WN409"/>
      <c r="WO409"/>
      <c r="WP409"/>
      <c r="WQ409"/>
      <c r="WR409"/>
      <c r="WS409"/>
      <c r="WT409"/>
      <c r="WU409"/>
      <c r="WV409"/>
      <c r="WW409"/>
      <c r="WX409"/>
      <c r="WY409"/>
      <c r="WZ409"/>
      <c r="XA409"/>
      <c r="XB409"/>
      <c r="XC409"/>
      <c r="XD409"/>
      <c r="XE409"/>
      <c r="XF409"/>
      <c r="XG409"/>
      <c r="XH409"/>
      <c r="XI409"/>
      <c r="XJ409"/>
      <c r="XK409"/>
      <c r="XL409"/>
      <c r="XM409"/>
      <c r="XN409"/>
      <c r="XO409"/>
      <c r="XP409"/>
      <c r="XQ409"/>
      <c r="XR409"/>
      <c r="XS409"/>
      <c r="XT409"/>
      <c r="XU409"/>
      <c r="XV409"/>
      <c r="XW409"/>
      <c r="XX409"/>
      <c r="XY409"/>
      <c r="XZ409"/>
      <c r="YA409"/>
      <c r="YB409"/>
      <c r="YC409"/>
      <c r="YD409"/>
      <c r="YE409"/>
      <c r="YF409"/>
      <c r="YG409"/>
      <c r="YH409"/>
      <c r="YI409"/>
      <c r="YJ409"/>
      <c r="YK409"/>
      <c r="YL409"/>
      <c r="YM409"/>
      <c r="YN409"/>
      <c r="YO409"/>
      <c r="YP409"/>
      <c r="YQ409"/>
      <c r="YR409"/>
      <c r="YS409"/>
      <c r="YT409"/>
      <c r="YU409"/>
      <c r="YV409"/>
      <c r="YW409"/>
      <c r="YX409"/>
      <c r="YY409"/>
      <c r="YZ409"/>
      <c r="ZA409"/>
      <c r="ZB409"/>
      <c r="ZC409"/>
      <c r="ZD409"/>
      <c r="ZE409"/>
      <c r="ZF409"/>
      <c r="ZG409"/>
      <c r="ZH409"/>
      <c r="ZI409"/>
      <c r="ZJ409"/>
      <c r="ZK409"/>
      <c r="ZL409"/>
      <c r="ZM409"/>
      <c r="ZN409"/>
      <c r="ZO409"/>
      <c r="ZP409"/>
      <c r="ZQ409"/>
      <c r="ZR409"/>
      <c r="ZS409"/>
      <c r="ZT409"/>
      <c r="ZU409"/>
      <c r="ZV409"/>
      <c r="ZW409"/>
      <c r="ZX409"/>
      <c r="ZY409"/>
      <c r="ZZ409"/>
      <c r="AAA409"/>
      <c r="AAB409"/>
      <c r="AAC409"/>
      <c r="AAD409"/>
      <c r="AAE409"/>
      <c r="AAF409"/>
      <c r="AAG409"/>
      <c r="AAH409"/>
      <c r="AAI409"/>
      <c r="AAJ409"/>
      <c r="AAK409"/>
      <c r="AAL409"/>
      <c r="AAM409"/>
      <c r="AAN409"/>
      <c r="AAO409"/>
      <c r="AAP409"/>
      <c r="AAQ409"/>
      <c r="AAR409"/>
      <c r="AAS409"/>
      <c r="AAT409"/>
      <c r="AAU409"/>
      <c r="AAV409"/>
      <c r="AAW409"/>
      <c r="AAX409"/>
      <c r="AAY409"/>
      <c r="AAZ409"/>
      <c r="ABA409"/>
      <c r="ABB409"/>
      <c r="ABC409"/>
      <c r="ABD409"/>
      <c r="ABE409"/>
      <c r="ABF409"/>
      <c r="ABG409"/>
      <c r="ABH409"/>
      <c r="ABI409"/>
      <c r="ABJ409"/>
      <c r="ABK409"/>
      <c r="ABL409"/>
      <c r="ABM409"/>
      <c r="ABN409"/>
      <c r="ABO409"/>
      <c r="ABP409"/>
      <c r="ABQ409"/>
      <c r="ABR409"/>
      <c r="ABS409"/>
      <c r="ABT409"/>
      <c r="ABU409"/>
      <c r="ABV409"/>
      <c r="ABW409"/>
      <c r="ABX409"/>
      <c r="ABY409"/>
      <c r="ABZ409"/>
      <c r="ACA409"/>
      <c r="ACB409"/>
      <c r="ACC409"/>
      <c r="ACD409"/>
      <c r="ACE409"/>
      <c r="ACF409"/>
      <c r="ACG409"/>
      <c r="ACH409"/>
      <c r="ACI409"/>
      <c r="ACJ409"/>
      <c r="ACK409"/>
      <c r="ACL409"/>
      <c r="ACM409"/>
      <c r="ACN409"/>
      <c r="ACO409"/>
      <c r="ACP409"/>
      <c r="ACQ409"/>
      <c r="ACR409"/>
      <c r="ACS409"/>
      <c r="ACT409"/>
      <c r="ACU409"/>
      <c r="ACV409"/>
      <c r="ACW409"/>
      <c r="ACX409"/>
      <c r="ACY409"/>
      <c r="ACZ409"/>
      <c r="ADA409"/>
      <c r="ADB409"/>
      <c r="ADC409"/>
      <c r="ADD409"/>
      <c r="ADE409"/>
      <c r="ADF409"/>
      <c r="ADG409"/>
      <c r="ADH409"/>
      <c r="ADI409"/>
      <c r="ADJ409"/>
      <c r="ADK409"/>
      <c r="ADL409"/>
      <c r="ADM409"/>
      <c r="ADN409"/>
      <c r="ADO409"/>
      <c r="ADP409"/>
      <c r="ADQ409"/>
      <c r="ADR409"/>
      <c r="ADS409"/>
      <c r="ADT409"/>
      <c r="ADU409"/>
      <c r="ADV409"/>
      <c r="ADW409"/>
      <c r="ADX409"/>
      <c r="ADY409"/>
      <c r="ADZ409"/>
      <c r="AEA409"/>
      <c r="AEB409"/>
      <c r="AEC409"/>
      <c r="AED409"/>
      <c r="AEE409"/>
      <c r="AEF409"/>
      <c r="AEG409"/>
      <c r="AEH409"/>
      <c r="AEI409"/>
      <c r="AEJ409"/>
      <c r="AEK409"/>
      <c r="AEL409"/>
      <c r="AEM409"/>
      <c r="AEN409"/>
      <c r="AEO409"/>
      <c r="AEP409"/>
      <c r="AEQ409"/>
      <c r="AER409"/>
      <c r="AES409"/>
      <c r="AET409"/>
      <c r="AEU409"/>
      <c r="AEV409"/>
      <c r="AEW409"/>
      <c r="AEX409"/>
      <c r="AEY409"/>
      <c r="AEZ409"/>
      <c r="AFA409"/>
      <c r="AFB409"/>
      <c r="AFC409"/>
      <c r="AFD409"/>
      <c r="AFE409"/>
      <c r="AFF409"/>
      <c r="AFG409"/>
      <c r="AFH409"/>
      <c r="AFI409"/>
      <c r="AFJ409"/>
      <c r="AFK409"/>
      <c r="AFL409"/>
      <c r="AFM409"/>
      <c r="AFN409"/>
      <c r="AFO409"/>
      <c r="AFP409"/>
      <c r="AFQ409"/>
      <c r="AFR409"/>
      <c r="AFS409"/>
      <c r="AFT409"/>
      <c r="AFU409"/>
      <c r="AFV409"/>
      <c r="AFW409"/>
      <c r="AFX409"/>
      <c r="AFY409"/>
      <c r="AFZ409"/>
      <c r="AGA409"/>
      <c r="AGB409"/>
      <c r="AGC409"/>
      <c r="AGD409"/>
      <c r="AGE409"/>
      <c r="AGF409"/>
      <c r="AGG409"/>
      <c r="AGH409"/>
      <c r="AGI409"/>
      <c r="AGJ409"/>
      <c r="AGK409"/>
      <c r="AGL409"/>
      <c r="AGM409"/>
      <c r="AGN409"/>
      <c r="AGO409"/>
      <c r="AGP409"/>
      <c r="AGQ409"/>
      <c r="AGR409"/>
      <c r="AGS409"/>
      <c r="AGT409"/>
      <c r="AGU409"/>
      <c r="AGV409"/>
      <c r="AGW409"/>
      <c r="AGX409"/>
      <c r="AGY409"/>
      <c r="AGZ409"/>
      <c r="AHA409"/>
      <c r="AHB409"/>
      <c r="AHC409"/>
      <c r="AHD409"/>
      <c r="AHE409"/>
      <c r="AHF409"/>
      <c r="AHG409"/>
      <c r="AHH409"/>
      <c r="AHI409"/>
      <c r="AHJ409"/>
      <c r="AHK409"/>
      <c r="AHL409"/>
      <c r="AHM409"/>
      <c r="AHN409"/>
      <c r="AHO409"/>
      <c r="AHP409"/>
      <c r="AHQ409"/>
      <c r="AHR409"/>
      <c r="AHS409"/>
      <c r="AHT409"/>
      <c r="AHU409"/>
      <c r="AHV409"/>
      <c r="AHW409"/>
      <c r="AHX409"/>
      <c r="AHY409"/>
      <c r="AHZ409"/>
      <c r="AIA409"/>
      <c r="AIB409"/>
      <c r="AIC409"/>
      <c r="AID409"/>
      <c r="AIE409"/>
      <c r="AIF409"/>
      <c r="AIG409"/>
      <c r="AIH409"/>
      <c r="AII409"/>
      <c r="AIJ409"/>
      <c r="AIK409"/>
      <c r="AIL409"/>
      <c r="AIM409"/>
      <c r="AIN409"/>
      <c r="AIO409"/>
      <c r="AIP409"/>
      <c r="AIQ409"/>
      <c r="AIR409"/>
      <c r="AIS409"/>
      <c r="AIT409"/>
      <c r="AIU409"/>
      <c r="AIV409"/>
      <c r="AIW409"/>
      <c r="AIX409"/>
      <c r="AIY409"/>
      <c r="AIZ409"/>
      <c r="AJA409"/>
      <c r="AJB409"/>
      <c r="AJC409"/>
      <c r="AJD409"/>
      <c r="AJE409"/>
      <c r="AJF409"/>
      <c r="AJG409"/>
      <c r="AJH409"/>
      <c r="AJI409"/>
      <c r="AJJ409"/>
      <c r="AJK409"/>
      <c r="AJL409"/>
      <c r="AJM409"/>
      <c r="AJN409"/>
      <c r="AJO409"/>
      <c r="AJP409"/>
      <c r="AJQ409"/>
      <c r="AJR409"/>
      <c r="AJS409"/>
      <c r="AJT409"/>
      <c r="AJU409"/>
      <c r="AJV409"/>
      <c r="AJW409"/>
      <c r="AJX409"/>
      <c r="AJY409"/>
      <c r="AJZ409"/>
      <c r="AKA409"/>
      <c r="AKB409"/>
      <c r="AKC409"/>
      <c r="AKD409"/>
      <c r="AKE409"/>
      <c r="AKF409"/>
      <c r="AKG409"/>
      <c r="AKH409"/>
      <c r="AKI409"/>
      <c r="AKJ409"/>
      <c r="AKK409"/>
      <c r="AKL409"/>
      <c r="AKM409"/>
      <c r="AKN409"/>
      <c r="AKO409"/>
      <c r="AKP409"/>
      <c r="AKQ409"/>
      <c r="AKR409"/>
      <c r="AKS409"/>
      <c r="AKT409"/>
      <c r="AKU409"/>
      <c r="AKV409"/>
      <c r="AKW409"/>
      <c r="AKX409"/>
      <c r="AKY409"/>
      <c r="AKZ409"/>
      <c r="ALA409"/>
      <c r="ALB409"/>
      <c r="ALC409"/>
      <c r="ALD409"/>
      <c r="ALE409"/>
      <c r="ALF409"/>
      <c r="ALG409"/>
      <c r="ALH409"/>
      <c r="ALI409"/>
      <c r="ALJ409"/>
      <c r="ALK409"/>
      <c r="ALL409"/>
      <c r="ALM409"/>
      <c r="ALN409"/>
      <c r="ALO409"/>
      <c r="ALP409"/>
      <c r="ALQ409"/>
      <c r="ALR409"/>
      <c r="ALS409"/>
      <c r="ALT409"/>
      <c r="ALU409"/>
      <c r="ALV409"/>
      <c r="ALW409"/>
      <c r="ALX409"/>
      <c r="ALY409"/>
      <c r="ALZ409"/>
      <c r="AMA409"/>
      <c r="AMB409"/>
      <c r="AMC409"/>
      <c r="AMD409"/>
      <c r="AME409"/>
      <c r="AMF409"/>
      <c r="AMG409"/>
      <c r="AMH409"/>
      <c r="AMI409"/>
    </row>
    <row r="410" spans="1:1023">
      <c r="A410" s="275" t="s">
        <v>2241</v>
      </c>
      <c r="B410" s="156">
        <v>410</v>
      </c>
      <c r="C410" t="s">
        <v>26091</v>
      </c>
      <c r="D410" s="278" t="s">
        <v>6467</v>
      </c>
      <c r="E410" s="245"/>
      <c r="F410" s="245">
        <v>3</v>
      </c>
      <c r="G410" s="245">
        <v>3</v>
      </c>
      <c r="H410" s="245">
        <v>3</v>
      </c>
      <c r="I410" s="349">
        <v>7.7</v>
      </c>
      <c r="K410" s="154">
        <v>1</v>
      </c>
      <c r="L410" s="154" t="s">
        <v>772</v>
      </c>
      <c r="O410" s="156"/>
      <c r="P410" s="154">
        <v>1</v>
      </c>
      <c r="Q410" s="154">
        <v>2</v>
      </c>
      <c r="R410" s="154">
        <v>2</v>
      </c>
      <c r="U410" s="247"/>
      <c r="V410" s="248">
        <f t="shared" si="197"/>
        <v>100</v>
      </c>
      <c r="W410" s="248">
        <f t="shared" si="195"/>
        <v>100</v>
      </c>
      <c r="X410" s="248">
        <f t="shared" si="206"/>
        <v>100</v>
      </c>
      <c r="Y410" s="267">
        <v>1</v>
      </c>
      <c r="Z410" s="267">
        <v>0.2</v>
      </c>
      <c r="AA410" s="249">
        <f t="shared" si="187"/>
        <v>1</v>
      </c>
      <c r="AB410" s="249">
        <f t="shared" si="186"/>
        <v>1</v>
      </c>
      <c r="AC410" s="249">
        <f t="shared" si="196"/>
        <v>100</v>
      </c>
      <c r="AF410" s="250">
        <f t="shared" si="207"/>
        <v>1</v>
      </c>
      <c r="AG410" s="250">
        <f t="shared" si="208"/>
        <v>100</v>
      </c>
      <c r="AH410" s="250">
        <f t="shared" si="209"/>
        <v>3</v>
      </c>
      <c r="AI410" s="250">
        <f t="shared" si="205"/>
        <v>100</v>
      </c>
      <c r="AJ410" s="354" t="s">
        <v>25600</v>
      </c>
      <c r="AK410" s="264">
        <v>1</v>
      </c>
      <c r="AL410" s="245">
        <v>1</v>
      </c>
      <c r="AM410" s="163"/>
      <c r="AN410" s="154">
        <v>1</v>
      </c>
      <c r="AO410" s="154">
        <v>1</v>
      </c>
      <c r="AP410" s="219" t="s">
        <v>6468</v>
      </c>
      <c r="AQ410" s="243" t="s">
        <v>6472</v>
      </c>
    </row>
    <row r="411" spans="1:1023" ht="28.5">
      <c r="A411" s="278" t="s">
        <v>6470</v>
      </c>
      <c r="B411" s="156">
        <v>411</v>
      </c>
      <c r="C411" t="s">
        <v>26092</v>
      </c>
      <c r="D411" s="278" t="s">
        <v>6469</v>
      </c>
      <c r="E411" s="155" t="s">
        <v>6471</v>
      </c>
      <c r="F411" s="154">
        <v>4</v>
      </c>
      <c r="G411" s="359">
        <v>3</v>
      </c>
      <c r="H411" s="359">
        <v>3</v>
      </c>
      <c r="I411" s="349">
        <v>4.9500000000000002E-2</v>
      </c>
      <c r="J411" s="154">
        <v>2</v>
      </c>
      <c r="K411" s="154">
        <v>2</v>
      </c>
      <c r="N411" s="359"/>
      <c r="O411" s="252">
        <v>3</v>
      </c>
      <c r="P411" s="154">
        <v>1</v>
      </c>
      <c r="V411" s="166">
        <f>IF(N411=1,10,100)</f>
        <v>100</v>
      </c>
      <c r="W411" s="231">
        <f>IF(N411=1,1,IF(N411=2,10,100))</f>
        <v>100</v>
      </c>
      <c r="X411" s="166">
        <f>IF(N411=3,20,100)</f>
        <v>100</v>
      </c>
      <c r="Y411" s="166">
        <f t="shared" ref="Y411:Y442" si="210">IF(P411=1,10,100)</f>
        <v>10</v>
      </c>
      <c r="Z411" s="166">
        <f t="shared" ref="Z411:Z442" si="211">IF(P411=1,1,IF(P411=2,10,100))</f>
        <v>1</v>
      </c>
      <c r="AA411" s="174">
        <f t="shared" si="187"/>
        <v>100</v>
      </c>
      <c r="AB411" s="174">
        <f t="shared" si="186"/>
        <v>100</v>
      </c>
      <c r="AC411" s="174">
        <f t="shared" si="196"/>
        <v>100</v>
      </c>
      <c r="AF411" s="162">
        <f t="shared" si="207"/>
        <v>10</v>
      </c>
      <c r="AG411" s="162">
        <f t="shared" si="208"/>
        <v>10</v>
      </c>
      <c r="AH411" s="162">
        <f t="shared" si="209"/>
        <v>100</v>
      </c>
      <c r="AI411" s="162">
        <f t="shared" si="205"/>
        <v>100</v>
      </c>
      <c r="AJ411" s="352" t="s">
        <v>26093</v>
      </c>
      <c r="AK411" s="359">
        <v>1</v>
      </c>
      <c r="AL411" s="359">
        <v>1</v>
      </c>
      <c r="AM411" s="163"/>
      <c r="AN411" s="154">
        <v>1</v>
      </c>
      <c r="AO411" s="154">
        <v>1</v>
      </c>
      <c r="AQ411" s="243" t="s">
        <v>6473</v>
      </c>
    </row>
    <row r="412" spans="1:1023">
      <c r="A412" s="275" t="s">
        <v>1264</v>
      </c>
      <c r="B412" s="156">
        <v>412</v>
      </c>
      <c r="C412" t="s">
        <v>26094</v>
      </c>
      <c r="D412" s="278" t="s">
        <v>1265</v>
      </c>
      <c r="E412"/>
      <c r="F412" s="154">
        <v>3</v>
      </c>
      <c r="G412" s="154">
        <v>3</v>
      </c>
      <c r="H412" s="154">
        <v>3</v>
      </c>
      <c r="I412" s="343"/>
      <c r="J412" s="328"/>
      <c r="K412" s="341"/>
      <c r="L412"/>
      <c r="M412"/>
      <c r="N412"/>
      <c r="O412"/>
      <c r="P412" s="348"/>
      <c r="Q412" s="154">
        <v>2</v>
      </c>
      <c r="R412"/>
      <c r="S412"/>
      <c r="T412"/>
      <c r="U412"/>
      <c r="V412" s="166">
        <f t="shared" ref="V412:V443" si="212">IF(O412=1,10,100)</f>
        <v>100</v>
      </c>
      <c r="W412" s="166">
        <f t="shared" ref="W412:W443" si="213">IF(O412=1,1,IF(O412=2,10,100))</f>
        <v>100</v>
      </c>
      <c r="X412" s="166">
        <f t="shared" ref="X412:X443" si="214">IF(O412=3,20,100)</f>
        <v>100</v>
      </c>
      <c r="Y412" s="166">
        <f t="shared" si="210"/>
        <v>100</v>
      </c>
      <c r="Z412" s="166">
        <f t="shared" si="211"/>
        <v>100</v>
      </c>
      <c r="AA412" s="174">
        <f t="shared" si="187"/>
        <v>1</v>
      </c>
      <c r="AB412" s="174">
        <f t="shared" si="186"/>
        <v>100</v>
      </c>
      <c r="AC412" s="174">
        <f t="shared" si="196"/>
        <v>100</v>
      </c>
      <c r="AD412"/>
      <c r="AE412"/>
      <c r="AF412" s="162">
        <f t="shared" si="207"/>
        <v>100</v>
      </c>
      <c r="AG412" s="162">
        <f t="shared" si="208"/>
        <v>100</v>
      </c>
      <c r="AH412" s="162">
        <f t="shared" si="209"/>
        <v>100</v>
      </c>
      <c r="AI412" s="162">
        <f t="shared" si="205"/>
        <v>100</v>
      </c>
      <c r="AJ412" s="163"/>
      <c r="AK412"/>
      <c r="AL412" s="154">
        <v>2</v>
      </c>
      <c r="AM412" s="163"/>
      <c r="AN412"/>
      <c r="AO412"/>
      <c r="AP412"/>
      <c r="AQ412" s="270" t="s">
        <v>1266</v>
      </c>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c r="ST412"/>
      <c r="SU412"/>
      <c r="SV412"/>
      <c r="SW412"/>
      <c r="SX412"/>
      <c r="SY412"/>
      <c r="SZ412"/>
      <c r="TA412"/>
      <c r="TB412"/>
      <c r="TC412"/>
      <c r="TD412"/>
      <c r="TE412"/>
      <c r="TF412"/>
      <c r="TG412"/>
      <c r="TH412"/>
      <c r="TI412"/>
      <c r="TJ412"/>
      <c r="TK412"/>
      <c r="TL412"/>
      <c r="TM412"/>
      <c r="TN412"/>
      <c r="TO412"/>
      <c r="TP412"/>
      <c r="TQ412"/>
      <c r="TR412"/>
      <c r="TS412"/>
      <c r="TT412"/>
      <c r="TU412"/>
      <c r="TV412"/>
      <c r="TW412"/>
      <c r="TX412"/>
      <c r="TY412"/>
      <c r="TZ412"/>
      <c r="UA412"/>
      <c r="UB412"/>
      <c r="UC412"/>
      <c r="UD412"/>
      <c r="UE412"/>
      <c r="UF412"/>
      <c r="UG412"/>
      <c r="UH412"/>
      <c r="UI412"/>
      <c r="UJ412"/>
      <c r="UK412"/>
      <c r="UL412"/>
      <c r="UM412"/>
      <c r="UN412"/>
      <c r="UO412"/>
      <c r="UP412"/>
      <c r="UQ412"/>
      <c r="UR412"/>
      <c r="US412"/>
      <c r="UT412"/>
      <c r="UU412"/>
      <c r="UV412"/>
      <c r="UW412"/>
      <c r="UX412"/>
      <c r="UY412"/>
      <c r="UZ412"/>
      <c r="VA412"/>
      <c r="VB412"/>
      <c r="VC412"/>
      <c r="VD412"/>
      <c r="VE412"/>
      <c r="VF412"/>
      <c r="VG412"/>
      <c r="VH412"/>
      <c r="VI412"/>
      <c r="VJ412"/>
      <c r="VK412"/>
      <c r="VL412"/>
      <c r="VM412"/>
      <c r="VN412"/>
      <c r="VO412"/>
      <c r="VP412"/>
      <c r="VQ412"/>
      <c r="VR412"/>
      <c r="VS412"/>
      <c r="VT412"/>
      <c r="VU412"/>
      <c r="VV412"/>
      <c r="VW412"/>
      <c r="VX412"/>
      <c r="VY412"/>
      <c r="VZ412"/>
      <c r="WA412"/>
      <c r="WB412"/>
      <c r="WC412"/>
      <c r="WD412"/>
      <c r="WE412"/>
      <c r="WF412"/>
      <c r="WG412"/>
      <c r="WH412"/>
      <c r="WI412"/>
      <c r="WJ412"/>
      <c r="WK412"/>
      <c r="WL412"/>
      <c r="WM412"/>
      <c r="WN412"/>
      <c r="WO412"/>
      <c r="WP412"/>
      <c r="WQ412"/>
      <c r="WR412"/>
      <c r="WS412"/>
      <c r="WT412"/>
      <c r="WU412"/>
      <c r="WV412"/>
      <c r="WW412"/>
      <c r="WX412"/>
      <c r="WY412"/>
      <c r="WZ412"/>
      <c r="XA412"/>
      <c r="XB412"/>
      <c r="XC412"/>
      <c r="XD412"/>
      <c r="XE412"/>
      <c r="XF412"/>
      <c r="XG412"/>
      <c r="XH412"/>
      <c r="XI412"/>
      <c r="XJ412"/>
      <c r="XK412"/>
      <c r="XL412"/>
      <c r="XM412"/>
      <c r="XN412"/>
      <c r="XO412"/>
      <c r="XP412"/>
      <c r="XQ412"/>
      <c r="XR412"/>
      <c r="XS412"/>
      <c r="XT412"/>
      <c r="XU412"/>
      <c r="XV412"/>
      <c r="XW412"/>
      <c r="XX412"/>
      <c r="XY412"/>
      <c r="XZ412"/>
      <c r="YA412"/>
      <c r="YB412"/>
      <c r="YC412"/>
      <c r="YD412"/>
      <c r="YE412"/>
      <c r="YF412"/>
      <c r="YG412"/>
      <c r="YH412"/>
      <c r="YI412"/>
      <c r="YJ412"/>
      <c r="YK412"/>
      <c r="YL412"/>
      <c r="YM412"/>
      <c r="YN412"/>
      <c r="YO412"/>
      <c r="YP412"/>
      <c r="YQ412"/>
      <c r="YR412"/>
      <c r="YS412"/>
      <c r="YT412"/>
      <c r="YU412"/>
      <c r="YV412"/>
      <c r="YW412"/>
      <c r="YX412"/>
      <c r="YY412"/>
      <c r="YZ412"/>
      <c r="ZA412"/>
      <c r="ZB412"/>
      <c r="ZC412"/>
      <c r="ZD412"/>
      <c r="ZE412"/>
      <c r="ZF412"/>
      <c r="ZG412"/>
      <c r="ZH412"/>
      <c r="ZI412"/>
      <c r="ZJ412"/>
      <c r="ZK412"/>
      <c r="ZL412"/>
      <c r="ZM412"/>
      <c r="ZN412"/>
      <c r="ZO412"/>
      <c r="ZP412"/>
      <c r="ZQ412"/>
      <c r="ZR412"/>
      <c r="ZS412"/>
      <c r="ZT412"/>
      <c r="ZU412"/>
      <c r="ZV412"/>
      <c r="ZW412"/>
      <c r="ZX412"/>
      <c r="ZY412"/>
      <c r="ZZ412"/>
      <c r="AAA412"/>
      <c r="AAB412"/>
      <c r="AAC412"/>
      <c r="AAD412"/>
      <c r="AAE412"/>
      <c r="AAF412"/>
      <c r="AAG412"/>
      <c r="AAH412"/>
      <c r="AAI412"/>
      <c r="AAJ412"/>
      <c r="AAK412"/>
      <c r="AAL412"/>
      <c r="AAM412"/>
      <c r="AAN412"/>
      <c r="AAO412"/>
      <c r="AAP412"/>
      <c r="AAQ412"/>
      <c r="AAR412"/>
      <c r="AAS412"/>
      <c r="AAT412"/>
      <c r="AAU412"/>
      <c r="AAV412"/>
      <c r="AAW412"/>
      <c r="AAX412"/>
      <c r="AAY412"/>
      <c r="AAZ412"/>
      <c r="ABA412"/>
      <c r="ABB412"/>
      <c r="ABC412"/>
      <c r="ABD412"/>
      <c r="ABE412"/>
      <c r="ABF412"/>
      <c r="ABG412"/>
      <c r="ABH412"/>
      <c r="ABI412"/>
      <c r="ABJ412"/>
      <c r="ABK412"/>
      <c r="ABL412"/>
      <c r="ABM412"/>
      <c r="ABN412"/>
      <c r="ABO412"/>
      <c r="ABP412"/>
      <c r="ABQ412"/>
      <c r="ABR412"/>
      <c r="ABS412"/>
      <c r="ABT412"/>
      <c r="ABU412"/>
      <c r="ABV412"/>
      <c r="ABW412"/>
      <c r="ABX412"/>
      <c r="ABY412"/>
      <c r="ABZ412"/>
      <c r="ACA412"/>
      <c r="ACB412"/>
      <c r="ACC412"/>
      <c r="ACD412"/>
      <c r="ACE412"/>
      <c r="ACF412"/>
      <c r="ACG412"/>
      <c r="ACH412"/>
      <c r="ACI412"/>
      <c r="ACJ412"/>
      <c r="ACK412"/>
      <c r="ACL412"/>
      <c r="ACM412"/>
      <c r="ACN412"/>
      <c r="ACO412"/>
      <c r="ACP412"/>
      <c r="ACQ412"/>
      <c r="ACR412"/>
      <c r="ACS412"/>
      <c r="ACT412"/>
      <c r="ACU412"/>
      <c r="ACV412"/>
      <c r="ACW412"/>
      <c r="ACX412"/>
      <c r="ACY412"/>
      <c r="ACZ412"/>
      <c r="ADA412"/>
      <c r="ADB412"/>
      <c r="ADC412"/>
      <c r="ADD412"/>
      <c r="ADE412"/>
      <c r="ADF412"/>
      <c r="ADG412"/>
      <c r="ADH412"/>
      <c r="ADI412"/>
      <c r="ADJ412"/>
      <c r="ADK412"/>
      <c r="ADL412"/>
      <c r="ADM412"/>
      <c r="ADN412"/>
      <c r="ADO412"/>
      <c r="ADP412"/>
      <c r="ADQ412"/>
      <c r="ADR412"/>
      <c r="ADS412"/>
      <c r="ADT412"/>
      <c r="ADU412"/>
      <c r="ADV412"/>
      <c r="ADW412"/>
      <c r="ADX412"/>
      <c r="ADY412"/>
      <c r="ADZ412"/>
      <c r="AEA412"/>
      <c r="AEB412"/>
      <c r="AEC412"/>
      <c r="AED412"/>
      <c r="AEE412"/>
      <c r="AEF412"/>
      <c r="AEG412"/>
      <c r="AEH412"/>
      <c r="AEI412"/>
      <c r="AEJ412"/>
      <c r="AEK412"/>
      <c r="AEL412"/>
      <c r="AEM412"/>
      <c r="AEN412"/>
      <c r="AEO412"/>
      <c r="AEP412"/>
      <c r="AEQ412"/>
      <c r="AER412"/>
      <c r="AES412"/>
      <c r="AET412"/>
      <c r="AEU412"/>
      <c r="AEV412"/>
      <c r="AEW412"/>
      <c r="AEX412"/>
      <c r="AEY412"/>
      <c r="AEZ412"/>
      <c r="AFA412"/>
      <c r="AFB412"/>
      <c r="AFC412"/>
      <c r="AFD412"/>
      <c r="AFE412"/>
      <c r="AFF412"/>
      <c r="AFG412"/>
      <c r="AFH412"/>
      <c r="AFI412"/>
      <c r="AFJ412"/>
      <c r="AFK412"/>
      <c r="AFL412"/>
      <c r="AFM412"/>
      <c r="AFN412"/>
      <c r="AFO412"/>
      <c r="AFP412"/>
      <c r="AFQ412"/>
      <c r="AFR412"/>
      <c r="AFS412"/>
      <c r="AFT412"/>
      <c r="AFU412"/>
      <c r="AFV412"/>
      <c r="AFW412"/>
      <c r="AFX412"/>
      <c r="AFY412"/>
      <c r="AFZ412"/>
      <c r="AGA412"/>
      <c r="AGB412"/>
      <c r="AGC412"/>
      <c r="AGD412"/>
      <c r="AGE412"/>
      <c r="AGF412"/>
      <c r="AGG412"/>
      <c r="AGH412"/>
      <c r="AGI412"/>
      <c r="AGJ412"/>
      <c r="AGK412"/>
      <c r="AGL412"/>
      <c r="AGM412"/>
      <c r="AGN412"/>
      <c r="AGO412"/>
      <c r="AGP412"/>
      <c r="AGQ412"/>
      <c r="AGR412"/>
      <c r="AGS412"/>
      <c r="AGT412"/>
      <c r="AGU412"/>
      <c r="AGV412"/>
      <c r="AGW412"/>
      <c r="AGX412"/>
      <c r="AGY412"/>
      <c r="AGZ412"/>
      <c r="AHA412"/>
      <c r="AHB412"/>
      <c r="AHC412"/>
      <c r="AHD412"/>
      <c r="AHE412"/>
      <c r="AHF412"/>
      <c r="AHG412"/>
      <c r="AHH412"/>
      <c r="AHI412"/>
      <c r="AHJ412"/>
      <c r="AHK412"/>
      <c r="AHL412"/>
      <c r="AHM412"/>
      <c r="AHN412"/>
      <c r="AHO412"/>
      <c r="AHP412"/>
      <c r="AHQ412"/>
      <c r="AHR412"/>
      <c r="AHS412"/>
      <c r="AHT412"/>
      <c r="AHU412"/>
      <c r="AHV412"/>
      <c r="AHW412"/>
      <c r="AHX412"/>
      <c r="AHY412"/>
      <c r="AHZ412"/>
      <c r="AIA412"/>
      <c r="AIB412"/>
      <c r="AIC412"/>
      <c r="AID412"/>
      <c r="AIE412"/>
      <c r="AIF412"/>
      <c r="AIG412"/>
      <c r="AIH412"/>
      <c r="AII412"/>
      <c r="AIJ412"/>
      <c r="AIK412"/>
      <c r="AIL412"/>
      <c r="AIM412"/>
      <c r="AIN412"/>
      <c r="AIO412"/>
      <c r="AIP412"/>
      <c r="AIQ412"/>
      <c r="AIR412"/>
      <c r="AIS412"/>
      <c r="AIT412"/>
      <c r="AIU412"/>
      <c r="AIV412"/>
      <c r="AIW412"/>
      <c r="AIX412"/>
      <c r="AIY412"/>
      <c r="AIZ412"/>
      <c r="AJA412"/>
      <c r="AJB412"/>
      <c r="AJC412"/>
      <c r="AJD412"/>
      <c r="AJE412"/>
      <c r="AJF412"/>
      <c r="AJG412"/>
      <c r="AJH412"/>
      <c r="AJI412"/>
      <c r="AJJ412"/>
      <c r="AJK412"/>
      <c r="AJL412"/>
      <c r="AJM412"/>
      <c r="AJN412"/>
      <c r="AJO412"/>
      <c r="AJP412"/>
      <c r="AJQ412"/>
      <c r="AJR412"/>
      <c r="AJS412"/>
      <c r="AJT412"/>
      <c r="AJU412"/>
      <c r="AJV412"/>
      <c r="AJW412"/>
      <c r="AJX412"/>
      <c r="AJY412"/>
      <c r="AJZ412"/>
      <c r="AKA412"/>
      <c r="AKB412"/>
      <c r="AKC412"/>
      <c r="AKD412"/>
      <c r="AKE412"/>
      <c r="AKF412"/>
      <c r="AKG412"/>
      <c r="AKH412"/>
      <c r="AKI412"/>
      <c r="AKJ412"/>
      <c r="AKK412"/>
      <c r="AKL412"/>
      <c r="AKM412"/>
      <c r="AKN412"/>
      <c r="AKO412"/>
      <c r="AKP412"/>
      <c r="AKQ412"/>
      <c r="AKR412"/>
      <c r="AKS412"/>
      <c r="AKT412"/>
      <c r="AKU412"/>
      <c r="AKV412"/>
      <c r="AKW412"/>
      <c r="AKX412"/>
      <c r="AKY412"/>
      <c r="AKZ412"/>
      <c r="ALA412"/>
      <c r="ALB412"/>
      <c r="ALC412"/>
      <c r="ALD412"/>
      <c r="ALE412"/>
      <c r="ALF412"/>
      <c r="ALG412"/>
      <c r="ALH412"/>
      <c r="ALI412"/>
      <c r="ALJ412"/>
      <c r="ALK412"/>
      <c r="ALL412"/>
      <c r="ALM412"/>
      <c r="ALN412"/>
      <c r="ALO412"/>
      <c r="ALP412"/>
      <c r="ALQ412"/>
      <c r="ALR412"/>
      <c r="ALS412"/>
      <c r="ALT412"/>
      <c r="ALU412"/>
      <c r="ALV412"/>
      <c r="ALW412"/>
      <c r="ALX412"/>
      <c r="ALY412"/>
      <c r="ALZ412"/>
      <c r="AMA412"/>
      <c r="AMB412"/>
      <c r="AMC412"/>
      <c r="AMD412"/>
      <c r="AME412"/>
      <c r="AMF412"/>
      <c r="AMG412"/>
      <c r="AMH412"/>
      <c r="AMI412"/>
    </row>
    <row r="413" spans="1:1023" ht="85.5">
      <c r="A413" s="277" t="s">
        <v>5865</v>
      </c>
      <c r="B413" s="156">
        <v>413</v>
      </c>
      <c r="C413" s="300" t="s">
        <v>5866</v>
      </c>
      <c r="D413" s="288" t="s">
        <v>5867</v>
      </c>
      <c r="E413" s="246"/>
      <c r="F413" s="245">
        <v>4</v>
      </c>
      <c r="G413" s="245"/>
      <c r="H413" s="245"/>
      <c r="I413" s="349">
        <v>4</v>
      </c>
      <c r="J413" s="245">
        <v>2</v>
      </c>
      <c r="K413" s="245">
        <v>2</v>
      </c>
      <c r="L413" s="245">
        <v>1</v>
      </c>
      <c r="M413" s="245"/>
      <c r="N413" s="245"/>
      <c r="O413" s="244">
        <v>3</v>
      </c>
      <c r="P413" s="245"/>
      <c r="Q413" s="245"/>
      <c r="R413" s="245"/>
      <c r="S413" s="245"/>
      <c r="T413" s="245"/>
      <c r="U413" s="247"/>
      <c r="V413" s="248">
        <f t="shared" si="212"/>
        <v>100</v>
      </c>
      <c r="W413" s="248">
        <f t="shared" si="213"/>
        <v>100</v>
      </c>
      <c r="X413" s="248">
        <f t="shared" si="214"/>
        <v>20</v>
      </c>
      <c r="Y413" s="248">
        <f t="shared" si="210"/>
        <v>100</v>
      </c>
      <c r="Z413" s="248">
        <f t="shared" si="211"/>
        <v>100</v>
      </c>
      <c r="AA413" s="249">
        <f t="shared" si="187"/>
        <v>100</v>
      </c>
      <c r="AB413" s="249">
        <f t="shared" si="186"/>
        <v>100</v>
      </c>
      <c r="AC413" s="249">
        <f t="shared" si="196"/>
        <v>100</v>
      </c>
      <c r="AF413" s="250">
        <f t="shared" si="207"/>
        <v>10</v>
      </c>
      <c r="AG413" s="250">
        <f t="shared" si="208"/>
        <v>10</v>
      </c>
      <c r="AH413" s="250">
        <f t="shared" si="209"/>
        <v>100</v>
      </c>
      <c r="AI413" s="250">
        <f t="shared" si="205"/>
        <v>100</v>
      </c>
      <c r="AJ413" s="354" t="s">
        <v>26095</v>
      </c>
      <c r="AK413" s="244">
        <v>1</v>
      </c>
      <c r="AL413" s="245">
        <v>1</v>
      </c>
      <c r="AM413" s="163"/>
      <c r="AN413" s="245">
        <v>1</v>
      </c>
      <c r="AO413" s="245">
        <v>1</v>
      </c>
      <c r="AQ413" s="243" t="s">
        <v>5868</v>
      </c>
      <c r="AR413" s="155" t="s">
        <v>5869</v>
      </c>
    </row>
    <row r="414" spans="1:1023">
      <c r="A414" s="277" t="s">
        <v>5870</v>
      </c>
      <c r="B414" s="156">
        <v>414</v>
      </c>
      <c r="C414" s="300" t="s">
        <v>26096</v>
      </c>
      <c r="D414" s="288" t="s">
        <v>5871</v>
      </c>
      <c r="E414" s="246"/>
      <c r="F414" s="245">
        <v>3</v>
      </c>
      <c r="G414" s="245"/>
      <c r="H414" s="245">
        <v>2</v>
      </c>
      <c r="I414" s="349">
        <v>0.64</v>
      </c>
      <c r="J414" s="245"/>
      <c r="K414" s="245">
        <v>1</v>
      </c>
      <c r="L414" s="245">
        <v>1</v>
      </c>
      <c r="M414" s="245"/>
      <c r="N414" s="245"/>
      <c r="O414" s="244">
        <v>3</v>
      </c>
      <c r="P414" s="245">
        <v>2</v>
      </c>
      <c r="Q414" s="245"/>
      <c r="R414" s="245"/>
      <c r="S414" s="245"/>
      <c r="T414" s="245"/>
      <c r="U414" s="247"/>
      <c r="V414" s="248">
        <f t="shared" si="212"/>
        <v>100</v>
      </c>
      <c r="W414" s="248">
        <f t="shared" si="213"/>
        <v>100</v>
      </c>
      <c r="X414" s="248">
        <f t="shared" si="214"/>
        <v>20</v>
      </c>
      <c r="Y414" s="248">
        <f t="shared" si="210"/>
        <v>100</v>
      </c>
      <c r="Z414" s="248">
        <f t="shared" si="211"/>
        <v>10</v>
      </c>
      <c r="AA414" s="249">
        <f t="shared" si="187"/>
        <v>100</v>
      </c>
      <c r="AB414" s="249">
        <f t="shared" si="186"/>
        <v>100</v>
      </c>
      <c r="AC414" s="249">
        <f t="shared" si="196"/>
        <v>100</v>
      </c>
      <c r="AF414" s="250">
        <f t="shared" si="207"/>
        <v>1</v>
      </c>
      <c r="AG414" s="250">
        <f t="shared" si="208"/>
        <v>100</v>
      </c>
      <c r="AH414" s="250">
        <f t="shared" si="209"/>
        <v>3</v>
      </c>
      <c r="AI414" s="250">
        <f t="shared" si="205"/>
        <v>100</v>
      </c>
      <c r="AJ414" s="354" t="s">
        <v>25716</v>
      </c>
      <c r="AK414" s="244">
        <v>1</v>
      </c>
      <c r="AL414" s="245">
        <v>1</v>
      </c>
      <c r="AM414" s="163"/>
      <c r="AN414" s="245">
        <v>10</v>
      </c>
      <c r="AO414" s="245">
        <v>1</v>
      </c>
      <c r="AQ414" s="243" t="s">
        <v>5872</v>
      </c>
      <c r="AR414" s="155" t="s">
        <v>5873</v>
      </c>
    </row>
    <row r="415" spans="1:1023" ht="71.25">
      <c r="A415" s="277" t="s">
        <v>5914</v>
      </c>
      <c r="B415" s="156">
        <v>415</v>
      </c>
      <c r="C415" s="300" t="s">
        <v>5915</v>
      </c>
      <c r="D415" s="288" t="s">
        <v>5916</v>
      </c>
      <c r="E415" s="246"/>
      <c r="F415" s="245"/>
      <c r="G415" s="245"/>
      <c r="H415" s="245"/>
      <c r="I415" s="349">
        <v>6</v>
      </c>
      <c r="J415" s="245">
        <v>2</v>
      </c>
      <c r="K415" s="245">
        <v>2</v>
      </c>
      <c r="L415" s="245">
        <v>1</v>
      </c>
      <c r="M415" s="245"/>
      <c r="N415" s="245"/>
      <c r="O415" s="244">
        <v>3</v>
      </c>
      <c r="P415" s="245"/>
      <c r="Q415" s="245"/>
      <c r="R415" s="245"/>
      <c r="S415" s="245"/>
      <c r="T415" s="245"/>
      <c r="U415" s="247"/>
      <c r="V415" s="248">
        <f t="shared" si="212"/>
        <v>100</v>
      </c>
      <c r="W415" s="248">
        <f t="shared" si="213"/>
        <v>100</v>
      </c>
      <c r="X415" s="248">
        <f t="shared" si="214"/>
        <v>20</v>
      </c>
      <c r="Y415" s="248">
        <f t="shared" si="210"/>
        <v>100</v>
      </c>
      <c r="Z415" s="248">
        <f t="shared" si="211"/>
        <v>100</v>
      </c>
      <c r="AA415" s="249">
        <f t="shared" si="187"/>
        <v>100</v>
      </c>
      <c r="AB415" s="249">
        <f t="shared" si="186"/>
        <v>100</v>
      </c>
      <c r="AC415" s="249">
        <f t="shared" si="196"/>
        <v>100</v>
      </c>
      <c r="AF415" s="250">
        <f t="shared" si="207"/>
        <v>10</v>
      </c>
      <c r="AG415" s="250">
        <f t="shared" si="208"/>
        <v>10</v>
      </c>
      <c r="AH415" s="250">
        <f t="shared" si="209"/>
        <v>100</v>
      </c>
      <c r="AI415" s="250">
        <f t="shared" si="205"/>
        <v>100</v>
      </c>
      <c r="AJ415" s="354" t="s">
        <v>26095</v>
      </c>
      <c r="AK415" s="244">
        <v>1</v>
      </c>
      <c r="AL415" s="245">
        <v>1</v>
      </c>
      <c r="AM415" s="163"/>
      <c r="AN415" s="245">
        <v>1</v>
      </c>
      <c r="AO415" s="245">
        <v>10</v>
      </c>
      <c r="AQ415" s="243" t="s">
        <v>5917</v>
      </c>
      <c r="AR415" s="155" t="s">
        <v>5918</v>
      </c>
    </row>
    <row r="416" spans="1:1023">
      <c r="A416" s="275" t="s">
        <v>1440</v>
      </c>
      <c r="B416" s="156">
        <v>416</v>
      </c>
      <c r="C416" t="s">
        <v>26097</v>
      </c>
      <c r="D416" s="278" t="s">
        <v>1441</v>
      </c>
      <c r="E416"/>
      <c r="F416"/>
      <c r="G416"/>
      <c r="H416"/>
      <c r="I416" s="349">
        <v>7</v>
      </c>
      <c r="J416" s="328"/>
      <c r="K416" s="341"/>
      <c r="L416"/>
      <c r="M416"/>
      <c r="O416"/>
      <c r="P416"/>
      <c r="Q416"/>
      <c r="V416" s="166">
        <f t="shared" si="212"/>
        <v>100</v>
      </c>
      <c r="W416" s="166">
        <f t="shared" si="213"/>
        <v>100</v>
      </c>
      <c r="X416" s="166">
        <f t="shared" si="214"/>
        <v>100</v>
      </c>
      <c r="Y416" s="166">
        <f t="shared" si="210"/>
        <v>100</v>
      </c>
      <c r="Z416" s="166">
        <f t="shared" si="211"/>
        <v>100</v>
      </c>
      <c r="AA416" s="174">
        <f t="shared" si="187"/>
        <v>100</v>
      </c>
      <c r="AB416" s="174">
        <f t="shared" si="186"/>
        <v>100</v>
      </c>
      <c r="AC416" s="174">
        <f t="shared" si="196"/>
        <v>100</v>
      </c>
      <c r="AF416" s="162">
        <f t="shared" si="207"/>
        <v>100</v>
      </c>
      <c r="AG416" s="162">
        <f t="shared" si="208"/>
        <v>100</v>
      </c>
      <c r="AH416" s="162">
        <f t="shared" si="209"/>
        <v>100</v>
      </c>
      <c r="AI416" s="162">
        <f t="shared" si="205"/>
        <v>100</v>
      </c>
      <c r="AJ416" s="354" t="s">
        <v>26095</v>
      </c>
      <c r="AK416"/>
      <c r="AL416" s="154">
        <v>1</v>
      </c>
      <c r="AM416" s="163"/>
      <c r="AN416"/>
      <c r="AO416"/>
      <c r="AQ416" s="243" t="s">
        <v>781</v>
      </c>
    </row>
    <row r="417" spans="1:1023">
      <c r="A417" s="275" t="s">
        <v>1421</v>
      </c>
      <c r="B417" s="156">
        <v>417</v>
      </c>
      <c r="C417" t="s">
        <v>26098</v>
      </c>
      <c r="D417" s="278" t="s">
        <v>1422</v>
      </c>
      <c r="E417"/>
      <c r="F417"/>
      <c r="G417"/>
      <c r="H417"/>
      <c r="I417" s="349">
        <v>1.79</v>
      </c>
      <c r="J417" s="328"/>
      <c r="K417" s="154">
        <v>1</v>
      </c>
      <c r="L417"/>
      <c r="M417"/>
      <c r="N417"/>
      <c r="O417"/>
      <c r="P417"/>
      <c r="Q417"/>
      <c r="R417"/>
      <c r="S417"/>
      <c r="V417" s="166">
        <f t="shared" si="212"/>
        <v>100</v>
      </c>
      <c r="W417" s="166">
        <f t="shared" si="213"/>
        <v>100</v>
      </c>
      <c r="X417" s="166">
        <f t="shared" si="214"/>
        <v>100</v>
      </c>
      <c r="Y417" s="166">
        <f t="shared" si="210"/>
        <v>100</v>
      </c>
      <c r="Z417" s="166">
        <f t="shared" si="211"/>
        <v>100</v>
      </c>
      <c r="AA417" s="174">
        <f t="shared" si="187"/>
        <v>100</v>
      </c>
      <c r="AB417" s="174">
        <f t="shared" si="186"/>
        <v>100</v>
      </c>
      <c r="AC417" s="174">
        <f t="shared" si="196"/>
        <v>100</v>
      </c>
      <c r="AD417"/>
      <c r="AF417" s="162">
        <f t="shared" si="207"/>
        <v>1</v>
      </c>
      <c r="AG417" s="162">
        <f t="shared" si="208"/>
        <v>100</v>
      </c>
      <c r="AH417" s="162">
        <f t="shared" si="209"/>
        <v>3</v>
      </c>
      <c r="AI417" s="162">
        <f t="shared" si="205"/>
        <v>100</v>
      </c>
      <c r="AJ417" s="354" t="s">
        <v>25716</v>
      </c>
      <c r="AK417"/>
      <c r="AL417" s="154">
        <v>2</v>
      </c>
      <c r="AM417" s="163"/>
      <c r="AN417"/>
      <c r="AO417"/>
      <c r="AQ417" s="243" t="s">
        <v>781</v>
      </c>
    </row>
    <row r="418" spans="1:1023">
      <c r="A418" s="275" t="s">
        <v>1418</v>
      </c>
      <c r="B418" s="156">
        <v>418</v>
      </c>
      <c r="C418" t="s">
        <v>26099</v>
      </c>
      <c r="D418" s="283" t="s">
        <v>1419</v>
      </c>
      <c r="E418"/>
      <c r="F418" s="154">
        <v>4</v>
      </c>
      <c r="G418"/>
      <c r="H418" s="154">
        <v>4</v>
      </c>
      <c r="I418" s="349">
        <v>15.747999999999999</v>
      </c>
      <c r="J418" s="328"/>
      <c r="K418" s="341"/>
      <c r="L418"/>
      <c r="M418"/>
      <c r="N418"/>
      <c r="O418"/>
      <c r="P418"/>
      <c r="Q418"/>
      <c r="R418"/>
      <c r="S418"/>
      <c r="V418" s="166">
        <f t="shared" si="212"/>
        <v>100</v>
      </c>
      <c r="W418" s="166">
        <f t="shared" si="213"/>
        <v>100</v>
      </c>
      <c r="X418" s="166">
        <f t="shared" si="214"/>
        <v>100</v>
      </c>
      <c r="Y418" s="166">
        <f t="shared" si="210"/>
        <v>100</v>
      </c>
      <c r="Z418" s="166">
        <f t="shared" si="211"/>
        <v>100</v>
      </c>
      <c r="AA418" s="174">
        <f t="shared" si="187"/>
        <v>100</v>
      </c>
      <c r="AB418" s="174">
        <f t="shared" si="186"/>
        <v>100</v>
      </c>
      <c r="AC418" s="174">
        <f t="shared" si="196"/>
        <v>100</v>
      </c>
      <c r="AD418"/>
      <c r="AF418" s="162">
        <f t="shared" si="207"/>
        <v>100</v>
      </c>
      <c r="AG418" s="162">
        <f t="shared" si="208"/>
        <v>100</v>
      </c>
      <c r="AH418" s="162">
        <f t="shared" si="209"/>
        <v>100</v>
      </c>
      <c r="AI418" s="162">
        <f t="shared" si="205"/>
        <v>100</v>
      </c>
      <c r="AJ418" s="352" t="s">
        <v>25607</v>
      </c>
      <c r="AK418"/>
      <c r="AL418" s="154">
        <v>3</v>
      </c>
      <c r="AM418" s="163"/>
      <c r="AN418"/>
      <c r="AO418"/>
      <c r="AQ418" s="243" t="s">
        <v>1420</v>
      </c>
    </row>
    <row r="419" spans="1:1023">
      <c r="A419" s="275" t="s">
        <v>1226</v>
      </c>
      <c r="B419" s="156">
        <v>419</v>
      </c>
      <c r="C419" t="s">
        <v>26100</v>
      </c>
      <c r="D419" s="278" t="s">
        <v>1227</v>
      </c>
      <c r="E419"/>
      <c r="F419" s="154">
        <v>4</v>
      </c>
      <c r="G419"/>
      <c r="H419"/>
      <c r="I419" s="349">
        <v>3</v>
      </c>
      <c r="J419" s="328"/>
      <c r="K419" s="341"/>
      <c r="L419" s="154">
        <v>1</v>
      </c>
      <c r="M419"/>
      <c r="N419"/>
      <c r="O419"/>
      <c r="P419"/>
      <c r="Q419"/>
      <c r="R419"/>
      <c r="S419"/>
      <c r="T419"/>
      <c r="U419"/>
      <c r="V419" s="166">
        <f t="shared" si="212"/>
        <v>100</v>
      </c>
      <c r="W419" s="166">
        <f t="shared" si="213"/>
        <v>100</v>
      </c>
      <c r="X419" s="166">
        <f t="shared" si="214"/>
        <v>100</v>
      </c>
      <c r="Y419" s="166">
        <f t="shared" si="210"/>
        <v>100</v>
      </c>
      <c r="Z419" s="166">
        <f t="shared" si="211"/>
        <v>100</v>
      </c>
      <c r="AA419" s="174">
        <f t="shared" si="187"/>
        <v>100</v>
      </c>
      <c r="AB419" s="174">
        <f t="shared" si="186"/>
        <v>100</v>
      </c>
      <c r="AC419" s="174">
        <f t="shared" si="196"/>
        <v>100</v>
      </c>
      <c r="AD419"/>
      <c r="AE419"/>
      <c r="AF419" s="162">
        <f t="shared" si="207"/>
        <v>100</v>
      </c>
      <c r="AG419" s="162">
        <f t="shared" si="208"/>
        <v>100</v>
      </c>
      <c r="AH419" s="162">
        <f t="shared" si="209"/>
        <v>100</v>
      </c>
      <c r="AI419" s="162">
        <f t="shared" si="205"/>
        <v>100</v>
      </c>
      <c r="AJ419" s="163" t="s">
        <v>1228</v>
      </c>
      <c r="AK419" s="156">
        <v>1</v>
      </c>
      <c r="AL419" s="154">
        <v>1</v>
      </c>
      <c r="AM419" s="163"/>
      <c r="AN419" s="154">
        <v>10</v>
      </c>
      <c r="AO419" s="154">
        <v>10</v>
      </c>
      <c r="AP419"/>
      <c r="AQ419" s="270" t="s">
        <v>26101</v>
      </c>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c r="ST419"/>
      <c r="SU419"/>
      <c r="SV419"/>
      <c r="SW419"/>
      <c r="SX419"/>
      <c r="SY419"/>
      <c r="SZ419"/>
      <c r="TA419"/>
      <c r="TB419"/>
      <c r="TC419"/>
      <c r="TD419"/>
      <c r="TE419"/>
      <c r="TF419"/>
      <c r="TG419"/>
      <c r="TH419"/>
      <c r="TI419"/>
      <c r="TJ419"/>
      <c r="TK419"/>
      <c r="TL419"/>
      <c r="TM419"/>
      <c r="TN419"/>
      <c r="TO419"/>
      <c r="TP419"/>
      <c r="TQ419"/>
      <c r="TR419"/>
      <c r="TS419"/>
      <c r="TT419"/>
      <c r="TU419"/>
      <c r="TV419"/>
      <c r="TW419"/>
      <c r="TX419"/>
      <c r="TY419"/>
      <c r="TZ419"/>
      <c r="UA419"/>
      <c r="UB419"/>
      <c r="UC419"/>
      <c r="UD419"/>
      <c r="UE419"/>
      <c r="UF419"/>
      <c r="UG419"/>
      <c r="UH419"/>
      <c r="UI419"/>
      <c r="UJ419"/>
      <c r="UK419"/>
      <c r="UL419"/>
      <c r="UM419"/>
      <c r="UN419"/>
      <c r="UO419"/>
      <c r="UP419"/>
      <c r="UQ419"/>
      <c r="UR419"/>
      <c r="US419"/>
      <c r="UT419"/>
      <c r="UU419"/>
      <c r="UV419"/>
      <c r="UW419"/>
      <c r="UX419"/>
      <c r="UY419"/>
      <c r="UZ419"/>
      <c r="VA419"/>
      <c r="VB419"/>
      <c r="VC419"/>
      <c r="VD419"/>
      <c r="VE419"/>
      <c r="VF419"/>
      <c r="VG419"/>
      <c r="VH419"/>
      <c r="VI419"/>
      <c r="VJ419"/>
      <c r="VK419"/>
      <c r="VL419"/>
      <c r="VM419"/>
      <c r="VN419"/>
      <c r="VO419"/>
      <c r="VP419"/>
      <c r="VQ419"/>
      <c r="VR419"/>
      <c r="VS419"/>
      <c r="VT419"/>
      <c r="VU419"/>
      <c r="VV419"/>
      <c r="VW419"/>
      <c r="VX419"/>
      <c r="VY419"/>
      <c r="VZ419"/>
      <c r="WA419"/>
      <c r="WB419"/>
      <c r="WC419"/>
      <c r="WD419"/>
      <c r="WE419"/>
      <c r="WF419"/>
      <c r="WG419"/>
      <c r="WH419"/>
      <c r="WI419"/>
      <c r="WJ419"/>
      <c r="WK419"/>
      <c r="WL419"/>
      <c r="WM419"/>
      <c r="WN419"/>
      <c r="WO419"/>
      <c r="WP419"/>
      <c r="WQ419"/>
      <c r="WR419"/>
      <c r="WS419"/>
      <c r="WT419"/>
      <c r="WU419"/>
      <c r="WV419"/>
      <c r="WW419"/>
      <c r="WX419"/>
      <c r="WY419"/>
      <c r="WZ419"/>
      <c r="XA419"/>
      <c r="XB419"/>
      <c r="XC419"/>
      <c r="XD419"/>
      <c r="XE419"/>
      <c r="XF419"/>
      <c r="XG419"/>
      <c r="XH419"/>
      <c r="XI419"/>
      <c r="XJ419"/>
      <c r="XK419"/>
      <c r="XL419"/>
      <c r="XM419"/>
      <c r="XN419"/>
      <c r="XO419"/>
      <c r="XP419"/>
      <c r="XQ419"/>
      <c r="XR419"/>
      <c r="XS419"/>
      <c r="XT419"/>
      <c r="XU419"/>
      <c r="XV419"/>
      <c r="XW419"/>
      <c r="XX419"/>
      <c r="XY419"/>
      <c r="XZ419"/>
      <c r="YA419"/>
      <c r="YB419"/>
      <c r="YC419"/>
      <c r="YD419"/>
      <c r="YE419"/>
      <c r="YF419"/>
      <c r="YG419"/>
      <c r="YH419"/>
      <c r="YI419"/>
      <c r="YJ419"/>
      <c r="YK419"/>
      <c r="YL419"/>
      <c r="YM419"/>
      <c r="YN419"/>
      <c r="YO419"/>
      <c r="YP419"/>
      <c r="YQ419"/>
      <c r="YR419"/>
      <c r="YS419"/>
      <c r="YT419"/>
      <c r="YU419"/>
      <c r="YV419"/>
      <c r="YW419"/>
      <c r="YX419"/>
      <c r="YY419"/>
      <c r="YZ419"/>
      <c r="ZA419"/>
      <c r="ZB419"/>
      <c r="ZC419"/>
      <c r="ZD419"/>
      <c r="ZE419"/>
      <c r="ZF419"/>
      <c r="ZG419"/>
      <c r="ZH419"/>
      <c r="ZI419"/>
      <c r="ZJ419"/>
      <c r="ZK419"/>
      <c r="ZL419"/>
      <c r="ZM419"/>
      <c r="ZN419"/>
      <c r="ZO419"/>
      <c r="ZP419"/>
      <c r="ZQ419"/>
      <c r="ZR419"/>
      <c r="ZS419"/>
      <c r="ZT419"/>
      <c r="ZU419"/>
      <c r="ZV419"/>
      <c r="ZW419"/>
      <c r="ZX419"/>
      <c r="ZY419"/>
      <c r="ZZ419"/>
      <c r="AAA419"/>
      <c r="AAB419"/>
      <c r="AAC419"/>
      <c r="AAD419"/>
      <c r="AAE419"/>
      <c r="AAF419"/>
      <c r="AAG419"/>
      <c r="AAH419"/>
      <c r="AAI419"/>
      <c r="AAJ419"/>
      <c r="AAK419"/>
      <c r="AAL419"/>
      <c r="AAM419"/>
      <c r="AAN419"/>
      <c r="AAO419"/>
      <c r="AAP419"/>
      <c r="AAQ419"/>
      <c r="AAR419"/>
      <c r="AAS419"/>
      <c r="AAT419"/>
      <c r="AAU419"/>
      <c r="AAV419"/>
      <c r="AAW419"/>
      <c r="AAX419"/>
      <c r="AAY419"/>
      <c r="AAZ419"/>
      <c r="ABA419"/>
      <c r="ABB419"/>
      <c r="ABC419"/>
      <c r="ABD419"/>
      <c r="ABE419"/>
      <c r="ABF419"/>
      <c r="ABG419"/>
      <c r="ABH419"/>
      <c r="ABI419"/>
      <c r="ABJ419"/>
      <c r="ABK419"/>
      <c r="ABL419"/>
      <c r="ABM419"/>
      <c r="ABN419"/>
      <c r="ABO419"/>
      <c r="ABP419"/>
      <c r="ABQ419"/>
      <c r="ABR419"/>
      <c r="ABS419"/>
      <c r="ABT419"/>
      <c r="ABU419"/>
      <c r="ABV419"/>
      <c r="ABW419"/>
      <c r="ABX419"/>
      <c r="ABY419"/>
      <c r="ABZ419"/>
      <c r="ACA419"/>
      <c r="ACB419"/>
      <c r="ACC419"/>
      <c r="ACD419"/>
      <c r="ACE419"/>
      <c r="ACF419"/>
      <c r="ACG419"/>
      <c r="ACH419"/>
      <c r="ACI419"/>
      <c r="ACJ419"/>
      <c r="ACK419"/>
      <c r="ACL419"/>
      <c r="ACM419"/>
      <c r="ACN419"/>
      <c r="ACO419"/>
      <c r="ACP419"/>
      <c r="ACQ419"/>
      <c r="ACR419"/>
      <c r="ACS419"/>
      <c r="ACT419"/>
      <c r="ACU419"/>
      <c r="ACV419"/>
      <c r="ACW419"/>
      <c r="ACX419"/>
      <c r="ACY419"/>
      <c r="ACZ419"/>
      <c r="ADA419"/>
      <c r="ADB419"/>
      <c r="ADC419"/>
      <c r="ADD419"/>
      <c r="ADE419"/>
      <c r="ADF419"/>
      <c r="ADG419"/>
      <c r="ADH419"/>
      <c r="ADI419"/>
      <c r="ADJ419"/>
      <c r="ADK419"/>
      <c r="ADL419"/>
      <c r="ADM419"/>
      <c r="ADN419"/>
      <c r="ADO419"/>
      <c r="ADP419"/>
      <c r="ADQ419"/>
      <c r="ADR419"/>
      <c r="ADS419"/>
      <c r="ADT419"/>
      <c r="ADU419"/>
      <c r="ADV419"/>
      <c r="ADW419"/>
      <c r="ADX419"/>
      <c r="ADY419"/>
      <c r="ADZ419"/>
      <c r="AEA419"/>
      <c r="AEB419"/>
      <c r="AEC419"/>
      <c r="AED419"/>
      <c r="AEE419"/>
      <c r="AEF419"/>
      <c r="AEG419"/>
      <c r="AEH419"/>
      <c r="AEI419"/>
      <c r="AEJ419"/>
      <c r="AEK419"/>
      <c r="AEL419"/>
      <c r="AEM419"/>
      <c r="AEN419"/>
      <c r="AEO419"/>
      <c r="AEP419"/>
      <c r="AEQ419"/>
      <c r="AER419"/>
      <c r="AES419"/>
      <c r="AET419"/>
      <c r="AEU419"/>
      <c r="AEV419"/>
      <c r="AEW419"/>
      <c r="AEX419"/>
      <c r="AEY419"/>
      <c r="AEZ419"/>
      <c r="AFA419"/>
      <c r="AFB419"/>
      <c r="AFC419"/>
      <c r="AFD419"/>
      <c r="AFE419"/>
      <c r="AFF419"/>
      <c r="AFG419"/>
      <c r="AFH419"/>
      <c r="AFI419"/>
      <c r="AFJ419"/>
      <c r="AFK419"/>
      <c r="AFL419"/>
      <c r="AFM419"/>
      <c r="AFN419"/>
      <c r="AFO419"/>
      <c r="AFP419"/>
      <c r="AFQ419"/>
      <c r="AFR419"/>
      <c r="AFS419"/>
      <c r="AFT419"/>
      <c r="AFU419"/>
      <c r="AFV419"/>
      <c r="AFW419"/>
      <c r="AFX419"/>
      <c r="AFY419"/>
      <c r="AFZ419"/>
      <c r="AGA419"/>
      <c r="AGB419"/>
      <c r="AGC419"/>
      <c r="AGD419"/>
      <c r="AGE419"/>
      <c r="AGF419"/>
      <c r="AGG419"/>
      <c r="AGH419"/>
      <c r="AGI419"/>
      <c r="AGJ419"/>
      <c r="AGK419"/>
      <c r="AGL419"/>
      <c r="AGM419"/>
      <c r="AGN419"/>
      <c r="AGO419"/>
      <c r="AGP419"/>
      <c r="AGQ419"/>
      <c r="AGR419"/>
      <c r="AGS419"/>
      <c r="AGT419"/>
      <c r="AGU419"/>
      <c r="AGV419"/>
      <c r="AGW419"/>
      <c r="AGX419"/>
      <c r="AGY419"/>
      <c r="AGZ419"/>
      <c r="AHA419"/>
      <c r="AHB419"/>
      <c r="AHC419"/>
      <c r="AHD419"/>
      <c r="AHE419"/>
      <c r="AHF419"/>
      <c r="AHG419"/>
      <c r="AHH419"/>
      <c r="AHI419"/>
      <c r="AHJ419"/>
      <c r="AHK419"/>
      <c r="AHL419"/>
      <c r="AHM419"/>
      <c r="AHN419"/>
      <c r="AHO419"/>
      <c r="AHP419"/>
      <c r="AHQ419"/>
      <c r="AHR419"/>
      <c r="AHS419"/>
      <c r="AHT419"/>
      <c r="AHU419"/>
      <c r="AHV419"/>
      <c r="AHW419"/>
      <c r="AHX419"/>
      <c r="AHY419"/>
      <c r="AHZ419"/>
      <c r="AIA419"/>
      <c r="AIB419"/>
      <c r="AIC419"/>
      <c r="AID419"/>
      <c r="AIE419"/>
      <c r="AIF419"/>
      <c r="AIG419"/>
      <c r="AIH419"/>
      <c r="AII419"/>
      <c r="AIJ419"/>
      <c r="AIK419"/>
      <c r="AIL419"/>
      <c r="AIM419"/>
      <c r="AIN419"/>
      <c r="AIO419"/>
      <c r="AIP419"/>
      <c r="AIQ419"/>
      <c r="AIR419"/>
      <c r="AIS419"/>
      <c r="AIT419"/>
      <c r="AIU419"/>
      <c r="AIV419"/>
      <c r="AIW419"/>
      <c r="AIX419"/>
      <c r="AIY419"/>
      <c r="AIZ419"/>
      <c r="AJA419"/>
      <c r="AJB419"/>
      <c r="AJC419"/>
      <c r="AJD419"/>
      <c r="AJE419"/>
      <c r="AJF419"/>
      <c r="AJG419"/>
      <c r="AJH419"/>
      <c r="AJI419"/>
      <c r="AJJ419"/>
      <c r="AJK419"/>
      <c r="AJL419"/>
      <c r="AJM419"/>
      <c r="AJN419"/>
      <c r="AJO419"/>
      <c r="AJP419"/>
      <c r="AJQ419"/>
      <c r="AJR419"/>
      <c r="AJS419"/>
      <c r="AJT419"/>
      <c r="AJU419"/>
      <c r="AJV419"/>
      <c r="AJW419"/>
      <c r="AJX419"/>
      <c r="AJY419"/>
      <c r="AJZ419"/>
      <c r="AKA419"/>
      <c r="AKB419"/>
      <c r="AKC419"/>
      <c r="AKD419"/>
      <c r="AKE419"/>
      <c r="AKF419"/>
      <c r="AKG419"/>
      <c r="AKH419"/>
      <c r="AKI419"/>
      <c r="AKJ419"/>
      <c r="AKK419"/>
      <c r="AKL419"/>
      <c r="AKM419"/>
      <c r="AKN419"/>
      <c r="AKO419"/>
      <c r="AKP419"/>
      <c r="AKQ419"/>
      <c r="AKR419"/>
      <c r="AKS419"/>
      <c r="AKT419"/>
      <c r="AKU419"/>
      <c r="AKV419"/>
      <c r="AKW419"/>
      <c r="AKX419"/>
      <c r="AKY419"/>
      <c r="AKZ419"/>
      <c r="ALA419"/>
      <c r="ALB419"/>
      <c r="ALC419"/>
      <c r="ALD419"/>
      <c r="ALE419"/>
      <c r="ALF419"/>
      <c r="ALG419"/>
      <c r="ALH419"/>
      <c r="ALI419"/>
      <c r="ALJ419"/>
      <c r="ALK419"/>
      <c r="ALL419"/>
      <c r="ALM419"/>
      <c r="ALN419"/>
      <c r="ALO419"/>
      <c r="ALP419"/>
      <c r="ALQ419"/>
      <c r="ALR419"/>
      <c r="ALS419"/>
      <c r="ALT419"/>
      <c r="ALU419"/>
      <c r="ALV419"/>
      <c r="ALW419"/>
      <c r="ALX419"/>
      <c r="ALY419"/>
      <c r="ALZ419"/>
      <c r="AMA419"/>
      <c r="AMB419"/>
      <c r="AMC419"/>
      <c r="AMD419"/>
      <c r="AME419"/>
      <c r="AMF419"/>
      <c r="AMG419"/>
      <c r="AMH419"/>
      <c r="AMI419"/>
    </row>
    <row r="420" spans="1:1023">
      <c r="A420" s="275" t="s">
        <v>1229</v>
      </c>
      <c r="B420" s="156">
        <v>420</v>
      </c>
      <c r="C420" t="s">
        <v>26102</v>
      </c>
      <c r="D420" s="278" t="s">
        <v>1230</v>
      </c>
      <c r="E420"/>
      <c r="F420"/>
      <c r="G420"/>
      <c r="H420"/>
      <c r="I420" s="349">
        <v>11</v>
      </c>
      <c r="J420" s="328"/>
      <c r="K420" s="341"/>
      <c r="L420" s="154">
        <v>1</v>
      </c>
      <c r="M420"/>
      <c r="N420"/>
      <c r="O420"/>
      <c r="P420"/>
      <c r="Q420"/>
      <c r="R420"/>
      <c r="S420"/>
      <c r="T420"/>
      <c r="U420"/>
      <c r="V420" s="166">
        <f t="shared" si="212"/>
        <v>100</v>
      </c>
      <c r="W420" s="166">
        <f t="shared" si="213"/>
        <v>100</v>
      </c>
      <c r="X420" s="166">
        <f t="shared" si="214"/>
        <v>100</v>
      </c>
      <c r="Y420" s="166">
        <f t="shared" si="210"/>
        <v>100</v>
      </c>
      <c r="Z420" s="166">
        <f t="shared" si="211"/>
        <v>100</v>
      </c>
      <c r="AA420" s="174">
        <f t="shared" si="187"/>
        <v>100</v>
      </c>
      <c r="AB420" s="174">
        <f t="shared" si="186"/>
        <v>100</v>
      </c>
      <c r="AC420" s="174">
        <f t="shared" si="196"/>
        <v>100</v>
      </c>
      <c r="AD420"/>
      <c r="AE420"/>
      <c r="AF420" s="162">
        <f t="shared" si="207"/>
        <v>100</v>
      </c>
      <c r="AG420" s="162">
        <f t="shared" si="208"/>
        <v>100</v>
      </c>
      <c r="AH420" s="162">
        <f t="shared" si="209"/>
        <v>100</v>
      </c>
      <c r="AI420" s="162">
        <f t="shared" si="205"/>
        <v>100</v>
      </c>
      <c r="AJ420" s="384" t="s">
        <v>25600</v>
      </c>
      <c r="AK420" s="156">
        <v>1</v>
      </c>
      <c r="AL420" s="154">
        <v>1</v>
      </c>
      <c r="AM420" s="163"/>
      <c r="AN420"/>
      <c r="AO420" s="154">
        <v>10</v>
      </c>
      <c r="AP420"/>
      <c r="AQ420" s="243" t="s">
        <v>5848</v>
      </c>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c r="ST420"/>
      <c r="SU420"/>
      <c r="SV420"/>
      <c r="SW420"/>
      <c r="SX420"/>
      <c r="SY420"/>
      <c r="SZ420"/>
      <c r="TA420"/>
      <c r="TB420"/>
      <c r="TC420"/>
      <c r="TD420"/>
      <c r="TE420"/>
      <c r="TF420"/>
      <c r="TG420"/>
      <c r="TH420"/>
      <c r="TI420"/>
      <c r="TJ420"/>
      <c r="TK420"/>
      <c r="TL420"/>
      <c r="TM420"/>
      <c r="TN420"/>
      <c r="TO420"/>
      <c r="TP420"/>
      <c r="TQ420"/>
      <c r="TR420"/>
      <c r="TS420"/>
      <c r="TT420"/>
      <c r="TU420"/>
      <c r="TV420"/>
      <c r="TW420"/>
      <c r="TX420"/>
      <c r="TY420"/>
      <c r="TZ420"/>
      <c r="UA420"/>
      <c r="UB420"/>
      <c r="UC420"/>
      <c r="UD420"/>
      <c r="UE420"/>
      <c r="UF420"/>
      <c r="UG420"/>
      <c r="UH420"/>
      <c r="UI420"/>
      <c r="UJ420"/>
      <c r="UK420"/>
      <c r="UL420"/>
      <c r="UM420"/>
      <c r="UN420"/>
      <c r="UO420"/>
      <c r="UP420"/>
      <c r="UQ420"/>
      <c r="UR420"/>
      <c r="US420"/>
      <c r="UT420"/>
      <c r="UU420"/>
      <c r="UV420"/>
      <c r="UW420"/>
      <c r="UX420"/>
      <c r="UY420"/>
      <c r="UZ420"/>
      <c r="VA420"/>
      <c r="VB420"/>
      <c r="VC420"/>
      <c r="VD420"/>
      <c r="VE420"/>
      <c r="VF420"/>
      <c r="VG420"/>
      <c r="VH420"/>
      <c r="VI420"/>
      <c r="VJ420"/>
      <c r="VK420"/>
      <c r="VL420"/>
      <c r="VM420"/>
      <c r="VN420"/>
      <c r="VO420"/>
      <c r="VP420"/>
      <c r="VQ420"/>
      <c r="VR420"/>
      <c r="VS420"/>
      <c r="VT420"/>
      <c r="VU420"/>
      <c r="VV420"/>
      <c r="VW420"/>
      <c r="VX420"/>
      <c r="VY420"/>
      <c r="VZ420"/>
      <c r="WA420"/>
      <c r="WB420"/>
      <c r="WC420"/>
      <c r="WD420"/>
      <c r="WE420"/>
      <c r="WF420"/>
      <c r="WG420"/>
      <c r="WH420"/>
      <c r="WI420"/>
      <c r="WJ420"/>
      <c r="WK420"/>
      <c r="WL420"/>
      <c r="WM420"/>
      <c r="WN420"/>
      <c r="WO420"/>
      <c r="WP420"/>
      <c r="WQ420"/>
      <c r="WR420"/>
      <c r="WS420"/>
      <c r="WT420"/>
      <c r="WU420"/>
      <c r="WV420"/>
      <c r="WW420"/>
      <c r="WX420"/>
      <c r="WY420"/>
      <c r="WZ420"/>
      <c r="XA420"/>
      <c r="XB420"/>
      <c r="XC420"/>
      <c r="XD420"/>
      <c r="XE420"/>
      <c r="XF420"/>
      <c r="XG420"/>
      <c r="XH420"/>
      <c r="XI420"/>
      <c r="XJ420"/>
      <c r="XK420"/>
      <c r="XL420"/>
      <c r="XM420"/>
      <c r="XN420"/>
      <c r="XO420"/>
      <c r="XP420"/>
      <c r="XQ420"/>
      <c r="XR420"/>
      <c r="XS420"/>
      <c r="XT420"/>
      <c r="XU420"/>
      <c r="XV420"/>
      <c r="XW420"/>
      <c r="XX420"/>
      <c r="XY420"/>
      <c r="XZ420"/>
      <c r="YA420"/>
      <c r="YB420"/>
      <c r="YC420"/>
      <c r="YD420"/>
      <c r="YE420"/>
      <c r="YF420"/>
      <c r="YG420"/>
      <c r="YH420"/>
      <c r="YI420"/>
      <c r="YJ420"/>
      <c r="YK420"/>
      <c r="YL420"/>
      <c r="YM420"/>
      <c r="YN420"/>
      <c r="YO420"/>
      <c r="YP420"/>
      <c r="YQ420"/>
      <c r="YR420"/>
      <c r="YS420"/>
      <c r="YT420"/>
      <c r="YU420"/>
      <c r="YV420"/>
      <c r="YW420"/>
      <c r="YX420"/>
      <c r="YY420"/>
      <c r="YZ420"/>
      <c r="ZA420"/>
      <c r="ZB420"/>
      <c r="ZC420"/>
      <c r="ZD420"/>
      <c r="ZE420"/>
      <c r="ZF420"/>
      <c r="ZG420"/>
      <c r="ZH420"/>
      <c r="ZI420"/>
      <c r="ZJ420"/>
      <c r="ZK420"/>
      <c r="ZL420"/>
      <c r="ZM420"/>
      <c r="ZN420"/>
      <c r="ZO420"/>
      <c r="ZP420"/>
      <c r="ZQ420"/>
      <c r="ZR420"/>
      <c r="ZS420"/>
      <c r="ZT420"/>
      <c r="ZU420"/>
      <c r="ZV420"/>
      <c r="ZW420"/>
      <c r="ZX420"/>
      <c r="ZY420"/>
      <c r="ZZ420"/>
      <c r="AAA420"/>
      <c r="AAB420"/>
      <c r="AAC420"/>
      <c r="AAD420"/>
      <c r="AAE420"/>
      <c r="AAF420"/>
      <c r="AAG420"/>
      <c r="AAH420"/>
      <c r="AAI420"/>
      <c r="AAJ420"/>
      <c r="AAK420"/>
      <c r="AAL420"/>
      <c r="AAM420"/>
      <c r="AAN420"/>
      <c r="AAO420"/>
      <c r="AAP420"/>
      <c r="AAQ420"/>
      <c r="AAR420"/>
      <c r="AAS420"/>
      <c r="AAT420"/>
      <c r="AAU420"/>
      <c r="AAV420"/>
      <c r="AAW420"/>
      <c r="AAX420"/>
      <c r="AAY420"/>
      <c r="AAZ420"/>
      <c r="ABA420"/>
      <c r="ABB420"/>
      <c r="ABC420"/>
      <c r="ABD420"/>
      <c r="ABE420"/>
      <c r="ABF420"/>
      <c r="ABG420"/>
      <c r="ABH420"/>
      <c r="ABI420"/>
      <c r="ABJ420"/>
      <c r="ABK420"/>
      <c r="ABL420"/>
      <c r="ABM420"/>
      <c r="ABN420"/>
      <c r="ABO420"/>
      <c r="ABP420"/>
      <c r="ABQ420"/>
      <c r="ABR420"/>
      <c r="ABS420"/>
      <c r="ABT420"/>
      <c r="ABU420"/>
      <c r="ABV420"/>
      <c r="ABW420"/>
      <c r="ABX420"/>
      <c r="ABY420"/>
      <c r="ABZ420"/>
      <c r="ACA420"/>
      <c r="ACB420"/>
      <c r="ACC420"/>
      <c r="ACD420"/>
      <c r="ACE420"/>
      <c r="ACF420"/>
      <c r="ACG420"/>
      <c r="ACH420"/>
      <c r="ACI420"/>
      <c r="ACJ420"/>
      <c r="ACK420"/>
      <c r="ACL420"/>
      <c r="ACM420"/>
      <c r="ACN420"/>
      <c r="ACO420"/>
      <c r="ACP420"/>
      <c r="ACQ420"/>
      <c r="ACR420"/>
      <c r="ACS420"/>
      <c r="ACT420"/>
      <c r="ACU420"/>
      <c r="ACV420"/>
      <c r="ACW420"/>
      <c r="ACX420"/>
      <c r="ACY420"/>
      <c r="ACZ420"/>
      <c r="ADA420"/>
      <c r="ADB420"/>
      <c r="ADC420"/>
      <c r="ADD420"/>
      <c r="ADE420"/>
      <c r="ADF420"/>
      <c r="ADG420"/>
      <c r="ADH420"/>
      <c r="ADI420"/>
      <c r="ADJ420"/>
      <c r="ADK420"/>
      <c r="ADL420"/>
      <c r="ADM420"/>
      <c r="ADN420"/>
      <c r="ADO420"/>
      <c r="ADP420"/>
      <c r="ADQ420"/>
      <c r="ADR420"/>
      <c r="ADS420"/>
      <c r="ADT420"/>
      <c r="ADU420"/>
      <c r="ADV420"/>
      <c r="ADW420"/>
      <c r="ADX420"/>
      <c r="ADY420"/>
      <c r="ADZ420"/>
      <c r="AEA420"/>
      <c r="AEB420"/>
      <c r="AEC420"/>
      <c r="AED420"/>
      <c r="AEE420"/>
      <c r="AEF420"/>
      <c r="AEG420"/>
      <c r="AEH420"/>
      <c r="AEI420"/>
      <c r="AEJ420"/>
      <c r="AEK420"/>
      <c r="AEL420"/>
      <c r="AEM420"/>
      <c r="AEN420"/>
      <c r="AEO420"/>
      <c r="AEP420"/>
      <c r="AEQ420"/>
      <c r="AER420"/>
      <c r="AES420"/>
      <c r="AET420"/>
      <c r="AEU420"/>
      <c r="AEV420"/>
      <c r="AEW420"/>
      <c r="AEX420"/>
      <c r="AEY420"/>
      <c r="AEZ420"/>
      <c r="AFA420"/>
      <c r="AFB420"/>
      <c r="AFC420"/>
      <c r="AFD420"/>
      <c r="AFE420"/>
      <c r="AFF420"/>
      <c r="AFG420"/>
      <c r="AFH420"/>
      <c r="AFI420"/>
      <c r="AFJ420"/>
      <c r="AFK420"/>
      <c r="AFL420"/>
      <c r="AFM420"/>
      <c r="AFN420"/>
      <c r="AFO420"/>
      <c r="AFP420"/>
      <c r="AFQ420"/>
      <c r="AFR420"/>
      <c r="AFS420"/>
      <c r="AFT420"/>
      <c r="AFU420"/>
      <c r="AFV420"/>
      <c r="AFW420"/>
      <c r="AFX420"/>
      <c r="AFY420"/>
      <c r="AFZ420"/>
      <c r="AGA420"/>
      <c r="AGB420"/>
      <c r="AGC420"/>
      <c r="AGD420"/>
      <c r="AGE420"/>
      <c r="AGF420"/>
      <c r="AGG420"/>
      <c r="AGH420"/>
      <c r="AGI420"/>
      <c r="AGJ420"/>
      <c r="AGK420"/>
      <c r="AGL420"/>
      <c r="AGM420"/>
      <c r="AGN420"/>
      <c r="AGO420"/>
      <c r="AGP420"/>
      <c r="AGQ420"/>
      <c r="AGR420"/>
      <c r="AGS420"/>
      <c r="AGT420"/>
      <c r="AGU420"/>
      <c r="AGV420"/>
      <c r="AGW420"/>
      <c r="AGX420"/>
      <c r="AGY420"/>
      <c r="AGZ420"/>
      <c r="AHA420"/>
      <c r="AHB420"/>
      <c r="AHC420"/>
      <c r="AHD420"/>
      <c r="AHE420"/>
      <c r="AHF420"/>
      <c r="AHG420"/>
      <c r="AHH420"/>
      <c r="AHI420"/>
      <c r="AHJ420"/>
      <c r="AHK420"/>
      <c r="AHL420"/>
      <c r="AHM420"/>
      <c r="AHN420"/>
      <c r="AHO420"/>
      <c r="AHP420"/>
      <c r="AHQ420"/>
      <c r="AHR420"/>
      <c r="AHS420"/>
      <c r="AHT420"/>
      <c r="AHU420"/>
      <c r="AHV420"/>
      <c r="AHW420"/>
      <c r="AHX420"/>
      <c r="AHY420"/>
      <c r="AHZ420"/>
      <c r="AIA420"/>
      <c r="AIB420"/>
      <c r="AIC420"/>
      <c r="AID420"/>
      <c r="AIE420"/>
      <c r="AIF420"/>
      <c r="AIG420"/>
      <c r="AIH420"/>
      <c r="AII420"/>
      <c r="AIJ420"/>
      <c r="AIK420"/>
      <c r="AIL420"/>
      <c r="AIM420"/>
      <c r="AIN420"/>
      <c r="AIO420"/>
      <c r="AIP420"/>
      <c r="AIQ420"/>
      <c r="AIR420"/>
      <c r="AIS420"/>
      <c r="AIT420"/>
      <c r="AIU420"/>
      <c r="AIV420"/>
      <c r="AIW420"/>
      <c r="AIX420"/>
      <c r="AIY420"/>
      <c r="AIZ420"/>
      <c r="AJA420"/>
      <c r="AJB420"/>
      <c r="AJC420"/>
      <c r="AJD420"/>
      <c r="AJE420"/>
      <c r="AJF420"/>
      <c r="AJG420"/>
      <c r="AJH420"/>
      <c r="AJI420"/>
      <c r="AJJ420"/>
      <c r="AJK420"/>
      <c r="AJL420"/>
      <c r="AJM420"/>
      <c r="AJN420"/>
      <c r="AJO420"/>
      <c r="AJP420"/>
      <c r="AJQ420"/>
      <c r="AJR420"/>
      <c r="AJS420"/>
      <c r="AJT420"/>
      <c r="AJU420"/>
      <c r="AJV420"/>
      <c r="AJW420"/>
      <c r="AJX420"/>
      <c r="AJY420"/>
      <c r="AJZ420"/>
      <c r="AKA420"/>
      <c r="AKB420"/>
      <c r="AKC420"/>
      <c r="AKD420"/>
      <c r="AKE420"/>
      <c r="AKF420"/>
      <c r="AKG420"/>
      <c r="AKH420"/>
      <c r="AKI420"/>
      <c r="AKJ420"/>
      <c r="AKK420"/>
      <c r="AKL420"/>
      <c r="AKM420"/>
      <c r="AKN420"/>
      <c r="AKO420"/>
      <c r="AKP420"/>
      <c r="AKQ420"/>
      <c r="AKR420"/>
      <c r="AKS420"/>
      <c r="AKT420"/>
      <c r="AKU420"/>
      <c r="AKV420"/>
      <c r="AKW420"/>
      <c r="AKX420"/>
      <c r="AKY420"/>
      <c r="AKZ420"/>
      <c r="ALA420"/>
      <c r="ALB420"/>
      <c r="ALC420"/>
      <c r="ALD420"/>
      <c r="ALE420"/>
      <c r="ALF420"/>
      <c r="ALG420"/>
      <c r="ALH420"/>
      <c r="ALI420"/>
      <c r="ALJ420"/>
      <c r="ALK420"/>
      <c r="ALL420"/>
      <c r="ALM420"/>
      <c r="ALN420"/>
      <c r="ALO420"/>
      <c r="ALP420"/>
      <c r="ALQ420"/>
      <c r="ALR420"/>
      <c r="ALS420"/>
      <c r="ALT420"/>
      <c r="ALU420"/>
      <c r="ALV420"/>
      <c r="ALW420"/>
      <c r="ALX420"/>
      <c r="ALY420"/>
      <c r="ALZ420"/>
      <c r="AMA420"/>
      <c r="AMB420"/>
      <c r="AMC420"/>
      <c r="AMD420"/>
      <c r="AME420"/>
      <c r="AMF420"/>
      <c r="AMG420"/>
      <c r="AMH420"/>
      <c r="AMI420"/>
    </row>
    <row r="421" spans="1:1023" ht="28.5">
      <c r="A421" s="275" t="s">
        <v>1423</v>
      </c>
      <c r="B421" s="156">
        <v>421</v>
      </c>
      <c r="C421" t="s">
        <v>26103</v>
      </c>
      <c r="D421" s="278" t="s">
        <v>1424</v>
      </c>
      <c r="E421" s="155" t="s">
        <v>791</v>
      </c>
      <c r="F421"/>
      <c r="G421"/>
      <c r="H421" s="154">
        <v>4</v>
      </c>
      <c r="I421" s="349">
        <v>20.3</v>
      </c>
      <c r="J421" s="154">
        <v>2</v>
      </c>
      <c r="K421" s="341"/>
      <c r="L421" s="154">
        <v>1</v>
      </c>
      <c r="M421"/>
      <c r="N421" s="154">
        <v>1</v>
      </c>
      <c r="O421"/>
      <c r="P421" s="154">
        <v>2</v>
      </c>
      <c r="Q421"/>
      <c r="R421"/>
      <c r="S421"/>
      <c r="V421" s="166">
        <f t="shared" si="212"/>
        <v>100</v>
      </c>
      <c r="W421" s="166">
        <f t="shared" si="213"/>
        <v>100</v>
      </c>
      <c r="X421" s="166">
        <f t="shared" si="214"/>
        <v>100</v>
      </c>
      <c r="Y421" s="166">
        <f t="shared" si="210"/>
        <v>100</v>
      </c>
      <c r="Z421" s="166">
        <f t="shared" si="211"/>
        <v>10</v>
      </c>
      <c r="AA421" s="174">
        <f t="shared" si="187"/>
        <v>100</v>
      </c>
      <c r="AB421" s="174">
        <f t="shared" si="186"/>
        <v>100</v>
      </c>
      <c r="AC421" s="174">
        <f t="shared" si="196"/>
        <v>100</v>
      </c>
      <c r="AD421" s="154">
        <v>3</v>
      </c>
      <c r="AF421" s="162">
        <f t="shared" si="207"/>
        <v>100</v>
      </c>
      <c r="AG421" s="162">
        <f t="shared" si="208"/>
        <v>10</v>
      </c>
      <c r="AH421" s="162">
        <f t="shared" si="209"/>
        <v>100</v>
      </c>
      <c r="AI421" s="162">
        <f t="shared" si="205"/>
        <v>100</v>
      </c>
      <c r="AJ421" s="352" t="s">
        <v>26104</v>
      </c>
      <c r="AK421"/>
      <c r="AL421" s="359">
        <v>2</v>
      </c>
      <c r="AM421" s="163"/>
      <c r="AN421"/>
      <c r="AO421"/>
      <c r="AQ421" s="243" t="s">
        <v>781</v>
      </c>
    </row>
    <row r="422" spans="1:1023">
      <c r="A422" s="275" t="s">
        <v>1425</v>
      </c>
      <c r="B422" s="156">
        <v>422</v>
      </c>
      <c r="C422" t="s">
        <v>26105</v>
      </c>
      <c r="D422" s="278" t="s">
        <v>1426</v>
      </c>
      <c r="E422"/>
      <c r="F422"/>
      <c r="G422"/>
      <c r="H422"/>
      <c r="I422" s="349">
        <v>8.8000000000000007</v>
      </c>
      <c r="J422" s="328"/>
      <c r="K422" s="341"/>
      <c r="L422" s="154">
        <v>1</v>
      </c>
      <c r="M422"/>
      <c r="O422"/>
      <c r="P422"/>
      <c r="Q422"/>
      <c r="S422"/>
      <c r="V422" s="166">
        <f t="shared" si="212"/>
        <v>100</v>
      </c>
      <c r="W422" s="166">
        <f t="shared" si="213"/>
        <v>100</v>
      </c>
      <c r="X422" s="166">
        <f t="shared" si="214"/>
        <v>100</v>
      </c>
      <c r="Y422" s="166">
        <f t="shared" si="210"/>
        <v>100</v>
      </c>
      <c r="Z422" s="166">
        <f t="shared" si="211"/>
        <v>100</v>
      </c>
      <c r="AA422" s="174">
        <f t="shared" si="187"/>
        <v>100</v>
      </c>
      <c r="AB422" s="174">
        <f t="shared" si="186"/>
        <v>100</v>
      </c>
      <c r="AC422" s="174">
        <f t="shared" si="196"/>
        <v>100</v>
      </c>
      <c r="AF422" s="162">
        <f t="shared" si="207"/>
        <v>100</v>
      </c>
      <c r="AG422" s="162">
        <f t="shared" si="208"/>
        <v>100</v>
      </c>
      <c r="AH422" s="162">
        <f t="shared" si="209"/>
        <v>100</v>
      </c>
      <c r="AI422" s="162">
        <f t="shared" si="205"/>
        <v>100</v>
      </c>
      <c r="AJ422" s="354" t="s">
        <v>25986</v>
      </c>
      <c r="AK422" s="156">
        <v>1</v>
      </c>
      <c r="AL422" s="154">
        <v>1</v>
      </c>
      <c r="AM422" s="163"/>
      <c r="AN422" s="154">
        <v>1</v>
      </c>
      <c r="AO422" s="154">
        <v>1</v>
      </c>
      <c r="AQ422" s="243" t="s">
        <v>1427</v>
      </c>
    </row>
    <row r="423" spans="1:1023" ht="15" customHeight="1">
      <c r="A423" s="275" t="s">
        <v>1431</v>
      </c>
      <c r="B423" s="156">
        <v>423</v>
      </c>
      <c r="C423" t="s">
        <v>26106</v>
      </c>
      <c r="D423" s="278" t="s">
        <v>1432</v>
      </c>
      <c r="E423"/>
      <c r="F423"/>
      <c r="G423"/>
      <c r="H423"/>
      <c r="I423" s="343"/>
      <c r="J423" s="328"/>
      <c r="K423" s="341"/>
      <c r="L423"/>
      <c r="M423"/>
      <c r="O423"/>
      <c r="P423"/>
      <c r="Q423"/>
      <c r="S423"/>
      <c r="V423" s="166">
        <f t="shared" si="212"/>
        <v>100</v>
      </c>
      <c r="W423" s="166">
        <f t="shared" si="213"/>
        <v>100</v>
      </c>
      <c r="X423" s="166">
        <f t="shared" si="214"/>
        <v>100</v>
      </c>
      <c r="Y423" s="166">
        <f t="shared" si="210"/>
        <v>100</v>
      </c>
      <c r="Z423" s="166">
        <f t="shared" si="211"/>
        <v>100</v>
      </c>
      <c r="AA423" s="174">
        <f t="shared" si="187"/>
        <v>100</v>
      </c>
      <c r="AB423" s="174">
        <f t="shared" si="186"/>
        <v>100</v>
      </c>
      <c r="AC423" s="174">
        <f t="shared" si="196"/>
        <v>100</v>
      </c>
      <c r="AF423" s="162">
        <f t="shared" si="207"/>
        <v>100</v>
      </c>
      <c r="AG423" s="162">
        <f t="shared" si="208"/>
        <v>100</v>
      </c>
      <c r="AH423" s="162">
        <f t="shared" si="209"/>
        <v>100</v>
      </c>
      <c r="AI423" s="162">
        <f t="shared" si="205"/>
        <v>100</v>
      </c>
      <c r="AJ423" s="163"/>
      <c r="AK423"/>
      <c r="AL423" s="154">
        <v>2</v>
      </c>
      <c r="AM423" s="163"/>
      <c r="AN423"/>
      <c r="AO423"/>
      <c r="AQ423" s="243" t="s">
        <v>805</v>
      </c>
    </row>
    <row r="424" spans="1:1023">
      <c r="A424" s="275" t="s">
        <v>1433</v>
      </c>
      <c r="B424" s="156">
        <v>424</v>
      </c>
      <c r="C424" t="s">
        <v>26107</v>
      </c>
      <c r="D424" s="278" t="s">
        <v>1434</v>
      </c>
      <c r="E424"/>
      <c r="F424"/>
      <c r="G424"/>
      <c r="H424"/>
      <c r="I424" s="349">
        <v>7</v>
      </c>
      <c r="J424" s="328"/>
      <c r="K424" s="341"/>
      <c r="L424"/>
      <c r="M424"/>
      <c r="O424"/>
      <c r="P424"/>
      <c r="Q424"/>
      <c r="S424"/>
      <c r="V424" s="166">
        <f t="shared" si="212"/>
        <v>100</v>
      </c>
      <c r="W424" s="166">
        <f t="shared" si="213"/>
        <v>100</v>
      </c>
      <c r="X424" s="166">
        <f t="shared" si="214"/>
        <v>100</v>
      </c>
      <c r="Y424" s="166">
        <f t="shared" si="210"/>
        <v>100</v>
      </c>
      <c r="Z424" s="166">
        <f t="shared" si="211"/>
        <v>100</v>
      </c>
      <c r="AA424" s="174">
        <f t="shared" si="187"/>
        <v>100</v>
      </c>
      <c r="AB424" s="174">
        <f t="shared" ref="AB424:AB489" si="215">IF(OR(EXACT(R424,"1A"),EXACT(R424,"1B")),0.1,IF(R424=2,1,100))</f>
        <v>100</v>
      </c>
      <c r="AC424" s="174">
        <f t="shared" si="196"/>
        <v>100</v>
      </c>
      <c r="AF424" s="162">
        <f t="shared" si="207"/>
        <v>100</v>
      </c>
      <c r="AG424" s="162">
        <f t="shared" si="208"/>
        <v>100</v>
      </c>
      <c r="AH424" s="162">
        <f t="shared" si="209"/>
        <v>100</v>
      </c>
      <c r="AI424" s="162">
        <f t="shared" si="205"/>
        <v>100</v>
      </c>
      <c r="AJ424" s="352" t="s">
        <v>26108</v>
      </c>
      <c r="AK424"/>
      <c r="AL424" s="154">
        <v>3</v>
      </c>
      <c r="AM424" s="163"/>
      <c r="AN424"/>
      <c r="AO424"/>
      <c r="AQ424" s="243" t="s">
        <v>781</v>
      </c>
    </row>
    <row r="425" spans="1:1023">
      <c r="A425" s="275" t="s">
        <v>1435</v>
      </c>
      <c r="B425" s="156">
        <v>425</v>
      </c>
      <c r="C425" t="s">
        <v>26109</v>
      </c>
      <c r="D425" s="278" t="s">
        <v>1436</v>
      </c>
      <c r="E425"/>
      <c r="F425"/>
      <c r="G425"/>
      <c r="H425"/>
      <c r="I425" s="349">
        <v>2.8</v>
      </c>
      <c r="J425" s="328"/>
      <c r="K425" s="154">
        <v>2</v>
      </c>
      <c r="L425" s="154">
        <v>1</v>
      </c>
      <c r="M425"/>
      <c r="O425"/>
      <c r="P425"/>
      <c r="Q425"/>
      <c r="S425"/>
      <c r="V425" s="166">
        <f t="shared" si="212"/>
        <v>100</v>
      </c>
      <c r="W425" s="166">
        <f t="shared" si="213"/>
        <v>100</v>
      </c>
      <c r="X425" s="166">
        <f t="shared" si="214"/>
        <v>100</v>
      </c>
      <c r="Y425" s="166">
        <f t="shared" si="210"/>
        <v>100</v>
      </c>
      <c r="Z425" s="166">
        <f t="shared" si="211"/>
        <v>100</v>
      </c>
      <c r="AA425" s="174">
        <f t="shared" si="187"/>
        <v>100</v>
      </c>
      <c r="AB425" s="174">
        <f t="shared" si="215"/>
        <v>100</v>
      </c>
      <c r="AC425" s="174">
        <f t="shared" si="196"/>
        <v>100</v>
      </c>
      <c r="AF425" s="162">
        <f t="shared" si="207"/>
        <v>10</v>
      </c>
      <c r="AG425" s="162">
        <f t="shared" si="208"/>
        <v>100</v>
      </c>
      <c r="AH425" s="162">
        <f t="shared" si="209"/>
        <v>100</v>
      </c>
      <c r="AI425" s="162">
        <f t="shared" si="205"/>
        <v>100</v>
      </c>
      <c r="AJ425" s="352" t="s">
        <v>26044</v>
      </c>
      <c r="AK425"/>
      <c r="AL425" s="154">
        <v>2</v>
      </c>
      <c r="AM425" s="163"/>
      <c r="AN425"/>
      <c r="AO425"/>
      <c r="AQ425" s="243" t="s">
        <v>781</v>
      </c>
    </row>
    <row r="426" spans="1:1023" ht="45">
      <c r="A426" s="277" t="s">
        <v>5959</v>
      </c>
      <c r="B426" s="156">
        <v>426</v>
      </c>
      <c r="C426" s="300" t="s">
        <v>5988</v>
      </c>
      <c r="D426" s="288" t="s">
        <v>5960</v>
      </c>
      <c r="E426" s="246"/>
      <c r="F426" s="245"/>
      <c r="G426" s="245"/>
      <c r="H426" s="245"/>
      <c r="I426" s="349">
        <v>0.30099999999999999</v>
      </c>
      <c r="J426" s="402" t="s">
        <v>773</v>
      </c>
      <c r="K426" s="402">
        <v>1</v>
      </c>
      <c r="L426" s="245"/>
      <c r="M426" s="245"/>
      <c r="N426" s="245"/>
      <c r="O426" s="244"/>
      <c r="P426" s="245"/>
      <c r="Q426" s="245"/>
      <c r="R426" s="245"/>
      <c r="S426" s="245"/>
      <c r="T426" s="245"/>
      <c r="U426" s="247"/>
      <c r="V426" s="248">
        <f t="shared" si="212"/>
        <v>100</v>
      </c>
      <c r="W426" s="248">
        <f t="shared" si="213"/>
        <v>100</v>
      </c>
      <c r="X426" s="248">
        <f t="shared" si="214"/>
        <v>100</v>
      </c>
      <c r="Y426" s="248">
        <f t="shared" si="210"/>
        <v>100</v>
      </c>
      <c r="Z426" s="248">
        <f t="shared" si="211"/>
        <v>100</v>
      </c>
      <c r="AA426" s="249">
        <f t="shared" ref="AA426:AA491" si="216">IF(OR(EXACT(Q426,"1A"),EXACT(Q426,"1B")),0.1,IF(Q426=2,1,100))</f>
        <v>100</v>
      </c>
      <c r="AB426" s="249">
        <f t="shared" si="215"/>
        <v>100</v>
      </c>
      <c r="AC426" s="249">
        <f t="shared" si="196"/>
        <v>100</v>
      </c>
      <c r="AF426" s="250">
        <f t="shared" si="207"/>
        <v>1</v>
      </c>
      <c r="AG426" s="250">
        <f t="shared" si="208"/>
        <v>1</v>
      </c>
      <c r="AH426" s="250">
        <f t="shared" si="209"/>
        <v>3</v>
      </c>
      <c r="AI426" s="250">
        <f t="shared" si="205"/>
        <v>5</v>
      </c>
      <c r="AJ426" s="354" t="s">
        <v>25600</v>
      </c>
      <c r="AK426" s="403">
        <v>1</v>
      </c>
      <c r="AL426" s="402">
        <v>1</v>
      </c>
      <c r="AM426" s="163"/>
      <c r="AN426" s="245">
        <v>1</v>
      </c>
      <c r="AO426" s="245">
        <v>1</v>
      </c>
      <c r="AQ426" s="243" t="s">
        <v>5961</v>
      </c>
      <c r="AR426" s="155" t="s">
        <v>5962</v>
      </c>
    </row>
    <row r="427" spans="1:1023">
      <c r="A427" s="275" t="s">
        <v>1437</v>
      </c>
      <c r="B427" s="156">
        <v>427</v>
      </c>
      <c r="C427" t="s">
        <v>26110</v>
      </c>
      <c r="D427" s="278" t="s">
        <v>1438</v>
      </c>
      <c r="E427"/>
      <c r="F427" s="154">
        <v>4</v>
      </c>
      <c r="G427"/>
      <c r="H427"/>
      <c r="I427" s="349">
        <v>1.2</v>
      </c>
      <c r="J427" s="154">
        <v>2</v>
      </c>
      <c r="K427" s="359">
        <v>2</v>
      </c>
      <c r="L427"/>
      <c r="M427"/>
      <c r="O427" s="156">
        <v>3</v>
      </c>
      <c r="P427"/>
      <c r="Q427"/>
      <c r="S427" s="154">
        <v>2</v>
      </c>
      <c r="V427" s="166">
        <f t="shared" si="212"/>
        <v>100</v>
      </c>
      <c r="W427" s="166">
        <f t="shared" si="213"/>
        <v>100</v>
      </c>
      <c r="X427" s="166">
        <f t="shared" si="214"/>
        <v>20</v>
      </c>
      <c r="Y427" s="166">
        <f t="shared" si="210"/>
        <v>100</v>
      </c>
      <c r="Z427" s="166">
        <f t="shared" si="211"/>
        <v>100</v>
      </c>
      <c r="AA427" s="174">
        <f t="shared" si="216"/>
        <v>100</v>
      </c>
      <c r="AB427" s="174">
        <f t="shared" si="215"/>
        <v>100</v>
      </c>
      <c r="AC427" s="174">
        <f t="shared" si="196"/>
        <v>3</v>
      </c>
      <c r="AF427" s="162">
        <f t="shared" si="207"/>
        <v>10</v>
      </c>
      <c r="AG427" s="162">
        <f t="shared" si="208"/>
        <v>10</v>
      </c>
      <c r="AH427" s="162">
        <f t="shared" si="209"/>
        <v>100</v>
      </c>
      <c r="AI427" s="162">
        <f t="shared" si="205"/>
        <v>100</v>
      </c>
      <c r="AJ427" s="352" t="s">
        <v>26074</v>
      </c>
      <c r="AK427"/>
      <c r="AL427" s="154">
        <v>2</v>
      </c>
      <c r="AM427" s="163"/>
      <c r="AN427"/>
      <c r="AO427"/>
      <c r="AQ427" s="243" t="s">
        <v>1439</v>
      </c>
    </row>
    <row r="428" spans="1:1023">
      <c r="A428" s="275" t="s">
        <v>26300</v>
      </c>
      <c r="B428" s="156">
        <v>428</v>
      </c>
      <c r="C428" t="s">
        <v>26301</v>
      </c>
      <c r="D428" s="278" t="s">
        <v>26302</v>
      </c>
      <c r="E428"/>
      <c r="F428" s="154">
        <v>4</v>
      </c>
      <c r="G428"/>
      <c r="H428"/>
      <c r="I428" s="349"/>
      <c r="K428" s="359"/>
      <c r="L428"/>
      <c r="M428"/>
      <c r="O428" s="156"/>
      <c r="P428"/>
      <c r="Q428"/>
      <c r="V428" s="166">
        <f t="shared" si="212"/>
        <v>100</v>
      </c>
      <c r="W428" s="166">
        <f t="shared" si="213"/>
        <v>100</v>
      </c>
      <c r="X428" s="166">
        <f t="shared" si="214"/>
        <v>100</v>
      </c>
      <c r="Y428" s="166">
        <f t="shared" si="210"/>
        <v>100</v>
      </c>
      <c r="Z428" s="166">
        <f t="shared" si="211"/>
        <v>100</v>
      </c>
      <c r="AA428" s="174">
        <f t="shared" si="216"/>
        <v>100</v>
      </c>
      <c r="AB428" s="174">
        <f t="shared" si="215"/>
        <v>100</v>
      </c>
      <c r="AC428" s="174">
        <f t="shared" si="196"/>
        <v>100</v>
      </c>
      <c r="AF428" s="162">
        <f t="shared" si="207"/>
        <v>100</v>
      </c>
      <c r="AG428" s="162">
        <f t="shared" si="208"/>
        <v>100</v>
      </c>
      <c r="AH428" s="162">
        <f t="shared" si="209"/>
        <v>100</v>
      </c>
      <c r="AI428" s="162">
        <f t="shared" si="205"/>
        <v>100</v>
      </c>
      <c r="AJ428" s="352"/>
      <c r="AK428"/>
      <c r="AL428" s="154">
        <v>2</v>
      </c>
      <c r="AM428" s="163"/>
      <c r="AN428"/>
      <c r="AO428"/>
      <c r="AQ428" s="243" t="s">
        <v>781</v>
      </c>
    </row>
    <row r="429" spans="1:1023" ht="71.25">
      <c r="A429" s="277" t="s">
        <v>5849</v>
      </c>
      <c r="B429" s="156">
        <v>429</v>
      </c>
      <c r="C429" s="300" t="s">
        <v>5850</v>
      </c>
      <c r="D429" s="288" t="s">
        <v>20325</v>
      </c>
      <c r="E429" s="246"/>
      <c r="F429" s="245"/>
      <c r="G429" s="245"/>
      <c r="H429" s="245"/>
      <c r="I429" s="349">
        <v>7</v>
      </c>
      <c r="J429" s="245">
        <v>2</v>
      </c>
      <c r="K429" s="245">
        <v>2</v>
      </c>
      <c r="L429" s="245">
        <v>1</v>
      </c>
      <c r="M429" s="245"/>
      <c r="N429" s="245"/>
      <c r="O429" s="244"/>
      <c r="P429" s="245"/>
      <c r="Q429" s="245"/>
      <c r="R429" s="245"/>
      <c r="S429" s="245"/>
      <c r="T429" s="245"/>
      <c r="U429" s="247"/>
      <c r="V429" s="248">
        <f t="shared" si="212"/>
        <v>100</v>
      </c>
      <c r="W429" s="248">
        <f t="shared" si="213"/>
        <v>100</v>
      </c>
      <c r="X429" s="248">
        <f t="shared" si="214"/>
        <v>100</v>
      </c>
      <c r="Y429" s="248">
        <f t="shared" si="210"/>
        <v>100</v>
      </c>
      <c r="Z429" s="248">
        <f t="shared" si="211"/>
        <v>100</v>
      </c>
      <c r="AA429" s="249">
        <f t="shared" si="216"/>
        <v>100</v>
      </c>
      <c r="AB429" s="249">
        <f t="shared" si="215"/>
        <v>100</v>
      </c>
      <c r="AC429" s="249">
        <f t="shared" si="196"/>
        <v>100</v>
      </c>
      <c r="AF429" s="250">
        <f t="shared" si="207"/>
        <v>10</v>
      </c>
      <c r="AG429" s="250">
        <f t="shared" si="208"/>
        <v>10</v>
      </c>
      <c r="AH429" s="250">
        <f t="shared" si="209"/>
        <v>100</v>
      </c>
      <c r="AI429" s="250">
        <f t="shared" si="205"/>
        <v>100</v>
      </c>
      <c r="AJ429" s="354" t="s">
        <v>25986</v>
      </c>
      <c r="AK429" s="244"/>
      <c r="AL429" s="245">
        <v>2</v>
      </c>
      <c r="AM429" s="163"/>
      <c r="AN429" s="245"/>
      <c r="AO429" s="245"/>
      <c r="AQ429" s="243" t="s">
        <v>5851</v>
      </c>
      <c r="AR429" s="155" t="s">
        <v>5852</v>
      </c>
    </row>
    <row r="430" spans="1:1023">
      <c r="A430" s="277" t="s">
        <v>5853</v>
      </c>
      <c r="B430" s="156">
        <v>430</v>
      </c>
      <c r="C430" s="300" t="s">
        <v>26111</v>
      </c>
      <c r="D430" s="288" t="s">
        <v>5854</v>
      </c>
      <c r="E430" s="246"/>
      <c r="F430" s="245">
        <v>4</v>
      </c>
      <c r="G430" s="245"/>
      <c r="H430" s="245"/>
      <c r="I430" s="349">
        <v>0.14599999999999999</v>
      </c>
      <c r="J430" s="245"/>
      <c r="K430" s="245"/>
      <c r="L430" s="245">
        <v>1</v>
      </c>
      <c r="M430" s="245"/>
      <c r="N430" s="245"/>
      <c r="O430" s="244"/>
      <c r="P430" s="245">
        <v>2</v>
      </c>
      <c r="Q430" s="245"/>
      <c r="R430" s="245"/>
      <c r="S430" s="245"/>
      <c r="T430" s="245"/>
      <c r="U430" s="247"/>
      <c r="V430" s="248">
        <f t="shared" si="212"/>
        <v>100</v>
      </c>
      <c r="W430" s="248">
        <f t="shared" si="213"/>
        <v>100</v>
      </c>
      <c r="X430" s="248">
        <f t="shared" si="214"/>
        <v>100</v>
      </c>
      <c r="Y430" s="248">
        <f t="shared" si="210"/>
        <v>100</v>
      </c>
      <c r="Z430" s="248">
        <f t="shared" si="211"/>
        <v>10</v>
      </c>
      <c r="AA430" s="249">
        <f t="shared" si="216"/>
        <v>100</v>
      </c>
      <c r="AB430" s="249">
        <f t="shared" si="215"/>
        <v>100</v>
      </c>
      <c r="AC430" s="249">
        <f t="shared" si="196"/>
        <v>100</v>
      </c>
      <c r="AF430" s="250">
        <f t="shared" si="207"/>
        <v>100</v>
      </c>
      <c r="AG430" s="250">
        <f t="shared" si="208"/>
        <v>100</v>
      </c>
      <c r="AH430" s="250">
        <f t="shared" si="209"/>
        <v>100</v>
      </c>
      <c r="AI430" s="250">
        <f t="shared" si="205"/>
        <v>100</v>
      </c>
      <c r="AJ430" s="354" t="s">
        <v>25616</v>
      </c>
      <c r="AK430" s="244">
        <v>1</v>
      </c>
      <c r="AL430" s="245">
        <v>1</v>
      </c>
      <c r="AM430" s="163"/>
      <c r="AN430" s="245">
        <v>10</v>
      </c>
      <c r="AO430" s="245">
        <v>10</v>
      </c>
      <c r="AQ430" s="243" t="s">
        <v>5855</v>
      </c>
      <c r="AR430" s="155" t="s">
        <v>5856</v>
      </c>
    </row>
    <row r="431" spans="1:1023">
      <c r="A431" s="404" t="s">
        <v>1252</v>
      </c>
      <c r="B431" s="156">
        <v>431</v>
      </c>
      <c r="C431" s="300" t="s">
        <v>26112</v>
      </c>
      <c r="D431" s="288" t="s">
        <v>5857</v>
      </c>
      <c r="E431" s="246"/>
      <c r="F431" s="245">
        <v>4</v>
      </c>
      <c r="G431" s="245"/>
      <c r="H431" s="245">
        <v>4</v>
      </c>
      <c r="I431" s="349">
        <v>0.11799999999999999</v>
      </c>
      <c r="J431" s="245">
        <v>2</v>
      </c>
      <c r="K431" s="245">
        <v>2</v>
      </c>
      <c r="L431" s="245">
        <v>1</v>
      </c>
      <c r="M431" s="245"/>
      <c r="N431" s="245"/>
      <c r="O431" s="244"/>
      <c r="P431" s="245">
        <v>2</v>
      </c>
      <c r="Q431" s="245"/>
      <c r="R431" s="245"/>
      <c r="S431" s="245"/>
      <c r="T431" s="245"/>
      <c r="U431" s="247"/>
      <c r="V431" s="248">
        <f t="shared" si="212"/>
        <v>100</v>
      </c>
      <c r="W431" s="248">
        <f t="shared" si="213"/>
        <v>100</v>
      </c>
      <c r="X431" s="248">
        <f t="shared" si="214"/>
        <v>100</v>
      </c>
      <c r="Y431" s="248">
        <f t="shared" si="210"/>
        <v>100</v>
      </c>
      <c r="Z431" s="248">
        <f t="shared" si="211"/>
        <v>10</v>
      </c>
      <c r="AA431" s="249">
        <f t="shared" si="216"/>
        <v>100</v>
      </c>
      <c r="AB431" s="249">
        <f t="shared" si="215"/>
        <v>100</v>
      </c>
      <c r="AC431" s="249">
        <f t="shared" si="196"/>
        <v>100</v>
      </c>
      <c r="AF431" s="250">
        <f t="shared" si="207"/>
        <v>10</v>
      </c>
      <c r="AG431" s="250">
        <f t="shared" si="208"/>
        <v>10</v>
      </c>
      <c r="AH431" s="250">
        <f t="shared" si="209"/>
        <v>100</v>
      </c>
      <c r="AI431" s="250">
        <f t="shared" ref="AI431:AI462" si="217">IF(OR(EXACT(J431,"1A"),EXACT(J431,"1B"),EXACT(J431,"1C")),5,100)</f>
        <v>100</v>
      </c>
      <c r="AJ431" s="354" t="s">
        <v>25616</v>
      </c>
      <c r="AK431" s="403">
        <v>1</v>
      </c>
      <c r="AL431" s="245">
        <v>1</v>
      </c>
      <c r="AM431" s="163"/>
      <c r="AN431" s="245"/>
      <c r="AO431" s="245">
        <v>10</v>
      </c>
      <c r="AQ431" s="243" t="s">
        <v>5858</v>
      </c>
      <c r="AR431" s="155" t="s">
        <v>5859</v>
      </c>
    </row>
    <row r="432" spans="1:1023" ht="30">
      <c r="A432" s="277" t="s">
        <v>5860</v>
      </c>
      <c r="B432" s="156">
        <v>432</v>
      </c>
      <c r="C432" s="300" t="s">
        <v>5861</v>
      </c>
      <c r="D432" s="288" t="s">
        <v>5862</v>
      </c>
      <c r="E432" s="246"/>
      <c r="F432" s="245">
        <v>4</v>
      </c>
      <c r="G432" s="245"/>
      <c r="H432" s="245"/>
      <c r="I432" s="349">
        <v>0.16800000000000001</v>
      </c>
      <c r="J432" s="245"/>
      <c r="K432" s="245"/>
      <c r="L432" s="245">
        <v>1</v>
      </c>
      <c r="M432" s="245"/>
      <c r="N432" s="245"/>
      <c r="O432" s="244"/>
      <c r="P432" s="245"/>
      <c r="Q432" s="245"/>
      <c r="R432" s="245"/>
      <c r="S432" s="245"/>
      <c r="T432" s="245"/>
      <c r="U432" s="247"/>
      <c r="V432" s="248">
        <f t="shared" si="212"/>
        <v>100</v>
      </c>
      <c r="W432" s="248">
        <f t="shared" si="213"/>
        <v>100</v>
      </c>
      <c r="X432" s="248">
        <f t="shared" si="214"/>
        <v>100</v>
      </c>
      <c r="Y432" s="248">
        <f t="shared" si="210"/>
        <v>100</v>
      </c>
      <c r="Z432" s="248">
        <f t="shared" si="211"/>
        <v>100</v>
      </c>
      <c r="AA432" s="249">
        <f t="shared" si="216"/>
        <v>100</v>
      </c>
      <c r="AB432" s="249">
        <f t="shared" si="215"/>
        <v>100</v>
      </c>
      <c r="AC432" s="249">
        <f t="shared" si="196"/>
        <v>100</v>
      </c>
      <c r="AF432" s="250">
        <f t="shared" si="207"/>
        <v>100</v>
      </c>
      <c r="AG432" s="250">
        <f t="shared" si="208"/>
        <v>100</v>
      </c>
      <c r="AH432" s="250">
        <f t="shared" si="209"/>
        <v>100</v>
      </c>
      <c r="AI432" s="250">
        <f t="shared" si="217"/>
        <v>100</v>
      </c>
      <c r="AJ432" s="354" t="s">
        <v>25600</v>
      </c>
      <c r="AK432" s="244">
        <v>1</v>
      </c>
      <c r="AL432" s="245">
        <v>2</v>
      </c>
      <c r="AM432" s="163"/>
      <c r="AN432" s="245">
        <v>1</v>
      </c>
      <c r="AO432" s="245">
        <v>1</v>
      </c>
      <c r="AQ432" s="243" t="s">
        <v>5863</v>
      </c>
      <c r="AR432" s="155" t="s">
        <v>5864</v>
      </c>
    </row>
    <row r="433" spans="1:1024" ht="128.25">
      <c r="A433" s="277" t="s">
        <v>5909</v>
      </c>
      <c r="B433" s="156">
        <v>433</v>
      </c>
      <c r="C433" s="300" t="s">
        <v>5910</v>
      </c>
      <c r="D433" s="288" t="s">
        <v>5911</v>
      </c>
      <c r="E433" s="246"/>
      <c r="F433" s="245"/>
      <c r="G433" s="245"/>
      <c r="H433" s="245"/>
      <c r="I433" s="349">
        <v>1.7889999999999999</v>
      </c>
      <c r="J433" s="245"/>
      <c r="K433" s="245"/>
      <c r="L433" s="245"/>
      <c r="M433" s="245"/>
      <c r="N433" s="245"/>
      <c r="O433" s="244"/>
      <c r="P433" s="245"/>
      <c r="Q433" s="245" t="s">
        <v>772</v>
      </c>
      <c r="R433" s="245"/>
      <c r="S433" s="245"/>
      <c r="T433" s="245"/>
      <c r="U433" s="247"/>
      <c r="V433" s="248">
        <f t="shared" si="212"/>
        <v>100</v>
      </c>
      <c r="W433" s="248">
        <f t="shared" si="213"/>
        <v>100</v>
      </c>
      <c r="X433" s="248">
        <f t="shared" si="214"/>
        <v>100</v>
      </c>
      <c r="Y433" s="248">
        <f t="shared" si="210"/>
        <v>100</v>
      </c>
      <c r="Z433" s="248">
        <f t="shared" si="211"/>
        <v>100</v>
      </c>
      <c r="AA433" s="249">
        <f t="shared" si="216"/>
        <v>0.1</v>
      </c>
      <c r="AB433" s="249">
        <f t="shared" si="215"/>
        <v>100</v>
      </c>
      <c r="AC433" s="249">
        <f t="shared" si="196"/>
        <v>100</v>
      </c>
      <c r="AF433" s="250">
        <f t="shared" si="207"/>
        <v>100</v>
      </c>
      <c r="AG433" s="250">
        <f t="shared" si="208"/>
        <v>100</v>
      </c>
      <c r="AH433" s="250">
        <f t="shared" si="209"/>
        <v>100</v>
      </c>
      <c r="AI433" s="250">
        <f t="shared" si="217"/>
        <v>100</v>
      </c>
      <c r="AJ433" s="354" t="s">
        <v>25815</v>
      </c>
      <c r="AK433" s="244"/>
      <c r="AL433" s="245">
        <v>2</v>
      </c>
      <c r="AM433" s="163"/>
      <c r="AN433" s="245"/>
      <c r="AO433" s="245"/>
      <c r="AQ433" s="243" t="s">
        <v>5912</v>
      </c>
      <c r="AR433" s="155" t="s">
        <v>5913</v>
      </c>
    </row>
    <row r="434" spans="1:1024" ht="30">
      <c r="A434" s="277" t="s">
        <v>5924</v>
      </c>
      <c r="B434" s="156">
        <v>434</v>
      </c>
      <c r="C434" s="300" t="s">
        <v>5925</v>
      </c>
      <c r="D434" s="288" t="s">
        <v>5926</v>
      </c>
      <c r="E434" s="246"/>
      <c r="F434" s="245"/>
      <c r="G434" s="245"/>
      <c r="H434" s="245"/>
      <c r="I434" s="349">
        <v>0.17</v>
      </c>
      <c r="J434" s="245"/>
      <c r="K434" s="245"/>
      <c r="L434" s="245">
        <v>1</v>
      </c>
      <c r="M434" s="245"/>
      <c r="N434" s="245"/>
      <c r="O434" s="244">
        <v>3</v>
      </c>
      <c r="P434" s="245"/>
      <c r="Q434" s="245"/>
      <c r="R434" s="245"/>
      <c r="S434" s="245"/>
      <c r="T434" s="245"/>
      <c r="U434" s="247"/>
      <c r="V434" s="248">
        <f t="shared" si="212"/>
        <v>100</v>
      </c>
      <c r="W434" s="248">
        <f t="shared" si="213"/>
        <v>100</v>
      </c>
      <c r="X434" s="248">
        <f t="shared" si="214"/>
        <v>20</v>
      </c>
      <c r="Y434" s="248">
        <f t="shared" si="210"/>
        <v>100</v>
      </c>
      <c r="Z434" s="248">
        <f t="shared" si="211"/>
        <v>100</v>
      </c>
      <c r="AA434" s="249">
        <f t="shared" si="216"/>
        <v>100</v>
      </c>
      <c r="AB434" s="249">
        <f t="shared" si="215"/>
        <v>100</v>
      </c>
      <c r="AC434" s="249">
        <f t="shared" si="196"/>
        <v>100</v>
      </c>
      <c r="AF434" s="250">
        <f t="shared" ref="AF434:AF465" si="218">IF(OR(OR(EXACT(J434,"1A"),EXACT(J434,"1B"),EXACT(J434,"1C")),K434=1),1,IF(K434=2,10,100))</f>
        <v>100</v>
      </c>
      <c r="AG434" s="250">
        <f t="shared" ref="AG434:AG465" si="219">IF(OR(EXACT(J434,"1A"),EXACT(J434,"1B"),EXACT(J434,"1C")),1,IF(J434=2,10,100))</f>
        <v>100</v>
      </c>
      <c r="AH434" s="250">
        <f t="shared" ref="AH434:AH465" si="220">IF(OR(EXACT(J434,"1A"),EXACT(J434,"1B"),EXACT(J434,"1C"),K434=1),3,100)</f>
        <v>100</v>
      </c>
      <c r="AI434" s="250">
        <f t="shared" si="217"/>
        <v>100</v>
      </c>
      <c r="AJ434" s="354" t="s">
        <v>25986</v>
      </c>
      <c r="AK434" s="403">
        <v>2</v>
      </c>
      <c r="AL434" s="245">
        <v>2</v>
      </c>
      <c r="AM434" s="163"/>
      <c r="AN434" s="245"/>
      <c r="AO434" s="245"/>
      <c r="AQ434" s="273" t="s">
        <v>5927</v>
      </c>
      <c r="AR434" s="155" t="s">
        <v>5928</v>
      </c>
    </row>
    <row r="435" spans="1:1024" ht="57">
      <c r="A435" s="277" t="s">
        <v>5937</v>
      </c>
      <c r="B435" s="156">
        <v>435</v>
      </c>
      <c r="C435" s="300" t="s">
        <v>5938</v>
      </c>
      <c r="D435" s="288" t="s">
        <v>5939</v>
      </c>
      <c r="E435" s="246"/>
      <c r="F435" s="245">
        <v>3</v>
      </c>
      <c r="G435" s="245">
        <v>4</v>
      </c>
      <c r="H435" s="245">
        <v>4</v>
      </c>
      <c r="I435" s="349">
        <v>8.3000000000000004E-2</v>
      </c>
      <c r="J435" s="245">
        <v>2</v>
      </c>
      <c r="K435" s="245">
        <v>2</v>
      </c>
      <c r="L435" s="245"/>
      <c r="M435" s="245"/>
      <c r="N435" s="245"/>
      <c r="O435" s="244"/>
      <c r="P435" s="245"/>
      <c r="Q435" s="245"/>
      <c r="R435" s="245"/>
      <c r="S435" s="245"/>
      <c r="T435" s="245"/>
      <c r="U435" s="247"/>
      <c r="V435" s="248">
        <f t="shared" si="212"/>
        <v>100</v>
      </c>
      <c r="W435" s="248">
        <f t="shared" si="213"/>
        <v>100</v>
      </c>
      <c r="X435" s="248">
        <f t="shared" si="214"/>
        <v>100</v>
      </c>
      <c r="Y435" s="248">
        <f t="shared" si="210"/>
        <v>100</v>
      </c>
      <c r="Z435" s="248">
        <f t="shared" si="211"/>
        <v>100</v>
      </c>
      <c r="AA435" s="249">
        <f t="shared" si="216"/>
        <v>100</v>
      </c>
      <c r="AB435" s="249">
        <f t="shared" si="215"/>
        <v>100</v>
      </c>
      <c r="AC435" s="249">
        <f t="shared" si="196"/>
        <v>100</v>
      </c>
      <c r="AF435" s="250">
        <f t="shared" si="218"/>
        <v>10</v>
      </c>
      <c r="AG435" s="250">
        <f t="shared" si="219"/>
        <v>10</v>
      </c>
      <c r="AH435" s="250">
        <f t="shared" si="220"/>
        <v>100</v>
      </c>
      <c r="AI435" s="250">
        <f t="shared" si="217"/>
        <v>100</v>
      </c>
      <c r="AJ435" s="354" t="s">
        <v>26113</v>
      </c>
      <c r="AK435" s="244"/>
      <c r="AL435" s="245">
        <v>3</v>
      </c>
      <c r="AM435" s="163"/>
      <c r="AN435" s="245"/>
      <c r="AO435" s="245"/>
      <c r="AQ435" s="243" t="s">
        <v>5940</v>
      </c>
      <c r="AR435" s="155" t="s">
        <v>5941</v>
      </c>
    </row>
    <row r="436" spans="1:1024" ht="85.5">
      <c r="A436" s="277" t="s">
        <v>5942</v>
      </c>
      <c r="B436" s="156">
        <v>436</v>
      </c>
      <c r="C436" s="300" t="s">
        <v>5943</v>
      </c>
      <c r="D436" s="288" t="s">
        <v>5944</v>
      </c>
      <c r="E436" s="246"/>
      <c r="F436" s="245"/>
      <c r="G436" s="245"/>
      <c r="H436" s="245"/>
      <c r="I436" s="349">
        <v>58.7</v>
      </c>
      <c r="J436" s="402" t="s">
        <v>772</v>
      </c>
      <c r="K436" s="402">
        <v>1</v>
      </c>
      <c r="L436" s="357">
        <v>1</v>
      </c>
      <c r="M436" s="357"/>
      <c r="N436" s="245"/>
      <c r="O436" s="244"/>
      <c r="P436" s="245"/>
      <c r="Q436" s="245"/>
      <c r="R436" s="245"/>
      <c r="S436" s="245"/>
      <c r="T436" s="245"/>
      <c r="U436" s="247"/>
      <c r="V436" s="248">
        <f t="shared" si="212"/>
        <v>100</v>
      </c>
      <c r="W436" s="248">
        <f t="shared" si="213"/>
        <v>100</v>
      </c>
      <c r="X436" s="248">
        <f t="shared" si="214"/>
        <v>100</v>
      </c>
      <c r="Y436" s="248">
        <f t="shared" si="210"/>
        <v>100</v>
      </c>
      <c r="Z436" s="248">
        <f t="shared" si="211"/>
        <v>100</v>
      </c>
      <c r="AA436" s="249">
        <f t="shared" si="216"/>
        <v>100</v>
      </c>
      <c r="AB436" s="249">
        <f t="shared" si="215"/>
        <v>100</v>
      </c>
      <c r="AC436" s="249">
        <f t="shared" si="196"/>
        <v>100</v>
      </c>
      <c r="AF436" s="250">
        <f t="shared" si="218"/>
        <v>1</v>
      </c>
      <c r="AG436" s="250">
        <f t="shared" si="219"/>
        <v>1</v>
      </c>
      <c r="AH436" s="250">
        <f t="shared" si="220"/>
        <v>3</v>
      </c>
      <c r="AI436" s="250">
        <f t="shared" si="217"/>
        <v>5</v>
      </c>
      <c r="AJ436" s="251"/>
      <c r="AK436" s="244"/>
      <c r="AL436" s="245">
        <v>4</v>
      </c>
      <c r="AM436" s="163"/>
      <c r="AN436" s="245"/>
      <c r="AO436" s="245">
        <v>10</v>
      </c>
      <c r="AQ436" s="243" t="s">
        <v>5945</v>
      </c>
      <c r="AR436" s="155" t="s">
        <v>5946</v>
      </c>
    </row>
    <row r="437" spans="1:1024">
      <c r="A437" s="275" t="s">
        <v>1246</v>
      </c>
      <c r="B437" s="156">
        <v>437</v>
      </c>
      <c r="C437" t="s">
        <v>26114</v>
      </c>
      <c r="D437" s="278" t="s">
        <v>1247</v>
      </c>
      <c r="E437"/>
      <c r="F437" s="154">
        <v>4</v>
      </c>
      <c r="G437"/>
      <c r="H437"/>
      <c r="I437" s="349">
        <v>0.8</v>
      </c>
      <c r="J437" s="328"/>
      <c r="K437" s="341"/>
      <c r="L437" s="154">
        <v>1</v>
      </c>
      <c r="M437"/>
      <c r="N437"/>
      <c r="O437"/>
      <c r="P437"/>
      <c r="Q437"/>
      <c r="R437"/>
      <c r="S437"/>
      <c r="T437"/>
      <c r="U437"/>
      <c r="V437" s="166">
        <f t="shared" si="212"/>
        <v>100</v>
      </c>
      <c r="W437" s="166">
        <f t="shared" si="213"/>
        <v>100</v>
      </c>
      <c r="X437" s="166">
        <f t="shared" si="214"/>
        <v>100</v>
      </c>
      <c r="Y437" s="166">
        <f t="shared" si="210"/>
        <v>100</v>
      </c>
      <c r="Z437" s="166">
        <f t="shared" si="211"/>
        <v>100</v>
      </c>
      <c r="AA437" s="174">
        <f t="shared" si="216"/>
        <v>100</v>
      </c>
      <c r="AB437" s="174">
        <f t="shared" si="215"/>
        <v>100</v>
      </c>
      <c r="AC437" s="174">
        <f t="shared" si="196"/>
        <v>100</v>
      </c>
      <c r="AD437" s="154">
        <v>0.1</v>
      </c>
      <c r="AE437"/>
      <c r="AF437" s="162">
        <f t="shared" si="218"/>
        <v>100</v>
      </c>
      <c r="AG437" s="162">
        <f t="shared" si="219"/>
        <v>100</v>
      </c>
      <c r="AH437" s="162">
        <f t="shared" si="220"/>
        <v>100</v>
      </c>
      <c r="AI437" s="162">
        <f t="shared" si="217"/>
        <v>100</v>
      </c>
      <c r="AJ437" s="352" t="s">
        <v>26115</v>
      </c>
      <c r="AK437" s="156">
        <v>1</v>
      </c>
      <c r="AL437" s="154">
        <v>1</v>
      </c>
      <c r="AM437" s="163"/>
      <c r="AN437" s="154">
        <v>1</v>
      </c>
      <c r="AO437" s="154">
        <v>1</v>
      </c>
      <c r="AP437"/>
      <c r="AQ437" s="270" t="s">
        <v>26116</v>
      </c>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c r="ST437"/>
      <c r="SU437"/>
      <c r="SV437"/>
      <c r="SW437"/>
      <c r="SX437"/>
      <c r="SY437"/>
      <c r="SZ437"/>
      <c r="TA437"/>
      <c r="TB437"/>
      <c r="TC437"/>
      <c r="TD437"/>
      <c r="TE437"/>
      <c r="TF437"/>
      <c r="TG437"/>
      <c r="TH437"/>
      <c r="TI437"/>
      <c r="TJ437"/>
      <c r="TK437"/>
      <c r="TL437"/>
      <c r="TM437"/>
      <c r="TN437"/>
      <c r="TO437"/>
      <c r="TP437"/>
      <c r="TQ437"/>
      <c r="TR437"/>
      <c r="TS437"/>
      <c r="TT437"/>
      <c r="TU437"/>
      <c r="TV437"/>
      <c r="TW437"/>
      <c r="TX437"/>
      <c r="TY437"/>
      <c r="TZ437"/>
      <c r="UA437"/>
      <c r="UB437"/>
      <c r="UC437"/>
      <c r="UD437"/>
      <c r="UE437"/>
      <c r="UF437"/>
      <c r="UG437"/>
      <c r="UH437"/>
      <c r="UI437"/>
      <c r="UJ437"/>
      <c r="UK437"/>
      <c r="UL437"/>
      <c r="UM437"/>
      <c r="UN437"/>
      <c r="UO437"/>
      <c r="UP437"/>
      <c r="UQ437"/>
      <c r="UR437"/>
      <c r="US437"/>
      <c r="UT437"/>
      <c r="UU437"/>
      <c r="UV437"/>
      <c r="UW437"/>
      <c r="UX437"/>
      <c r="UY437"/>
      <c r="UZ437"/>
      <c r="VA437"/>
      <c r="VB437"/>
      <c r="VC437"/>
      <c r="VD437"/>
      <c r="VE437"/>
      <c r="VF437"/>
      <c r="VG437"/>
      <c r="VH437"/>
      <c r="VI437"/>
      <c r="VJ437"/>
      <c r="VK437"/>
      <c r="VL437"/>
      <c r="VM437"/>
      <c r="VN437"/>
      <c r="VO437"/>
      <c r="VP437"/>
      <c r="VQ437"/>
      <c r="VR437"/>
      <c r="VS437"/>
      <c r="VT437"/>
      <c r="VU437"/>
      <c r="VV437"/>
      <c r="VW437"/>
      <c r="VX437"/>
      <c r="VY437"/>
      <c r="VZ437"/>
      <c r="WA437"/>
      <c r="WB437"/>
      <c r="WC437"/>
      <c r="WD437"/>
      <c r="WE437"/>
      <c r="WF437"/>
      <c r="WG437"/>
      <c r="WH437"/>
      <c r="WI437"/>
      <c r="WJ437"/>
      <c r="WK437"/>
      <c r="WL437"/>
      <c r="WM437"/>
      <c r="WN437"/>
      <c r="WO437"/>
      <c r="WP437"/>
      <c r="WQ437"/>
      <c r="WR437"/>
      <c r="WS437"/>
      <c r="WT437"/>
      <c r="WU437"/>
      <c r="WV437"/>
      <c r="WW437"/>
      <c r="WX437"/>
      <c r="WY437"/>
      <c r="WZ437"/>
      <c r="XA437"/>
      <c r="XB437"/>
      <c r="XC437"/>
      <c r="XD437"/>
      <c r="XE437"/>
      <c r="XF437"/>
      <c r="XG437"/>
      <c r="XH437"/>
      <c r="XI437"/>
      <c r="XJ437"/>
      <c r="XK437"/>
      <c r="XL437"/>
      <c r="XM437"/>
      <c r="XN437"/>
      <c r="XO437"/>
      <c r="XP437"/>
      <c r="XQ437"/>
      <c r="XR437"/>
      <c r="XS437"/>
      <c r="XT437"/>
      <c r="XU437"/>
      <c r="XV437"/>
      <c r="XW437"/>
      <c r="XX437"/>
      <c r="XY437"/>
      <c r="XZ437"/>
      <c r="YA437"/>
      <c r="YB437"/>
      <c r="YC437"/>
      <c r="YD437"/>
      <c r="YE437"/>
      <c r="YF437"/>
      <c r="YG437"/>
      <c r="YH437"/>
      <c r="YI437"/>
      <c r="YJ437"/>
      <c r="YK437"/>
      <c r="YL437"/>
      <c r="YM437"/>
      <c r="YN437"/>
      <c r="YO437"/>
      <c r="YP437"/>
      <c r="YQ437"/>
      <c r="YR437"/>
      <c r="YS437"/>
      <c r="YT437"/>
      <c r="YU437"/>
      <c r="YV437"/>
      <c r="YW437"/>
      <c r="YX437"/>
      <c r="YY437"/>
      <c r="YZ437"/>
      <c r="ZA437"/>
      <c r="ZB437"/>
      <c r="ZC437"/>
      <c r="ZD437"/>
      <c r="ZE437"/>
      <c r="ZF437"/>
      <c r="ZG437"/>
      <c r="ZH437"/>
      <c r="ZI437"/>
      <c r="ZJ437"/>
      <c r="ZK437"/>
      <c r="ZL437"/>
      <c r="ZM437"/>
      <c r="ZN437"/>
      <c r="ZO437"/>
      <c r="ZP437"/>
      <c r="ZQ437"/>
      <c r="ZR437"/>
      <c r="ZS437"/>
      <c r="ZT437"/>
      <c r="ZU437"/>
      <c r="ZV437"/>
      <c r="ZW437"/>
      <c r="ZX437"/>
      <c r="ZY437"/>
      <c r="ZZ437"/>
      <c r="AAA437"/>
      <c r="AAB437"/>
      <c r="AAC437"/>
      <c r="AAD437"/>
      <c r="AAE437"/>
      <c r="AAF437"/>
      <c r="AAG437"/>
      <c r="AAH437"/>
      <c r="AAI437"/>
      <c r="AAJ437"/>
      <c r="AAK437"/>
      <c r="AAL437"/>
      <c r="AAM437"/>
      <c r="AAN437"/>
      <c r="AAO437"/>
      <c r="AAP437"/>
      <c r="AAQ437"/>
      <c r="AAR437"/>
      <c r="AAS437"/>
      <c r="AAT437"/>
      <c r="AAU437"/>
      <c r="AAV437"/>
      <c r="AAW437"/>
      <c r="AAX437"/>
      <c r="AAY437"/>
      <c r="AAZ437"/>
      <c r="ABA437"/>
      <c r="ABB437"/>
      <c r="ABC437"/>
      <c r="ABD437"/>
      <c r="ABE437"/>
      <c r="ABF437"/>
      <c r="ABG437"/>
      <c r="ABH437"/>
      <c r="ABI437"/>
      <c r="ABJ437"/>
      <c r="ABK437"/>
      <c r="ABL437"/>
      <c r="ABM437"/>
      <c r="ABN437"/>
      <c r="ABO437"/>
      <c r="ABP437"/>
      <c r="ABQ437"/>
      <c r="ABR437"/>
      <c r="ABS437"/>
      <c r="ABT437"/>
      <c r="ABU437"/>
      <c r="ABV437"/>
      <c r="ABW437"/>
      <c r="ABX437"/>
      <c r="ABY437"/>
      <c r="ABZ437"/>
      <c r="ACA437"/>
      <c r="ACB437"/>
      <c r="ACC437"/>
      <c r="ACD437"/>
      <c r="ACE437"/>
      <c r="ACF437"/>
      <c r="ACG437"/>
      <c r="ACH437"/>
      <c r="ACI437"/>
      <c r="ACJ437"/>
      <c r="ACK437"/>
      <c r="ACL437"/>
      <c r="ACM437"/>
      <c r="ACN437"/>
      <c r="ACO437"/>
      <c r="ACP437"/>
      <c r="ACQ437"/>
      <c r="ACR437"/>
      <c r="ACS437"/>
      <c r="ACT437"/>
      <c r="ACU437"/>
      <c r="ACV437"/>
      <c r="ACW437"/>
      <c r="ACX437"/>
      <c r="ACY437"/>
      <c r="ACZ437"/>
      <c r="ADA437"/>
      <c r="ADB437"/>
      <c r="ADC437"/>
      <c r="ADD437"/>
      <c r="ADE437"/>
      <c r="ADF437"/>
      <c r="ADG437"/>
      <c r="ADH437"/>
      <c r="ADI437"/>
      <c r="ADJ437"/>
      <c r="ADK437"/>
      <c r="ADL437"/>
      <c r="ADM437"/>
      <c r="ADN437"/>
      <c r="ADO437"/>
      <c r="ADP437"/>
      <c r="ADQ437"/>
      <c r="ADR437"/>
      <c r="ADS437"/>
      <c r="ADT437"/>
      <c r="ADU437"/>
      <c r="ADV437"/>
      <c r="ADW437"/>
      <c r="ADX437"/>
      <c r="ADY437"/>
      <c r="ADZ437"/>
      <c r="AEA437"/>
      <c r="AEB437"/>
      <c r="AEC437"/>
      <c r="AED437"/>
      <c r="AEE437"/>
      <c r="AEF437"/>
      <c r="AEG437"/>
      <c r="AEH437"/>
      <c r="AEI437"/>
      <c r="AEJ437"/>
      <c r="AEK437"/>
      <c r="AEL437"/>
      <c r="AEM437"/>
      <c r="AEN437"/>
      <c r="AEO437"/>
      <c r="AEP437"/>
      <c r="AEQ437"/>
      <c r="AER437"/>
      <c r="AES437"/>
      <c r="AET437"/>
      <c r="AEU437"/>
      <c r="AEV437"/>
      <c r="AEW437"/>
      <c r="AEX437"/>
      <c r="AEY437"/>
      <c r="AEZ437"/>
      <c r="AFA437"/>
      <c r="AFB437"/>
      <c r="AFC437"/>
      <c r="AFD437"/>
      <c r="AFE437"/>
      <c r="AFF437"/>
      <c r="AFG437"/>
      <c r="AFH437"/>
      <c r="AFI437"/>
      <c r="AFJ437"/>
      <c r="AFK437"/>
      <c r="AFL437"/>
      <c r="AFM437"/>
      <c r="AFN437"/>
      <c r="AFO437"/>
      <c r="AFP437"/>
      <c r="AFQ437"/>
      <c r="AFR437"/>
      <c r="AFS437"/>
      <c r="AFT437"/>
      <c r="AFU437"/>
      <c r="AFV437"/>
      <c r="AFW437"/>
      <c r="AFX437"/>
      <c r="AFY437"/>
      <c r="AFZ437"/>
      <c r="AGA437"/>
      <c r="AGB437"/>
      <c r="AGC437"/>
      <c r="AGD437"/>
      <c r="AGE437"/>
      <c r="AGF437"/>
      <c r="AGG437"/>
      <c r="AGH437"/>
      <c r="AGI437"/>
      <c r="AGJ437"/>
      <c r="AGK437"/>
      <c r="AGL437"/>
      <c r="AGM437"/>
      <c r="AGN437"/>
      <c r="AGO437"/>
      <c r="AGP437"/>
      <c r="AGQ437"/>
      <c r="AGR437"/>
      <c r="AGS437"/>
      <c r="AGT437"/>
      <c r="AGU437"/>
      <c r="AGV437"/>
      <c r="AGW437"/>
      <c r="AGX437"/>
      <c r="AGY437"/>
      <c r="AGZ437"/>
      <c r="AHA437"/>
      <c r="AHB437"/>
      <c r="AHC437"/>
      <c r="AHD437"/>
      <c r="AHE437"/>
      <c r="AHF437"/>
      <c r="AHG437"/>
      <c r="AHH437"/>
      <c r="AHI437"/>
      <c r="AHJ437"/>
      <c r="AHK437"/>
      <c r="AHL437"/>
      <c r="AHM437"/>
      <c r="AHN437"/>
      <c r="AHO437"/>
      <c r="AHP437"/>
      <c r="AHQ437"/>
      <c r="AHR437"/>
      <c r="AHS437"/>
      <c r="AHT437"/>
      <c r="AHU437"/>
      <c r="AHV437"/>
      <c r="AHW437"/>
      <c r="AHX437"/>
      <c r="AHY437"/>
      <c r="AHZ437"/>
      <c r="AIA437"/>
      <c r="AIB437"/>
      <c r="AIC437"/>
      <c r="AID437"/>
      <c r="AIE437"/>
      <c r="AIF437"/>
      <c r="AIG437"/>
      <c r="AIH437"/>
      <c r="AII437"/>
      <c r="AIJ437"/>
      <c r="AIK437"/>
      <c r="AIL437"/>
      <c r="AIM437"/>
      <c r="AIN437"/>
      <c r="AIO437"/>
      <c r="AIP437"/>
      <c r="AIQ437"/>
      <c r="AIR437"/>
      <c r="AIS437"/>
      <c r="AIT437"/>
      <c r="AIU437"/>
      <c r="AIV437"/>
      <c r="AIW437"/>
      <c r="AIX437"/>
      <c r="AIY437"/>
      <c r="AIZ437"/>
      <c r="AJA437"/>
      <c r="AJB437"/>
      <c r="AJC437"/>
      <c r="AJD437"/>
      <c r="AJE437"/>
      <c r="AJF437"/>
      <c r="AJG437"/>
      <c r="AJH437"/>
      <c r="AJI437"/>
      <c r="AJJ437"/>
      <c r="AJK437"/>
      <c r="AJL437"/>
      <c r="AJM437"/>
      <c r="AJN437"/>
      <c r="AJO437"/>
      <c r="AJP437"/>
      <c r="AJQ437"/>
      <c r="AJR437"/>
      <c r="AJS437"/>
      <c r="AJT437"/>
      <c r="AJU437"/>
      <c r="AJV437"/>
      <c r="AJW437"/>
      <c r="AJX437"/>
      <c r="AJY437"/>
      <c r="AJZ437"/>
      <c r="AKA437"/>
      <c r="AKB437"/>
      <c r="AKC437"/>
      <c r="AKD437"/>
      <c r="AKE437"/>
      <c r="AKF437"/>
      <c r="AKG437"/>
      <c r="AKH437"/>
      <c r="AKI437"/>
      <c r="AKJ437"/>
      <c r="AKK437"/>
      <c r="AKL437"/>
      <c r="AKM437"/>
      <c r="AKN437"/>
      <c r="AKO437"/>
      <c r="AKP437"/>
      <c r="AKQ437"/>
      <c r="AKR437"/>
      <c r="AKS437"/>
      <c r="AKT437"/>
      <c r="AKU437"/>
      <c r="AKV437"/>
      <c r="AKW437"/>
      <c r="AKX437"/>
      <c r="AKY437"/>
      <c r="AKZ437"/>
      <c r="ALA437"/>
      <c r="ALB437"/>
      <c r="ALC437"/>
      <c r="ALD437"/>
      <c r="ALE437"/>
      <c r="ALF437"/>
      <c r="ALG437"/>
      <c r="ALH437"/>
      <c r="ALI437"/>
      <c r="ALJ437"/>
      <c r="ALK437"/>
      <c r="ALL437"/>
      <c r="ALM437"/>
      <c r="ALN437"/>
      <c r="ALO437"/>
      <c r="ALP437"/>
      <c r="ALQ437"/>
      <c r="ALR437"/>
      <c r="ALS437"/>
      <c r="ALT437"/>
      <c r="ALU437"/>
      <c r="ALV437"/>
      <c r="ALW437"/>
      <c r="ALX437"/>
      <c r="ALY437"/>
      <c r="ALZ437"/>
      <c r="AMA437"/>
      <c r="AMB437"/>
      <c r="AMC437"/>
      <c r="AMD437"/>
      <c r="AME437"/>
      <c r="AMF437"/>
      <c r="AMG437"/>
      <c r="AMH437"/>
      <c r="AMI437"/>
    </row>
    <row r="438" spans="1:1024">
      <c r="A438" s="275" t="s">
        <v>1248</v>
      </c>
      <c r="B438" s="156">
        <v>438</v>
      </c>
      <c r="C438" t="s">
        <v>26117</v>
      </c>
      <c r="D438" s="278" t="s">
        <v>1249</v>
      </c>
      <c r="E438"/>
      <c r="F438" s="154">
        <v>4</v>
      </c>
      <c r="G438"/>
      <c r="H438"/>
      <c r="I438" s="349">
        <v>7.0000000000000007E-2</v>
      </c>
      <c r="J438" s="328"/>
      <c r="K438" s="341"/>
      <c r="L438"/>
      <c r="M438"/>
      <c r="N438"/>
      <c r="O438"/>
      <c r="P438" s="154">
        <v>1</v>
      </c>
      <c r="Q438" s="154">
        <v>2</v>
      </c>
      <c r="R438"/>
      <c r="S438" s="154" t="s">
        <v>772</v>
      </c>
      <c r="T438"/>
      <c r="U438"/>
      <c r="V438" s="166">
        <f t="shared" si="212"/>
        <v>100</v>
      </c>
      <c r="W438" s="166">
        <f t="shared" si="213"/>
        <v>100</v>
      </c>
      <c r="X438" s="166">
        <f t="shared" si="214"/>
        <v>100</v>
      </c>
      <c r="Y438" s="166">
        <f t="shared" si="210"/>
        <v>10</v>
      </c>
      <c r="Z438" s="166">
        <f t="shared" si="211"/>
        <v>1</v>
      </c>
      <c r="AA438" s="174">
        <f t="shared" si="216"/>
        <v>1</v>
      </c>
      <c r="AB438" s="174">
        <f t="shared" si="215"/>
        <v>100</v>
      </c>
      <c r="AC438" s="174">
        <f t="shared" si="196"/>
        <v>0.3</v>
      </c>
      <c r="AD438"/>
      <c r="AE438"/>
      <c r="AF438" s="162">
        <f t="shared" si="218"/>
        <v>100</v>
      </c>
      <c r="AG438" s="162">
        <f t="shared" si="219"/>
        <v>100</v>
      </c>
      <c r="AH438" s="162">
        <f t="shared" si="220"/>
        <v>100</v>
      </c>
      <c r="AI438" s="162">
        <f t="shared" si="217"/>
        <v>100</v>
      </c>
      <c r="AJ438" s="352" t="s">
        <v>26118</v>
      </c>
      <c r="AK438"/>
      <c r="AL438"/>
      <c r="AM438" s="163"/>
      <c r="AN438"/>
      <c r="AO438"/>
      <c r="AP438"/>
      <c r="AQ438" s="272" t="s">
        <v>26119</v>
      </c>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c r="ST438"/>
      <c r="SU438"/>
      <c r="SV438"/>
      <c r="SW438"/>
      <c r="SX438"/>
      <c r="SY438"/>
      <c r="SZ438"/>
      <c r="TA438"/>
      <c r="TB438"/>
      <c r="TC438"/>
      <c r="TD438"/>
      <c r="TE438"/>
      <c r="TF438"/>
      <c r="TG438"/>
      <c r="TH438"/>
      <c r="TI438"/>
      <c r="TJ438"/>
      <c r="TK438"/>
      <c r="TL438"/>
      <c r="TM438"/>
      <c r="TN438"/>
      <c r="TO438"/>
      <c r="TP438"/>
      <c r="TQ438"/>
      <c r="TR438"/>
      <c r="TS438"/>
      <c r="TT438"/>
      <c r="TU438"/>
      <c r="TV438"/>
      <c r="TW438"/>
      <c r="TX438"/>
      <c r="TY438"/>
      <c r="TZ438"/>
      <c r="UA438"/>
      <c r="UB438"/>
      <c r="UC438"/>
      <c r="UD438"/>
      <c r="UE438"/>
      <c r="UF438"/>
      <c r="UG438"/>
      <c r="UH438"/>
      <c r="UI438"/>
      <c r="UJ438"/>
      <c r="UK438"/>
      <c r="UL438"/>
      <c r="UM438"/>
      <c r="UN438"/>
      <c r="UO438"/>
      <c r="UP438"/>
      <c r="UQ438"/>
      <c r="UR438"/>
      <c r="US438"/>
      <c r="UT438"/>
      <c r="UU438"/>
      <c r="UV438"/>
      <c r="UW438"/>
      <c r="UX438"/>
      <c r="UY438"/>
      <c r="UZ438"/>
      <c r="VA438"/>
      <c r="VB438"/>
      <c r="VC438"/>
      <c r="VD438"/>
      <c r="VE438"/>
      <c r="VF438"/>
      <c r="VG438"/>
      <c r="VH438"/>
      <c r="VI438"/>
      <c r="VJ438"/>
      <c r="VK438"/>
      <c r="VL438"/>
      <c r="VM438"/>
      <c r="VN438"/>
      <c r="VO438"/>
      <c r="VP438"/>
      <c r="VQ438"/>
      <c r="VR438"/>
      <c r="VS438"/>
      <c r="VT438"/>
      <c r="VU438"/>
      <c r="VV438"/>
      <c r="VW438"/>
      <c r="VX438"/>
      <c r="VY438"/>
      <c r="VZ438"/>
      <c r="WA438"/>
      <c r="WB438"/>
      <c r="WC438"/>
      <c r="WD438"/>
      <c r="WE438"/>
      <c r="WF438"/>
      <c r="WG438"/>
      <c r="WH438"/>
      <c r="WI438"/>
      <c r="WJ438"/>
      <c r="WK438"/>
      <c r="WL438"/>
      <c r="WM438"/>
      <c r="WN438"/>
      <c r="WO438"/>
      <c r="WP438"/>
      <c r="WQ438"/>
      <c r="WR438"/>
      <c r="WS438"/>
      <c r="WT438"/>
      <c r="WU438"/>
      <c r="WV438"/>
      <c r="WW438"/>
      <c r="WX438"/>
      <c r="WY438"/>
      <c r="WZ438"/>
      <c r="XA438"/>
      <c r="XB438"/>
      <c r="XC438"/>
      <c r="XD438"/>
      <c r="XE438"/>
      <c r="XF438"/>
      <c r="XG438"/>
      <c r="XH438"/>
      <c r="XI438"/>
      <c r="XJ438"/>
      <c r="XK438"/>
      <c r="XL438"/>
      <c r="XM438"/>
      <c r="XN438"/>
      <c r="XO438"/>
      <c r="XP438"/>
      <c r="XQ438"/>
      <c r="XR438"/>
      <c r="XS438"/>
      <c r="XT438"/>
      <c r="XU438"/>
      <c r="XV438"/>
      <c r="XW438"/>
      <c r="XX438"/>
      <c r="XY438"/>
      <c r="XZ438"/>
      <c r="YA438"/>
      <c r="YB438"/>
      <c r="YC438"/>
      <c r="YD438"/>
      <c r="YE438"/>
      <c r="YF438"/>
      <c r="YG438"/>
      <c r="YH438"/>
      <c r="YI438"/>
      <c r="YJ438"/>
      <c r="YK438"/>
      <c r="YL438"/>
      <c r="YM438"/>
      <c r="YN438"/>
      <c r="YO438"/>
      <c r="YP438"/>
      <c r="YQ438"/>
      <c r="YR438"/>
      <c r="YS438"/>
      <c r="YT438"/>
      <c r="YU438"/>
      <c r="YV438"/>
      <c r="YW438"/>
      <c r="YX438"/>
      <c r="YY438"/>
      <c r="YZ438"/>
      <c r="ZA438"/>
      <c r="ZB438"/>
      <c r="ZC438"/>
      <c r="ZD438"/>
      <c r="ZE438"/>
      <c r="ZF438"/>
      <c r="ZG438"/>
      <c r="ZH438"/>
      <c r="ZI438"/>
      <c r="ZJ438"/>
      <c r="ZK438"/>
      <c r="ZL438"/>
      <c r="ZM438"/>
      <c r="ZN438"/>
      <c r="ZO438"/>
      <c r="ZP438"/>
      <c r="ZQ438"/>
      <c r="ZR438"/>
      <c r="ZS438"/>
      <c r="ZT438"/>
      <c r="ZU438"/>
      <c r="ZV438"/>
      <c r="ZW438"/>
      <c r="ZX438"/>
      <c r="ZY438"/>
      <c r="ZZ438"/>
      <c r="AAA438"/>
      <c r="AAB438"/>
      <c r="AAC438"/>
      <c r="AAD438"/>
      <c r="AAE438"/>
      <c r="AAF438"/>
      <c r="AAG438"/>
      <c r="AAH438"/>
      <c r="AAI438"/>
      <c r="AAJ438"/>
      <c r="AAK438"/>
      <c r="AAL438"/>
      <c r="AAM438"/>
      <c r="AAN438"/>
      <c r="AAO438"/>
      <c r="AAP438"/>
      <c r="AAQ438"/>
      <c r="AAR438"/>
      <c r="AAS438"/>
      <c r="AAT438"/>
      <c r="AAU438"/>
      <c r="AAV438"/>
      <c r="AAW438"/>
      <c r="AAX438"/>
      <c r="AAY438"/>
      <c r="AAZ438"/>
      <c r="ABA438"/>
      <c r="ABB438"/>
      <c r="ABC438"/>
      <c r="ABD438"/>
      <c r="ABE438"/>
      <c r="ABF438"/>
      <c r="ABG438"/>
      <c r="ABH438"/>
      <c r="ABI438"/>
      <c r="ABJ438"/>
      <c r="ABK438"/>
      <c r="ABL438"/>
      <c r="ABM438"/>
      <c r="ABN438"/>
      <c r="ABO438"/>
      <c r="ABP438"/>
      <c r="ABQ438"/>
      <c r="ABR438"/>
      <c r="ABS438"/>
      <c r="ABT438"/>
      <c r="ABU438"/>
      <c r="ABV438"/>
      <c r="ABW438"/>
      <c r="ABX438"/>
      <c r="ABY438"/>
      <c r="ABZ438"/>
      <c r="ACA438"/>
      <c r="ACB438"/>
      <c r="ACC438"/>
      <c r="ACD438"/>
      <c r="ACE438"/>
      <c r="ACF438"/>
      <c r="ACG438"/>
      <c r="ACH438"/>
      <c r="ACI438"/>
      <c r="ACJ438"/>
      <c r="ACK438"/>
      <c r="ACL438"/>
      <c r="ACM438"/>
      <c r="ACN438"/>
      <c r="ACO438"/>
      <c r="ACP438"/>
      <c r="ACQ438"/>
      <c r="ACR438"/>
      <c r="ACS438"/>
      <c r="ACT438"/>
      <c r="ACU438"/>
      <c r="ACV438"/>
      <c r="ACW438"/>
      <c r="ACX438"/>
      <c r="ACY438"/>
      <c r="ACZ438"/>
      <c r="ADA438"/>
      <c r="ADB438"/>
      <c r="ADC438"/>
      <c r="ADD438"/>
      <c r="ADE438"/>
      <c r="ADF438"/>
      <c r="ADG438"/>
      <c r="ADH438"/>
      <c r="ADI438"/>
      <c r="ADJ438"/>
      <c r="ADK438"/>
      <c r="ADL438"/>
      <c r="ADM438"/>
      <c r="ADN438"/>
      <c r="ADO438"/>
      <c r="ADP438"/>
      <c r="ADQ438"/>
      <c r="ADR438"/>
      <c r="ADS438"/>
      <c r="ADT438"/>
      <c r="ADU438"/>
      <c r="ADV438"/>
      <c r="ADW438"/>
      <c r="ADX438"/>
      <c r="ADY438"/>
      <c r="ADZ438"/>
      <c r="AEA438"/>
      <c r="AEB438"/>
      <c r="AEC438"/>
      <c r="AED438"/>
      <c r="AEE438"/>
      <c r="AEF438"/>
      <c r="AEG438"/>
      <c r="AEH438"/>
      <c r="AEI438"/>
      <c r="AEJ438"/>
      <c r="AEK438"/>
      <c r="AEL438"/>
      <c r="AEM438"/>
      <c r="AEN438"/>
      <c r="AEO438"/>
      <c r="AEP438"/>
      <c r="AEQ438"/>
      <c r="AER438"/>
      <c r="AES438"/>
      <c r="AET438"/>
      <c r="AEU438"/>
      <c r="AEV438"/>
      <c r="AEW438"/>
      <c r="AEX438"/>
      <c r="AEY438"/>
      <c r="AEZ438"/>
      <c r="AFA438"/>
      <c r="AFB438"/>
      <c r="AFC438"/>
      <c r="AFD438"/>
      <c r="AFE438"/>
      <c r="AFF438"/>
      <c r="AFG438"/>
      <c r="AFH438"/>
      <c r="AFI438"/>
      <c r="AFJ438"/>
      <c r="AFK438"/>
      <c r="AFL438"/>
      <c r="AFM438"/>
      <c r="AFN438"/>
      <c r="AFO438"/>
      <c r="AFP438"/>
      <c r="AFQ438"/>
      <c r="AFR438"/>
      <c r="AFS438"/>
      <c r="AFT438"/>
      <c r="AFU438"/>
      <c r="AFV438"/>
      <c r="AFW438"/>
      <c r="AFX438"/>
      <c r="AFY438"/>
      <c r="AFZ438"/>
      <c r="AGA438"/>
      <c r="AGB438"/>
      <c r="AGC438"/>
      <c r="AGD438"/>
      <c r="AGE438"/>
      <c r="AGF438"/>
      <c r="AGG438"/>
      <c r="AGH438"/>
      <c r="AGI438"/>
      <c r="AGJ438"/>
      <c r="AGK438"/>
      <c r="AGL438"/>
      <c r="AGM438"/>
      <c r="AGN438"/>
      <c r="AGO438"/>
      <c r="AGP438"/>
      <c r="AGQ438"/>
      <c r="AGR438"/>
      <c r="AGS438"/>
      <c r="AGT438"/>
      <c r="AGU438"/>
      <c r="AGV438"/>
      <c r="AGW438"/>
      <c r="AGX438"/>
      <c r="AGY438"/>
      <c r="AGZ438"/>
      <c r="AHA438"/>
      <c r="AHB438"/>
      <c r="AHC438"/>
      <c r="AHD438"/>
      <c r="AHE438"/>
      <c r="AHF438"/>
      <c r="AHG438"/>
      <c r="AHH438"/>
      <c r="AHI438"/>
      <c r="AHJ438"/>
      <c r="AHK438"/>
      <c r="AHL438"/>
      <c r="AHM438"/>
      <c r="AHN438"/>
      <c r="AHO438"/>
      <c r="AHP438"/>
      <c r="AHQ438"/>
      <c r="AHR438"/>
      <c r="AHS438"/>
      <c r="AHT438"/>
      <c r="AHU438"/>
      <c r="AHV438"/>
      <c r="AHW438"/>
      <c r="AHX438"/>
      <c r="AHY438"/>
      <c r="AHZ438"/>
      <c r="AIA438"/>
      <c r="AIB438"/>
      <c r="AIC438"/>
      <c r="AID438"/>
      <c r="AIE438"/>
      <c r="AIF438"/>
      <c r="AIG438"/>
      <c r="AIH438"/>
      <c r="AII438"/>
      <c r="AIJ438"/>
      <c r="AIK438"/>
      <c r="AIL438"/>
      <c r="AIM438"/>
      <c r="AIN438"/>
      <c r="AIO438"/>
      <c r="AIP438"/>
      <c r="AIQ438"/>
      <c r="AIR438"/>
      <c r="AIS438"/>
      <c r="AIT438"/>
      <c r="AIU438"/>
      <c r="AIV438"/>
      <c r="AIW438"/>
      <c r="AIX438"/>
      <c r="AIY438"/>
      <c r="AIZ438"/>
      <c r="AJA438"/>
      <c r="AJB438"/>
      <c r="AJC438"/>
      <c r="AJD438"/>
      <c r="AJE438"/>
      <c r="AJF438"/>
      <c r="AJG438"/>
      <c r="AJH438"/>
      <c r="AJI438"/>
      <c r="AJJ438"/>
      <c r="AJK438"/>
      <c r="AJL438"/>
      <c r="AJM438"/>
      <c r="AJN438"/>
      <c r="AJO438"/>
      <c r="AJP438"/>
      <c r="AJQ438"/>
      <c r="AJR438"/>
      <c r="AJS438"/>
      <c r="AJT438"/>
      <c r="AJU438"/>
      <c r="AJV438"/>
      <c r="AJW438"/>
      <c r="AJX438"/>
      <c r="AJY438"/>
      <c r="AJZ438"/>
      <c r="AKA438"/>
      <c r="AKB438"/>
      <c r="AKC438"/>
      <c r="AKD438"/>
      <c r="AKE438"/>
      <c r="AKF438"/>
      <c r="AKG438"/>
      <c r="AKH438"/>
      <c r="AKI438"/>
      <c r="AKJ438"/>
      <c r="AKK438"/>
      <c r="AKL438"/>
      <c r="AKM438"/>
      <c r="AKN438"/>
      <c r="AKO438"/>
      <c r="AKP438"/>
      <c r="AKQ438"/>
      <c r="AKR438"/>
      <c r="AKS438"/>
      <c r="AKT438"/>
      <c r="AKU438"/>
      <c r="AKV438"/>
      <c r="AKW438"/>
      <c r="AKX438"/>
      <c r="AKY438"/>
      <c r="AKZ438"/>
      <c r="ALA438"/>
      <c r="ALB438"/>
      <c r="ALC438"/>
      <c r="ALD438"/>
      <c r="ALE438"/>
      <c r="ALF438"/>
      <c r="ALG438"/>
      <c r="ALH438"/>
      <c r="ALI438"/>
      <c r="ALJ438"/>
      <c r="ALK438"/>
      <c r="ALL438"/>
      <c r="ALM438"/>
      <c r="ALN438"/>
      <c r="ALO438"/>
      <c r="ALP438"/>
      <c r="ALQ438"/>
      <c r="ALR438"/>
      <c r="ALS438"/>
      <c r="ALT438"/>
      <c r="ALU438"/>
      <c r="ALV438"/>
      <c r="ALW438"/>
      <c r="ALX438"/>
      <c r="ALY438"/>
      <c r="ALZ438"/>
      <c r="AMA438"/>
      <c r="AMB438"/>
      <c r="AMC438"/>
      <c r="AMD438"/>
      <c r="AME438"/>
      <c r="AMF438"/>
      <c r="AMG438"/>
      <c r="AMH438"/>
      <c r="AMI438"/>
    </row>
    <row r="439" spans="1:1024">
      <c r="A439" s="275" t="s">
        <v>1250</v>
      </c>
      <c r="B439" s="156">
        <v>439</v>
      </c>
      <c r="C439" t="s">
        <v>26120</v>
      </c>
      <c r="D439" s="278" t="s">
        <v>1251</v>
      </c>
      <c r="E439"/>
      <c r="F439" s="154">
        <v>4</v>
      </c>
      <c r="G439"/>
      <c r="H439" s="154">
        <v>4</v>
      </c>
      <c r="I439" s="349">
        <v>0.39</v>
      </c>
      <c r="J439" s="328"/>
      <c r="K439" s="341"/>
      <c r="L439"/>
      <c r="M439"/>
      <c r="N439"/>
      <c r="O439"/>
      <c r="P439" s="154">
        <v>2</v>
      </c>
      <c r="Q439"/>
      <c r="R439"/>
      <c r="S439" s="154">
        <v>2</v>
      </c>
      <c r="T439"/>
      <c r="U439"/>
      <c r="V439" s="166">
        <f t="shared" si="212"/>
        <v>100</v>
      </c>
      <c r="W439" s="166">
        <f t="shared" si="213"/>
        <v>100</v>
      </c>
      <c r="X439" s="166">
        <f t="shared" si="214"/>
        <v>100</v>
      </c>
      <c r="Y439" s="166">
        <f t="shared" si="210"/>
        <v>100</v>
      </c>
      <c r="Z439" s="166">
        <f t="shared" si="211"/>
        <v>10</v>
      </c>
      <c r="AA439" s="174">
        <f t="shared" si="216"/>
        <v>100</v>
      </c>
      <c r="AB439" s="174">
        <f t="shared" si="215"/>
        <v>100</v>
      </c>
      <c r="AC439" s="174">
        <f t="shared" si="196"/>
        <v>3</v>
      </c>
      <c r="AD439"/>
      <c r="AE439"/>
      <c r="AF439" s="162">
        <f t="shared" si="218"/>
        <v>100</v>
      </c>
      <c r="AG439" s="162">
        <f t="shared" si="219"/>
        <v>100</v>
      </c>
      <c r="AH439" s="162">
        <f t="shared" si="220"/>
        <v>100</v>
      </c>
      <c r="AI439" s="162">
        <f t="shared" si="217"/>
        <v>100</v>
      </c>
      <c r="AJ439" s="352" t="s">
        <v>25986</v>
      </c>
      <c r="AK439"/>
      <c r="AL439" s="154">
        <v>1</v>
      </c>
      <c r="AM439" s="163"/>
      <c r="AN439"/>
      <c r="AO439"/>
      <c r="AP439"/>
      <c r="AQ439" s="272" t="s">
        <v>26121</v>
      </c>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c r="ST439"/>
      <c r="SU439"/>
      <c r="SV439"/>
      <c r="SW439"/>
      <c r="SX439"/>
      <c r="SY439"/>
      <c r="SZ439"/>
      <c r="TA439"/>
      <c r="TB439"/>
      <c r="TC439"/>
      <c r="TD439"/>
      <c r="TE439"/>
      <c r="TF439"/>
      <c r="TG439"/>
      <c r="TH439"/>
      <c r="TI439"/>
      <c r="TJ439"/>
      <c r="TK439"/>
      <c r="TL439"/>
      <c r="TM439"/>
      <c r="TN439"/>
      <c r="TO439"/>
      <c r="TP439"/>
      <c r="TQ439"/>
      <c r="TR439"/>
      <c r="TS439"/>
      <c r="TT439"/>
      <c r="TU439"/>
      <c r="TV439"/>
      <c r="TW439"/>
      <c r="TX439"/>
      <c r="TY439"/>
      <c r="TZ439"/>
      <c r="UA439"/>
      <c r="UB439"/>
      <c r="UC439"/>
      <c r="UD439"/>
      <c r="UE439"/>
      <c r="UF439"/>
      <c r="UG439"/>
      <c r="UH439"/>
      <c r="UI439"/>
      <c r="UJ439"/>
      <c r="UK439"/>
      <c r="UL439"/>
      <c r="UM439"/>
      <c r="UN439"/>
      <c r="UO439"/>
      <c r="UP439"/>
      <c r="UQ439"/>
      <c r="UR439"/>
      <c r="US439"/>
      <c r="UT439"/>
      <c r="UU439"/>
      <c r="UV439"/>
      <c r="UW439"/>
      <c r="UX439"/>
      <c r="UY439"/>
      <c r="UZ439"/>
      <c r="VA439"/>
      <c r="VB439"/>
      <c r="VC439"/>
      <c r="VD439"/>
      <c r="VE439"/>
      <c r="VF439"/>
      <c r="VG439"/>
      <c r="VH439"/>
      <c r="VI439"/>
      <c r="VJ439"/>
      <c r="VK439"/>
      <c r="VL439"/>
      <c r="VM439"/>
      <c r="VN439"/>
      <c r="VO439"/>
      <c r="VP439"/>
      <c r="VQ439"/>
      <c r="VR439"/>
      <c r="VS439"/>
      <c r="VT439"/>
      <c r="VU439"/>
      <c r="VV439"/>
      <c r="VW439"/>
      <c r="VX439"/>
      <c r="VY439"/>
      <c r="VZ439"/>
      <c r="WA439"/>
      <c r="WB439"/>
      <c r="WC439"/>
      <c r="WD439"/>
      <c r="WE439"/>
      <c r="WF439"/>
      <c r="WG439"/>
      <c r="WH439"/>
      <c r="WI439"/>
      <c r="WJ439"/>
      <c r="WK439"/>
      <c r="WL439"/>
      <c r="WM439"/>
      <c r="WN439"/>
      <c r="WO439"/>
      <c r="WP439"/>
      <c r="WQ439"/>
      <c r="WR439"/>
      <c r="WS439"/>
      <c r="WT439"/>
      <c r="WU439"/>
      <c r="WV439"/>
      <c r="WW439"/>
      <c r="WX439"/>
      <c r="WY439"/>
      <c r="WZ439"/>
      <c r="XA439"/>
      <c r="XB439"/>
      <c r="XC439"/>
      <c r="XD439"/>
      <c r="XE439"/>
      <c r="XF439"/>
      <c r="XG439"/>
      <c r="XH439"/>
      <c r="XI439"/>
      <c r="XJ439"/>
      <c r="XK439"/>
      <c r="XL439"/>
      <c r="XM439"/>
      <c r="XN439"/>
      <c r="XO439"/>
      <c r="XP439"/>
      <c r="XQ439"/>
      <c r="XR439"/>
      <c r="XS439"/>
      <c r="XT439"/>
      <c r="XU439"/>
      <c r="XV439"/>
      <c r="XW439"/>
      <c r="XX439"/>
      <c r="XY439"/>
      <c r="XZ439"/>
      <c r="YA439"/>
      <c r="YB439"/>
      <c r="YC439"/>
      <c r="YD439"/>
      <c r="YE439"/>
      <c r="YF439"/>
      <c r="YG439"/>
      <c r="YH439"/>
      <c r="YI439"/>
      <c r="YJ439"/>
      <c r="YK439"/>
      <c r="YL439"/>
      <c r="YM439"/>
      <c r="YN439"/>
      <c r="YO439"/>
      <c r="YP439"/>
      <c r="YQ439"/>
      <c r="YR439"/>
      <c r="YS439"/>
      <c r="YT439"/>
      <c r="YU439"/>
      <c r="YV439"/>
      <c r="YW439"/>
      <c r="YX439"/>
      <c r="YY439"/>
      <c r="YZ439"/>
      <c r="ZA439"/>
      <c r="ZB439"/>
      <c r="ZC439"/>
      <c r="ZD439"/>
      <c r="ZE439"/>
      <c r="ZF439"/>
      <c r="ZG439"/>
      <c r="ZH439"/>
      <c r="ZI439"/>
      <c r="ZJ439"/>
      <c r="ZK439"/>
      <c r="ZL439"/>
      <c r="ZM439"/>
      <c r="ZN439"/>
      <c r="ZO439"/>
      <c r="ZP439"/>
      <c r="ZQ439"/>
      <c r="ZR439"/>
      <c r="ZS439"/>
      <c r="ZT439"/>
      <c r="ZU439"/>
      <c r="ZV439"/>
      <c r="ZW439"/>
      <c r="ZX439"/>
      <c r="ZY439"/>
      <c r="ZZ439"/>
      <c r="AAA439"/>
      <c r="AAB439"/>
      <c r="AAC439"/>
      <c r="AAD439"/>
      <c r="AAE439"/>
      <c r="AAF439"/>
      <c r="AAG439"/>
      <c r="AAH439"/>
      <c r="AAI439"/>
      <c r="AAJ439"/>
      <c r="AAK439"/>
      <c r="AAL439"/>
      <c r="AAM439"/>
      <c r="AAN439"/>
      <c r="AAO439"/>
      <c r="AAP439"/>
      <c r="AAQ439"/>
      <c r="AAR439"/>
      <c r="AAS439"/>
      <c r="AAT439"/>
      <c r="AAU439"/>
      <c r="AAV439"/>
      <c r="AAW439"/>
      <c r="AAX439"/>
      <c r="AAY439"/>
      <c r="AAZ439"/>
      <c r="ABA439"/>
      <c r="ABB439"/>
      <c r="ABC439"/>
      <c r="ABD439"/>
      <c r="ABE439"/>
      <c r="ABF439"/>
      <c r="ABG439"/>
      <c r="ABH439"/>
      <c r="ABI439"/>
      <c r="ABJ439"/>
      <c r="ABK439"/>
      <c r="ABL439"/>
      <c r="ABM439"/>
      <c r="ABN439"/>
      <c r="ABO439"/>
      <c r="ABP439"/>
      <c r="ABQ439"/>
      <c r="ABR439"/>
      <c r="ABS439"/>
      <c r="ABT439"/>
      <c r="ABU439"/>
      <c r="ABV439"/>
      <c r="ABW439"/>
      <c r="ABX439"/>
      <c r="ABY439"/>
      <c r="ABZ439"/>
      <c r="ACA439"/>
      <c r="ACB439"/>
      <c r="ACC439"/>
      <c r="ACD439"/>
      <c r="ACE439"/>
      <c r="ACF439"/>
      <c r="ACG439"/>
      <c r="ACH439"/>
      <c r="ACI439"/>
      <c r="ACJ439"/>
      <c r="ACK439"/>
      <c r="ACL439"/>
      <c r="ACM439"/>
      <c r="ACN439"/>
      <c r="ACO439"/>
      <c r="ACP439"/>
      <c r="ACQ439"/>
      <c r="ACR439"/>
      <c r="ACS439"/>
      <c r="ACT439"/>
      <c r="ACU439"/>
      <c r="ACV439"/>
      <c r="ACW439"/>
      <c r="ACX439"/>
      <c r="ACY439"/>
      <c r="ACZ439"/>
      <c r="ADA439"/>
      <c r="ADB439"/>
      <c r="ADC439"/>
      <c r="ADD439"/>
      <c r="ADE439"/>
      <c r="ADF439"/>
      <c r="ADG439"/>
      <c r="ADH439"/>
      <c r="ADI439"/>
      <c r="ADJ439"/>
      <c r="ADK439"/>
      <c r="ADL439"/>
      <c r="ADM439"/>
      <c r="ADN439"/>
      <c r="ADO439"/>
      <c r="ADP439"/>
      <c r="ADQ439"/>
      <c r="ADR439"/>
      <c r="ADS439"/>
      <c r="ADT439"/>
      <c r="ADU439"/>
      <c r="ADV439"/>
      <c r="ADW439"/>
      <c r="ADX439"/>
      <c r="ADY439"/>
      <c r="ADZ439"/>
      <c r="AEA439"/>
      <c r="AEB439"/>
      <c r="AEC439"/>
      <c r="AED439"/>
      <c r="AEE439"/>
      <c r="AEF439"/>
      <c r="AEG439"/>
      <c r="AEH439"/>
      <c r="AEI439"/>
      <c r="AEJ439"/>
      <c r="AEK439"/>
      <c r="AEL439"/>
      <c r="AEM439"/>
      <c r="AEN439"/>
      <c r="AEO439"/>
      <c r="AEP439"/>
      <c r="AEQ439"/>
      <c r="AER439"/>
      <c r="AES439"/>
      <c r="AET439"/>
      <c r="AEU439"/>
      <c r="AEV439"/>
      <c r="AEW439"/>
      <c r="AEX439"/>
      <c r="AEY439"/>
      <c r="AEZ439"/>
      <c r="AFA439"/>
      <c r="AFB439"/>
      <c r="AFC439"/>
      <c r="AFD439"/>
      <c r="AFE439"/>
      <c r="AFF439"/>
      <c r="AFG439"/>
      <c r="AFH439"/>
      <c r="AFI439"/>
      <c r="AFJ439"/>
      <c r="AFK439"/>
      <c r="AFL439"/>
      <c r="AFM439"/>
      <c r="AFN439"/>
      <c r="AFO439"/>
      <c r="AFP439"/>
      <c r="AFQ439"/>
      <c r="AFR439"/>
      <c r="AFS439"/>
      <c r="AFT439"/>
      <c r="AFU439"/>
      <c r="AFV439"/>
      <c r="AFW439"/>
      <c r="AFX439"/>
      <c r="AFY439"/>
      <c r="AFZ439"/>
      <c r="AGA439"/>
      <c r="AGB439"/>
      <c r="AGC439"/>
      <c r="AGD439"/>
      <c r="AGE439"/>
      <c r="AGF439"/>
      <c r="AGG439"/>
      <c r="AGH439"/>
      <c r="AGI439"/>
      <c r="AGJ439"/>
      <c r="AGK439"/>
      <c r="AGL439"/>
      <c r="AGM439"/>
      <c r="AGN439"/>
      <c r="AGO439"/>
      <c r="AGP439"/>
      <c r="AGQ439"/>
      <c r="AGR439"/>
      <c r="AGS439"/>
      <c r="AGT439"/>
      <c r="AGU439"/>
      <c r="AGV439"/>
      <c r="AGW439"/>
      <c r="AGX439"/>
      <c r="AGY439"/>
      <c r="AGZ439"/>
      <c r="AHA439"/>
      <c r="AHB439"/>
      <c r="AHC439"/>
      <c r="AHD439"/>
      <c r="AHE439"/>
      <c r="AHF439"/>
      <c r="AHG439"/>
      <c r="AHH439"/>
      <c r="AHI439"/>
      <c r="AHJ439"/>
      <c r="AHK439"/>
      <c r="AHL439"/>
      <c r="AHM439"/>
      <c r="AHN439"/>
      <c r="AHO439"/>
      <c r="AHP439"/>
      <c r="AHQ439"/>
      <c r="AHR439"/>
      <c r="AHS439"/>
      <c r="AHT439"/>
      <c r="AHU439"/>
      <c r="AHV439"/>
      <c r="AHW439"/>
      <c r="AHX439"/>
      <c r="AHY439"/>
      <c r="AHZ439"/>
      <c r="AIA439"/>
      <c r="AIB439"/>
      <c r="AIC439"/>
      <c r="AID439"/>
      <c r="AIE439"/>
      <c r="AIF439"/>
      <c r="AIG439"/>
      <c r="AIH439"/>
      <c r="AII439"/>
      <c r="AIJ439"/>
      <c r="AIK439"/>
      <c r="AIL439"/>
      <c r="AIM439"/>
      <c r="AIN439"/>
      <c r="AIO439"/>
      <c r="AIP439"/>
      <c r="AIQ439"/>
      <c r="AIR439"/>
      <c r="AIS439"/>
      <c r="AIT439"/>
      <c r="AIU439"/>
      <c r="AIV439"/>
      <c r="AIW439"/>
      <c r="AIX439"/>
      <c r="AIY439"/>
      <c r="AIZ439"/>
      <c r="AJA439"/>
      <c r="AJB439"/>
      <c r="AJC439"/>
      <c r="AJD439"/>
      <c r="AJE439"/>
      <c r="AJF439"/>
      <c r="AJG439"/>
      <c r="AJH439"/>
      <c r="AJI439"/>
      <c r="AJJ439"/>
      <c r="AJK439"/>
      <c r="AJL439"/>
      <c r="AJM439"/>
      <c r="AJN439"/>
      <c r="AJO439"/>
      <c r="AJP439"/>
      <c r="AJQ439"/>
      <c r="AJR439"/>
      <c r="AJS439"/>
      <c r="AJT439"/>
      <c r="AJU439"/>
      <c r="AJV439"/>
      <c r="AJW439"/>
      <c r="AJX439"/>
      <c r="AJY439"/>
      <c r="AJZ439"/>
      <c r="AKA439"/>
      <c r="AKB439"/>
      <c r="AKC439"/>
      <c r="AKD439"/>
      <c r="AKE439"/>
      <c r="AKF439"/>
      <c r="AKG439"/>
      <c r="AKH439"/>
      <c r="AKI439"/>
      <c r="AKJ439"/>
      <c r="AKK439"/>
      <c r="AKL439"/>
      <c r="AKM439"/>
      <c r="AKN439"/>
      <c r="AKO439"/>
      <c r="AKP439"/>
      <c r="AKQ439"/>
      <c r="AKR439"/>
      <c r="AKS439"/>
      <c r="AKT439"/>
      <c r="AKU439"/>
      <c r="AKV439"/>
      <c r="AKW439"/>
      <c r="AKX439"/>
      <c r="AKY439"/>
      <c r="AKZ439"/>
      <c r="ALA439"/>
      <c r="ALB439"/>
      <c r="ALC439"/>
      <c r="ALD439"/>
      <c r="ALE439"/>
      <c r="ALF439"/>
      <c r="ALG439"/>
      <c r="ALH439"/>
      <c r="ALI439"/>
      <c r="ALJ439"/>
      <c r="ALK439"/>
      <c r="ALL439"/>
      <c r="ALM439"/>
      <c r="ALN439"/>
      <c r="ALO439"/>
      <c r="ALP439"/>
      <c r="ALQ439"/>
      <c r="ALR439"/>
      <c r="ALS439"/>
      <c r="ALT439"/>
      <c r="ALU439"/>
      <c r="ALV439"/>
      <c r="ALW439"/>
      <c r="ALX439"/>
      <c r="ALY439"/>
      <c r="ALZ439"/>
      <c r="AMA439"/>
      <c r="AMB439"/>
      <c r="AMC439"/>
      <c r="AMD439"/>
      <c r="AME439"/>
      <c r="AMF439"/>
      <c r="AMG439"/>
      <c r="AMH439"/>
      <c r="AMI439"/>
    </row>
    <row r="440" spans="1:1024">
      <c r="A440" s="392" t="s">
        <v>1252</v>
      </c>
      <c r="B440" s="156">
        <v>440</v>
      </c>
      <c r="C440" s="393" t="s">
        <v>1253</v>
      </c>
      <c r="D440" s="276"/>
      <c r="E440"/>
      <c r="F440"/>
      <c r="G440"/>
      <c r="H440"/>
      <c r="I440" s="343"/>
      <c r="J440" s="328"/>
      <c r="K440" s="341"/>
      <c r="L440" s="154">
        <v>1</v>
      </c>
      <c r="M440"/>
      <c r="N440"/>
      <c r="O440"/>
      <c r="P440" s="154">
        <v>2</v>
      </c>
      <c r="Q440"/>
      <c r="R440"/>
      <c r="S440"/>
      <c r="T440"/>
      <c r="U440"/>
      <c r="V440" s="166">
        <f t="shared" si="212"/>
        <v>100</v>
      </c>
      <c r="W440" s="166">
        <f t="shared" si="213"/>
        <v>100</v>
      </c>
      <c r="X440" s="166">
        <f t="shared" si="214"/>
        <v>100</v>
      </c>
      <c r="Y440" s="166">
        <f t="shared" si="210"/>
        <v>100</v>
      </c>
      <c r="Z440" s="166">
        <f t="shared" si="211"/>
        <v>10</v>
      </c>
      <c r="AA440" s="174">
        <f t="shared" si="216"/>
        <v>100</v>
      </c>
      <c r="AB440" s="174">
        <f t="shared" si="215"/>
        <v>100</v>
      </c>
      <c r="AC440" s="174">
        <f t="shared" si="196"/>
        <v>100</v>
      </c>
      <c r="AD440"/>
      <c r="AE440"/>
      <c r="AF440" s="162">
        <f t="shared" si="218"/>
        <v>100</v>
      </c>
      <c r="AG440" s="162">
        <f t="shared" si="219"/>
        <v>100</v>
      </c>
      <c r="AH440" s="162">
        <f t="shared" si="220"/>
        <v>100</v>
      </c>
      <c r="AI440" s="162">
        <f t="shared" si="217"/>
        <v>100</v>
      </c>
      <c r="AJ440" s="163"/>
      <c r="AK440"/>
      <c r="AL440" s="154">
        <v>1</v>
      </c>
      <c r="AM440" s="163"/>
      <c r="AN440"/>
      <c r="AO440" s="154">
        <v>10</v>
      </c>
      <c r="AP440"/>
      <c r="AQ440" s="1"/>
      <c r="AR440" s="348" t="s">
        <v>26122</v>
      </c>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c r="ST440"/>
      <c r="SU440"/>
      <c r="SV440"/>
      <c r="SW440"/>
      <c r="SX440"/>
      <c r="SY440"/>
      <c r="SZ440"/>
      <c r="TA440"/>
      <c r="TB440"/>
      <c r="TC440"/>
      <c r="TD440"/>
      <c r="TE440"/>
      <c r="TF440"/>
      <c r="TG440"/>
      <c r="TH440"/>
      <c r="TI440"/>
      <c r="TJ440"/>
      <c r="TK440"/>
      <c r="TL440"/>
      <c r="TM440"/>
      <c r="TN440"/>
      <c r="TO440"/>
      <c r="TP440"/>
      <c r="TQ440"/>
      <c r="TR440"/>
      <c r="TS440"/>
      <c r="TT440"/>
      <c r="TU440"/>
      <c r="TV440"/>
      <c r="TW440"/>
      <c r="TX440"/>
      <c r="TY440"/>
      <c r="TZ440"/>
      <c r="UA440"/>
      <c r="UB440"/>
      <c r="UC440"/>
      <c r="UD440"/>
      <c r="UE440"/>
      <c r="UF440"/>
      <c r="UG440"/>
      <c r="UH440"/>
      <c r="UI440"/>
      <c r="UJ440"/>
      <c r="UK440"/>
      <c r="UL440"/>
      <c r="UM440"/>
      <c r="UN440"/>
      <c r="UO440"/>
      <c r="UP440"/>
      <c r="UQ440"/>
      <c r="UR440"/>
      <c r="US440"/>
      <c r="UT440"/>
      <c r="UU440"/>
      <c r="UV440"/>
      <c r="UW440"/>
      <c r="UX440"/>
      <c r="UY440"/>
      <c r="UZ440"/>
      <c r="VA440"/>
      <c r="VB440"/>
      <c r="VC440"/>
      <c r="VD440"/>
      <c r="VE440"/>
      <c r="VF440"/>
      <c r="VG440"/>
      <c r="VH440"/>
      <c r="VI440"/>
      <c r="VJ440"/>
      <c r="VK440"/>
      <c r="VL440"/>
      <c r="VM440"/>
      <c r="VN440"/>
      <c r="VO440"/>
      <c r="VP440"/>
      <c r="VQ440"/>
      <c r="VR440"/>
      <c r="VS440"/>
      <c r="VT440"/>
      <c r="VU440"/>
      <c r="VV440"/>
      <c r="VW440"/>
      <c r="VX440"/>
      <c r="VY440"/>
      <c r="VZ440"/>
      <c r="WA440"/>
      <c r="WB440"/>
      <c r="WC440"/>
      <c r="WD440"/>
      <c r="WE440"/>
      <c r="WF440"/>
      <c r="WG440"/>
      <c r="WH440"/>
      <c r="WI440"/>
      <c r="WJ440"/>
      <c r="WK440"/>
      <c r="WL440"/>
      <c r="WM440"/>
      <c r="WN440"/>
      <c r="WO440"/>
      <c r="WP440"/>
      <c r="WQ440"/>
      <c r="WR440"/>
      <c r="WS440"/>
      <c r="WT440"/>
      <c r="WU440"/>
      <c r="WV440"/>
      <c r="WW440"/>
      <c r="WX440"/>
      <c r="WY440"/>
      <c r="WZ440"/>
      <c r="XA440"/>
      <c r="XB440"/>
      <c r="XC440"/>
      <c r="XD440"/>
      <c r="XE440"/>
      <c r="XF440"/>
      <c r="XG440"/>
      <c r="XH440"/>
      <c r="XI440"/>
      <c r="XJ440"/>
      <c r="XK440"/>
      <c r="XL440"/>
      <c r="XM440"/>
      <c r="XN440"/>
      <c r="XO440"/>
      <c r="XP440"/>
      <c r="XQ440"/>
      <c r="XR440"/>
      <c r="XS440"/>
      <c r="XT440"/>
      <c r="XU440"/>
      <c r="XV440"/>
      <c r="XW440"/>
      <c r="XX440"/>
      <c r="XY440"/>
      <c r="XZ440"/>
      <c r="YA440"/>
      <c r="YB440"/>
      <c r="YC440"/>
      <c r="YD440"/>
      <c r="YE440"/>
      <c r="YF440"/>
      <c r="YG440"/>
      <c r="YH440"/>
      <c r="YI440"/>
      <c r="YJ440"/>
      <c r="YK440"/>
      <c r="YL440"/>
      <c r="YM440"/>
      <c r="YN440"/>
      <c r="YO440"/>
      <c r="YP440"/>
      <c r="YQ440"/>
      <c r="YR440"/>
      <c r="YS440"/>
      <c r="YT440"/>
      <c r="YU440"/>
      <c r="YV440"/>
      <c r="YW440"/>
      <c r="YX440"/>
      <c r="YY440"/>
      <c r="YZ440"/>
      <c r="ZA440"/>
      <c r="ZB440"/>
      <c r="ZC440"/>
      <c r="ZD440"/>
      <c r="ZE440"/>
      <c r="ZF440"/>
      <c r="ZG440"/>
      <c r="ZH440"/>
      <c r="ZI440"/>
      <c r="ZJ440"/>
      <c r="ZK440"/>
      <c r="ZL440"/>
      <c r="ZM440"/>
      <c r="ZN440"/>
      <c r="ZO440"/>
      <c r="ZP440"/>
      <c r="ZQ440"/>
      <c r="ZR440"/>
      <c r="ZS440"/>
      <c r="ZT440"/>
      <c r="ZU440"/>
      <c r="ZV440"/>
      <c r="ZW440"/>
      <c r="ZX440"/>
      <c r="ZY440"/>
      <c r="ZZ440"/>
      <c r="AAA440"/>
      <c r="AAB440"/>
      <c r="AAC440"/>
      <c r="AAD440"/>
      <c r="AAE440"/>
      <c r="AAF440"/>
      <c r="AAG440"/>
      <c r="AAH440"/>
      <c r="AAI440"/>
      <c r="AAJ440"/>
      <c r="AAK440"/>
      <c r="AAL440"/>
      <c r="AAM440"/>
      <c r="AAN440"/>
      <c r="AAO440"/>
      <c r="AAP440"/>
      <c r="AAQ440"/>
      <c r="AAR440"/>
      <c r="AAS440"/>
      <c r="AAT440"/>
      <c r="AAU440"/>
      <c r="AAV440"/>
      <c r="AAW440"/>
      <c r="AAX440"/>
      <c r="AAY440"/>
      <c r="AAZ440"/>
      <c r="ABA440"/>
      <c r="ABB440"/>
      <c r="ABC440"/>
      <c r="ABD440"/>
      <c r="ABE440"/>
      <c r="ABF440"/>
      <c r="ABG440"/>
      <c r="ABH440"/>
      <c r="ABI440"/>
      <c r="ABJ440"/>
      <c r="ABK440"/>
      <c r="ABL440"/>
      <c r="ABM440"/>
      <c r="ABN440"/>
      <c r="ABO440"/>
      <c r="ABP440"/>
      <c r="ABQ440"/>
      <c r="ABR440"/>
      <c r="ABS440"/>
      <c r="ABT440"/>
      <c r="ABU440"/>
      <c r="ABV440"/>
      <c r="ABW440"/>
      <c r="ABX440"/>
      <c r="ABY440"/>
      <c r="ABZ440"/>
      <c r="ACA440"/>
      <c r="ACB440"/>
      <c r="ACC440"/>
      <c r="ACD440"/>
      <c r="ACE440"/>
      <c r="ACF440"/>
      <c r="ACG440"/>
      <c r="ACH440"/>
      <c r="ACI440"/>
      <c r="ACJ440"/>
      <c r="ACK440"/>
      <c r="ACL440"/>
      <c r="ACM440"/>
      <c r="ACN440"/>
      <c r="ACO440"/>
      <c r="ACP440"/>
      <c r="ACQ440"/>
      <c r="ACR440"/>
      <c r="ACS440"/>
      <c r="ACT440"/>
      <c r="ACU440"/>
      <c r="ACV440"/>
      <c r="ACW440"/>
      <c r="ACX440"/>
      <c r="ACY440"/>
      <c r="ACZ440"/>
      <c r="ADA440"/>
      <c r="ADB440"/>
      <c r="ADC440"/>
      <c r="ADD440"/>
      <c r="ADE440"/>
      <c r="ADF440"/>
      <c r="ADG440"/>
      <c r="ADH440"/>
      <c r="ADI440"/>
      <c r="ADJ440"/>
      <c r="ADK440"/>
      <c r="ADL440"/>
      <c r="ADM440"/>
      <c r="ADN440"/>
      <c r="ADO440"/>
      <c r="ADP440"/>
      <c r="ADQ440"/>
      <c r="ADR440"/>
      <c r="ADS440"/>
      <c r="ADT440"/>
      <c r="ADU440"/>
      <c r="ADV440"/>
      <c r="ADW440"/>
      <c r="ADX440"/>
      <c r="ADY440"/>
      <c r="ADZ440"/>
      <c r="AEA440"/>
      <c r="AEB440"/>
      <c r="AEC440"/>
      <c r="AED440"/>
      <c r="AEE440"/>
      <c r="AEF440"/>
      <c r="AEG440"/>
      <c r="AEH440"/>
      <c r="AEI440"/>
      <c r="AEJ440"/>
      <c r="AEK440"/>
      <c r="AEL440"/>
      <c r="AEM440"/>
      <c r="AEN440"/>
      <c r="AEO440"/>
      <c r="AEP440"/>
      <c r="AEQ440"/>
      <c r="AER440"/>
      <c r="AES440"/>
      <c r="AET440"/>
      <c r="AEU440"/>
      <c r="AEV440"/>
      <c r="AEW440"/>
      <c r="AEX440"/>
      <c r="AEY440"/>
      <c r="AEZ440"/>
      <c r="AFA440"/>
      <c r="AFB440"/>
      <c r="AFC440"/>
      <c r="AFD440"/>
      <c r="AFE440"/>
      <c r="AFF440"/>
      <c r="AFG440"/>
      <c r="AFH440"/>
      <c r="AFI440"/>
      <c r="AFJ440"/>
      <c r="AFK440"/>
      <c r="AFL440"/>
      <c r="AFM440"/>
      <c r="AFN440"/>
      <c r="AFO440"/>
      <c r="AFP440"/>
      <c r="AFQ440"/>
      <c r="AFR440"/>
      <c r="AFS440"/>
      <c r="AFT440"/>
      <c r="AFU440"/>
      <c r="AFV440"/>
      <c r="AFW440"/>
      <c r="AFX440"/>
      <c r="AFY440"/>
      <c r="AFZ440"/>
      <c r="AGA440"/>
      <c r="AGB440"/>
      <c r="AGC440"/>
      <c r="AGD440"/>
      <c r="AGE440"/>
      <c r="AGF440"/>
      <c r="AGG440"/>
      <c r="AGH440"/>
      <c r="AGI440"/>
      <c r="AGJ440"/>
      <c r="AGK440"/>
      <c r="AGL440"/>
      <c r="AGM440"/>
      <c r="AGN440"/>
      <c r="AGO440"/>
      <c r="AGP440"/>
      <c r="AGQ440"/>
      <c r="AGR440"/>
      <c r="AGS440"/>
      <c r="AGT440"/>
      <c r="AGU440"/>
      <c r="AGV440"/>
      <c r="AGW440"/>
      <c r="AGX440"/>
      <c r="AGY440"/>
      <c r="AGZ440"/>
      <c r="AHA440"/>
      <c r="AHB440"/>
      <c r="AHC440"/>
      <c r="AHD440"/>
      <c r="AHE440"/>
      <c r="AHF440"/>
      <c r="AHG440"/>
      <c r="AHH440"/>
      <c r="AHI440"/>
      <c r="AHJ440"/>
      <c r="AHK440"/>
      <c r="AHL440"/>
      <c r="AHM440"/>
      <c r="AHN440"/>
      <c r="AHO440"/>
      <c r="AHP440"/>
      <c r="AHQ440"/>
      <c r="AHR440"/>
      <c r="AHS440"/>
      <c r="AHT440"/>
      <c r="AHU440"/>
      <c r="AHV440"/>
      <c r="AHW440"/>
      <c r="AHX440"/>
      <c r="AHY440"/>
      <c r="AHZ440"/>
      <c r="AIA440"/>
      <c r="AIB440"/>
      <c r="AIC440"/>
      <c r="AID440"/>
      <c r="AIE440"/>
      <c r="AIF440"/>
      <c r="AIG440"/>
      <c r="AIH440"/>
      <c r="AII440"/>
      <c r="AIJ440"/>
      <c r="AIK440"/>
      <c r="AIL440"/>
      <c r="AIM440"/>
      <c r="AIN440"/>
      <c r="AIO440"/>
      <c r="AIP440"/>
      <c r="AIQ440"/>
      <c r="AIR440"/>
      <c r="AIS440"/>
      <c r="AIT440"/>
      <c r="AIU440"/>
      <c r="AIV440"/>
      <c r="AIW440"/>
      <c r="AIX440"/>
      <c r="AIY440"/>
      <c r="AIZ440"/>
      <c r="AJA440"/>
      <c r="AJB440"/>
      <c r="AJC440"/>
      <c r="AJD440"/>
      <c r="AJE440"/>
      <c r="AJF440"/>
      <c r="AJG440"/>
      <c r="AJH440"/>
      <c r="AJI440"/>
      <c r="AJJ440"/>
      <c r="AJK440"/>
      <c r="AJL440"/>
      <c r="AJM440"/>
      <c r="AJN440"/>
      <c r="AJO440"/>
      <c r="AJP440"/>
      <c r="AJQ440"/>
      <c r="AJR440"/>
      <c r="AJS440"/>
      <c r="AJT440"/>
      <c r="AJU440"/>
      <c r="AJV440"/>
      <c r="AJW440"/>
      <c r="AJX440"/>
      <c r="AJY440"/>
      <c r="AJZ440"/>
      <c r="AKA440"/>
      <c r="AKB440"/>
      <c r="AKC440"/>
      <c r="AKD440"/>
      <c r="AKE440"/>
      <c r="AKF440"/>
      <c r="AKG440"/>
      <c r="AKH440"/>
      <c r="AKI440"/>
      <c r="AKJ440"/>
      <c r="AKK440"/>
      <c r="AKL440"/>
      <c r="AKM440"/>
      <c r="AKN440"/>
      <c r="AKO440"/>
      <c r="AKP440"/>
      <c r="AKQ440"/>
      <c r="AKR440"/>
      <c r="AKS440"/>
      <c r="AKT440"/>
      <c r="AKU440"/>
      <c r="AKV440"/>
      <c r="AKW440"/>
      <c r="AKX440"/>
      <c r="AKY440"/>
      <c r="AKZ440"/>
      <c r="ALA440"/>
      <c r="ALB440"/>
      <c r="ALC440"/>
      <c r="ALD440"/>
      <c r="ALE440"/>
      <c r="ALF440"/>
      <c r="ALG440"/>
      <c r="ALH440"/>
      <c r="ALI440"/>
      <c r="ALJ440"/>
      <c r="ALK440"/>
      <c r="ALL440"/>
      <c r="ALM440"/>
      <c r="ALN440"/>
      <c r="ALO440"/>
      <c r="ALP440"/>
      <c r="ALQ440"/>
      <c r="ALR440"/>
      <c r="ALS440"/>
      <c r="ALT440"/>
      <c r="ALU440"/>
      <c r="ALV440"/>
      <c r="ALW440"/>
      <c r="ALX440"/>
      <c r="ALY440"/>
      <c r="ALZ440"/>
      <c r="AMA440"/>
      <c r="AMB440"/>
      <c r="AMC440"/>
      <c r="AMD440"/>
      <c r="AME440"/>
      <c r="AMF440"/>
      <c r="AMG440"/>
      <c r="AMH440"/>
      <c r="AMI440"/>
    </row>
    <row r="441" spans="1:1024" ht="42.75">
      <c r="A441" s="277" t="s">
        <v>5972</v>
      </c>
      <c r="B441" s="156">
        <v>441</v>
      </c>
      <c r="C441" t="s">
        <v>26123</v>
      </c>
      <c r="D441" s="288" t="s">
        <v>5974</v>
      </c>
      <c r="E441" s="246"/>
      <c r="F441" s="245"/>
      <c r="G441" s="245"/>
      <c r="H441" s="245"/>
      <c r="I441" s="343"/>
      <c r="J441" s="245"/>
      <c r="K441" s="245"/>
      <c r="L441" s="245"/>
      <c r="M441" s="245"/>
      <c r="N441" s="245"/>
      <c r="O441" s="244"/>
      <c r="P441" s="245"/>
      <c r="Q441" s="245"/>
      <c r="R441" s="245"/>
      <c r="S441" s="245"/>
      <c r="T441" s="245"/>
      <c r="U441" s="247"/>
      <c r="V441" s="248">
        <f t="shared" si="212"/>
        <v>100</v>
      </c>
      <c r="W441" s="248">
        <f t="shared" si="213"/>
        <v>100</v>
      </c>
      <c r="X441" s="248">
        <f t="shared" si="214"/>
        <v>100</v>
      </c>
      <c r="Y441" s="248">
        <f t="shared" si="210"/>
        <v>100</v>
      </c>
      <c r="Z441" s="248">
        <f t="shared" si="211"/>
        <v>100</v>
      </c>
      <c r="AA441" s="249">
        <f t="shared" si="216"/>
        <v>100</v>
      </c>
      <c r="AB441" s="249">
        <f t="shared" si="215"/>
        <v>100</v>
      </c>
      <c r="AC441" s="249">
        <f t="shared" si="196"/>
        <v>100</v>
      </c>
      <c r="AF441" s="250">
        <f t="shared" si="218"/>
        <v>100</v>
      </c>
      <c r="AG441" s="250">
        <f t="shared" si="219"/>
        <v>100</v>
      </c>
      <c r="AH441" s="250">
        <f t="shared" si="220"/>
        <v>100</v>
      </c>
      <c r="AI441" s="250">
        <f t="shared" si="217"/>
        <v>100</v>
      </c>
      <c r="AJ441" s="251"/>
      <c r="AK441" s="244"/>
      <c r="AL441" s="245"/>
      <c r="AM441" s="163"/>
      <c r="AQ441" s="270" t="s">
        <v>5969</v>
      </c>
      <c r="AR441" s="254" t="s">
        <v>5973</v>
      </c>
    </row>
    <row r="442" spans="1:1024" ht="28.5">
      <c r="A442" s="278" t="s">
        <v>2668</v>
      </c>
      <c r="B442" s="156">
        <v>442</v>
      </c>
      <c r="C442" t="s">
        <v>26124</v>
      </c>
      <c r="D442" s="278" t="s">
        <v>6379</v>
      </c>
      <c r="E442" s="155" t="s">
        <v>849</v>
      </c>
      <c r="F442" s="154">
        <v>4</v>
      </c>
      <c r="G442" s="154">
        <v>4</v>
      </c>
      <c r="H442" s="154">
        <v>4</v>
      </c>
      <c r="I442" s="349">
        <v>11.2</v>
      </c>
      <c r="J442" s="154">
        <v>2</v>
      </c>
      <c r="K442" s="154">
        <v>2</v>
      </c>
      <c r="L442" s="154">
        <v>1</v>
      </c>
      <c r="N442" s="154">
        <v>1</v>
      </c>
      <c r="V442" s="166">
        <f t="shared" si="212"/>
        <v>100</v>
      </c>
      <c r="W442" s="166">
        <f t="shared" si="213"/>
        <v>100</v>
      </c>
      <c r="X442" s="166">
        <f t="shared" si="214"/>
        <v>100</v>
      </c>
      <c r="Y442" s="166">
        <f t="shared" si="210"/>
        <v>100</v>
      </c>
      <c r="Z442" s="166">
        <f t="shared" si="211"/>
        <v>100</v>
      </c>
      <c r="AA442" s="174">
        <f t="shared" si="216"/>
        <v>100</v>
      </c>
      <c r="AB442" s="174">
        <f t="shared" si="215"/>
        <v>100</v>
      </c>
      <c r="AC442" s="174">
        <f t="shared" si="196"/>
        <v>100</v>
      </c>
      <c r="AF442" s="162">
        <f t="shared" si="218"/>
        <v>10</v>
      </c>
      <c r="AG442" s="162">
        <f t="shared" si="219"/>
        <v>10</v>
      </c>
      <c r="AH442" s="162">
        <f t="shared" si="220"/>
        <v>100</v>
      </c>
      <c r="AI442" s="162">
        <f t="shared" si="217"/>
        <v>100</v>
      </c>
      <c r="AJ442" s="163"/>
      <c r="AL442" s="154">
        <v>2</v>
      </c>
      <c r="AM442" s="163"/>
      <c r="AQ442" s="243" t="s">
        <v>6380</v>
      </c>
    </row>
    <row r="443" spans="1:1024" ht="45">
      <c r="A443" s="278" t="s">
        <v>6383</v>
      </c>
      <c r="B443" s="156">
        <v>443</v>
      </c>
      <c r="C443" s="311" t="s">
        <v>6381</v>
      </c>
      <c r="D443" s="278" t="s">
        <v>6382</v>
      </c>
      <c r="I443" s="349">
        <v>23.3</v>
      </c>
      <c r="V443" s="166">
        <f t="shared" si="212"/>
        <v>100</v>
      </c>
      <c r="W443" s="166">
        <f t="shared" si="213"/>
        <v>100</v>
      </c>
      <c r="X443" s="166">
        <f t="shared" si="214"/>
        <v>100</v>
      </c>
      <c r="Y443" s="166">
        <f t="shared" ref="Y443:Y474" si="221">IF(P443=1,10,100)</f>
        <v>100</v>
      </c>
      <c r="Z443" s="166">
        <f t="shared" ref="Z443:Z474" si="222">IF(P443=1,1,IF(P443=2,10,100))</f>
        <v>100</v>
      </c>
      <c r="AA443" s="174">
        <f t="shared" si="216"/>
        <v>100</v>
      </c>
      <c r="AB443" s="174">
        <f t="shared" si="215"/>
        <v>100</v>
      </c>
      <c r="AC443" s="174">
        <f t="shared" si="196"/>
        <v>100</v>
      </c>
      <c r="AF443" s="162">
        <f t="shared" si="218"/>
        <v>100</v>
      </c>
      <c r="AG443" s="162">
        <f t="shared" si="219"/>
        <v>100</v>
      </c>
      <c r="AH443" s="162">
        <f t="shared" si="220"/>
        <v>100</v>
      </c>
      <c r="AI443" s="162">
        <f t="shared" si="217"/>
        <v>100</v>
      </c>
      <c r="AJ443" s="352" t="s">
        <v>25607</v>
      </c>
      <c r="AL443" s="154">
        <v>4</v>
      </c>
      <c r="AM443" s="163"/>
      <c r="AQ443" s="243" t="s">
        <v>781</v>
      </c>
      <c r="AS443" s="154" t="s">
        <v>6560</v>
      </c>
      <c r="AT443" s="154">
        <v>5.5000000000000003E-4</v>
      </c>
    </row>
    <row r="444" spans="1:1024" ht="28.5">
      <c r="A444" s="278" t="s">
        <v>6393</v>
      </c>
      <c r="B444" s="156">
        <v>444</v>
      </c>
      <c r="C444" s="299" t="s">
        <v>6394</v>
      </c>
      <c r="D444" s="278" t="s">
        <v>6395</v>
      </c>
      <c r="E444" s="155" t="s">
        <v>791</v>
      </c>
      <c r="I444" s="349">
        <v>5.98</v>
      </c>
      <c r="J444" s="154">
        <v>2</v>
      </c>
      <c r="L444" s="154">
        <v>1</v>
      </c>
      <c r="N444" s="154">
        <v>1</v>
      </c>
      <c r="V444" s="166">
        <f t="shared" ref="V444:V475" si="223">IF(O444=1,10,100)</f>
        <v>100</v>
      </c>
      <c r="W444" s="166">
        <f t="shared" ref="W444:W475" si="224">IF(O444=1,1,IF(O444=2,10,100))</f>
        <v>100</v>
      </c>
      <c r="X444" s="166">
        <f t="shared" ref="X444:X475" si="225">IF(O444=3,20,100)</f>
        <v>100</v>
      </c>
      <c r="Y444" s="166">
        <f t="shared" si="221"/>
        <v>100</v>
      </c>
      <c r="Z444" s="166">
        <f t="shared" si="222"/>
        <v>100</v>
      </c>
      <c r="AA444" s="174">
        <f t="shared" si="216"/>
        <v>100</v>
      </c>
      <c r="AB444" s="174">
        <f t="shared" si="215"/>
        <v>100</v>
      </c>
      <c r="AC444" s="174">
        <f t="shared" si="196"/>
        <v>100</v>
      </c>
      <c r="AF444" s="162">
        <f t="shared" si="218"/>
        <v>100</v>
      </c>
      <c r="AG444" s="162">
        <f t="shared" si="219"/>
        <v>10</v>
      </c>
      <c r="AH444" s="162">
        <f t="shared" si="220"/>
        <v>100</v>
      </c>
      <c r="AI444" s="162">
        <f t="shared" si="217"/>
        <v>100</v>
      </c>
      <c r="AJ444" s="352" t="s">
        <v>25986</v>
      </c>
      <c r="AM444" s="163"/>
      <c r="AQ444" s="243" t="s">
        <v>781</v>
      </c>
    </row>
    <row r="445" spans="1:1024" ht="28.5">
      <c r="A445" s="278" t="s">
        <v>6400</v>
      </c>
      <c r="B445" s="156">
        <v>445</v>
      </c>
      <c r="C445" s="299" t="s">
        <v>6435</v>
      </c>
      <c r="D445" s="278" t="s">
        <v>6401</v>
      </c>
      <c r="E445" s="155" t="s">
        <v>791</v>
      </c>
      <c r="I445" s="349">
        <v>5.69</v>
      </c>
      <c r="J445" s="154">
        <v>2</v>
      </c>
      <c r="L445" s="154" t="s">
        <v>772</v>
      </c>
      <c r="N445" s="154">
        <v>1</v>
      </c>
      <c r="V445" s="166">
        <f t="shared" si="223"/>
        <v>100</v>
      </c>
      <c r="W445" s="166">
        <f t="shared" si="224"/>
        <v>100</v>
      </c>
      <c r="X445" s="166">
        <f t="shared" si="225"/>
        <v>100</v>
      </c>
      <c r="Y445" s="166">
        <f t="shared" si="221"/>
        <v>100</v>
      </c>
      <c r="Z445" s="166">
        <f t="shared" si="222"/>
        <v>100</v>
      </c>
      <c r="AA445" s="174">
        <f t="shared" si="216"/>
        <v>100</v>
      </c>
      <c r="AB445" s="174">
        <f t="shared" si="215"/>
        <v>100</v>
      </c>
      <c r="AC445" s="174">
        <f t="shared" ref="AC445:AC510" si="226">IF(OR(EXACT(S445,"1A"),EXACT(S445,"1B")),0.3,IF(S445=2,3,100))</f>
        <v>100</v>
      </c>
      <c r="AF445" s="162">
        <f t="shared" si="218"/>
        <v>100</v>
      </c>
      <c r="AG445" s="162">
        <f t="shared" si="219"/>
        <v>10</v>
      </c>
      <c r="AH445" s="162">
        <f t="shared" si="220"/>
        <v>100</v>
      </c>
      <c r="AI445" s="162">
        <f t="shared" si="217"/>
        <v>100</v>
      </c>
      <c r="AJ445" s="352" t="s">
        <v>26125</v>
      </c>
      <c r="AK445" s="154">
        <v>1</v>
      </c>
      <c r="AL445" s="154">
        <v>1</v>
      </c>
      <c r="AM445" s="163"/>
      <c r="AN445" s="154">
        <v>1</v>
      </c>
      <c r="AO445" s="154">
        <v>1</v>
      </c>
      <c r="AQ445" s="270" t="s">
        <v>781</v>
      </c>
    </row>
    <row r="446" spans="1:1024" ht="28.5">
      <c r="A446" s="278" t="s">
        <v>6402</v>
      </c>
      <c r="B446" s="156">
        <v>446</v>
      </c>
      <c r="C446" s="299" t="s">
        <v>6436</v>
      </c>
      <c r="D446" s="278" t="s">
        <v>6403</v>
      </c>
      <c r="E446" s="155" t="s">
        <v>791</v>
      </c>
      <c r="I446" s="349">
        <v>5.69</v>
      </c>
      <c r="J446" s="154">
        <v>2</v>
      </c>
      <c r="L446" s="154" t="s">
        <v>772</v>
      </c>
      <c r="N446" s="154">
        <v>1</v>
      </c>
      <c r="V446" s="166">
        <f t="shared" si="223"/>
        <v>100</v>
      </c>
      <c r="W446" s="166">
        <f t="shared" si="224"/>
        <v>100</v>
      </c>
      <c r="X446" s="166">
        <f t="shared" si="225"/>
        <v>100</v>
      </c>
      <c r="Y446" s="166">
        <f t="shared" si="221"/>
        <v>100</v>
      </c>
      <c r="Z446" s="166">
        <f t="shared" si="222"/>
        <v>100</v>
      </c>
      <c r="AA446" s="174">
        <f t="shared" si="216"/>
        <v>100</v>
      </c>
      <c r="AB446" s="174">
        <f t="shared" si="215"/>
        <v>100</v>
      </c>
      <c r="AC446" s="174">
        <f t="shared" si="226"/>
        <v>100</v>
      </c>
      <c r="AF446" s="162">
        <f t="shared" si="218"/>
        <v>100</v>
      </c>
      <c r="AG446" s="162">
        <f t="shared" si="219"/>
        <v>10</v>
      </c>
      <c r="AH446" s="162">
        <f t="shared" si="220"/>
        <v>100</v>
      </c>
      <c r="AI446" s="162">
        <f t="shared" si="217"/>
        <v>100</v>
      </c>
      <c r="AJ446" s="352" t="s">
        <v>26115</v>
      </c>
      <c r="AK446" s="154">
        <v>1</v>
      </c>
      <c r="AL446" s="154">
        <v>1</v>
      </c>
      <c r="AM446" s="163"/>
      <c r="AN446" s="154">
        <v>1</v>
      </c>
      <c r="AQ446" s="270" t="s">
        <v>781</v>
      </c>
    </row>
    <row r="447" spans="1:1024" ht="28.5">
      <c r="A447" s="278" t="s">
        <v>6396</v>
      </c>
      <c r="B447" s="156">
        <v>447</v>
      </c>
      <c r="C447" s="299" t="s">
        <v>6434</v>
      </c>
      <c r="D447" s="278" t="s">
        <v>25525</v>
      </c>
      <c r="E447" s="155" t="s">
        <v>791</v>
      </c>
      <c r="I447" s="349">
        <v>5.69</v>
      </c>
      <c r="J447" s="154">
        <v>2</v>
      </c>
      <c r="L447" s="154" t="s">
        <v>772</v>
      </c>
      <c r="N447" s="154">
        <v>1</v>
      </c>
      <c r="V447" s="166">
        <f t="shared" si="223"/>
        <v>100</v>
      </c>
      <c r="W447" s="166">
        <f t="shared" si="224"/>
        <v>100</v>
      </c>
      <c r="X447" s="166">
        <f t="shared" si="225"/>
        <v>100</v>
      </c>
      <c r="Y447" s="166">
        <f t="shared" si="221"/>
        <v>100</v>
      </c>
      <c r="Z447" s="166">
        <f t="shared" si="222"/>
        <v>100</v>
      </c>
      <c r="AA447" s="174">
        <f t="shared" si="216"/>
        <v>100</v>
      </c>
      <c r="AB447" s="174">
        <f t="shared" si="215"/>
        <v>100</v>
      </c>
      <c r="AC447" s="174">
        <f t="shared" si="226"/>
        <v>100</v>
      </c>
      <c r="AF447" s="162">
        <f t="shared" si="218"/>
        <v>100</v>
      </c>
      <c r="AG447" s="162">
        <f t="shared" si="219"/>
        <v>10</v>
      </c>
      <c r="AH447" s="162">
        <f t="shared" si="220"/>
        <v>100</v>
      </c>
      <c r="AI447" s="162">
        <f t="shared" si="217"/>
        <v>100</v>
      </c>
      <c r="AJ447" s="352" t="s">
        <v>26126</v>
      </c>
      <c r="AK447" s="154">
        <v>1</v>
      </c>
      <c r="AL447" s="154">
        <v>1</v>
      </c>
      <c r="AM447" s="163"/>
      <c r="AN447" s="154">
        <v>1</v>
      </c>
      <c r="AO447" s="154">
        <v>1</v>
      </c>
      <c r="AQ447" s="243" t="s">
        <v>781</v>
      </c>
    </row>
    <row r="448" spans="1:1024" s="235" customFormat="1" ht="28.5">
      <c r="A448" s="278" t="s">
        <v>6437</v>
      </c>
      <c r="B448" s="156">
        <v>448</v>
      </c>
      <c r="C448" t="s">
        <v>26127</v>
      </c>
      <c r="D448" s="278" t="s">
        <v>1090</v>
      </c>
      <c r="E448" s="155" t="s">
        <v>791</v>
      </c>
      <c r="F448" s="154"/>
      <c r="G448" s="154"/>
      <c r="H448" s="154"/>
      <c r="I448" s="343"/>
      <c r="J448" s="154">
        <v>2</v>
      </c>
      <c r="K448" s="154">
        <v>2</v>
      </c>
      <c r="L448" s="154"/>
      <c r="M448" s="154"/>
      <c r="N448" s="154"/>
      <c r="O448" s="154">
        <v>3</v>
      </c>
      <c r="P448" s="154"/>
      <c r="Q448" s="154"/>
      <c r="R448" s="154"/>
      <c r="S448" s="154"/>
      <c r="T448" s="154"/>
      <c r="U448" s="154"/>
      <c r="V448" s="166">
        <f t="shared" si="223"/>
        <v>100</v>
      </c>
      <c r="W448" s="166">
        <f t="shared" si="224"/>
        <v>100</v>
      </c>
      <c r="X448" s="166">
        <f t="shared" si="225"/>
        <v>20</v>
      </c>
      <c r="Y448" s="166">
        <f t="shared" si="221"/>
        <v>100</v>
      </c>
      <c r="Z448" s="166">
        <f t="shared" si="222"/>
        <v>100</v>
      </c>
      <c r="AA448" s="174">
        <f t="shared" si="216"/>
        <v>100</v>
      </c>
      <c r="AB448" s="174">
        <f t="shared" si="215"/>
        <v>100</v>
      </c>
      <c r="AC448" s="174">
        <f t="shared" si="226"/>
        <v>100</v>
      </c>
      <c r="AD448" s="154"/>
      <c r="AE448" s="154"/>
      <c r="AF448" s="162">
        <f t="shared" si="218"/>
        <v>10</v>
      </c>
      <c r="AG448" s="162">
        <f t="shared" si="219"/>
        <v>10</v>
      </c>
      <c r="AH448" s="162">
        <f t="shared" si="220"/>
        <v>100</v>
      </c>
      <c r="AI448" s="162">
        <f t="shared" si="217"/>
        <v>100</v>
      </c>
      <c r="AJ448" s="163"/>
      <c r="AK448" s="154"/>
      <c r="AL448" s="154"/>
      <c r="AM448" s="163"/>
      <c r="AN448" s="154"/>
      <c r="AO448" s="154"/>
      <c r="AP448" s="154"/>
      <c r="AQ448" s="243" t="s">
        <v>6438</v>
      </c>
      <c r="AR448" s="154"/>
      <c r="AS448" s="154"/>
      <c r="AT448" s="154"/>
      <c r="AU448" s="154"/>
      <c r="AV448" s="154"/>
      <c r="AW448" s="154"/>
      <c r="AX448" s="154"/>
      <c r="AY448" s="154"/>
      <c r="AZ448" s="154"/>
      <c r="BA448" s="154"/>
      <c r="BB448" s="154"/>
      <c r="BC448" s="154"/>
      <c r="BD448" s="154"/>
      <c r="BE448" s="154"/>
      <c r="BF448" s="154"/>
      <c r="BG448" s="154"/>
      <c r="BH448" s="154"/>
      <c r="BI448" s="154"/>
      <c r="BJ448" s="154"/>
      <c r="BK448" s="154"/>
      <c r="BL448" s="154"/>
      <c r="BM448" s="154"/>
      <c r="BN448" s="154"/>
      <c r="BO448" s="154"/>
      <c r="BP448" s="154"/>
      <c r="BQ448" s="154"/>
      <c r="BR448" s="154"/>
      <c r="BS448" s="154"/>
      <c r="BT448" s="154"/>
      <c r="BU448" s="154"/>
      <c r="BV448" s="154"/>
      <c r="BW448" s="154"/>
      <c r="BX448" s="154"/>
      <c r="BY448" s="154"/>
      <c r="BZ448" s="154"/>
      <c r="CA448" s="154"/>
      <c r="CB448" s="154"/>
      <c r="CC448" s="154"/>
      <c r="CD448" s="154"/>
      <c r="CE448" s="154"/>
      <c r="CF448" s="154"/>
      <c r="CG448" s="154"/>
      <c r="CH448" s="154"/>
      <c r="CI448" s="154"/>
      <c r="CJ448" s="154"/>
      <c r="CK448" s="154"/>
      <c r="CL448" s="154"/>
      <c r="CM448" s="154"/>
      <c r="CN448" s="154"/>
      <c r="CO448" s="154"/>
      <c r="CP448" s="154"/>
      <c r="CQ448" s="154"/>
      <c r="CR448" s="154"/>
      <c r="CS448" s="154"/>
      <c r="CT448" s="154"/>
      <c r="CU448" s="154"/>
      <c r="CV448" s="154"/>
      <c r="CW448" s="154"/>
      <c r="CX448" s="154"/>
      <c r="CY448" s="154"/>
      <c r="CZ448" s="154"/>
      <c r="DA448" s="154"/>
      <c r="DB448" s="154"/>
      <c r="DC448" s="154"/>
      <c r="DD448" s="154"/>
      <c r="DE448" s="154"/>
      <c r="DF448" s="154"/>
      <c r="DG448" s="154"/>
      <c r="DH448" s="154"/>
      <c r="DI448" s="154"/>
      <c r="DJ448" s="154"/>
      <c r="DK448" s="154"/>
      <c r="DL448" s="154"/>
      <c r="DM448" s="154"/>
      <c r="DN448" s="154"/>
      <c r="DO448" s="154"/>
      <c r="DP448" s="154"/>
      <c r="DQ448" s="154"/>
      <c r="DR448" s="154"/>
      <c r="DS448" s="154"/>
      <c r="DT448" s="154"/>
      <c r="DU448" s="154"/>
      <c r="DV448" s="154"/>
      <c r="DW448" s="154"/>
      <c r="DX448" s="154"/>
      <c r="DY448" s="154"/>
      <c r="DZ448" s="154"/>
      <c r="EA448" s="154"/>
      <c r="EB448" s="154"/>
      <c r="EC448" s="154"/>
      <c r="ED448" s="154"/>
      <c r="EE448" s="154"/>
      <c r="EF448" s="154"/>
      <c r="EG448" s="154"/>
      <c r="EH448" s="154"/>
      <c r="EI448" s="154"/>
      <c r="EJ448" s="154"/>
      <c r="EK448" s="154"/>
      <c r="EL448" s="154"/>
      <c r="EM448" s="154"/>
      <c r="EN448" s="154"/>
      <c r="EO448" s="154"/>
      <c r="EP448" s="154"/>
      <c r="EQ448" s="154"/>
      <c r="ER448" s="154"/>
      <c r="ES448" s="154"/>
      <c r="ET448" s="154"/>
      <c r="EU448" s="154"/>
      <c r="EV448" s="154"/>
      <c r="EW448" s="154"/>
      <c r="EX448" s="154"/>
      <c r="EY448" s="154"/>
      <c r="EZ448" s="154"/>
      <c r="FA448" s="154"/>
      <c r="FB448" s="154"/>
      <c r="FC448" s="154"/>
      <c r="FD448" s="154"/>
      <c r="FE448" s="154"/>
      <c r="FF448" s="154"/>
      <c r="FG448" s="154"/>
      <c r="FH448" s="154"/>
      <c r="FI448" s="154"/>
      <c r="FJ448" s="154"/>
      <c r="FK448" s="154"/>
      <c r="FL448" s="154"/>
      <c r="FM448" s="154"/>
      <c r="FN448" s="154"/>
      <c r="FO448" s="154"/>
      <c r="FP448" s="154"/>
      <c r="FQ448" s="154"/>
      <c r="FR448" s="154"/>
      <c r="FS448" s="154"/>
      <c r="FT448" s="154"/>
      <c r="FU448" s="154"/>
      <c r="FV448" s="154"/>
      <c r="FW448" s="154"/>
      <c r="FX448" s="154"/>
      <c r="FY448" s="154"/>
      <c r="FZ448" s="154"/>
      <c r="GA448" s="154"/>
      <c r="GB448" s="154"/>
      <c r="GC448" s="154"/>
      <c r="GD448" s="154"/>
      <c r="GE448" s="154"/>
      <c r="GF448" s="154"/>
      <c r="GG448" s="154"/>
      <c r="GH448" s="154"/>
      <c r="GI448" s="154"/>
      <c r="GJ448" s="154"/>
      <c r="GK448" s="154"/>
      <c r="GL448" s="154"/>
      <c r="GM448" s="154"/>
      <c r="GN448" s="154"/>
      <c r="GO448" s="154"/>
      <c r="GP448" s="154"/>
      <c r="GQ448" s="154"/>
      <c r="GR448" s="154"/>
      <c r="GS448" s="154"/>
      <c r="GT448" s="154"/>
      <c r="GU448" s="154"/>
      <c r="GV448" s="154"/>
      <c r="GW448" s="154"/>
      <c r="GX448" s="154"/>
      <c r="GY448" s="154"/>
      <c r="GZ448" s="154"/>
      <c r="HA448" s="154"/>
      <c r="HB448" s="154"/>
      <c r="HC448" s="154"/>
      <c r="HD448" s="154"/>
      <c r="HE448" s="154"/>
      <c r="HF448" s="154"/>
      <c r="HG448" s="154"/>
      <c r="HH448" s="154"/>
      <c r="HI448" s="154"/>
      <c r="HJ448" s="154"/>
      <c r="HK448" s="154"/>
      <c r="HL448" s="154"/>
      <c r="HM448" s="154"/>
      <c r="HN448" s="154"/>
      <c r="HO448" s="154"/>
      <c r="HP448" s="154"/>
      <c r="HQ448" s="154"/>
      <c r="HR448" s="154"/>
      <c r="HS448" s="154"/>
      <c r="HT448" s="154"/>
      <c r="HU448" s="154"/>
      <c r="HV448" s="154"/>
      <c r="HW448" s="154"/>
      <c r="HX448" s="154"/>
      <c r="HY448" s="154"/>
      <c r="HZ448" s="154"/>
      <c r="IA448" s="154"/>
      <c r="IB448" s="154"/>
      <c r="IC448" s="154"/>
      <c r="ID448" s="154"/>
      <c r="IE448" s="154"/>
      <c r="IF448" s="154"/>
      <c r="IG448" s="154"/>
      <c r="IH448" s="154"/>
      <c r="II448" s="154"/>
      <c r="IJ448" s="154"/>
      <c r="IK448" s="154"/>
      <c r="IL448" s="154"/>
      <c r="IM448" s="154"/>
      <c r="IN448" s="154"/>
      <c r="IO448" s="154"/>
      <c r="IP448" s="154"/>
      <c r="IQ448" s="154"/>
      <c r="IR448" s="154"/>
      <c r="IS448" s="154"/>
      <c r="IT448" s="154"/>
      <c r="IU448" s="154"/>
      <c r="IV448" s="154"/>
      <c r="IW448" s="154"/>
      <c r="IX448" s="154"/>
      <c r="IY448" s="154"/>
      <c r="IZ448" s="154"/>
      <c r="JA448" s="154"/>
      <c r="JB448" s="154"/>
      <c r="JC448" s="154"/>
      <c r="JD448" s="154"/>
      <c r="JE448" s="154"/>
      <c r="JF448" s="154"/>
      <c r="JG448" s="154"/>
      <c r="JH448" s="154"/>
      <c r="JI448" s="154"/>
      <c r="JJ448" s="154"/>
      <c r="JK448" s="154"/>
      <c r="JL448" s="154"/>
      <c r="JM448" s="154"/>
      <c r="JN448" s="154"/>
      <c r="JO448" s="154"/>
      <c r="JP448" s="154"/>
      <c r="JQ448" s="154"/>
      <c r="JR448" s="154"/>
      <c r="JS448" s="154"/>
      <c r="JT448" s="154"/>
      <c r="JU448" s="154"/>
      <c r="JV448" s="154"/>
      <c r="JW448" s="154"/>
      <c r="JX448" s="154"/>
      <c r="JY448" s="154"/>
      <c r="JZ448" s="154"/>
      <c r="KA448" s="154"/>
      <c r="KB448" s="154"/>
      <c r="KC448" s="154"/>
      <c r="KD448" s="154"/>
      <c r="KE448" s="154"/>
      <c r="KF448" s="154"/>
      <c r="KG448" s="154"/>
      <c r="KH448" s="154"/>
      <c r="KI448" s="154"/>
      <c r="KJ448" s="154"/>
      <c r="KK448" s="154"/>
      <c r="KL448" s="154"/>
      <c r="KM448" s="154"/>
      <c r="KN448" s="154"/>
      <c r="KO448" s="154"/>
      <c r="KP448" s="154"/>
      <c r="KQ448" s="154"/>
      <c r="KR448" s="154"/>
      <c r="KS448" s="154"/>
      <c r="KT448" s="154"/>
      <c r="KU448" s="154"/>
      <c r="KV448" s="154"/>
      <c r="KW448" s="154"/>
      <c r="KX448" s="154"/>
      <c r="KY448" s="154"/>
      <c r="KZ448" s="154"/>
      <c r="LA448" s="154"/>
      <c r="LB448" s="154"/>
      <c r="LC448" s="154"/>
      <c r="LD448" s="154"/>
      <c r="LE448" s="154"/>
      <c r="LF448" s="154"/>
      <c r="LG448" s="154"/>
      <c r="LH448" s="154"/>
      <c r="LI448" s="154"/>
      <c r="LJ448" s="154"/>
      <c r="LK448" s="154"/>
      <c r="LL448" s="154"/>
      <c r="LM448" s="154"/>
      <c r="LN448" s="154"/>
      <c r="LO448" s="154"/>
      <c r="LP448" s="154"/>
      <c r="LQ448" s="154"/>
      <c r="LR448" s="154"/>
      <c r="LS448" s="154"/>
      <c r="LT448" s="154"/>
      <c r="LU448" s="154"/>
      <c r="LV448" s="154"/>
      <c r="LW448" s="154"/>
      <c r="LX448" s="154"/>
      <c r="LY448" s="154"/>
      <c r="LZ448" s="154"/>
      <c r="MA448" s="154"/>
      <c r="MB448" s="154"/>
      <c r="MC448" s="154"/>
      <c r="MD448" s="154"/>
      <c r="ME448" s="154"/>
      <c r="MF448" s="154"/>
      <c r="MG448" s="154"/>
      <c r="MH448" s="154"/>
      <c r="MI448" s="154"/>
      <c r="MJ448" s="154"/>
      <c r="MK448" s="154"/>
      <c r="ML448" s="154"/>
      <c r="MM448" s="154"/>
      <c r="MN448" s="154"/>
      <c r="MO448" s="154"/>
      <c r="MP448" s="154"/>
      <c r="MQ448" s="154"/>
      <c r="MR448" s="154"/>
      <c r="MS448" s="154"/>
      <c r="MT448" s="154"/>
      <c r="MU448" s="154"/>
      <c r="MV448" s="154"/>
      <c r="MW448" s="154"/>
      <c r="MX448" s="154"/>
      <c r="MY448" s="154"/>
      <c r="MZ448" s="154"/>
      <c r="NA448" s="154"/>
      <c r="NB448" s="154"/>
      <c r="NC448" s="154"/>
      <c r="ND448" s="154"/>
      <c r="NE448" s="154"/>
      <c r="NF448" s="154"/>
      <c r="NG448" s="154"/>
      <c r="NH448" s="154"/>
      <c r="NI448" s="154"/>
      <c r="NJ448" s="154"/>
      <c r="NK448" s="154"/>
      <c r="NL448" s="154"/>
      <c r="NM448" s="154"/>
      <c r="NN448" s="154"/>
      <c r="NO448" s="154"/>
      <c r="NP448" s="154"/>
      <c r="NQ448" s="154"/>
      <c r="NR448" s="154"/>
      <c r="NS448" s="154"/>
      <c r="NT448" s="154"/>
      <c r="NU448" s="154"/>
      <c r="NV448" s="154"/>
      <c r="NW448" s="154"/>
      <c r="NX448" s="154"/>
      <c r="NY448" s="154"/>
      <c r="NZ448" s="154"/>
      <c r="OA448" s="154"/>
      <c r="OB448" s="154"/>
      <c r="OC448" s="154"/>
      <c r="OD448" s="154"/>
      <c r="OE448" s="154"/>
      <c r="OF448" s="154"/>
      <c r="OG448" s="154"/>
      <c r="OH448" s="154"/>
      <c r="OI448" s="154"/>
      <c r="OJ448" s="154"/>
      <c r="OK448" s="154"/>
      <c r="OL448" s="154"/>
      <c r="OM448" s="154"/>
      <c r="ON448" s="154"/>
      <c r="OO448" s="154"/>
      <c r="OP448" s="154"/>
      <c r="OQ448" s="154"/>
      <c r="OR448" s="154"/>
      <c r="OS448" s="154"/>
      <c r="OT448" s="154"/>
      <c r="OU448" s="154"/>
      <c r="OV448" s="154"/>
      <c r="OW448" s="154"/>
      <c r="OX448" s="154"/>
      <c r="OY448" s="154"/>
      <c r="OZ448" s="154"/>
      <c r="PA448" s="154"/>
      <c r="PB448" s="154"/>
      <c r="PC448" s="154"/>
      <c r="PD448" s="154"/>
      <c r="PE448" s="154"/>
      <c r="PF448" s="154"/>
      <c r="PG448" s="154"/>
      <c r="PH448" s="154"/>
      <c r="PI448" s="154"/>
      <c r="PJ448" s="154"/>
      <c r="PK448" s="154"/>
      <c r="PL448" s="154"/>
      <c r="PM448" s="154"/>
      <c r="PN448" s="154"/>
      <c r="PO448" s="154"/>
      <c r="PP448" s="154"/>
      <c r="PQ448" s="154"/>
      <c r="PR448" s="154"/>
      <c r="PS448" s="154"/>
      <c r="PT448" s="154"/>
      <c r="PU448" s="154"/>
      <c r="PV448" s="154"/>
      <c r="PW448" s="154"/>
      <c r="PX448" s="154"/>
      <c r="PY448" s="154"/>
      <c r="PZ448" s="154"/>
      <c r="QA448" s="154"/>
      <c r="QB448" s="154"/>
      <c r="QC448" s="154"/>
      <c r="QD448" s="154"/>
      <c r="QE448" s="154"/>
      <c r="QF448" s="154"/>
      <c r="QG448" s="154"/>
      <c r="QH448" s="154"/>
      <c r="QI448" s="154"/>
      <c r="QJ448" s="154"/>
      <c r="QK448" s="154"/>
      <c r="QL448" s="154"/>
      <c r="QM448" s="154"/>
      <c r="QN448" s="154"/>
      <c r="QO448" s="154"/>
      <c r="QP448" s="154"/>
      <c r="QQ448" s="154"/>
      <c r="QR448" s="154"/>
      <c r="QS448" s="154"/>
      <c r="QT448" s="154"/>
      <c r="QU448" s="154"/>
      <c r="QV448" s="154"/>
      <c r="QW448" s="154"/>
      <c r="QX448" s="154"/>
      <c r="QY448" s="154"/>
      <c r="QZ448" s="154"/>
      <c r="RA448" s="154"/>
      <c r="RB448" s="154"/>
      <c r="RC448" s="154"/>
      <c r="RD448" s="154"/>
      <c r="RE448" s="154"/>
      <c r="RF448" s="154"/>
      <c r="RG448" s="154"/>
      <c r="RH448" s="154"/>
      <c r="RI448" s="154"/>
      <c r="RJ448" s="154"/>
      <c r="RK448" s="154"/>
      <c r="RL448" s="154"/>
      <c r="RM448" s="154"/>
      <c r="RN448" s="154"/>
      <c r="RO448" s="154"/>
      <c r="RP448" s="154"/>
      <c r="RQ448" s="154"/>
      <c r="RR448" s="154"/>
      <c r="RS448" s="154"/>
      <c r="RT448" s="154"/>
      <c r="RU448" s="154"/>
      <c r="RV448" s="154"/>
      <c r="RW448" s="154"/>
      <c r="RX448" s="154"/>
      <c r="RY448" s="154"/>
      <c r="RZ448" s="154"/>
      <c r="SA448" s="154"/>
      <c r="SB448" s="154"/>
      <c r="SC448" s="154"/>
      <c r="SD448" s="154"/>
      <c r="SE448" s="154"/>
      <c r="SF448" s="154"/>
      <c r="SG448" s="154"/>
      <c r="SH448" s="154"/>
      <c r="SI448" s="154"/>
      <c r="SJ448" s="154"/>
      <c r="SK448" s="154"/>
      <c r="SL448" s="154"/>
      <c r="SM448" s="154"/>
      <c r="SN448" s="154"/>
      <c r="SO448" s="154"/>
      <c r="SP448" s="154"/>
      <c r="SQ448" s="154"/>
      <c r="SR448" s="154"/>
      <c r="SS448" s="154"/>
      <c r="ST448" s="154"/>
      <c r="SU448" s="154"/>
      <c r="SV448" s="154"/>
      <c r="SW448" s="154"/>
      <c r="SX448" s="154"/>
      <c r="SY448" s="154"/>
      <c r="SZ448" s="154"/>
      <c r="TA448" s="154"/>
      <c r="TB448" s="154"/>
      <c r="TC448" s="154"/>
      <c r="TD448" s="154"/>
      <c r="TE448" s="154"/>
      <c r="TF448" s="154"/>
      <c r="TG448" s="154"/>
      <c r="TH448" s="154"/>
      <c r="TI448" s="154"/>
      <c r="TJ448" s="154"/>
      <c r="TK448" s="154"/>
      <c r="TL448" s="154"/>
      <c r="TM448" s="154"/>
      <c r="TN448" s="154"/>
      <c r="TO448" s="154"/>
      <c r="TP448" s="154"/>
      <c r="TQ448" s="154"/>
      <c r="TR448" s="154"/>
      <c r="TS448" s="154"/>
      <c r="TT448" s="154"/>
      <c r="TU448" s="154"/>
      <c r="TV448" s="154"/>
      <c r="TW448" s="154"/>
      <c r="TX448" s="154"/>
      <c r="TY448" s="154"/>
      <c r="TZ448" s="154"/>
      <c r="UA448" s="154"/>
      <c r="UB448" s="154"/>
      <c r="UC448" s="154"/>
      <c r="UD448" s="154"/>
      <c r="UE448" s="154"/>
      <c r="UF448" s="154"/>
      <c r="UG448" s="154"/>
      <c r="UH448" s="154"/>
      <c r="UI448" s="154"/>
      <c r="UJ448" s="154"/>
      <c r="UK448" s="154"/>
      <c r="UL448" s="154"/>
      <c r="UM448" s="154"/>
      <c r="UN448" s="154"/>
      <c r="UO448" s="154"/>
      <c r="UP448" s="154"/>
      <c r="UQ448" s="154"/>
      <c r="UR448" s="154"/>
      <c r="US448" s="154"/>
      <c r="UT448" s="154"/>
      <c r="UU448" s="154"/>
      <c r="UV448" s="154"/>
      <c r="UW448" s="154"/>
      <c r="UX448" s="154"/>
      <c r="UY448" s="154"/>
      <c r="UZ448" s="154"/>
      <c r="VA448" s="154"/>
      <c r="VB448" s="154"/>
      <c r="VC448" s="154"/>
      <c r="VD448" s="154"/>
      <c r="VE448" s="154"/>
      <c r="VF448" s="154"/>
      <c r="VG448" s="154"/>
      <c r="VH448" s="154"/>
      <c r="VI448" s="154"/>
      <c r="VJ448" s="154"/>
      <c r="VK448" s="154"/>
      <c r="VL448" s="154"/>
      <c r="VM448" s="154"/>
      <c r="VN448" s="154"/>
      <c r="VO448" s="154"/>
      <c r="VP448" s="154"/>
      <c r="VQ448" s="154"/>
      <c r="VR448" s="154"/>
      <c r="VS448" s="154"/>
      <c r="VT448" s="154"/>
      <c r="VU448" s="154"/>
      <c r="VV448" s="154"/>
      <c r="VW448" s="154"/>
      <c r="VX448" s="154"/>
      <c r="VY448" s="154"/>
      <c r="VZ448" s="154"/>
      <c r="WA448" s="154"/>
      <c r="WB448" s="154"/>
      <c r="WC448" s="154"/>
      <c r="WD448" s="154"/>
      <c r="WE448" s="154"/>
      <c r="WF448" s="154"/>
      <c r="WG448" s="154"/>
      <c r="WH448" s="154"/>
      <c r="WI448" s="154"/>
      <c r="WJ448" s="154"/>
      <c r="WK448" s="154"/>
      <c r="WL448" s="154"/>
      <c r="WM448" s="154"/>
      <c r="WN448" s="154"/>
      <c r="WO448" s="154"/>
      <c r="WP448" s="154"/>
      <c r="WQ448" s="154"/>
      <c r="WR448" s="154"/>
      <c r="WS448" s="154"/>
      <c r="WT448" s="154"/>
      <c r="WU448" s="154"/>
      <c r="WV448" s="154"/>
      <c r="WW448" s="154"/>
      <c r="WX448" s="154"/>
      <c r="WY448" s="154"/>
      <c r="WZ448" s="154"/>
      <c r="XA448" s="154"/>
      <c r="XB448" s="154"/>
      <c r="XC448" s="154"/>
      <c r="XD448" s="154"/>
      <c r="XE448" s="154"/>
      <c r="XF448" s="154"/>
      <c r="XG448" s="154"/>
      <c r="XH448" s="154"/>
      <c r="XI448" s="154"/>
      <c r="XJ448" s="154"/>
      <c r="XK448" s="154"/>
      <c r="XL448" s="154"/>
      <c r="XM448" s="154"/>
      <c r="XN448" s="154"/>
      <c r="XO448" s="154"/>
      <c r="XP448" s="154"/>
      <c r="XQ448" s="154"/>
      <c r="XR448" s="154"/>
      <c r="XS448" s="154"/>
      <c r="XT448" s="154"/>
      <c r="XU448" s="154"/>
      <c r="XV448" s="154"/>
      <c r="XW448" s="154"/>
      <c r="XX448" s="154"/>
      <c r="XY448" s="154"/>
      <c r="XZ448" s="154"/>
      <c r="YA448" s="154"/>
      <c r="YB448" s="154"/>
      <c r="YC448" s="154"/>
      <c r="YD448" s="154"/>
      <c r="YE448" s="154"/>
      <c r="YF448" s="154"/>
      <c r="YG448" s="154"/>
      <c r="YH448" s="154"/>
      <c r="YI448" s="154"/>
      <c r="YJ448" s="154"/>
      <c r="YK448" s="154"/>
      <c r="YL448" s="154"/>
      <c r="YM448" s="154"/>
      <c r="YN448" s="154"/>
      <c r="YO448" s="154"/>
      <c r="YP448" s="154"/>
      <c r="YQ448" s="154"/>
      <c r="YR448" s="154"/>
      <c r="YS448" s="154"/>
      <c r="YT448" s="154"/>
      <c r="YU448" s="154"/>
      <c r="YV448" s="154"/>
      <c r="YW448" s="154"/>
      <c r="YX448" s="154"/>
      <c r="YY448" s="154"/>
      <c r="YZ448" s="154"/>
      <c r="ZA448" s="154"/>
      <c r="ZB448" s="154"/>
      <c r="ZC448" s="154"/>
      <c r="ZD448" s="154"/>
      <c r="ZE448" s="154"/>
      <c r="ZF448" s="154"/>
      <c r="ZG448" s="154"/>
      <c r="ZH448" s="154"/>
      <c r="ZI448" s="154"/>
      <c r="ZJ448" s="154"/>
      <c r="ZK448" s="154"/>
      <c r="ZL448" s="154"/>
      <c r="ZM448" s="154"/>
      <c r="ZN448" s="154"/>
      <c r="ZO448" s="154"/>
      <c r="ZP448" s="154"/>
      <c r="ZQ448" s="154"/>
      <c r="ZR448" s="154"/>
      <c r="ZS448" s="154"/>
      <c r="ZT448" s="154"/>
      <c r="ZU448" s="154"/>
      <c r="ZV448" s="154"/>
      <c r="ZW448" s="154"/>
      <c r="ZX448" s="154"/>
      <c r="ZY448" s="154"/>
      <c r="ZZ448" s="154"/>
      <c r="AAA448" s="154"/>
      <c r="AAB448" s="154"/>
      <c r="AAC448" s="154"/>
      <c r="AAD448" s="154"/>
      <c r="AAE448" s="154"/>
      <c r="AAF448" s="154"/>
      <c r="AAG448" s="154"/>
      <c r="AAH448" s="154"/>
      <c r="AAI448" s="154"/>
      <c r="AAJ448" s="154"/>
      <c r="AAK448" s="154"/>
      <c r="AAL448" s="154"/>
      <c r="AAM448" s="154"/>
      <c r="AAN448" s="154"/>
      <c r="AAO448" s="154"/>
      <c r="AAP448" s="154"/>
      <c r="AAQ448" s="154"/>
      <c r="AAR448" s="154"/>
      <c r="AAS448" s="154"/>
      <c r="AAT448" s="154"/>
      <c r="AAU448" s="154"/>
      <c r="AAV448" s="154"/>
      <c r="AAW448" s="154"/>
      <c r="AAX448" s="154"/>
      <c r="AAY448" s="154"/>
      <c r="AAZ448" s="154"/>
      <c r="ABA448" s="154"/>
      <c r="ABB448" s="154"/>
      <c r="ABC448" s="154"/>
      <c r="ABD448" s="154"/>
      <c r="ABE448" s="154"/>
      <c r="ABF448" s="154"/>
      <c r="ABG448" s="154"/>
      <c r="ABH448" s="154"/>
      <c r="ABI448" s="154"/>
      <c r="ABJ448" s="154"/>
      <c r="ABK448" s="154"/>
      <c r="ABL448" s="154"/>
      <c r="ABM448" s="154"/>
      <c r="ABN448" s="154"/>
      <c r="ABO448" s="154"/>
      <c r="ABP448" s="154"/>
      <c r="ABQ448" s="154"/>
      <c r="ABR448" s="154"/>
      <c r="ABS448" s="154"/>
      <c r="ABT448" s="154"/>
      <c r="ABU448" s="154"/>
      <c r="ABV448" s="154"/>
      <c r="ABW448" s="154"/>
      <c r="ABX448" s="154"/>
      <c r="ABY448" s="154"/>
      <c r="ABZ448" s="154"/>
      <c r="ACA448" s="154"/>
      <c r="ACB448" s="154"/>
      <c r="ACC448" s="154"/>
      <c r="ACD448" s="154"/>
      <c r="ACE448" s="154"/>
      <c r="ACF448" s="154"/>
      <c r="ACG448" s="154"/>
      <c r="ACH448" s="154"/>
      <c r="ACI448" s="154"/>
      <c r="ACJ448" s="154"/>
      <c r="ACK448" s="154"/>
      <c r="ACL448" s="154"/>
      <c r="ACM448" s="154"/>
      <c r="ACN448" s="154"/>
      <c r="ACO448" s="154"/>
      <c r="ACP448" s="154"/>
      <c r="ACQ448" s="154"/>
      <c r="ACR448" s="154"/>
      <c r="ACS448" s="154"/>
      <c r="ACT448" s="154"/>
      <c r="ACU448" s="154"/>
      <c r="ACV448" s="154"/>
      <c r="ACW448" s="154"/>
      <c r="ACX448" s="154"/>
      <c r="ACY448" s="154"/>
      <c r="ACZ448" s="154"/>
      <c r="ADA448" s="154"/>
      <c r="ADB448" s="154"/>
      <c r="ADC448" s="154"/>
      <c r="ADD448" s="154"/>
      <c r="ADE448" s="154"/>
      <c r="ADF448" s="154"/>
      <c r="ADG448" s="154"/>
      <c r="ADH448" s="154"/>
      <c r="ADI448" s="154"/>
      <c r="ADJ448" s="154"/>
      <c r="ADK448" s="154"/>
      <c r="ADL448" s="154"/>
      <c r="ADM448" s="154"/>
      <c r="ADN448" s="154"/>
      <c r="ADO448" s="154"/>
      <c r="ADP448" s="154"/>
      <c r="ADQ448" s="154"/>
      <c r="ADR448" s="154"/>
      <c r="ADS448" s="154"/>
      <c r="ADT448" s="154"/>
      <c r="ADU448" s="154"/>
      <c r="ADV448" s="154"/>
      <c r="ADW448" s="154"/>
      <c r="ADX448" s="154"/>
      <c r="ADY448" s="154"/>
      <c r="ADZ448" s="154"/>
      <c r="AEA448" s="154"/>
      <c r="AEB448" s="154"/>
      <c r="AEC448" s="154"/>
      <c r="AED448" s="154"/>
      <c r="AEE448" s="154"/>
      <c r="AEF448" s="154"/>
      <c r="AEG448" s="154"/>
      <c r="AEH448" s="154"/>
      <c r="AEI448" s="154"/>
      <c r="AEJ448" s="154"/>
      <c r="AEK448" s="154"/>
      <c r="AEL448" s="154"/>
      <c r="AEM448" s="154"/>
      <c r="AEN448" s="154"/>
      <c r="AEO448" s="154"/>
      <c r="AEP448" s="154"/>
      <c r="AEQ448" s="154"/>
      <c r="AER448" s="154"/>
      <c r="AES448" s="154"/>
      <c r="AET448" s="154"/>
      <c r="AEU448" s="154"/>
      <c r="AEV448" s="154"/>
      <c r="AEW448" s="154"/>
      <c r="AEX448" s="154"/>
      <c r="AEY448" s="154"/>
      <c r="AEZ448" s="154"/>
      <c r="AFA448" s="154"/>
      <c r="AFB448" s="154"/>
      <c r="AFC448" s="154"/>
      <c r="AFD448" s="154"/>
      <c r="AFE448" s="154"/>
      <c r="AFF448" s="154"/>
      <c r="AFG448" s="154"/>
      <c r="AFH448" s="154"/>
      <c r="AFI448" s="154"/>
      <c r="AFJ448" s="154"/>
      <c r="AFK448" s="154"/>
      <c r="AFL448" s="154"/>
      <c r="AFM448" s="154"/>
      <c r="AFN448" s="154"/>
      <c r="AFO448" s="154"/>
      <c r="AFP448" s="154"/>
      <c r="AFQ448" s="154"/>
      <c r="AFR448" s="154"/>
      <c r="AFS448" s="154"/>
      <c r="AFT448" s="154"/>
      <c r="AFU448" s="154"/>
      <c r="AFV448" s="154"/>
      <c r="AFW448" s="154"/>
      <c r="AFX448" s="154"/>
      <c r="AFY448" s="154"/>
      <c r="AFZ448" s="154"/>
      <c r="AGA448" s="154"/>
      <c r="AGB448" s="154"/>
      <c r="AGC448" s="154"/>
      <c r="AGD448" s="154"/>
      <c r="AGE448" s="154"/>
      <c r="AGF448" s="154"/>
      <c r="AGG448" s="154"/>
      <c r="AGH448" s="154"/>
      <c r="AGI448" s="154"/>
      <c r="AGJ448" s="154"/>
      <c r="AGK448" s="154"/>
      <c r="AGL448" s="154"/>
      <c r="AGM448" s="154"/>
      <c r="AGN448" s="154"/>
      <c r="AGO448" s="154"/>
      <c r="AGP448" s="154"/>
      <c r="AGQ448" s="154"/>
      <c r="AGR448" s="154"/>
      <c r="AGS448" s="154"/>
      <c r="AGT448" s="154"/>
      <c r="AGU448" s="154"/>
      <c r="AGV448" s="154"/>
      <c r="AGW448" s="154"/>
      <c r="AGX448" s="154"/>
      <c r="AGY448" s="154"/>
      <c r="AGZ448" s="154"/>
      <c r="AHA448" s="154"/>
      <c r="AHB448" s="154"/>
      <c r="AHC448" s="154"/>
      <c r="AHD448" s="154"/>
      <c r="AHE448" s="154"/>
      <c r="AHF448" s="154"/>
      <c r="AHG448" s="154"/>
      <c r="AHH448" s="154"/>
      <c r="AHI448" s="154"/>
      <c r="AHJ448" s="154"/>
      <c r="AHK448" s="154"/>
      <c r="AHL448" s="154"/>
      <c r="AHM448" s="154"/>
      <c r="AHN448" s="154"/>
      <c r="AHO448" s="154"/>
      <c r="AHP448" s="154"/>
      <c r="AHQ448" s="154"/>
      <c r="AHR448" s="154"/>
      <c r="AHS448" s="154"/>
      <c r="AHT448" s="154"/>
      <c r="AHU448" s="154"/>
      <c r="AHV448" s="154"/>
      <c r="AHW448" s="154"/>
      <c r="AHX448" s="154"/>
      <c r="AHY448" s="154"/>
      <c r="AHZ448" s="154"/>
      <c r="AIA448" s="154"/>
      <c r="AIB448" s="154"/>
      <c r="AIC448" s="154"/>
      <c r="AID448" s="154"/>
      <c r="AIE448" s="154"/>
      <c r="AIF448" s="154"/>
      <c r="AIG448" s="154"/>
      <c r="AIH448" s="154"/>
      <c r="AII448" s="154"/>
      <c r="AIJ448" s="154"/>
      <c r="AIK448" s="154"/>
      <c r="AIL448" s="154"/>
      <c r="AIM448" s="154"/>
      <c r="AIN448" s="154"/>
      <c r="AIO448" s="154"/>
      <c r="AIP448" s="154"/>
      <c r="AIQ448" s="154"/>
      <c r="AIR448" s="154"/>
      <c r="AIS448" s="154"/>
      <c r="AIT448" s="154"/>
      <c r="AIU448" s="154"/>
      <c r="AIV448" s="154"/>
      <c r="AIW448" s="154"/>
      <c r="AIX448" s="154"/>
      <c r="AIY448" s="154"/>
      <c r="AIZ448" s="154"/>
      <c r="AJA448" s="154"/>
      <c r="AJB448" s="154"/>
      <c r="AJC448" s="154"/>
      <c r="AJD448" s="154"/>
      <c r="AJE448" s="154"/>
      <c r="AJF448" s="154"/>
      <c r="AJG448" s="154"/>
      <c r="AJH448" s="154"/>
      <c r="AJI448" s="154"/>
      <c r="AJJ448" s="154"/>
      <c r="AJK448" s="154"/>
      <c r="AJL448" s="154"/>
      <c r="AJM448" s="154"/>
      <c r="AJN448" s="154"/>
      <c r="AJO448" s="154"/>
      <c r="AJP448" s="154"/>
      <c r="AJQ448" s="154"/>
      <c r="AJR448" s="154"/>
      <c r="AJS448" s="154"/>
      <c r="AJT448" s="154"/>
      <c r="AJU448" s="154"/>
      <c r="AJV448" s="154"/>
      <c r="AJW448" s="154"/>
      <c r="AJX448" s="154"/>
      <c r="AJY448" s="154"/>
      <c r="AJZ448" s="154"/>
      <c r="AKA448" s="154"/>
      <c r="AKB448" s="154"/>
      <c r="AKC448" s="154"/>
      <c r="AKD448" s="154"/>
      <c r="AKE448" s="154"/>
      <c r="AKF448" s="154"/>
      <c r="AKG448" s="154"/>
      <c r="AKH448" s="154"/>
      <c r="AKI448" s="154"/>
      <c r="AKJ448" s="154"/>
      <c r="AKK448" s="154"/>
      <c r="AKL448" s="154"/>
      <c r="AKM448" s="154"/>
      <c r="AKN448" s="154"/>
      <c r="AKO448" s="154"/>
      <c r="AKP448" s="154"/>
      <c r="AKQ448" s="154"/>
      <c r="AKR448" s="154"/>
      <c r="AKS448" s="154"/>
      <c r="AKT448" s="154"/>
      <c r="AKU448" s="154"/>
      <c r="AKV448" s="154"/>
      <c r="AKW448" s="154"/>
      <c r="AKX448" s="154"/>
      <c r="AKY448" s="154"/>
      <c r="AKZ448" s="154"/>
      <c r="ALA448" s="154"/>
      <c r="ALB448" s="154"/>
      <c r="ALC448" s="154"/>
      <c r="ALD448" s="154"/>
      <c r="ALE448" s="154"/>
      <c r="ALF448" s="154"/>
      <c r="ALG448" s="154"/>
      <c r="ALH448" s="154"/>
      <c r="ALI448" s="154"/>
      <c r="ALJ448" s="154"/>
      <c r="ALK448" s="154"/>
      <c r="ALL448" s="154"/>
      <c r="ALM448" s="154"/>
      <c r="ALN448" s="154"/>
      <c r="ALO448" s="154"/>
      <c r="ALP448" s="154"/>
      <c r="ALQ448" s="154"/>
      <c r="ALR448" s="154"/>
      <c r="ALS448" s="154"/>
      <c r="ALT448" s="154"/>
      <c r="ALU448" s="154"/>
      <c r="ALV448" s="154"/>
      <c r="ALW448" s="154"/>
      <c r="ALX448" s="154"/>
      <c r="ALY448" s="154"/>
      <c r="ALZ448" s="154"/>
      <c r="AMA448" s="154"/>
      <c r="AMB448" s="154"/>
      <c r="AMC448" s="154"/>
      <c r="AMD448" s="154"/>
      <c r="AME448" s="154"/>
      <c r="AMF448" s="154"/>
      <c r="AMG448" s="154"/>
      <c r="AMH448" s="154"/>
      <c r="AMI448" s="154"/>
      <c r="AMJ448" s="154"/>
    </row>
    <row r="449" spans="1:46" ht="28.5">
      <c r="A449" s="278" t="s">
        <v>6399</v>
      </c>
      <c r="B449" s="156">
        <v>449</v>
      </c>
      <c r="C449" s="299" t="s">
        <v>6397</v>
      </c>
      <c r="D449" s="278" t="s">
        <v>6398</v>
      </c>
      <c r="E449" s="155" t="s">
        <v>791</v>
      </c>
      <c r="I449" s="343"/>
      <c r="J449" s="154">
        <v>2</v>
      </c>
      <c r="L449" s="154" t="s">
        <v>772</v>
      </c>
      <c r="N449" s="154">
        <v>1</v>
      </c>
      <c r="V449" s="166">
        <f t="shared" si="223"/>
        <v>100</v>
      </c>
      <c r="W449" s="166">
        <f t="shared" si="224"/>
        <v>100</v>
      </c>
      <c r="X449" s="166">
        <f t="shared" si="225"/>
        <v>100</v>
      </c>
      <c r="Y449" s="166">
        <f t="shared" si="221"/>
        <v>100</v>
      </c>
      <c r="Z449" s="166">
        <f t="shared" si="222"/>
        <v>100</v>
      </c>
      <c r="AA449" s="174">
        <f t="shared" si="216"/>
        <v>100</v>
      </c>
      <c r="AB449" s="174">
        <f t="shared" si="215"/>
        <v>100</v>
      </c>
      <c r="AC449" s="174">
        <f t="shared" si="226"/>
        <v>100</v>
      </c>
      <c r="AF449" s="162">
        <f t="shared" si="218"/>
        <v>100</v>
      </c>
      <c r="AG449" s="162">
        <f t="shared" si="219"/>
        <v>10</v>
      </c>
      <c r="AH449" s="162">
        <f t="shared" si="220"/>
        <v>100</v>
      </c>
      <c r="AI449" s="162">
        <f t="shared" si="217"/>
        <v>100</v>
      </c>
      <c r="AJ449" s="163"/>
      <c r="AK449" s="154">
        <v>1</v>
      </c>
      <c r="AL449" s="154">
        <v>1</v>
      </c>
      <c r="AM449" s="163"/>
      <c r="AN449" s="154">
        <v>1</v>
      </c>
      <c r="AO449" s="154">
        <v>1</v>
      </c>
      <c r="AQ449" s="243" t="s">
        <v>781</v>
      </c>
    </row>
    <row r="450" spans="1:46" ht="28.5">
      <c r="A450" s="278" t="s">
        <v>6404</v>
      </c>
      <c r="B450" s="156">
        <v>450</v>
      </c>
      <c r="C450" t="s">
        <v>26128</v>
      </c>
      <c r="D450" s="278" t="s">
        <v>6405</v>
      </c>
      <c r="E450" s="155" t="s">
        <v>791</v>
      </c>
      <c r="I450" s="349" t="s">
        <v>26129</v>
      </c>
      <c r="J450" s="154">
        <v>2</v>
      </c>
      <c r="K450" s="154">
        <v>2</v>
      </c>
      <c r="L450" s="252">
        <v>1</v>
      </c>
      <c r="N450" s="154">
        <v>1</v>
      </c>
      <c r="V450" s="166">
        <f t="shared" si="223"/>
        <v>100</v>
      </c>
      <c r="W450" s="166">
        <f t="shared" si="224"/>
        <v>100</v>
      </c>
      <c r="X450" s="166">
        <f t="shared" si="225"/>
        <v>100</v>
      </c>
      <c r="Y450" s="166">
        <f t="shared" si="221"/>
        <v>100</v>
      </c>
      <c r="Z450" s="166">
        <f t="shared" si="222"/>
        <v>100</v>
      </c>
      <c r="AA450" s="174">
        <f t="shared" si="216"/>
        <v>100</v>
      </c>
      <c r="AB450" s="174">
        <f t="shared" si="215"/>
        <v>100</v>
      </c>
      <c r="AC450" s="174">
        <f t="shared" si="226"/>
        <v>100</v>
      </c>
      <c r="AF450" s="162">
        <f t="shared" si="218"/>
        <v>10</v>
      </c>
      <c r="AG450" s="162">
        <f t="shared" si="219"/>
        <v>10</v>
      </c>
      <c r="AH450" s="162">
        <f t="shared" si="220"/>
        <v>100</v>
      </c>
      <c r="AI450" s="162">
        <f t="shared" si="217"/>
        <v>100</v>
      </c>
      <c r="AJ450" s="352" t="s">
        <v>26017</v>
      </c>
      <c r="AL450" s="359">
        <v>2</v>
      </c>
      <c r="AM450" s="163"/>
      <c r="AQ450" s="243" t="s">
        <v>6406</v>
      </c>
    </row>
    <row r="451" spans="1:46" ht="28.5">
      <c r="A451" s="278" t="s">
        <v>6455</v>
      </c>
      <c r="B451" s="156">
        <v>451</v>
      </c>
      <c r="C451" s="305" t="s">
        <v>6456</v>
      </c>
      <c r="D451" s="278" t="s">
        <v>6457</v>
      </c>
      <c r="E451" s="155" t="s">
        <v>791</v>
      </c>
      <c r="I451" s="343"/>
      <c r="J451" s="154">
        <v>2</v>
      </c>
      <c r="L451" s="154" t="s">
        <v>772</v>
      </c>
      <c r="N451" s="154">
        <v>1</v>
      </c>
      <c r="V451" s="166">
        <f t="shared" si="223"/>
        <v>100</v>
      </c>
      <c r="W451" s="166">
        <f t="shared" si="224"/>
        <v>100</v>
      </c>
      <c r="X451" s="166">
        <f t="shared" si="225"/>
        <v>100</v>
      </c>
      <c r="Y451" s="166">
        <f t="shared" si="221"/>
        <v>100</v>
      </c>
      <c r="Z451" s="166">
        <f t="shared" si="222"/>
        <v>100</v>
      </c>
      <c r="AA451" s="174">
        <f t="shared" si="216"/>
        <v>100</v>
      </c>
      <c r="AB451" s="174">
        <f t="shared" si="215"/>
        <v>100</v>
      </c>
      <c r="AC451" s="174">
        <f t="shared" si="226"/>
        <v>100</v>
      </c>
      <c r="AF451" s="162">
        <f t="shared" si="218"/>
        <v>100</v>
      </c>
      <c r="AG451" s="162">
        <f t="shared" si="219"/>
        <v>10</v>
      </c>
      <c r="AH451" s="162">
        <f t="shared" si="220"/>
        <v>100</v>
      </c>
      <c r="AI451" s="162">
        <f t="shared" si="217"/>
        <v>100</v>
      </c>
      <c r="AJ451" s="163"/>
      <c r="AM451" s="163"/>
      <c r="AQ451" s="243" t="s">
        <v>6454</v>
      </c>
    </row>
    <row r="452" spans="1:46">
      <c r="A452" s="278" t="s">
        <v>6408</v>
      </c>
      <c r="B452" s="156">
        <v>452</v>
      </c>
      <c r="C452" s="299" t="s">
        <v>6407</v>
      </c>
      <c r="D452" s="278" t="s">
        <v>6409</v>
      </c>
      <c r="I452" s="349">
        <v>161.6</v>
      </c>
      <c r="J452" s="154">
        <v>2</v>
      </c>
      <c r="K452" s="154">
        <v>2</v>
      </c>
      <c r="L452" s="154" t="s">
        <v>772</v>
      </c>
      <c r="V452" s="166">
        <f t="shared" si="223"/>
        <v>100</v>
      </c>
      <c r="W452" s="166">
        <f t="shared" si="224"/>
        <v>100</v>
      </c>
      <c r="X452" s="166">
        <f t="shared" si="225"/>
        <v>100</v>
      </c>
      <c r="Y452" s="166">
        <f t="shared" si="221"/>
        <v>100</v>
      </c>
      <c r="Z452" s="166">
        <f t="shared" si="222"/>
        <v>100</v>
      </c>
      <c r="AA452" s="174">
        <f t="shared" si="216"/>
        <v>100</v>
      </c>
      <c r="AB452" s="174">
        <f t="shared" si="215"/>
        <v>100</v>
      </c>
      <c r="AC452" s="174">
        <f t="shared" si="226"/>
        <v>100</v>
      </c>
      <c r="AF452" s="162">
        <f t="shared" si="218"/>
        <v>10</v>
      </c>
      <c r="AG452" s="162">
        <f t="shared" si="219"/>
        <v>10</v>
      </c>
      <c r="AH452" s="162">
        <f t="shared" si="220"/>
        <v>100</v>
      </c>
      <c r="AI452" s="162">
        <f t="shared" si="217"/>
        <v>100</v>
      </c>
      <c r="AJ452" s="352" t="s">
        <v>25815</v>
      </c>
      <c r="AM452" s="163"/>
      <c r="AQ452" s="243" t="s">
        <v>781</v>
      </c>
      <c r="AS452" s="154">
        <v>223.8</v>
      </c>
      <c r="AT452" s="154" t="s">
        <v>6554</v>
      </c>
    </row>
    <row r="453" spans="1:46">
      <c r="A453" s="278" t="s">
        <v>6446</v>
      </c>
      <c r="B453" s="156">
        <v>453</v>
      </c>
      <c r="C453" t="s">
        <v>26130</v>
      </c>
      <c r="D453" s="278" t="s">
        <v>6447</v>
      </c>
      <c r="I453" s="349">
        <v>5.3</v>
      </c>
      <c r="J453" s="154">
        <v>2</v>
      </c>
      <c r="K453" s="154">
        <v>2</v>
      </c>
      <c r="V453" s="166">
        <f t="shared" si="223"/>
        <v>100</v>
      </c>
      <c r="W453" s="166">
        <f t="shared" si="224"/>
        <v>100</v>
      </c>
      <c r="X453" s="166">
        <f t="shared" si="225"/>
        <v>100</v>
      </c>
      <c r="Y453" s="166">
        <f t="shared" si="221"/>
        <v>100</v>
      </c>
      <c r="Z453" s="166">
        <f t="shared" si="222"/>
        <v>100</v>
      </c>
      <c r="AA453" s="174">
        <f t="shared" si="216"/>
        <v>100</v>
      </c>
      <c r="AB453" s="174">
        <f t="shared" si="215"/>
        <v>100</v>
      </c>
      <c r="AC453" s="174">
        <f t="shared" si="226"/>
        <v>100</v>
      </c>
      <c r="AF453" s="162">
        <f t="shared" si="218"/>
        <v>10</v>
      </c>
      <c r="AG453" s="162">
        <f t="shared" si="219"/>
        <v>10</v>
      </c>
      <c r="AH453" s="162">
        <f t="shared" si="220"/>
        <v>100</v>
      </c>
      <c r="AI453" s="162">
        <f t="shared" si="217"/>
        <v>100</v>
      </c>
      <c r="AJ453" s="352" t="s">
        <v>25986</v>
      </c>
      <c r="AL453" s="154">
        <v>2</v>
      </c>
      <c r="AM453" s="163"/>
      <c r="AQ453" s="243" t="s">
        <v>781</v>
      </c>
      <c r="AS453" s="154">
        <v>217.95</v>
      </c>
      <c r="AT453" s="154" t="s">
        <v>6555</v>
      </c>
    </row>
    <row r="454" spans="1:46">
      <c r="A454" s="278" t="s">
        <v>6444</v>
      </c>
      <c r="B454" s="156">
        <v>454</v>
      </c>
      <c r="C454" t="s">
        <v>26131</v>
      </c>
      <c r="D454" s="278" t="s">
        <v>6445</v>
      </c>
      <c r="I454" s="349">
        <v>2.75</v>
      </c>
      <c r="J454" s="154">
        <v>2</v>
      </c>
      <c r="K454" s="154">
        <v>2</v>
      </c>
      <c r="V454" s="166">
        <f t="shared" si="223"/>
        <v>100</v>
      </c>
      <c r="W454" s="166">
        <f t="shared" si="224"/>
        <v>100</v>
      </c>
      <c r="X454" s="166">
        <f t="shared" si="225"/>
        <v>100</v>
      </c>
      <c r="Y454" s="166">
        <f t="shared" si="221"/>
        <v>100</v>
      </c>
      <c r="Z454" s="166">
        <f t="shared" si="222"/>
        <v>100</v>
      </c>
      <c r="AA454" s="174">
        <f t="shared" si="216"/>
        <v>100</v>
      </c>
      <c r="AB454" s="174">
        <f t="shared" si="215"/>
        <v>100</v>
      </c>
      <c r="AC454" s="174">
        <f t="shared" si="226"/>
        <v>100</v>
      </c>
      <c r="AF454" s="162">
        <f t="shared" si="218"/>
        <v>10</v>
      </c>
      <c r="AG454" s="162">
        <f t="shared" si="219"/>
        <v>10</v>
      </c>
      <c r="AH454" s="162">
        <f t="shared" si="220"/>
        <v>100</v>
      </c>
      <c r="AI454" s="162">
        <f t="shared" si="217"/>
        <v>100</v>
      </c>
      <c r="AJ454" s="352" t="s">
        <v>26132</v>
      </c>
      <c r="AM454" s="163"/>
      <c r="AQ454" s="243" t="s">
        <v>781</v>
      </c>
    </row>
    <row r="455" spans="1:46">
      <c r="A455" s="278" t="s">
        <v>6463</v>
      </c>
      <c r="B455" s="156">
        <v>455</v>
      </c>
      <c r="C455" s="305" t="s">
        <v>6462</v>
      </c>
      <c r="D455" s="276" t="s">
        <v>6464</v>
      </c>
      <c r="I455" s="349">
        <v>73.5</v>
      </c>
      <c r="J455" s="154">
        <v>2</v>
      </c>
      <c r="K455" s="154">
        <v>2</v>
      </c>
      <c r="V455" s="166">
        <f t="shared" si="223"/>
        <v>100</v>
      </c>
      <c r="W455" s="166">
        <f t="shared" si="224"/>
        <v>100</v>
      </c>
      <c r="X455" s="166">
        <f t="shared" si="225"/>
        <v>100</v>
      </c>
      <c r="Y455" s="166">
        <f t="shared" si="221"/>
        <v>100</v>
      </c>
      <c r="Z455" s="166">
        <f t="shared" si="222"/>
        <v>100</v>
      </c>
      <c r="AA455" s="174">
        <f t="shared" si="216"/>
        <v>100</v>
      </c>
      <c r="AB455" s="174">
        <f t="shared" si="215"/>
        <v>100</v>
      </c>
      <c r="AC455" s="174">
        <f t="shared" si="226"/>
        <v>100</v>
      </c>
      <c r="AF455" s="162">
        <f t="shared" si="218"/>
        <v>10</v>
      </c>
      <c r="AG455" s="162">
        <f t="shared" si="219"/>
        <v>10</v>
      </c>
      <c r="AH455" s="162">
        <f t="shared" si="220"/>
        <v>100</v>
      </c>
      <c r="AI455" s="162">
        <f t="shared" si="217"/>
        <v>100</v>
      </c>
      <c r="AJ455" s="352" t="s">
        <v>26133</v>
      </c>
      <c r="AM455" s="163"/>
      <c r="AQ455" s="243" t="s">
        <v>6465</v>
      </c>
    </row>
    <row r="456" spans="1:46">
      <c r="A456" s="278" t="s">
        <v>6410</v>
      </c>
      <c r="B456" s="156">
        <v>456</v>
      </c>
      <c r="C456" s="299" t="s">
        <v>6860</v>
      </c>
      <c r="D456" s="278" t="s">
        <v>6411</v>
      </c>
      <c r="I456" s="343"/>
      <c r="J456" s="154">
        <v>2</v>
      </c>
      <c r="K456" s="154">
        <v>2</v>
      </c>
      <c r="L456" s="154" t="s">
        <v>772</v>
      </c>
      <c r="V456" s="166">
        <f t="shared" si="223"/>
        <v>100</v>
      </c>
      <c r="W456" s="166">
        <f t="shared" si="224"/>
        <v>100</v>
      </c>
      <c r="X456" s="166">
        <f t="shared" si="225"/>
        <v>100</v>
      </c>
      <c r="Y456" s="166">
        <f t="shared" si="221"/>
        <v>100</v>
      </c>
      <c r="Z456" s="166">
        <f t="shared" si="222"/>
        <v>100</v>
      </c>
      <c r="AA456" s="174">
        <f t="shared" si="216"/>
        <v>100</v>
      </c>
      <c r="AB456" s="174">
        <f t="shared" si="215"/>
        <v>100</v>
      </c>
      <c r="AC456" s="174">
        <f t="shared" si="226"/>
        <v>100</v>
      </c>
      <c r="AF456" s="162">
        <f t="shared" si="218"/>
        <v>10</v>
      </c>
      <c r="AG456" s="162">
        <f t="shared" si="219"/>
        <v>10</v>
      </c>
      <c r="AH456" s="162">
        <f t="shared" si="220"/>
        <v>100</v>
      </c>
      <c r="AI456" s="162">
        <f t="shared" si="217"/>
        <v>100</v>
      </c>
      <c r="AJ456" s="352"/>
      <c r="AM456" s="163"/>
      <c r="AQ456" s="270" t="s">
        <v>6412</v>
      </c>
    </row>
    <row r="457" spans="1:46">
      <c r="A457" s="278" t="s">
        <v>6415</v>
      </c>
      <c r="B457" s="156">
        <v>457</v>
      </c>
      <c r="C457" s="299" t="s">
        <v>6413</v>
      </c>
      <c r="D457" s="278" t="s">
        <v>6414</v>
      </c>
      <c r="I457" s="349">
        <v>161.6</v>
      </c>
      <c r="J457" s="154">
        <v>2</v>
      </c>
      <c r="K457" s="154">
        <v>1</v>
      </c>
      <c r="L457" s="154">
        <v>1</v>
      </c>
      <c r="V457" s="166">
        <f t="shared" si="223"/>
        <v>100</v>
      </c>
      <c r="W457" s="166">
        <f t="shared" si="224"/>
        <v>100</v>
      </c>
      <c r="X457" s="166">
        <f t="shared" si="225"/>
        <v>100</v>
      </c>
      <c r="Y457" s="166">
        <f t="shared" si="221"/>
        <v>100</v>
      </c>
      <c r="Z457" s="166">
        <f t="shared" si="222"/>
        <v>100</v>
      </c>
      <c r="AA457" s="174">
        <f t="shared" si="216"/>
        <v>100</v>
      </c>
      <c r="AB457" s="174">
        <f t="shared" si="215"/>
        <v>100</v>
      </c>
      <c r="AC457" s="174">
        <f t="shared" si="226"/>
        <v>100</v>
      </c>
      <c r="AF457" s="162">
        <f t="shared" si="218"/>
        <v>1</v>
      </c>
      <c r="AG457" s="162">
        <f t="shared" si="219"/>
        <v>10</v>
      </c>
      <c r="AH457" s="162">
        <f t="shared" si="220"/>
        <v>3</v>
      </c>
      <c r="AI457" s="162">
        <f t="shared" si="217"/>
        <v>100</v>
      </c>
      <c r="AJ457" s="352" t="s">
        <v>25950</v>
      </c>
      <c r="AM457" s="163"/>
      <c r="AQ457" s="243" t="s">
        <v>781</v>
      </c>
      <c r="AS457" s="154">
        <v>229.23</v>
      </c>
      <c r="AT457" s="154" t="s">
        <v>6556</v>
      </c>
    </row>
    <row r="458" spans="1:46">
      <c r="A458" s="278" t="s">
        <v>6416</v>
      </c>
      <c r="B458" s="156">
        <v>458</v>
      </c>
      <c r="C458" t="s">
        <v>26134</v>
      </c>
      <c r="D458" s="278" t="s">
        <v>6416</v>
      </c>
      <c r="I458" s="349">
        <v>14.7</v>
      </c>
      <c r="J458" s="154">
        <v>2</v>
      </c>
      <c r="K458" s="154">
        <v>1</v>
      </c>
      <c r="L458" s="154" t="s">
        <v>772</v>
      </c>
      <c r="V458" s="166">
        <f t="shared" si="223"/>
        <v>100</v>
      </c>
      <c r="W458" s="166">
        <f t="shared" si="224"/>
        <v>100</v>
      </c>
      <c r="X458" s="166">
        <f t="shared" si="225"/>
        <v>100</v>
      </c>
      <c r="Y458" s="166">
        <f t="shared" si="221"/>
        <v>100</v>
      </c>
      <c r="Z458" s="166">
        <f t="shared" si="222"/>
        <v>100</v>
      </c>
      <c r="AA458" s="174">
        <f t="shared" si="216"/>
        <v>100</v>
      </c>
      <c r="AB458" s="174">
        <f t="shared" si="215"/>
        <v>100</v>
      </c>
      <c r="AC458" s="174">
        <f t="shared" si="226"/>
        <v>100</v>
      </c>
      <c r="AF458" s="162">
        <f t="shared" si="218"/>
        <v>1</v>
      </c>
      <c r="AG458" s="162">
        <f t="shared" si="219"/>
        <v>10</v>
      </c>
      <c r="AH458" s="162">
        <f t="shared" si="220"/>
        <v>3</v>
      </c>
      <c r="AI458" s="162">
        <f t="shared" si="217"/>
        <v>100</v>
      </c>
      <c r="AJ458" s="352" t="s">
        <v>25950</v>
      </c>
      <c r="AM458" s="163"/>
      <c r="AQ458" s="243" t="s">
        <v>781</v>
      </c>
    </row>
    <row r="459" spans="1:46">
      <c r="A459" s="278" t="s">
        <v>6418</v>
      </c>
      <c r="B459" s="156">
        <v>459</v>
      </c>
      <c r="C459" s="299" t="s">
        <v>6417</v>
      </c>
      <c r="D459" s="278" t="s">
        <v>6419</v>
      </c>
      <c r="I459" s="349">
        <v>5.4</v>
      </c>
      <c r="J459" s="154">
        <v>2</v>
      </c>
      <c r="K459" s="154">
        <v>1</v>
      </c>
      <c r="L459" s="154" t="s">
        <v>772</v>
      </c>
      <c r="V459" s="166">
        <f t="shared" si="223"/>
        <v>100</v>
      </c>
      <c r="W459" s="166">
        <f t="shared" si="224"/>
        <v>100</v>
      </c>
      <c r="X459" s="166">
        <f t="shared" si="225"/>
        <v>100</v>
      </c>
      <c r="Y459" s="166">
        <f t="shared" si="221"/>
        <v>100</v>
      </c>
      <c r="Z459" s="166">
        <f t="shared" si="222"/>
        <v>100</v>
      </c>
      <c r="AA459" s="174">
        <f t="shared" si="216"/>
        <v>100</v>
      </c>
      <c r="AB459" s="174">
        <f t="shared" si="215"/>
        <v>100</v>
      </c>
      <c r="AC459" s="174">
        <f t="shared" si="226"/>
        <v>100</v>
      </c>
      <c r="AF459" s="162">
        <f t="shared" si="218"/>
        <v>1</v>
      </c>
      <c r="AG459" s="162">
        <f t="shared" si="219"/>
        <v>10</v>
      </c>
      <c r="AH459" s="162">
        <f t="shared" si="220"/>
        <v>3</v>
      </c>
      <c r="AI459" s="162">
        <f t="shared" si="217"/>
        <v>100</v>
      </c>
      <c r="AJ459" s="349">
        <v>7.45E-3</v>
      </c>
      <c r="AM459" s="163"/>
      <c r="AQ459" s="273" t="s">
        <v>6420</v>
      </c>
      <c r="AS459" s="154" t="s">
        <v>6557</v>
      </c>
    </row>
    <row r="460" spans="1:46">
      <c r="A460" s="278" t="s">
        <v>6422</v>
      </c>
      <c r="B460" s="156">
        <v>460</v>
      </c>
      <c r="C460" s="299" t="s">
        <v>6421</v>
      </c>
      <c r="D460" s="278" t="s">
        <v>6423</v>
      </c>
      <c r="I460" s="349"/>
      <c r="J460" s="154">
        <v>2</v>
      </c>
      <c r="K460" s="154">
        <v>2</v>
      </c>
      <c r="L460" s="154" t="s">
        <v>773</v>
      </c>
      <c r="V460" s="166">
        <f t="shared" si="223"/>
        <v>100</v>
      </c>
      <c r="W460" s="166">
        <f t="shared" si="224"/>
        <v>100</v>
      </c>
      <c r="X460" s="166">
        <f t="shared" si="225"/>
        <v>100</v>
      </c>
      <c r="Y460" s="166">
        <f t="shared" si="221"/>
        <v>100</v>
      </c>
      <c r="Z460" s="166">
        <f t="shared" si="222"/>
        <v>100</v>
      </c>
      <c r="AA460" s="174">
        <f t="shared" si="216"/>
        <v>100</v>
      </c>
      <c r="AB460" s="174">
        <f t="shared" si="215"/>
        <v>100</v>
      </c>
      <c r="AC460" s="174">
        <f t="shared" si="226"/>
        <v>100</v>
      </c>
      <c r="AF460" s="162">
        <f t="shared" si="218"/>
        <v>10</v>
      </c>
      <c r="AG460" s="162">
        <f t="shared" si="219"/>
        <v>10</v>
      </c>
      <c r="AH460" s="162">
        <f t="shared" si="220"/>
        <v>100</v>
      </c>
      <c r="AI460" s="162">
        <f t="shared" si="217"/>
        <v>100</v>
      </c>
      <c r="AJ460" s="163"/>
      <c r="AM460" s="163"/>
      <c r="AQ460" s="243" t="s">
        <v>6424</v>
      </c>
    </row>
    <row r="461" spans="1:46">
      <c r="A461" s="278" t="s">
        <v>6426</v>
      </c>
      <c r="B461" s="156">
        <v>461</v>
      </c>
      <c r="C461" s="299" t="s">
        <v>6425</v>
      </c>
      <c r="D461" s="278" t="s">
        <v>6427</v>
      </c>
      <c r="I461" s="349">
        <v>9</v>
      </c>
      <c r="J461" s="154">
        <v>2</v>
      </c>
      <c r="K461" s="154">
        <v>2</v>
      </c>
      <c r="L461" s="154" t="s">
        <v>772</v>
      </c>
      <c r="V461" s="166">
        <f t="shared" si="223"/>
        <v>100</v>
      </c>
      <c r="W461" s="166">
        <f t="shared" si="224"/>
        <v>100</v>
      </c>
      <c r="X461" s="166">
        <f t="shared" si="225"/>
        <v>100</v>
      </c>
      <c r="Y461" s="166">
        <f t="shared" si="221"/>
        <v>100</v>
      </c>
      <c r="Z461" s="166">
        <f t="shared" si="222"/>
        <v>100</v>
      </c>
      <c r="AA461" s="174">
        <f t="shared" si="216"/>
        <v>100</v>
      </c>
      <c r="AB461" s="174">
        <f t="shared" si="215"/>
        <v>100</v>
      </c>
      <c r="AC461" s="174">
        <f t="shared" si="226"/>
        <v>100</v>
      </c>
      <c r="AF461" s="162">
        <f t="shared" si="218"/>
        <v>10</v>
      </c>
      <c r="AG461" s="162">
        <f t="shared" si="219"/>
        <v>10</v>
      </c>
      <c r="AH461" s="162">
        <f t="shared" si="220"/>
        <v>100</v>
      </c>
      <c r="AI461" s="162">
        <f t="shared" si="217"/>
        <v>100</v>
      </c>
      <c r="AJ461" s="352" t="s">
        <v>26132</v>
      </c>
      <c r="AM461" s="163"/>
      <c r="AQ461" s="243" t="s">
        <v>6428</v>
      </c>
      <c r="AS461" s="154">
        <v>208</v>
      </c>
      <c r="AT461" s="154" t="s">
        <v>6558</v>
      </c>
    </row>
    <row r="462" spans="1:46" ht="30">
      <c r="A462" s="297" t="s">
        <v>6451</v>
      </c>
      <c r="B462" s="156">
        <v>462</v>
      </c>
      <c r="C462" s="311" t="s">
        <v>6452</v>
      </c>
      <c r="D462" s="278" t="s">
        <v>6453</v>
      </c>
      <c r="I462" s="349">
        <v>9</v>
      </c>
      <c r="J462" s="154">
        <v>2</v>
      </c>
      <c r="K462" s="154">
        <v>2</v>
      </c>
      <c r="L462" s="154" t="s">
        <v>772</v>
      </c>
      <c r="V462" s="166">
        <f t="shared" si="223"/>
        <v>100</v>
      </c>
      <c r="W462" s="166">
        <f t="shared" si="224"/>
        <v>100</v>
      </c>
      <c r="X462" s="166">
        <f t="shared" si="225"/>
        <v>100</v>
      </c>
      <c r="Y462" s="166">
        <f t="shared" si="221"/>
        <v>100</v>
      </c>
      <c r="Z462" s="166">
        <f t="shared" si="222"/>
        <v>100</v>
      </c>
      <c r="AA462" s="174">
        <f t="shared" si="216"/>
        <v>100</v>
      </c>
      <c r="AB462" s="174">
        <f t="shared" si="215"/>
        <v>100</v>
      </c>
      <c r="AC462" s="174">
        <f t="shared" si="226"/>
        <v>100</v>
      </c>
      <c r="AF462" s="162">
        <f t="shared" si="218"/>
        <v>10</v>
      </c>
      <c r="AG462" s="162">
        <f t="shared" si="219"/>
        <v>10</v>
      </c>
      <c r="AH462" s="162">
        <f t="shared" si="220"/>
        <v>100</v>
      </c>
      <c r="AI462" s="162">
        <f t="shared" si="217"/>
        <v>100</v>
      </c>
      <c r="AJ462" s="163"/>
      <c r="AM462" s="163"/>
      <c r="AQ462" s="243" t="s">
        <v>6454</v>
      </c>
    </row>
    <row r="463" spans="1:46">
      <c r="A463" s="278" t="s">
        <v>6429</v>
      </c>
      <c r="B463" s="156">
        <v>463</v>
      </c>
      <c r="C463" s="299" t="s">
        <v>13484</v>
      </c>
      <c r="D463" s="278" t="s">
        <v>6430</v>
      </c>
      <c r="I463" s="349">
        <v>9</v>
      </c>
      <c r="J463" s="154">
        <v>2</v>
      </c>
      <c r="K463" s="154">
        <v>2</v>
      </c>
      <c r="L463" s="154" t="s">
        <v>772</v>
      </c>
      <c r="V463" s="166">
        <f t="shared" si="223"/>
        <v>100</v>
      </c>
      <c r="W463" s="166">
        <f t="shared" si="224"/>
        <v>100</v>
      </c>
      <c r="X463" s="166">
        <f t="shared" si="225"/>
        <v>100</v>
      </c>
      <c r="Y463" s="166">
        <f t="shared" si="221"/>
        <v>100</v>
      </c>
      <c r="Z463" s="166">
        <f t="shared" si="222"/>
        <v>100</v>
      </c>
      <c r="AA463" s="174">
        <f t="shared" si="216"/>
        <v>100</v>
      </c>
      <c r="AB463" s="174">
        <f t="shared" si="215"/>
        <v>100</v>
      </c>
      <c r="AC463" s="174">
        <f t="shared" si="226"/>
        <v>100</v>
      </c>
      <c r="AF463" s="162">
        <f t="shared" si="218"/>
        <v>10</v>
      </c>
      <c r="AG463" s="162">
        <f t="shared" si="219"/>
        <v>10</v>
      </c>
      <c r="AH463" s="162">
        <f t="shared" si="220"/>
        <v>100</v>
      </c>
      <c r="AI463" s="162">
        <f t="shared" ref="AI463:AI496" si="227">IF(OR(EXACT(J463,"1A"),EXACT(J463,"1B"),EXACT(J463,"1C")),5,100)</f>
        <v>100</v>
      </c>
      <c r="AJ463" s="352" t="s">
        <v>26044</v>
      </c>
      <c r="AM463" s="163"/>
      <c r="AQ463" s="243" t="s">
        <v>6431</v>
      </c>
    </row>
    <row r="464" spans="1:46">
      <c r="A464" s="278" t="s">
        <v>6448</v>
      </c>
      <c r="B464" s="156">
        <v>464</v>
      </c>
      <c r="C464" s="305" t="s">
        <v>6449</v>
      </c>
      <c r="D464" s="278" t="s">
        <v>6450</v>
      </c>
      <c r="I464" s="343"/>
      <c r="J464" s="154">
        <v>2</v>
      </c>
      <c r="K464" s="154">
        <v>2</v>
      </c>
      <c r="L464" s="154" t="s">
        <v>772</v>
      </c>
      <c r="V464" s="166">
        <f t="shared" si="223"/>
        <v>100</v>
      </c>
      <c r="W464" s="166">
        <f t="shared" si="224"/>
        <v>100</v>
      </c>
      <c r="X464" s="166">
        <f t="shared" si="225"/>
        <v>100</v>
      </c>
      <c r="Y464" s="166">
        <f t="shared" si="221"/>
        <v>100</v>
      </c>
      <c r="Z464" s="166">
        <f t="shared" si="222"/>
        <v>100</v>
      </c>
      <c r="AA464" s="174">
        <f t="shared" si="216"/>
        <v>100</v>
      </c>
      <c r="AB464" s="174">
        <f t="shared" si="215"/>
        <v>100</v>
      </c>
      <c r="AC464" s="174">
        <f t="shared" si="226"/>
        <v>100</v>
      </c>
      <c r="AF464" s="162">
        <f t="shared" si="218"/>
        <v>10</v>
      </c>
      <c r="AG464" s="162">
        <f t="shared" si="219"/>
        <v>10</v>
      </c>
      <c r="AH464" s="162">
        <f t="shared" si="220"/>
        <v>100</v>
      </c>
      <c r="AI464" s="162">
        <f t="shared" si="227"/>
        <v>100</v>
      </c>
      <c r="AJ464" s="163"/>
      <c r="AM464" s="163"/>
      <c r="AQ464" s="243" t="s">
        <v>6454</v>
      </c>
    </row>
    <row r="465" spans="1:46">
      <c r="A465" s="278" t="s">
        <v>6459</v>
      </c>
      <c r="B465" s="156">
        <v>465</v>
      </c>
      <c r="C465" s="305" t="s">
        <v>6458</v>
      </c>
      <c r="D465" s="278" t="s">
        <v>6460</v>
      </c>
      <c r="I465" s="343"/>
      <c r="V465" s="166">
        <f t="shared" si="223"/>
        <v>100</v>
      </c>
      <c r="W465" s="166">
        <f t="shared" si="224"/>
        <v>100</v>
      </c>
      <c r="X465" s="166">
        <f t="shared" si="225"/>
        <v>100</v>
      </c>
      <c r="Y465" s="166">
        <f t="shared" si="221"/>
        <v>100</v>
      </c>
      <c r="Z465" s="166">
        <f t="shared" si="222"/>
        <v>100</v>
      </c>
      <c r="AA465" s="174">
        <f t="shared" si="216"/>
        <v>100</v>
      </c>
      <c r="AB465" s="174">
        <f t="shared" si="215"/>
        <v>100</v>
      </c>
      <c r="AC465" s="174">
        <f t="shared" si="226"/>
        <v>100</v>
      </c>
      <c r="AF465" s="162">
        <f t="shared" si="218"/>
        <v>100</v>
      </c>
      <c r="AG465" s="162">
        <f t="shared" si="219"/>
        <v>100</v>
      </c>
      <c r="AH465" s="162">
        <f t="shared" si="220"/>
        <v>100</v>
      </c>
      <c r="AI465" s="162">
        <f t="shared" si="227"/>
        <v>100</v>
      </c>
      <c r="AJ465" s="163"/>
      <c r="AM465" s="163"/>
      <c r="AQ465" s="270" t="s">
        <v>6461</v>
      </c>
    </row>
    <row r="466" spans="1:46">
      <c r="A466" s="278" t="s">
        <v>6432</v>
      </c>
      <c r="B466" s="156">
        <v>466</v>
      </c>
      <c r="C466" s="299" t="s">
        <v>26135</v>
      </c>
      <c r="D466" s="278" t="s">
        <v>6433</v>
      </c>
      <c r="F466" s="154">
        <v>4</v>
      </c>
      <c r="I466" s="343"/>
      <c r="J466" s="154">
        <v>2</v>
      </c>
      <c r="K466" s="154">
        <v>2</v>
      </c>
      <c r="V466" s="166">
        <f t="shared" si="223"/>
        <v>100</v>
      </c>
      <c r="W466" s="166">
        <f t="shared" si="224"/>
        <v>100</v>
      </c>
      <c r="X466" s="166">
        <f t="shared" si="225"/>
        <v>100</v>
      </c>
      <c r="Y466" s="166">
        <f t="shared" si="221"/>
        <v>100</v>
      </c>
      <c r="Z466" s="166">
        <f t="shared" si="222"/>
        <v>100</v>
      </c>
      <c r="AA466" s="174">
        <f t="shared" si="216"/>
        <v>100</v>
      </c>
      <c r="AB466" s="174">
        <f t="shared" si="215"/>
        <v>100</v>
      </c>
      <c r="AC466" s="174">
        <f t="shared" si="226"/>
        <v>100</v>
      </c>
      <c r="AF466" s="162">
        <f t="shared" ref="AF466:AF481" si="228">IF(OR(OR(EXACT(J466,"1A"),EXACT(J466,"1B"),EXACT(J466,"1C")),K466=1),1,IF(K466=2,10,100))</f>
        <v>10</v>
      </c>
      <c r="AG466" s="162">
        <f t="shared" ref="AG466:AG499" si="229">IF(OR(EXACT(J466,"1A"),EXACT(J466,"1B"),EXACT(J466,"1C")),1,IF(J466=2,10,100))</f>
        <v>10</v>
      </c>
      <c r="AH466" s="162">
        <f t="shared" ref="AH466:AH481" si="230">IF(OR(EXACT(J466,"1A"),EXACT(J466,"1B"),EXACT(J466,"1C"),K466=1),3,100)</f>
        <v>100</v>
      </c>
      <c r="AI466" s="162">
        <f t="shared" si="227"/>
        <v>100</v>
      </c>
      <c r="AJ466" s="163"/>
      <c r="AM466" s="163"/>
      <c r="AQ466" s="243" t="s">
        <v>805</v>
      </c>
    </row>
    <row r="467" spans="1:46">
      <c r="A467" s="278" t="s">
        <v>6439</v>
      </c>
      <c r="B467" s="156">
        <v>467</v>
      </c>
      <c r="C467" t="s">
        <v>26136</v>
      </c>
      <c r="D467" s="278" t="s">
        <v>6440</v>
      </c>
      <c r="F467" s="154">
        <v>4</v>
      </c>
      <c r="I467" s="343"/>
      <c r="J467" s="154">
        <v>2</v>
      </c>
      <c r="K467" s="154">
        <v>2</v>
      </c>
      <c r="V467" s="166">
        <f t="shared" si="223"/>
        <v>100</v>
      </c>
      <c r="W467" s="166">
        <f t="shared" si="224"/>
        <v>100</v>
      </c>
      <c r="X467" s="166">
        <f t="shared" si="225"/>
        <v>100</v>
      </c>
      <c r="Y467" s="166">
        <f t="shared" si="221"/>
        <v>100</v>
      </c>
      <c r="Z467" s="166">
        <f t="shared" si="222"/>
        <v>100</v>
      </c>
      <c r="AA467" s="174">
        <f t="shared" si="216"/>
        <v>100</v>
      </c>
      <c r="AB467" s="174">
        <f t="shared" si="215"/>
        <v>100</v>
      </c>
      <c r="AC467" s="174">
        <f t="shared" si="226"/>
        <v>100</v>
      </c>
      <c r="AF467" s="162">
        <f t="shared" si="228"/>
        <v>10</v>
      </c>
      <c r="AG467" s="162">
        <f t="shared" si="229"/>
        <v>10</v>
      </c>
      <c r="AH467" s="162">
        <f t="shared" si="230"/>
        <v>100</v>
      </c>
      <c r="AI467" s="162">
        <f t="shared" si="227"/>
        <v>100</v>
      </c>
      <c r="AJ467" s="163"/>
      <c r="AM467" s="163"/>
      <c r="AQ467" s="243" t="s">
        <v>781</v>
      </c>
      <c r="AS467" s="154">
        <v>211.66</v>
      </c>
      <c r="AT467" s="154" t="s">
        <v>6559</v>
      </c>
    </row>
    <row r="468" spans="1:46">
      <c r="A468" s="278" t="s">
        <v>6441</v>
      </c>
      <c r="B468" s="156">
        <v>468</v>
      </c>
      <c r="C468" s="305" t="s">
        <v>6442</v>
      </c>
      <c r="D468" s="278" t="s">
        <v>6443</v>
      </c>
      <c r="F468" s="154">
        <v>4</v>
      </c>
      <c r="I468" s="343"/>
      <c r="J468" s="154">
        <v>2</v>
      </c>
      <c r="K468" s="154">
        <v>2</v>
      </c>
      <c r="V468" s="166">
        <f t="shared" si="223"/>
        <v>100</v>
      </c>
      <c r="W468" s="166">
        <f t="shared" si="224"/>
        <v>100</v>
      </c>
      <c r="X468" s="166">
        <f t="shared" si="225"/>
        <v>100</v>
      </c>
      <c r="Y468" s="166">
        <f t="shared" si="221"/>
        <v>100</v>
      </c>
      <c r="Z468" s="166">
        <f t="shared" si="222"/>
        <v>100</v>
      </c>
      <c r="AA468" s="174">
        <f t="shared" si="216"/>
        <v>100</v>
      </c>
      <c r="AB468" s="174">
        <f t="shared" si="215"/>
        <v>100</v>
      </c>
      <c r="AC468" s="174">
        <f t="shared" si="226"/>
        <v>100</v>
      </c>
      <c r="AF468" s="162">
        <f t="shared" si="228"/>
        <v>10</v>
      </c>
      <c r="AG468" s="162">
        <f t="shared" si="229"/>
        <v>10</v>
      </c>
      <c r="AH468" s="162">
        <f t="shared" si="230"/>
        <v>100</v>
      </c>
      <c r="AI468" s="162">
        <f t="shared" si="227"/>
        <v>100</v>
      </c>
      <c r="AJ468" s="163"/>
      <c r="AM468" s="163"/>
      <c r="AQ468" s="243" t="s">
        <v>781</v>
      </c>
    </row>
    <row r="469" spans="1:46">
      <c r="A469" s="278" t="s">
        <v>6564</v>
      </c>
      <c r="B469" s="156">
        <v>469</v>
      </c>
      <c r="C469" s="299" t="s">
        <v>6563</v>
      </c>
      <c r="D469" s="278" t="s">
        <v>6565</v>
      </c>
      <c r="I469" s="343"/>
      <c r="J469" s="154">
        <v>2</v>
      </c>
      <c r="K469" s="154">
        <v>2</v>
      </c>
      <c r="O469" s="154">
        <v>3</v>
      </c>
      <c r="V469" s="166">
        <f t="shared" si="223"/>
        <v>100</v>
      </c>
      <c r="W469" s="166">
        <f t="shared" si="224"/>
        <v>100</v>
      </c>
      <c r="X469" s="166">
        <f t="shared" si="225"/>
        <v>20</v>
      </c>
      <c r="Y469" s="166">
        <f t="shared" si="221"/>
        <v>100</v>
      </c>
      <c r="Z469" s="166">
        <f t="shared" si="222"/>
        <v>100</v>
      </c>
      <c r="AA469" s="174">
        <f t="shared" si="216"/>
        <v>100</v>
      </c>
      <c r="AB469" s="174">
        <f t="shared" si="215"/>
        <v>100</v>
      </c>
      <c r="AC469" s="174">
        <f t="shared" si="226"/>
        <v>100</v>
      </c>
      <c r="AF469" s="162">
        <f t="shared" si="228"/>
        <v>10</v>
      </c>
      <c r="AG469" s="162">
        <f t="shared" si="229"/>
        <v>10</v>
      </c>
      <c r="AH469" s="162">
        <f t="shared" si="230"/>
        <v>100</v>
      </c>
      <c r="AI469" s="162">
        <f t="shared" si="227"/>
        <v>100</v>
      </c>
      <c r="AJ469" s="163"/>
      <c r="AK469" s="154">
        <v>1</v>
      </c>
      <c r="AM469" s="163"/>
      <c r="AQ469" s="243" t="s">
        <v>6566</v>
      </c>
    </row>
    <row r="470" spans="1:46">
      <c r="A470" s="278" t="s">
        <v>6568</v>
      </c>
      <c r="B470" s="156">
        <v>470</v>
      </c>
      <c r="C470" s="299" t="s">
        <v>6567</v>
      </c>
      <c r="D470" s="278" t="s">
        <v>1090</v>
      </c>
      <c r="I470" s="343"/>
      <c r="J470" s="154">
        <v>2</v>
      </c>
      <c r="K470" s="154">
        <v>2</v>
      </c>
      <c r="O470" s="154">
        <v>3</v>
      </c>
      <c r="V470" s="166">
        <f t="shared" si="223"/>
        <v>100</v>
      </c>
      <c r="W470" s="166">
        <f t="shared" si="224"/>
        <v>100</v>
      </c>
      <c r="X470" s="166">
        <f t="shared" si="225"/>
        <v>20</v>
      </c>
      <c r="Y470" s="166">
        <f t="shared" si="221"/>
        <v>100</v>
      </c>
      <c r="Z470" s="166">
        <f t="shared" si="222"/>
        <v>100</v>
      </c>
      <c r="AA470" s="174">
        <f t="shared" si="216"/>
        <v>100</v>
      </c>
      <c r="AB470" s="174">
        <f t="shared" si="215"/>
        <v>100</v>
      </c>
      <c r="AC470" s="174">
        <f t="shared" si="226"/>
        <v>100</v>
      </c>
      <c r="AF470" s="162">
        <f t="shared" si="228"/>
        <v>10</v>
      </c>
      <c r="AG470" s="162">
        <f t="shared" si="229"/>
        <v>10</v>
      </c>
      <c r="AH470" s="162">
        <f t="shared" si="230"/>
        <v>100</v>
      </c>
      <c r="AI470" s="162">
        <f t="shared" si="227"/>
        <v>100</v>
      </c>
      <c r="AJ470" s="163"/>
      <c r="AM470" s="163"/>
      <c r="AQ470" s="243" t="s">
        <v>805</v>
      </c>
    </row>
    <row r="471" spans="1:46">
      <c r="A471" s="278" t="s">
        <v>26137</v>
      </c>
      <c r="B471" s="156">
        <v>471</v>
      </c>
      <c r="C471" t="s">
        <v>26138</v>
      </c>
      <c r="D471" s="278" t="s">
        <v>6569</v>
      </c>
      <c r="I471" s="349">
        <v>44.6</v>
      </c>
      <c r="V471" s="166">
        <f t="shared" si="223"/>
        <v>100</v>
      </c>
      <c r="W471" s="166">
        <f t="shared" si="224"/>
        <v>100</v>
      </c>
      <c r="X471" s="166">
        <f t="shared" si="225"/>
        <v>100</v>
      </c>
      <c r="Y471" s="166">
        <f t="shared" si="221"/>
        <v>100</v>
      </c>
      <c r="Z471" s="166">
        <f t="shared" si="222"/>
        <v>100</v>
      </c>
      <c r="AA471" s="174">
        <f t="shared" si="216"/>
        <v>100</v>
      </c>
      <c r="AB471" s="174">
        <f t="shared" si="215"/>
        <v>100</v>
      </c>
      <c r="AC471" s="174">
        <f t="shared" si="226"/>
        <v>100</v>
      </c>
      <c r="AF471" s="162">
        <f t="shared" si="228"/>
        <v>100</v>
      </c>
      <c r="AG471" s="162">
        <f t="shared" si="229"/>
        <v>100</v>
      </c>
      <c r="AH471" s="162">
        <f t="shared" si="230"/>
        <v>100</v>
      </c>
      <c r="AI471" s="162">
        <f t="shared" si="227"/>
        <v>100</v>
      </c>
      <c r="AJ471" s="352" t="s">
        <v>26037</v>
      </c>
      <c r="AL471" s="252">
        <v>3</v>
      </c>
      <c r="AM471" s="163"/>
      <c r="AQ471" s="270" t="s">
        <v>26139</v>
      </c>
    </row>
    <row r="472" spans="1:46">
      <c r="A472" s="278" t="s">
        <v>6570</v>
      </c>
      <c r="B472" s="156">
        <v>472</v>
      </c>
      <c r="C472" t="s">
        <v>26140</v>
      </c>
      <c r="D472" s="278" t="s">
        <v>6571</v>
      </c>
      <c r="I472" s="349">
        <v>44.6</v>
      </c>
      <c r="V472" s="166">
        <f t="shared" si="223"/>
        <v>100</v>
      </c>
      <c r="W472" s="166">
        <f t="shared" si="224"/>
        <v>100</v>
      </c>
      <c r="X472" s="166">
        <f t="shared" si="225"/>
        <v>100</v>
      </c>
      <c r="Y472" s="166">
        <f t="shared" si="221"/>
        <v>100</v>
      </c>
      <c r="Z472" s="166">
        <f t="shared" si="222"/>
        <v>100</v>
      </c>
      <c r="AA472" s="174">
        <f t="shared" si="216"/>
        <v>100</v>
      </c>
      <c r="AB472" s="174">
        <f t="shared" si="215"/>
        <v>100</v>
      </c>
      <c r="AC472" s="174">
        <f t="shared" si="226"/>
        <v>100</v>
      </c>
      <c r="AF472" s="162">
        <f t="shared" si="228"/>
        <v>100</v>
      </c>
      <c r="AG472" s="162">
        <f t="shared" si="229"/>
        <v>100</v>
      </c>
      <c r="AH472" s="162">
        <f t="shared" si="230"/>
        <v>100</v>
      </c>
      <c r="AI472" s="162">
        <f t="shared" si="227"/>
        <v>100</v>
      </c>
      <c r="AJ472" s="352" t="s">
        <v>26037</v>
      </c>
      <c r="AM472" s="163"/>
      <c r="AQ472" s="243" t="s">
        <v>6574</v>
      </c>
    </row>
    <row r="473" spans="1:46">
      <c r="A473" s="278" t="s">
        <v>6572</v>
      </c>
      <c r="B473" s="156">
        <v>473</v>
      </c>
      <c r="C473" t="s">
        <v>26141</v>
      </c>
      <c r="D473" s="278" t="s">
        <v>6573</v>
      </c>
      <c r="I473" s="349">
        <v>44.6</v>
      </c>
      <c r="V473" s="166">
        <f t="shared" si="223"/>
        <v>100</v>
      </c>
      <c r="W473" s="166">
        <f t="shared" si="224"/>
        <v>100</v>
      </c>
      <c r="X473" s="166">
        <f t="shared" si="225"/>
        <v>100</v>
      </c>
      <c r="Y473" s="166">
        <f t="shared" si="221"/>
        <v>100</v>
      </c>
      <c r="Z473" s="166">
        <f t="shared" si="222"/>
        <v>100</v>
      </c>
      <c r="AA473" s="174">
        <f t="shared" si="216"/>
        <v>100</v>
      </c>
      <c r="AB473" s="174">
        <f t="shared" si="215"/>
        <v>100</v>
      </c>
      <c r="AC473" s="174">
        <f t="shared" si="226"/>
        <v>100</v>
      </c>
      <c r="AF473" s="162">
        <f t="shared" si="228"/>
        <v>100</v>
      </c>
      <c r="AG473" s="162">
        <f t="shared" si="229"/>
        <v>100</v>
      </c>
      <c r="AH473" s="162">
        <f t="shared" si="230"/>
        <v>100</v>
      </c>
      <c r="AI473" s="162">
        <f t="shared" si="227"/>
        <v>100</v>
      </c>
      <c r="AJ473" s="352" t="s">
        <v>26037</v>
      </c>
      <c r="AM473" s="163"/>
      <c r="AQ473" s="243" t="s">
        <v>6574</v>
      </c>
    </row>
    <row r="474" spans="1:46">
      <c r="A474" s="278" t="s">
        <v>6576</v>
      </c>
      <c r="B474" s="156">
        <v>474</v>
      </c>
      <c r="C474" s="299" t="s">
        <v>6575</v>
      </c>
      <c r="D474" s="278" t="s">
        <v>6577</v>
      </c>
      <c r="I474" s="349">
        <v>8.75</v>
      </c>
      <c r="K474" s="154">
        <v>1</v>
      </c>
      <c r="L474" s="154">
        <v>1</v>
      </c>
      <c r="V474" s="166">
        <f t="shared" si="223"/>
        <v>100</v>
      </c>
      <c r="W474" s="166">
        <f t="shared" si="224"/>
        <v>100</v>
      </c>
      <c r="X474" s="166">
        <f t="shared" si="225"/>
        <v>100</v>
      </c>
      <c r="Y474" s="166">
        <f t="shared" si="221"/>
        <v>100</v>
      </c>
      <c r="Z474" s="166">
        <f t="shared" si="222"/>
        <v>100</v>
      </c>
      <c r="AA474" s="174">
        <f t="shared" si="216"/>
        <v>100</v>
      </c>
      <c r="AB474" s="174">
        <f t="shared" si="215"/>
        <v>100</v>
      </c>
      <c r="AC474" s="174">
        <f t="shared" si="226"/>
        <v>100</v>
      </c>
      <c r="AF474" s="162">
        <f t="shared" si="228"/>
        <v>1</v>
      </c>
      <c r="AG474" s="162">
        <f t="shared" si="229"/>
        <v>100</v>
      </c>
      <c r="AH474" s="162">
        <f t="shared" si="230"/>
        <v>3</v>
      </c>
      <c r="AI474" s="162">
        <f t="shared" si="227"/>
        <v>100</v>
      </c>
      <c r="AJ474" s="352" t="s">
        <v>25716</v>
      </c>
      <c r="AL474" s="154">
        <v>3</v>
      </c>
      <c r="AM474" s="163"/>
      <c r="AQ474" s="273" t="s">
        <v>781</v>
      </c>
    </row>
    <row r="475" spans="1:46">
      <c r="A475" s="278" t="s">
        <v>6578</v>
      </c>
      <c r="B475" s="156">
        <v>475</v>
      </c>
      <c r="C475" t="s">
        <v>26142</v>
      </c>
      <c r="D475" s="278" t="s">
        <v>6579</v>
      </c>
      <c r="I475" s="349">
        <v>44.6</v>
      </c>
      <c r="V475" s="166">
        <f t="shared" si="223"/>
        <v>100</v>
      </c>
      <c r="W475" s="166">
        <f t="shared" si="224"/>
        <v>100</v>
      </c>
      <c r="X475" s="166">
        <f t="shared" si="225"/>
        <v>100</v>
      </c>
      <c r="Y475" s="166">
        <f t="shared" ref="Y475:Y485" si="231">IF(P475=1,10,100)</f>
        <v>100</v>
      </c>
      <c r="Z475" s="166">
        <f t="shared" ref="Z475:Z485" si="232">IF(P475=1,1,IF(P475=2,10,100))</f>
        <v>100</v>
      </c>
      <c r="AA475" s="174">
        <f t="shared" si="216"/>
        <v>100</v>
      </c>
      <c r="AB475" s="174">
        <f t="shared" si="215"/>
        <v>100</v>
      </c>
      <c r="AC475" s="174">
        <f t="shared" si="226"/>
        <v>100</v>
      </c>
      <c r="AF475" s="162">
        <f t="shared" si="228"/>
        <v>100</v>
      </c>
      <c r="AG475" s="162">
        <f t="shared" si="229"/>
        <v>100</v>
      </c>
      <c r="AH475" s="162">
        <f t="shared" si="230"/>
        <v>100</v>
      </c>
      <c r="AI475" s="162">
        <f t="shared" si="227"/>
        <v>100</v>
      </c>
      <c r="AJ475" s="352" t="s">
        <v>26037</v>
      </c>
      <c r="AM475" s="163"/>
      <c r="AQ475" s="243" t="s">
        <v>6574</v>
      </c>
    </row>
    <row r="476" spans="1:46">
      <c r="A476" s="278" t="s">
        <v>6581</v>
      </c>
      <c r="B476" s="156">
        <v>476</v>
      </c>
      <c r="C476" s="299" t="s">
        <v>6580</v>
      </c>
      <c r="D476" s="278" t="s">
        <v>6582</v>
      </c>
      <c r="I476" s="349">
        <v>19</v>
      </c>
      <c r="K476" s="154">
        <v>1</v>
      </c>
      <c r="L476" s="154">
        <v>1</v>
      </c>
      <c r="V476" s="166">
        <f t="shared" ref="V476:V509" si="233">IF(O476=1,10,100)</f>
        <v>100</v>
      </c>
      <c r="W476" s="166">
        <f t="shared" ref="W476:W509" si="234">IF(O476=1,1,IF(O476=2,10,100))</f>
        <v>100</v>
      </c>
      <c r="X476" s="166">
        <f t="shared" ref="X476:X500" si="235">IF(O476=3,20,100)</f>
        <v>100</v>
      </c>
      <c r="Y476" s="166">
        <f t="shared" si="231"/>
        <v>100</v>
      </c>
      <c r="Z476" s="166">
        <f t="shared" si="232"/>
        <v>100</v>
      </c>
      <c r="AA476" s="174">
        <f t="shared" si="216"/>
        <v>100</v>
      </c>
      <c r="AB476" s="174">
        <f t="shared" si="215"/>
        <v>100</v>
      </c>
      <c r="AC476" s="174">
        <f t="shared" si="226"/>
        <v>100</v>
      </c>
      <c r="AF476" s="162">
        <f t="shared" si="228"/>
        <v>1</v>
      </c>
      <c r="AG476" s="162">
        <f t="shared" si="229"/>
        <v>100</v>
      </c>
      <c r="AH476" s="162">
        <f t="shared" si="230"/>
        <v>3</v>
      </c>
      <c r="AI476" s="162">
        <f t="shared" si="227"/>
        <v>100</v>
      </c>
      <c r="AJ476" s="352" t="s">
        <v>25716</v>
      </c>
      <c r="AL476" s="154">
        <v>4</v>
      </c>
      <c r="AM476" s="163"/>
      <c r="AQ476" s="243" t="s">
        <v>781</v>
      </c>
    </row>
    <row r="477" spans="1:46">
      <c r="A477" s="278" t="s">
        <v>6584</v>
      </c>
      <c r="B477" s="156">
        <v>477</v>
      </c>
      <c r="C477" s="299" t="s">
        <v>6583</v>
      </c>
      <c r="D477" s="278" t="s">
        <v>6585</v>
      </c>
      <c r="I477" s="349">
        <v>117</v>
      </c>
      <c r="V477" s="166">
        <f t="shared" si="233"/>
        <v>100</v>
      </c>
      <c r="W477" s="166">
        <f t="shared" si="234"/>
        <v>100</v>
      </c>
      <c r="X477" s="166">
        <f t="shared" si="235"/>
        <v>100</v>
      </c>
      <c r="Y477" s="166">
        <f t="shared" si="231"/>
        <v>100</v>
      </c>
      <c r="Z477" s="166">
        <f t="shared" si="232"/>
        <v>100</v>
      </c>
      <c r="AA477" s="174">
        <f t="shared" si="216"/>
        <v>100</v>
      </c>
      <c r="AB477" s="174">
        <f t="shared" si="215"/>
        <v>100</v>
      </c>
      <c r="AC477" s="174">
        <f t="shared" si="226"/>
        <v>100</v>
      </c>
      <c r="AF477" s="162">
        <f t="shared" si="228"/>
        <v>100</v>
      </c>
      <c r="AG477" s="162">
        <f t="shared" si="229"/>
        <v>100</v>
      </c>
      <c r="AH477" s="162">
        <f t="shared" si="230"/>
        <v>100</v>
      </c>
      <c r="AI477" s="162">
        <f t="shared" si="227"/>
        <v>100</v>
      </c>
      <c r="AJ477" s="352" t="s">
        <v>25618</v>
      </c>
      <c r="AM477" s="163"/>
      <c r="AQ477" s="243" t="s">
        <v>6574</v>
      </c>
    </row>
    <row r="478" spans="1:46">
      <c r="A478" s="278" t="s">
        <v>6586</v>
      </c>
      <c r="B478" s="156">
        <v>478</v>
      </c>
      <c r="C478" t="s">
        <v>26143</v>
      </c>
      <c r="D478" s="278" t="s">
        <v>6587</v>
      </c>
      <c r="I478" s="349">
        <v>44.6</v>
      </c>
      <c r="V478" s="166">
        <f t="shared" si="233"/>
        <v>100</v>
      </c>
      <c r="W478" s="166">
        <f t="shared" si="234"/>
        <v>100</v>
      </c>
      <c r="X478" s="166">
        <f t="shared" si="235"/>
        <v>100</v>
      </c>
      <c r="Y478" s="166">
        <f t="shared" si="231"/>
        <v>100</v>
      </c>
      <c r="Z478" s="166">
        <f t="shared" si="232"/>
        <v>100</v>
      </c>
      <c r="AA478" s="174">
        <f t="shared" si="216"/>
        <v>100</v>
      </c>
      <c r="AB478" s="174">
        <f t="shared" si="215"/>
        <v>100</v>
      </c>
      <c r="AC478" s="174">
        <f t="shared" si="226"/>
        <v>100</v>
      </c>
      <c r="AF478" s="162">
        <f t="shared" si="228"/>
        <v>100</v>
      </c>
      <c r="AG478" s="162">
        <f t="shared" si="229"/>
        <v>100</v>
      </c>
      <c r="AH478" s="162">
        <f t="shared" si="230"/>
        <v>100</v>
      </c>
      <c r="AI478" s="162">
        <f t="shared" si="227"/>
        <v>100</v>
      </c>
      <c r="AJ478" s="352" t="s">
        <v>26037</v>
      </c>
      <c r="AM478" s="163"/>
      <c r="AQ478" s="243" t="s">
        <v>6574</v>
      </c>
    </row>
    <row r="479" spans="1:46">
      <c r="A479" s="278" t="s">
        <v>6588</v>
      </c>
      <c r="B479" s="156">
        <v>479</v>
      </c>
      <c r="C479" t="s">
        <v>26144</v>
      </c>
      <c r="D479" s="278" t="s">
        <v>6589</v>
      </c>
      <c r="I479" s="349">
        <v>23</v>
      </c>
      <c r="K479" s="154">
        <v>2</v>
      </c>
      <c r="L479" s="252">
        <v>1</v>
      </c>
      <c r="V479" s="166">
        <f t="shared" si="233"/>
        <v>100</v>
      </c>
      <c r="W479" s="166">
        <f t="shared" si="234"/>
        <v>100</v>
      </c>
      <c r="X479" s="166">
        <f t="shared" si="235"/>
        <v>100</v>
      </c>
      <c r="Y479" s="166">
        <f t="shared" si="231"/>
        <v>100</v>
      </c>
      <c r="Z479" s="166">
        <f t="shared" si="232"/>
        <v>100</v>
      </c>
      <c r="AA479" s="174">
        <f t="shared" si="216"/>
        <v>100</v>
      </c>
      <c r="AB479" s="174">
        <f t="shared" si="215"/>
        <v>100</v>
      </c>
      <c r="AC479" s="174">
        <f t="shared" si="226"/>
        <v>100</v>
      </c>
      <c r="AF479" s="162">
        <f t="shared" si="228"/>
        <v>10</v>
      </c>
      <c r="AG479" s="162">
        <f t="shared" si="229"/>
        <v>100</v>
      </c>
      <c r="AH479" s="162">
        <f t="shared" si="230"/>
        <v>100</v>
      </c>
      <c r="AI479" s="162">
        <f t="shared" si="227"/>
        <v>100</v>
      </c>
      <c r="AJ479" s="352" t="s">
        <v>25600</v>
      </c>
      <c r="AL479" s="154">
        <v>4</v>
      </c>
      <c r="AM479" s="163"/>
      <c r="AQ479" s="243" t="s">
        <v>781</v>
      </c>
    </row>
    <row r="480" spans="1:46">
      <c r="A480" s="278" t="s">
        <v>6590</v>
      </c>
      <c r="B480" s="156">
        <v>480</v>
      </c>
      <c r="C480" t="s">
        <v>26145</v>
      </c>
      <c r="D480" s="278" t="s">
        <v>6591</v>
      </c>
      <c r="I480" s="349">
        <v>117</v>
      </c>
      <c r="V480" s="166">
        <f t="shared" si="233"/>
        <v>100</v>
      </c>
      <c r="W480" s="166">
        <f t="shared" si="234"/>
        <v>100</v>
      </c>
      <c r="X480" s="166">
        <f t="shared" si="235"/>
        <v>100</v>
      </c>
      <c r="Y480" s="166">
        <f t="shared" si="231"/>
        <v>100</v>
      </c>
      <c r="Z480" s="166">
        <f t="shared" si="232"/>
        <v>100</v>
      </c>
      <c r="AA480" s="174">
        <f t="shared" si="216"/>
        <v>100</v>
      </c>
      <c r="AB480" s="174">
        <f t="shared" si="215"/>
        <v>100</v>
      </c>
      <c r="AC480" s="174">
        <f t="shared" si="226"/>
        <v>100</v>
      </c>
      <c r="AF480" s="162">
        <f t="shared" si="228"/>
        <v>100</v>
      </c>
      <c r="AG480" s="162">
        <f t="shared" si="229"/>
        <v>100</v>
      </c>
      <c r="AH480" s="162">
        <f t="shared" si="230"/>
        <v>100</v>
      </c>
      <c r="AI480" s="162">
        <f t="shared" si="227"/>
        <v>100</v>
      </c>
      <c r="AJ480" s="352" t="s">
        <v>25815</v>
      </c>
      <c r="AM480" s="163"/>
      <c r="AQ480" s="243" t="s">
        <v>6574</v>
      </c>
    </row>
    <row r="481" spans="1:44">
      <c r="A481" s="278" t="s">
        <v>6592</v>
      </c>
      <c r="B481" s="156">
        <v>481</v>
      </c>
      <c r="C481" t="s">
        <v>26146</v>
      </c>
      <c r="D481" s="278" t="s">
        <v>6593</v>
      </c>
      <c r="I481" s="349">
        <v>117</v>
      </c>
      <c r="V481" s="166">
        <f t="shared" si="233"/>
        <v>100</v>
      </c>
      <c r="W481" s="166">
        <f t="shared" si="234"/>
        <v>100</v>
      </c>
      <c r="X481" s="166">
        <f t="shared" si="235"/>
        <v>100</v>
      </c>
      <c r="Y481" s="166">
        <f t="shared" si="231"/>
        <v>100</v>
      </c>
      <c r="Z481" s="166">
        <f t="shared" si="232"/>
        <v>100</v>
      </c>
      <c r="AA481" s="174">
        <f t="shared" si="216"/>
        <v>100</v>
      </c>
      <c r="AB481" s="174">
        <f t="shared" si="215"/>
        <v>100</v>
      </c>
      <c r="AC481" s="174">
        <f t="shared" si="226"/>
        <v>100</v>
      </c>
      <c r="AF481" s="162">
        <f t="shared" si="228"/>
        <v>100</v>
      </c>
      <c r="AG481" s="162">
        <f t="shared" si="229"/>
        <v>100</v>
      </c>
      <c r="AH481" s="162">
        <f t="shared" si="230"/>
        <v>100</v>
      </c>
      <c r="AI481" s="162">
        <f t="shared" si="227"/>
        <v>100</v>
      </c>
      <c r="AJ481" s="352" t="s">
        <v>25815</v>
      </c>
      <c r="AM481" s="163"/>
      <c r="AQ481" s="243" t="s">
        <v>6574</v>
      </c>
    </row>
    <row r="482" spans="1:44">
      <c r="A482" s="275" t="s">
        <v>6603</v>
      </c>
      <c r="B482" s="156">
        <v>482</v>
      </c>
      <c r="C482" s="305" t="s">
        <v>6604</v>
      </c>
      <c r="D482" s="278" t="s">
        <v>6605</v>
      </c>
      <c r="F482" s="252">
        <v>4</v>
      </c>
      <c r="I482" s="349">
        <v>35</v>
      </c>
      <c r="J482" s="154">
        <v>2</v>
      </c>
      <c r="K482" s="359">
        <v>1</v>
      </c>
      <c r="V482" s="166">
        <f t="shared" si="233"/>
        <v>100</v>
      </c>
      <c r="W482" s="166">
        <f t="shared" si="234"/>
        <v>100</v>
      </c>
      <c r="X482" s="166">
        <f t="shared" si="235"/>
        <v>100</v>
      </c>
      <c r="Y482" s="166">
        <f t="shared" si="231"/>
        <v>100</v>
      </c>
      <c r="Z482" s="166">
        <f t="shared" si="232"/>
        <v>100</v>
      </c>
      <c r="AA482" s="174">
        <f t="shared" si="216"/>
        <v>100</v>
      </c>
      <c r="AB482" s="174">
        <f t="shared" si="215"/>
        <v>100</v>
      </c>
      <c r="AC482" s="174">
        <f t="shared" si="226"/>
        <v>100</v>
      </c>
      <c r="AF482" s="220">
        <v>5</v>
      </c>
      <c r="AG482" s="162">
        <f t="shared" si="229"/>
        <v>10</v>
      </c>
      <c r="AH482" s="211">
        <v>10</v>
      </c>
      <c r="AI482" s="162">
        <f t="shared" si="227"/>
        <v>100</v>
      </c>
      <c r="AJ482" s="352" t="s">
        <v>26080</v>
      </c>
      <c r="AM482" s="163"/>
      <c r="AQ482" s="243" t="s">
        <v>781</v>
      </c>
    </row>
    <row r="483" spans="1:44">
      <c r="A483" s="275" t="s">
        <v>26350</v>
      </c>
      <c r="B483" s="156">
        <v>483</v>
      </c>
      <c r="C483" s="243" t="s">
        <v>26358</v>
      </c>
      <c r="D483" s="278" t="s">
        <v>26357</v>
      </c>
      <c r="F483" s="252"/>
      <c r="I483" s="349"/>
      <c r="K483" s="359">
        <v>2</v>
      </c>
      <c r="V483" s="166">
        <f t="shared" ref="V483" si="236">IF(O483=1,10,100)</f>
        <v>100</v>
      </c>
      <c r="W483" s="166">
        <f t="shared" ref="W483" si="237">IF(O483=1,1,IF(O483=2,10,100))</f>
        <v>100</v>
      </c>
      <c r="X483" s="166">
        <f t="shared" ref="X483" si="238">IF(O483=3,20,100)</f>
        <v>100</v>
      </c>
      <c r="Y483" s="166">
        <f t="shared" ref="Y483" si="239">IF(P483=1,10,100)</f>
        <v>100</v>
      </c>
      <c r="Z483" s="166">
        <f t="shared" ref="Z483" si="240">IF(P483=1,1,IF(P483=2,10,100))</f>
        <v>100</v>
      </c>
      <c r="AA483" s="174">
        <f t="shared" ref="AA483" si="241">IF(OR(EXACT(Q483,"1A"),EXACT(Q483,"1B")),0.1,IF(Q483=2,1,100))</f>
        <v>100</v>
      </c>
      <c r="AB483" s="174">
        <f t="shared" ref="AB483" si="242">IF(OR(EXACT(R483,"1A"),EXACT(R483,"1B")),0.1,IF(R483=2,1,100))</f>
        <v>100</v>
      </c>
      <c r="AC483" s="174">
        <f t="shared" ref="AC483" si="243">IF(OR(EXACT(S483,"1A"),EXACT(S483,"1B")),0.3,IF(S483=2,3,100))</f>
        <v>100</v>
      </c>
      <c r="AF483" s="162">
        <f t="shared" ref="AF483" si="244">IF(OR(OR(EXACT(J483,"1A"),EXACT(J483,"1B"),EXACT(J483,"1C")),K483=1),1,IF(K483=2,10,100))</f>
        <v>10</v>
      </c>
      <c r="AG483" s="162">
        <f t="shared" ref="AG483" si="245">IF(OR(EXACT(J483,"1A"),EXACT(J483,"1B"),EXACT(J483,"1C")),1,IF(J483=2,10,100))</f>
        <v>100</v>
      </c>
      <c r="AH483" s="162">
        <f t="shared" ref="AH483" si="246">IF(OR(EXACT(J483,"1A"),EXACT(J483,"1B"),EXACT(J483,"1C"),K483=1),3,100)</f>
        <v>100</v>
      </c>
      <c r="AI483" s="162">
        <f t="shared" ref="AI483" si="247">IF(OR(EXACT(J483,"1A"),EXACT(J483,"1B"),EXACT(J483,"1C")),5,100)</f>
        <v>100</v>
      </c>
      <c r="AJ483" s="352"/>
      <c r="AM483" s="163"/>
      <c r="AQ483" s="243" t="s">
        <v>781</v>
      </c>
    </row>
    <row r="484" spans="1:44">
      <c r="A484" s="275" t="s">
        <v>26352</v>
      </c>
      <c r="B484" s="156">
        <v>484</v>
      </c>
      <c r="C484" s="243" t="s">
        <v>26362</v>
      </c>
      <c r="D484" s="278" t="s">
        <v>26363</v>
      </c>
      <c r="F484" s="252"/>
      <c r="I484" s="349"/>
      <c r="J484" s="154">
        <v>2</v>
      </c>
      <c r="K484" s="359">
        <v>2</v>
      </c>
      <c r="V484" s="166">
        <f t="shared" ref="V484" si="248">IF(O484=1,10,100)</f>
        <v>100</v>
      </c>
      <c r="W484" s="166">
        <f t="shared" ref="W484" si="249">IF(O484=1,1,IF(O484=2,10,100))</f>
        <v>100</v>
      </c>
      <c r="X484" s="166">
        <f t="shared" ref="X484" si="250">IF(O484=3,20,100)</f>
        <v>100</v>
      </c>
      <c r="Y484" s="166">
        <f t="shared" ref="Y484" si="251">IF(P484=1,10,100)</f>
        <v>100</v>
      </c>
      <c r="Z484" s="166">
        <f t="shared" ref="Z484" si="252">IF(P484=1,1,IF(P484=2,10,100))</f>
        <v>100</v>
      </c>
      <c r="AA484" s="174">
        <f t="shared" ref="AA484" si="253">IF(OR(EXACT(Q484,"1A"),EXACT(Q484,"1B")),0.1,IF(Q484=2,1,100))</f>
        <v>100</v>
      </c>
      <c r="AB484" s="174">
        <f t="shared" ref="AB484" si="254">IF(OR(EXACT(R484,"1A"),EXACT(R484,"1B")),0.1,IF(R484=2,1,100))</f>
        <v>100</v>
      </c>
      <c r="AC484" s="174">
        <f t="shared" ref="AC484" si="255">IF(OR(EXACT(S484,"1A"),EXACT(S484,"1B")),0.3,IF(S484=2,3,100))</f>
        <v>100</v>
      </c>
      <c r="AF484" s="162">
        <f t="shared" ref="AF484" si="256">IF(OR(OR(EXACT(J484,"1A"),EXACT(J484,"1B"),EXACT(J484,"1C")),K484=1),1,IF(K484=2,10,100))</f>
        <v>10</v>
      </c>
      <c r="AG484" s="162">
        <f t="shared" ref="AG484" si="257">IF(OR(EXACT(J484,"1A"),EXACT(J484,"1B"),EXACT(J484,"1C")),1,IF(J484=2,10,100))</f>
        <v>10</v>
      </c>
      <c r="AH484" s="162">
        <f t="shared" ref="AH484" si="258">IF(OR(EXACT(J484,"1A"),EXACT(J484,"1B"),EXACT(J484,"1C"),K484=1),3,100)</f>
        <v>100</v>
      </c>
      <c r="AI484" s="162">
        <f t="shared" ref="AI484" si="259">IF(OR(EXACT(J484,"1A"),EXACT(J484,"1B"),EXACT(J484,"1C")),5,100)</f>
        <v>100</v>
      </c>
      <c r="AJ484" s="352"/>
      <c r="AL484" s="154">
        <v>2</v>
      </c>
      <c r="AM484" s="163"/>
      <c r="AQ484" s="243" t="s">
        <v>6625</v>
      </c>
    </row>
    <row r="485" spans="1:44" ht="28.5">
      <c r="A485" s="278" t="s">
        <v>1693</v>
      </c>
      <c r="B485" s="156">
        <v>485</v>
      </c>
      <c r="C485" t="s">
        <v>26147</v>
      </c>
      <c r="D485" s="278" t="s">
        <v>6611</v>
      </c>
      <c r="E485" s="155" t="s">
        <v>791</v>
      </c>
      <c r="H485" s="154">
        <v>4</v>
      </c>
      <c r="I485" s="349">
        <v>23</v>
      </c>
      <c r="J485" s="154">
        <v>2</v>
      </c>
      <c r="V485" s="166">
        <f t="shared" si="233"/>
        <v>100</v>
      </c>
      <c r="W485" s="166">
        <f t="shared" si="234"/>
        <v>100</v>
      </c>
      <c r="X485" s="166">
        <f t="shared" si="235"/>
        <v>100</v>
      </c>
      <c r="Y485" s="166">
        <f t="shared" si="231"/>
        <v>100</v>
      </c>
      <c r="Z485" s="166">
        <f t="shared" si="232"/>
        <v>100</v>
      </c>
      <c r="AA485" s="174">
        <f t="shared" si="216"/>
        <v>100</v>
      </c>
      <c r="AB485" s="174">
        <f t="shared" si="215"/>
        <v>100</v>
      </c>
      <c r="AC485" s="174">
        <f t="shared" si="226"/>
        <v>100</v>
      </c>
      <c r="AF485" s="162">
        <f t="shared" ref="AF485:AF516" si="260">IF(OR(OR(EXACT(J485,"1A"),EXACT(J485,"1B"),EXACT(J485,"1C")),K485=1),1,IF(K485=2,10,100))</f>
        <v>100</v>
      </c>
      <c r="AG485" s="162">
        <f t="shared" si="229"/>
        <v>10</v>
      </c>
      <c r="AH485" s="162">
        <f t="shared" ref="AH485:AH516" si="261">IF(OR(EXACT(J485,"1A"),EXACT(J485,"1B"),EXACT(J485,"1C"),K485=1),3,100)</f>
        <v>100</v>
      </c>
      <c r="AI485" s="162">
        <f t="shared" si="227"/>
        <v>100</v>
      </c>
      <c r="AJ485" s="352" t="s">
        <v>26148</v>
      </c>
      <c r="AL485" s="154">
        <v>2</v>
      </c>
      <c r="AM485" s="163"/>
      <c r="AQ485" s="243" t="s">
        <v>6612</v>
      </c>
    </row>
    <row r="486" spans="1:44">
      <c r="A486" s="278" t="s">
        <v>2741</v>
      </c>
      <c r="B486" s="156">
        <v>486</v>
      </c>
      <c r="C486" t="s">
        <v>26149</v>
      </c>
      <c r="D486" s="278" t="s">
        <v>6613</v>
      </c>
      <c r="F486" s="154">
        <v>4</v>
      </c>
      <c r="H486" s="154">
        <v>4</v>
      </c>
      <c r="I486" s="349">
        <v>4.2</v>
      </c>
      <c r="J486" s="154">
        <v>2</v>
      </c>
      <c r="K486" s="154">
        <v>2</v>
      </c>
      <c r="L486" s="359">
        <v>1</v>
      </c>
      <c r="O486" s="154">
        <v>3</v>
      </c>
      <c r="V486" s="248">
        <f t="shared" si="233"/>
        <v>100</v>
      </c>
      <c r="W486" s="248">
        <f t="shared" si="234"/>
        <v>100</v>
      </c>
      <c r="X486" s="248">
        <f t="shared" si="235"/>
        <v>20</v>
      </c>
      <c r="Y486" s="166">
        <f>IF(O486=1,10,100)</f>
        <v>100</v>
      </c>
      <c r="Z486" s="166">
        <f>IF(O486=1,1,IF(O486=2,10,100))</f>
        <v>100</v>
      </c>
      <c r="AA486" s="174">
        <f t="shared" si="216"/>
        <v>100</v>
      </c>
      <c r="AB486" s="174">
        <f t="shared" si="215"/>
        <v>100</v>
      </c>
      <c r="AC486" s="174">
        <f t="shared" si="226"/>
        <v>100</v>
      </c>
      <c r="AF486" s="162">
        <f t="shared" si="260"/>
        <v>10</v>
      </c>
      <c r="AG486" s="162">
        <f t="shared" si="229"/>
        <v>10</v>
      </c>
      <c r="AH486" s="162">
        <f t="shared" si="261"/>
        <v>100</v>
      </c>
      <c r="AI486" s="162">
        <f t="shared" si="227"/>
        <v>100</v>
      </c>
      <c r="AJ486" s="352" t="s">
        <v>26080</v>
      </c>
      <c r="AK486" s="154">
        <v>1</v>
      </c>
      <c r="AL486" s="154">
        <v>1</v>
      </c>
      <c r="AM486" s="163"/>
      <c r="AN486" s="154">
        <v>1</v>
      </c>
      <c r="AO486" s="154">
        <v>1</v>
      </c>
      <c r="AQ486" s="243" t="s">
        <v>6614</v>
      </c>
    </row>
    <row r="487" spans="1:44">
      <c r="A487" s="278" t="s">
        <v>2153</v>
      </c>
      <c r="B487" s="156">
        <v>487</v>
      </c>
      <c r="C487" t="s">
        <v>26150</v>
      </c>
      <c r="D487" s="278" t="s">
        <v>6615</v>
      </c>
      <c r="F487" s="154">
        <v>4</v>
      </c>
      <c r="I487" s="349"/>
      <c r="J487" s="359">
        <v>2</v>
      </c>
      <c r="K487" s="359"/>
      <c r="L487" s="359">
        <v>1</v>
      </c>
      <c r="V487" s="166">
        <f t="shared" si="233"/>
        <v>100</v>
      </c>
      <c r="W487" s="166">
        <f t="shared" si="234"/>
        <v>100</v>
      </c>
      <c r="X487" s="166">
        <f t="shared" si="235"/>
        <v>100</v>
      </c>
      <c r="Y487" s="166">
        <f>IF(P487=1,10,100)</f>
        <v>100</v>
      </c>
      <c r="Z487" s="166">
        <f>IF(P487=1,1,IF(P487=2,10,100))</f>
        <v>100</v>
      </c>
      <c r="AA487" s="174">
        <f t="shared" si="216"/>
        <v>100</v>
      </c>
      <c r="AB487" s="174">
        <f t="shared" si="215"/>
        <v>100</v>
      </c>
      <c r="AC487" s="174">
        <f t="shared" si="226"/>
        <v>100</v>
      </c>
      <c r="AF487" s="162">
        <f t="shared" si="260"/>
        <v>100</v>
      </c>
      <c r="AG487" s="162">
        <f t="shared" si="229"/>
        <v>10</v>
      </c>
      <c r="AH487" s="162">
        <f t="shared" si="261"/>
        <v>100</v>
      </c>
      <c r="AI487" s="162">
        <f t="shared" si="227"/>
        <v>100</v>
      </c>
      <c r="AJ487" s="163"/>
      <c r="AL487" s="154">
        <v>2</v>
      </c>
      <c r="AM487" s="163"/>
      <c r="AQ487" s="243" t="s">
        <v>6616</v>
      </c>
    </row>
    <row r="488" spans="1:44">
      <c r="A488" s="278" t="s">
        <v>1587</v>
      </c>
      <c r="B488" s="156">
        <v>488</v>
      </c>
      <c r="C488" t="s">
        <v>26151</v>
      </c>
      <c r="D488" s="278" t="s">
        <v>6617</v>
      </c>
      <c r="I488" s="349">
        <v>46.1</v>
      </c>
      <c r="K488" s="154">
        <v>2</v>
      </c>
      <c r="Q488" s="154">
        <v>2</v>
      </c>
      <c r="V488" s="166">
        <f t="shared" si="233"/>
        <v>100</v>
      </c>
      <c r="W488" s="166">
        <f t="shared" si="234"/>
        <v>100</v>
      </c>
      <c r="X488" s="166">
        <f t="shared" si="235"/>
        <v>100</v>
      </c>
      <c r="Y488" s="166">
        <f>IF(P488=1,10,100)</f>
        <v>100</v>
      </c>
      <c r="Z488" s="166">
        <f>IF(P488=1,1,IF(P488=2,10,100))</f>
        <v>100</v>
      </c>
      <c r="AA488" s="174">
        <f t="shared" si="216"/>
        <v>1</v>
      </c>
      <c r="AB488" s="174">
        <f t="shared" si="215"/>
        <v>100</v>
      </c>
      <c r="AC488" s="174">
        <f t="shared" si="226"/>
        <v>100</v>
      </c>
      <c r="AF488" s="162">
        <f t="shared" si="260"/>
        <v>10</v>
      </c>
      <c r="AG488" s="162">
        <f t="shared" si="229"/>
        <v>100</v>
      </c>
      <c r="AH488" s="162">
        <f t="shared" si="261"/>
        <v>100</v>
      </c>
      <c r="AI488" s="162">
        <f t="shared" si="227"/>
        <v>100</v>
      </c>
      <c r="AJ488" s="352" t="s">
        <v>25815</v>
      </c>
      <c r="AK488" s="154">
        <v>1</v>
      </c>
      <c r="AL488" s="154">
        <v>1</v>
      </c>
      <c r="AM488" s="163"/>
      <c r="AQ488" s="243" t="s">
        <v>6618</v>
      </c>
      <c r="AR488" s="154">
        <v>64</v>
      </c>
    </row>
    <row r="489" spans="1:44">
      <c r="A489" s="278" t="s">
        <v>6619</v>
      </c>
      <c r="B489" s="156">
        <v>489</v>
      </c>
      <c r="C489" t="s">
        <v>26152</v>
      </c>
      <c r="D489" s="278" t="s">
        <v>6620</v>
      </c>
      <c r="I489" s="343"/>
      <c r="L489" s="154">
        <v>1</v>
      </c>
      <c r="V489" s="166">
        <f t="shared" si="233"/>
        <v>100</v>
      </c>
      <c r="W489" s="166">
        <f t="shared" si="234"/>
        <v>100</v>
      </c>
      <c r="X489" s="166">
        <f t="shared" si="235"/>
        <v>100</v>
      </c>
      <c r="Y489" s="166">
        <f>IF(P489=1,10,100)</f>
        <v>100</v>
      </c>
      <c r="Z489" s="166">
        <f>IF(P489=1,1,IF(P489=2,10,100))</f>
        <v>100</v>
      </c>
      <c r="AA489" s="174">
        <f t="shared" si="216"/>
        <v>100</v>
      </c>
      <c r="AB489" s="174">
        <f t="shared" si="215"/>
        <v>100</v>
      </c>
      <c r="AC489" s="174">
        <f t="shared" si="226"/>
        <v>100</v>
      </c>
      <c r="AF489" s="162">
        <f t="shared" si="260"/>
        <v>100</v>
      </c>
      <c r="AG489" s="162">
        <f t="shared" si="229"/>
        <v>100</v>
      </c>
      <c r="AH489" s="162">
        <f t="shared" si="261"/>
        <v>100</v>
      </c>
      <c r="AI489" s="162">
        <f t="shared" si="227"/>
        <v>100</v>
      </c>
      <c r="AJ489" s="352"/>
      <c r="AL489" s="154">
        <v>1</v>
      </c>
      <c r="AM489" s="163"/>
      <c r="AQ489" s="243" t="s">
        <v>781</v>
      </c>
    </row>
    <row r="490" spans="1:44">
      <c r="A490" s="278" t="s">
        <v>1829</v>
      </c>
      <c r="B490" s="156">
        <v>490</v>
      </c>
      <c r="C490" t="s">
        <v>26153</v>
      </c>
      <c r="D490" s="278" t="s">
        <v>6621</v>
      </c>
      <c r="F490" s="154">
        <v>4</v>
      </c>
      <c r="I490" s="343"/>
      <c r="J490" s="359">
        <v>2</v>
      </c>
      <c r="V490" s="166">
        <f t="shared" si="233"/>
        <v>100</v>
      </c>
      <c r="W490" s="166">
        <f t="shared" si="234"/>
        <v>100</v>
      </c>
      <c r="X490" s="166">
        <f t="shared" si="235"/>
        <v>100</v>
      </c>
      <c r="Y490" s="166">
        <f>IF(P490=1,10,100)</f>
        <v>100</v>
      </c>
      <c r="Z490" s="166">
        <f>IF(P490=1,1,IF(P490=2,10,100))</f>
        <v>100</v>
      </c>
      <c r="AA490" s="174">
        <f t="shared" si="216"/>
        <v>100</v>
      </c>
      <c r="AB490" s="174">
        <f t="shared" ref="AB490:AB553" si="262">IF(OR(EXACT(R490,"1A"),EXACT(R490,"1B")),0.1,IF(R490=2,1,100))</f>
        <v>100</v>
      </c>
      <c r="AC490" s="174">
        <f t="shared" si="226"/>
        <v>100</v>
      </c>
      <c r="AF490" s="162">
        <f t="shared" si="260"/>
        <v>100</v>
      </c>
      <c r="AG490" s="162">
        <f t="shared" si="229"/>
        <v>10</v>
      </c>
      <c r="AH490" s="162">
        <f t="shared" si="261"/>
        <v>100</v>
      </c>
      <c r="AI490" s="162">
        <f t="shared" si="227"/>
        <v>100</v>
      </c>
      <c r="AJ490" s="163"/>
      <c r="AK490" s="154">
        <v>1</v>
      </c>
      <c r="AL490" s="154">
        <v>1</v>
      </c>
      <c r="AM490" s="163"/>
      <c r="AQ490" s="243" t="s">
        <v>6622</v>
      </c>
    </row>
    <row r="491" spans="1:44">
      <c r="A491" s="278" t="s">
        <v>6623</v>
      </c>
      <c r="B491" s="156">
        <v>491</v>
      </c>
      <c r="C491" t="s">
        <v>26154</v>
      </c>
      <c r="D491" s="278" t="s">
        <v>6624</v>
      </c>
      <c r="F491" s="154">
        <v>4</v>
      </c>
      <c r="G491" s="154">
        <v>4</v>
      </c>
      <c r="H491" s="154">
        <v>4</v>
      </c>
      <c r="I491" s="343"/>
      <c r="J491" s="154">
        <v>2</v>
      </c>
      <c r="K491" s="154">
        <v>2</v>
      </c>
      <c r="O491" s="154">
        <v>3</v>
      </c>
      <c r="V491" s="248">
        <f t="shared" si="233"/>
        <v>100</v>
      </c>
      <c r="W491" s="248">
        <f t="shared" si="234"/>
        <v>100</v>
      </c>
      <c r="X491" s="248">
        <f t="shared" si="235"/>
        <v>20</v>
      </c>
      <c r="Y491" s="166">
        <f>IF(O491=1,10,100)</f>
        <v>100</v>
      </c>
      <c r="Z491" s="166">
        <f>IF(O491=1,1,IF(O491=2,10,100))</f>
        <v>100</v>
      </c>
      <c r="AA491" s="174">
        <f t="shared" si="216"/>
        <v>100</v>
      </c>
      <c r="AB491" s="174">
        <f t="shared" si="262"/>
        <v>100</v>
      </c>
      <c r="AC491" s="174">
        <f t="shared" si="226"/>
        <v>100</v>
      </c>
      <c r="AF491" s="162">
        <f t="shared" si="260"/>
        <v>10</v>
      </c>
      <c r="AG491" s="162">
        <f t="shared" si="229"/>
        <v>10</v>
      </c>
      <c r="AH491" s="162">
        <f t="shared" si="261"/>
        <v>100</v>
      </c>
      <c r="AI491" s="162">
        <f t="shared" si="227"/>
        <v>100</v>
      </c>
      <c r="AJ491" s="163"/>
      <c r="AL491" s="154">
        <v>3</v>
      </c>
      <c r="AM491" s="163"/>
      <c r="AQ491" s="243" t="s">
        <v>6625</v>
      </c>
    </row>
    <row r="492" spans="1:44">
      <c r="A492" s="278" t="s">
        <v>6626</v>
      </c>
      <c r="B492" s="156">
        <v>492</v>
      </c>
      <c r="C492" t="s">
        <v>26155</v>
      </c>
      <c r="D492" s="278" t="s">
        <v>25524</v>
      </c>
      <c r="F492" s="154">
        <v>4</v>
      </c>
      <c r="I492" s="343"/>
      <c r="V492" s="166">
        <f t="shared" si="233"/>
        <v>100</v>
      </c>
      <c r="W492" s="166">
        <f t="shared" si="234"/>
        <v>100</v>
      </c>
      <c r="X492" s="166">
        <f t="shared" si="235"/>
        <v>100</v>
      </c>
      <c r="Y492" s="166">
        <f>IF(P492=1,10,100)</f>
        <v>100</v>
      </c>
      <c r="Z492" s="166">
        <f>IF(P492=1,1,IF(P492=2,10,100))</f>
        <v>100</v>
      </c>
      <c r="AA492" s="174">
        <f t="shared" ref="AA492:AA555" si="263">IF(OR(EXACT(Q492,"1A"),EXACT(Q492,"1B")),0.1,IF(Q492=2,1,100))</f>
        <v>100</v>
      </c>
      <c r="AB492" s="174">
        <f t="shared" si="262"/>
        <v>100</v>
      </c>
      <c r="AC492" s="174">
        <f t="shared" si="226"/>
        <v>100</v>
      </c>
      <c r="AF492" s="162">
        <f t="shared" si="260"/>
        <v>100</v>
      </c>
      <c r="AG492" s="162">
        <f t="shared" si="229"/>
        <v>100</v>
      </c>
      <c r="AH492" s="162">
        <f t="shared" si="261"/>
        <v>100</v>
      </c>
      <c r="AI492" s="162">
        <f t="shared" si="227"/>
        <v>100</v>
      </c>
      <c r="AJ492" s="163"/>
      <c r="AK492" s="154">
        <v>1</v>
      </c>
      <c r="AL492" s="154">
        <v>1</v>
      </c>
      <c r="AM492" s="163"/>
      <c r="AQ492" s="243" t="s">
        <v>6625</v>
      </c>
    </row>
    <row r="493" spans="1:44">
      <c r="A493" s="278" t="s">
        <v>6627</v>
      </c>
      <c r="B493" s="156">
        <v>493</v>
      </c>
      <c r="C493" t="s">
        <v>26156</v>
      </c>
      <c r="D493" s="278" t="s">
        <v>6628</v>
      </c>
      <c r="F493" s="154">
        <v>4</v>
      </c>
      <c r="I493" s="343"/>
      <c r="V493" s="166">
        <f t="shared" si="233"/>
        <v>100</v>
      </c>
      <c r="W493" s="166">
        <f t="shared" si="234"/>
        <v>100</v>
      </c>
      <c r="X493" s="166">
        <f t="shared" si="235"/>
        <v>100</v>
      </c>
      <c r="Y493" s="166">
        <f>IF(P493=1,10,100)</f>
        <v>100</v>
      </c>
      <c r="Z493" s="166">
        <f>IF(P493=1,1,IF(P493=2,10,100))</f>
        <v>100</v>
      </c>
      <c r="AA493" s="174">
        <f t="shared" si="263"/>
        <v>100</v>
      </c>
      <c r="AB493" s="174">
        <f t="shared" si="262"/>
        <v>100</v>
      </c>
      <c r="AC493" s="174">
        <f t="shared" si="226"/>
        <v>100</v>
      </c>
      <c r="AF493" s="162">
        <f t="shared" si="260"/>
        <v>100</v>
      </c>
      <c r="AG493" s="162">
        <f t="shared" si="229"/>
        <v>100</v>
      </c>
      <c r="AH493" s="162">
        <f t="shared" si="261"/>
        <v>100</v>
      </c>
      <c r="AI493" s="162">
        <f t="shared" si="227"/>
        <v>100</v>
      </c>
      <c r="AJ493" s="163"/>
      <c r="AK493" s="154">
        <v>1</v>
      </c>
      <c r="AL493" s="154">
        <v>1</v>
      </c>
      <c r="AM493" s="163"/>
      <c r="AQ493" s="243" t="s">
        <v>6629</v>
      </c>
    </row>
    <row r="494" spans="1:44">
      <c r="A494" s="278" t="s">
        <v>6630</v>
      </c>
      <c r="B494" s="156">
        <v>494</v>
      </c>
      <c r="C494" t="s">
        <v>26157</v>
      </c>
      <c r="D494" s="278" t="s">
        <v>6631</v>
      </c>
      <c r="F494" s="154">
        <v>4</v>
      </c>
      <c r="I494" s="343"/>
      <c r="J494" s="154">
        <v>2</v>
      </c>
      <c r="K494" s="154">
        <v>2</v>
      </c>
      <c r="O494" s="154">
        <v>3</v>
      </c>
      <c r="V494" s="248">
        <f t="shared" si="233"/>
        <v>100</v>
      </c>
      <c r="W494" s="248">
        <f t="shared" si="234"/>
        <v>100</v>
      </c>
      <c r="X494" s="248">
        <f t="shared" si="235"/>
        <v>20</v>
      </c>
      <c r="Y494" s="166">
        <f>IF(O494=1,10,100)</f>
        <v>100</v>
      </c>
      <c r="Z494" s="166">
        <f>IF(O494=1,1,IF(O494=2,10,100))</f>
        <v>100</v>
      </c>
      <c r="AA494" s="174">
        <f t="shared" si="263"/>
        <v>100</v>
      </c>
      <c r="AB494" s="174">
        <f t="shared" si="262"/>
        <v>100</v>
      </c>
      <c r="AC494" s="174">
        <f t="shared" si="226"/>
        <v>100</v>
      </c>
      <c r="AF494" s="162">
        <f t="shared" si="260"/>
        <v>10</v>
      </c>
      <c r="AG494" s="162">
        <f t="shared" si="229"/>
        <v>10</v>
      </c>
      <c r="AH494" s="162">
        <f t="shared" si="261"/>
        <v>100</v>
      </c>
      <c r="AI494" s="162">
        <f t="shared" si="227"/>
        <v>100</v>
      </c>
      <c r="AJ494" s="163"/>
      <c r="AK494" s="154">
        <v>1</v>
      </c>
      <c r="AL494" s="154">
        <v>1</v>
      </c>
      <c r="AM494" s="163"/>
      <c r="AQ494" s="243" t="s">
        <v>6625</v>
      </c>
    </row>
    <row r="495" spans="1:44" ht="28.5">
      <c r="A495" s="278" t="s">
        <v>4812</v>
      </c>
      <c r="B495" s="156">
        <v>495</v>
      </c>
      <c r="C495" t="s">
        <v>26158</v>
      </c>
      <c r="D495" s="278" t="s">
        <v>4814</v>
      </c>
      <c r="E495" s="155" t="s">
        <v>169</v>
      </c>
      <c r="F495" s="154">
        <v>4</v>
      </c>
      <c r="I495" s="343"/>
      <c r="V495" s="166">
        <f t="shared" si="233"/>
        <v>100</v>
      </c>
      <c r="W495" s="166">
        <f t="shared" si="234"/>
        <v>100</v>
      </c>
      <c r="X495" s="166">
        <f t="shared" si="235"/>
        <v>100</v>
      </c>
      <c r="Y495" s="166">
        <f t="shared" ref="Y495:Y526" si="264">IF(P495=1,10,100)</f>
        <v>100</v>
      </c>
      <c r="Z495" s="166">
        <f t="shared" ref="Z495:Z526" si="265">IF(P495=1,1,IF(P495=2,10,100))</f>
        <v>100</v>
      </c>
      <c r="AA495" s="174">
        <f t="shared" si="263"/>
        <v>100</v>
      </c>
      <c r="AB495" s="174">
        <f t="shared" si="262"/>
        <v>100</v>
      </c>
      <c r="AC495" s="174">
        <f t="shared" si="226"/>
        <v>100</v>
      </c>
      <c r="AF495" s="162">
        <f t="shared" si="260"/>
        <v>100</v>
      </c>
      <c r="AG495" s="162">
        <f t="shared" si="229"/>
        <v>100</v>
      </c>
      <c r="AH495" s="162">
        <f t="shared" si="261"/>
        <v>100</v>
      </c>
      <c r="AI495" s="162">
        <f t="shared" si="227"/>
        <v>100</v>
      </c>
      <c r="AJ495" s="163"/>
      <c r="AK495" s="154">
        <v>1</v>
      </c>
      <c r="AL495" s="154">
        <v>1</v>
      </c>
      <c r="AM495" s="163"/>
      <c r="AQ495" s="243" t="s">
        <v>6632</v>
      </c>
    </row>
    <row r="496" spans="1:44">
      <c r="A496" s="278" t="s">
        <v>1812</v>
      </c>
      <c r="B496" s="156">
        <v>496</v>
      </c>
      <c r="C496" t="s">
        <v>26159</v>
      </c>
      <c r="D496" s="278" t="s">
        <v>3209</v>
      </c>
      <c r="I496" s="343"/>
      <c r="P496" s="154">
        <v>1</v>
      </c>
      <c r="Q496" s="154" t="s">
        <v>772</v>
      </c>
      <c r="V496" s="166">
        <f t="shared" si="233"/>
        <v>100</v>
      </c>
      <c r="W496" s="166">
        <f t="shared" si="234"/>
        <v>100</v>
      </c>
      <c r="X496" s="166">
        <f t="shared" si="235"/>
        <v>100</v>
      </c>
      <c r="Y496" s="166">
        <f t="shared" si="264"/>
        <v>10</v>
      </c>
      <c r="Z496" s="166">
        <f t="shared" si="265"/>
        <v>1</v>
      </c>
      <c r="AA496" s="174">
        <f t="shared" si="263"/>
        <v>0.1</v>
      </c>
      <c r="AB496" s="174">
        <f t="shared" si="262"/>
        <v>100</v>
      </c>
      <c r="AC496" s="174">
        <f t="shared" si="226"/>
        <v>100</v>
      </c>
      <c r="AF496" s="162">
        <f t="shared" si="260"/>
        <v>100</v>
      </c>
      <c r="AG496" s="162">
        <f t="shared" si="229"/>
        <v>100</v>
      </c>
      <c r="AH496" s="162">
        <f t="shared" si="261"/>
        <v>100</v>
      </c>
      <c r="AI496" s="162">
        <f t="shared" si="227"/>
        <v>100</v>
      </c>
      <c r="AJ496" s="163"/>
      <c r="AK496" s="154">
        <v>1</v>
      </c>
      <c r="AL496" s="154">
        <v>1</v>
      </c>
      <c r="AM496" s="163"/>
      <c r="AQ496" s="273" t="s">
        <v>6632</v>
      </c>
    </row>
    <row r="497" spans="1:43">
      <c r="A497" s="278" t="s">
        <v>26220</v>
      </c>
      <c r="B497" s="156">
        <v>497</v>
      </c>
      <c r="C497" t="s">
        <v>26221</v>
      </c>
      <c r="D497" s="278" t="s">
        <v>26222</v>
      </c>
      <c r="I497" s="343">
        <v>71</v>
      </c>
      <c r="V497" s="166">
        <f t="shared" si="233"/>
        <v>100</v>
      </c>
      <c r="W497" s="166">
        <f t="shared" si="234"/>
        <v>100</v>
      </c>
      <c r="X497" s="166">
        <f t="shared" si="235"/>
        <v>100</v>
      </c>
      <c r="Y497" s="166">
        <f t="shared" si="264"/>
        <v>100</v>
      </c>
      <c r="Z497" s="166">
        <f t="shared" si="265"/>
        <v>100</v>
      </c>
      <c r="AA497" s="174">
        <f t="shared" si="263"/>
        <v>100</v>
      </c>
      <c r="AB497" s="174">
        <f t="shared" si="262"/>
        <v>100</v>
      </c>
      <c r="AC497" s="174">
        <f t="shared" si="226"/>
        <v>100</v>
      </c>
      <c r="AF497" s="162">
        <f t="shared" si="260"/>
        <v>100</v>
      </c>
      <c r="AG497" s="162">
        <f t="shared" si="229"/>
        <v>100</v>
      </c>
      <c r="AH497" s="162">
        <f t="shared" si="261"/>
        <v>100</v>
      </c>
      <c r="AI497" s="162">
        <f t="shared" ref="AI497:AI519" si="266">IF(OR(EXACT(J497,"1A"),EXACT(J497,"1B"),EXACT(J497,"1C")),5,100)</f>
        <v>100</v>
      </c>
      <c r="AJ497" s="163"/>
      <c r="AM497" s="163"/>
      <c r="AQ497" s="243" t="s">
        <v>26223</v>
      </c>
    </row>
    <row r="498" spans="1:43">
      <c r="A498" s="278" t="s">
        <v>6656</v>
      </c>
      <c r="B498" s="156">
        <v>498</v>
      </c>
      <c r="C498" s="305" t="s">
        <v>6655</v>
      </c>
      <c r="D498" s="278" t="s">
        <v>6657</v>
      </c>
      <c r="F498" s="154">
        <v>4</v>
      </c>
      <c r="I498" s="349">
        <v>6</v>
      </c>
      <c r="J498" s="154">
        <v>2</v>
      </c>
      <c r="K498" s="154">
        <v>1</v>
      </c>
      <c r="V498" s="166">
        <f t="shared" si="233"/>
        <v>100</v>
      </c>
      <c r="W498" s="166">
        <f t="shared" si="234"/>
        <v>100</v>
      </c>
      <c r="X498" s="166">
        <f t="shared" si="235"/>
        <v>100</v>
      </c>
      <c r="Y498" s="166">
        <f t="shared" si="264"/>
        <v>100</v>
      </c>
      <c r="Z498" s="166">
        <f t="shared" si="265"/>
        <v>100</v>
      </c>
      <c r="AA498" s="174">
        <f t="shared" si="263"/>
        <v>100</v>
      </c>
      <c r="AB498" s="174">
        <f t="shared" si="262"/>
        <v>100</v>
      </c>
      <c r="AC498" s="174">
        <f t="shared" si="226"/>
        <v>100</v>
      </c>
      <c r="AF498" s="162">
        <f t="shared" si="260"/>
        <v>1</v>
      </c>
      <c r="AG498" s="162">
        <f t="shared" si="229"/>
        <v>10</v>
      </c>
      <c r="AH498" s="162">
        <f t="shared" si="261"/>
        <v>3</v>
      </c>
      <c r="AI498" s="162">
        <f t="shared" si="266"/>
        <v>100</v>
      </c>
      <c r="AJ498" s="352" t="s">
        <v>26160</v>
      </c>
      <c r="AL498" s="154">
        <v>3</v>
      </c>
      <c r="AM498" s="163"/>
      <c r="AQ498" s="243" t="s">
        <v>6658</v>
      </c>
    </row>
    <row r="499" spans="1:43">
      <c r="A499" s="276" t="s">
        <v>6659</v>
      </c>
      <c r="B499" s="156">
        <v>499</v>
      </c>
      <c r="C499" s="305" t="s">
        <v>6660</v>
      </c>
      <c r="D499" s="278" t="s">
        <v>6661</v>
      </c>
      <c r="F499" s="154">
        <v>4</v>
      </c>
      <c r="I499" s="349">
        <v>12</v>
      </c>
      <c r="J499" s="154" t="s">
        <v>856</v>
      </c>
      <c r="K499" s="154">
        <v>1</v>
      </c>
      <c r="V499" s="166">
        <f t="shared" si="233"/>
        <v>100</v>
      </c>
      <c r="W499" s="166">
        <f t="shared" si="234"/>
        <v>100</v>
      </c>
      <c r="X499" s="166">
        <f t="shared" si="235"/>
        <v>100</v>
      </c>
      <c r="Y499" s="166">
        <f t="shared" si="264"/>
        <v>100</v>
      </c>
      <c r="Z499" s="166">
        <f t="shared" si="265"/>
        <v>100</v>
      </c>
      <c r="AA499" s="174">
        <f t="shared" si="263"/>
        <v>100</v>
      </c>
      <c r="AB499" s="174">
        <f t="shared" si="262"/>
        <v>100</v>
      </c>
      <c r="AC499" s="174">
        <f t="shared" si="226"/>
        <v>100</v>
      </c>
      <c r="AF499" s="162">
        <f t="shared" si="260"/>
        <v>1</v>
      </c>
      <c r="AG499" s="162">
        <f t="shared" si="229"/>
        <v>1</v>
      </c>
      <c r="AH499" s="162">
        <f t="shared" si="261"/>
        <v>3</v>
      </c>
      <c r="AI499" s="162">
        <f t="shared" si="266"/>
        <v>5</v>
      </c>
      <c r="AJ499" s="352" t="s">
        <v>26161</v>
      </c>
      <c r="AL499" s="154">
        <v>3</v>
      </c>
      <c r="AM499" s="163"/>
      <c r="AQ499" s="243" t="s">
        <v>781</v>
      </c>
    </row>
    <row r="500" spans="1:43" ht="28.5">
      <c r="A500" s="278" t="s">
        <v>6662</v>
      </c>
      <c r="B500" s="156">
        <v>500</v>
      </c>
      <c r="C500" t="s">
        <v>26162</v>
      </c>
      <c r="D500" s="278" t="s">
        <v>6663</v>
      </c>
      <c r="E500" s="155" t="s">
        <v>210</v>
      </c>
      <c r="F500" s="154">
        <v>4</v>
      </c>
      <c r="I500" s="343"/>
      <c r="K500" s="154">
        <v>2</v>
      </c>
      <c r="O500" s="154">
        <v>3</v>
      </c>
      <c r="V500" s="166">
        <f t="shared" si="233"/>
        <v>100</v>
      </c>
      <c r="W500" s="166">
        <f t="shared" si="234"/>
        <v>100</v>
      </c>
      <c r="X500" s="166">
        <f t="shared" si="235"/>
        <v>20</v>
      </c>
      <c r="Y500" s="166">
        <f t="shared" si="264"/>
        <v>100</v>
      </c>
      <c r="Z500" s="166">
        <f t="shared" si="265"/>
        <v>100</v>
      </c>
      <c r="AA500" s="174">
        <f t="shared" si="263"/>
        <v>100</v>
      </c>
      <c r="AB500" s="174">
        <f t="shared" si="262"/>
        <v>100</v>
      </c>
      <c r="AC500" s="174">
        <f t="shared" si="226"/>
        <v>100</v>
      </c>
      <c r="AF500" s="162">
        <f t="shared" si="260"/>
        <v>10</v>
      </c>
      <c r="AG500" s="162">
        <f t="shared" ref="AG500:AG531" si="267">IF(OR(EXACT(J500,"1A"),EXACT(J500,"1B"),EXACT(J500,"1C")),1,IF(J500=2,10,100))</f>
        <v>100</v>
      </c>
      <c r="AH500" s="162">
        <f t="shared" si="261"/>
        <v>100</v>
      </c>
      <c r="AI500" s="162">
        <f t="shared" si="266"/>
        <v>100</v>
      </c>
      <c r="AJ500" s="163"/>
      <c r="AK500" s="154">
        <v>1</v>
      </c>
      <c r="AL500" s="154">
        <v>1</v>
      </c>
      <c r="AM500" s="163"/>
      <c r="AP500" s="154" t="s">
        <v>869</v>
      </c>
      <c r="AQ500" s="243" t="s">
        <v>6664</v>
      </c>
    </row>
    <row r="501" spans="1:43" ht="28.5">
      <c r="A501" s="278" t="s">
        <v>6667</v>
      </c>
      <c r="B501" s="156">
        <v>501</v>
      </c>
      <c r="C501" t="s">
        <v>26163</v>
      </c>
      <c r="D501" s="278" t="s">
        <v>6668</v>
      </c>
      <c r="E501" s="400" t="s">
        <v>210</v>
      </c>
      <c r="F501" s="154">
        <v>4</v>
      </c>
      <c r="I501" s="349">
        <v>8.11</v>
      </c>
      <c r="J501" s="154" t="s">
        <v>773</v>
      </c>
      <c r="K501" s="154">
        <v>1</v>
      </c>
      <c r="O501" s="359">
        <v>3</v>
      </c>
      <c r="V501" s="166">
        <f t="shared" si="233"/>
        <v>100</v>
      </c>
      <c r="W501" s="166">
        <f t="shared" si="234"/>
        <v>100</v>
      </c>
      <c r="X501" s="231">
        <v>10</v>
      </c>
      <c r="Y501" s="166">
        <f t="shared" si="264"/>
        <v>100</v>
      </c>
      <c r="Z501" s="166">
        <f t="shared" si="265"/>
        <v>100</v>
      </c>
      <c r="AA501" s="174">
        <f t="shared" si="263"/>
        <v>100</v>
      </c>
      <c r="AB501" s="174">
        <f t="shared" si="262"/>
        <v>100</v>
      </c>
      <c r="AC501" s="174">
        <f t="shared" si="226"/>
        <v>100</v>
      </c>
      <c r="AF501" s="162">
        <f t="shared" si="260"/>
        <v>1</v>
      </c>
      <c r="AG501" s="162">
        <f t="shared" si="267"/>
        <v>1</v>
      </c>
      <c r="AH501" s="162">
        <f t="shared" si="261"/>
        <v>3</v>
      </c>
      <c r="AI501" s="162">
        <f t="shared" si="266"/>
        <v>5</v>
      </c>
      <c r="AJ501" s="352" t="s">
        <v>25616</v>
      </c>
      <c r="AK501" s="154">
        <v>1</v>
      </c>
      <c r="AL501" s="359">
        <v>1</v>
      </c>
      <c r="AM501" s="163"/>
      <c r="AP501" s="154" t="s">
        <v>869</v>
      </c>
      <c r="AQ501" s="243" t="s">
        <v>6669</v>
      </c>
    </row>
    <row r="502" spans="1:43">
      <c r="A502" s="236" t="s">
        <v>6670</v>
      </c>
      <c r="B502" s="156">
        <v>502</v>
      </c>
      <c r="C502" t="s">
        <v>26164</v>
      </c>
      <c r="D502" s="276" t="s">
        <v>6671</v>
      </c>
      <c r="F502" s="154">
        <v>4</v>
      </c>
      <c r="I502" s="349">
        <v>5</v>
      </c>
      <c r="K502" s="154">
        <v>1</v>
      </c>
      <c r="V502" s="166">
        <f t="shared" si="233"/>
        <v>100</v>
      </c>
      <c r="W502" s="166">
        <f t="shared" si="234"/>
        <v>100</v>
      </c>
      <c r="X502" s="166">
        <f t="shared" ref="X502:X508" si="268">IF(O502=3,20,100)</f>
        <v>100</v>
      </c>
      <c r="Y502" s="166">
        <f t="shared" si="264"/>
        <v>100</v>
      </c>
      <c r="Z502" s="166">
        <f t="shared" si="265"/>
        <v>100</v>
      </c>
      <c r="AA502" s="174">
        <f t="shared" si="263"/>
        <v>100</v>
      </c>
      <c r="AB502" s="174">
        <f t="shared" si="262"/>
        <v>100</v>
      </c>
      <c r="AC502" s="174">
        <f t="shared" si="226"/>
        <v>100</v>
      </c>
      <c r="AF502" s="162">
        <f t="shared" si="260"/>
        <v>1</v>
      </c>
      <c r="AG502" s="162">
        <f t="shared" si="267"/>
        <v>100</v>
      </c>
      <c r="AH502" s="162">
        <f t="shared" si="261"/>
        <v>3</v>
      </c>
      <c r="AI502" s="162">
        <f t="shared" si="266"/>
        <v>100</v>
      </c>
      <c r="AJ502" s="349">
        <v>0.2</v>
      </c>
      <c r="AM502" s="163"/>
      <c r="AQ502" s="243" t="s">
        <v>781</v>
      </c>
    </row>
    <row r="503" spans="1:43" ht="28.5">
      <c r="A503" s="278" t="s">
        <v>6687</v>
      </c>
      <c r="B503" s="156">
        <v>503</v>
      </c>
      <c r="C503" t="s">
        <v>26165</v>
      </c>
      <c r="D503" s="278" t="s">
        <v>6688</v>
      </c>
      <c r="E503" s="400" t="s">
        <v>6600</v>
      </c>
      <c r="F503" s="154">
        <v>4</v>
      </c>
      <c r="I503" s="343"/>
      <c r="K503" s="154">
        <v>1</v>
      </c>
      <c r="R503" s="154">
        <v>2</v>
      </c>
      <c r="V503" s="166">
        <f t="shared" si="233"/>
        <v>100</v>
      </c>
      <c r="W503" s="166">
        <f t="shared" si="234"/>
        <v>100</v>
      </c>
      <c r="X503" s="166">
        <f t="shared" si="268"/>
        <v>100</v>
      </c>
      <c r="Y503" s="166">
        <f t="shared" si="264"/>
        <v>100</v>
      </c>
      <c r="Z503" s="166">
        <f t="shared" si="265"/>
        <v>100</v>
      </c>
      <c r="AA503" s="174">
        <f t="shared" si="263"/>
        <v>100</v>
      </c>
      <c r="AB503" s="174">
        <f t="shared" si="262"/>
        <v>1</v>
      </c>
      <c r="AC503" s="174">
        <f t="shared" si="226"/>
        <v>100</v>
      </c>
      <c r="AF503" s="162">
        <f t="shared" si="260"/>
        <v>1</v>
      </c>
      <c r="AG503" s="162">
        <f t="shared" si="267"/>
        <v>100</v>
      </c>
      <c r="AH503" s="162">
        <f t="shared" si="261"/>
        <v>3</v>
      </c>
      <c r="AI503" s="162">
        <f t="shared" si="266"/>
        <v>100</v>
      </c>
      <c r="AJ503" s="163"/>
      <c r="AL503" s="154">
        <v>2</v>
      </c>
      <c r="AM503" s="163"/>
      <c r="AQ503" s="270" t="s">
        <v>6689</v>
      </c>
    </row>
    <row r="504" spans="1:43" ht="28.5">
      <c r="A504" s="278" t="s">
        <v>6690</v>
      </c>
      <c r="B504" s="156">
        <v>504</v>
      </c>
      <c r="C504" t="s">
        <v>26166</v>
      </c>
      <c r="D504" s="278" t="s">
        <v>6691</v>
      </c>
      <c r="E504" s="155" t="s">
        <v>172</v>
      </c>
      <c r="F504" s="154">
        <v>4</v>
      </c>
      <c r="I504" s="343"/>
      <c r="J504" s="154">
        <v>2</v>
      </c>
      <c r="K504" s="154">
        <v>2</v>
      </c>
      <c r="O504" s="154">
        <v>3</v>
      </c>
      <c r="Q504" s="154">
        <v>2</v>
      </c>
      <c r="V504" s="166">
        <f t="shared" si="233"/>
        <v>100</v>
      </c>
      <c r="W504" s="166">
        <f t="shared" si="234"/>
        <v>100</v>
      </c>
      <c r="X504" s="166">
        <f t="shared" si="268"/>
        <v>20</v>
      </c>
      <c r="Y504" s="166">
        <f t="shared" si="264"/>
        <v>100</v>
      </c>
      <c r="Z504" s="166">
        <f t="shared" si="265"/>
        <v>100</v>
      </c>
      <c r="AA504" s="174">
        <f t="shared" si="263"/>
        <v>1</v>
      </c>
      <c r="AB504" s="174">
        <f t="shared" si="262"/>
        <v>100</v>
      </c>
      <c r="AC504" s="174">
        <f t="shared" si="226"/>
        <v>100</v>
      </c>
      <c r="AF504" s="162">
        <f t="shared" si="260"/>
        <v>10</v>
      </c>
      <c r="AG504" s="162">
        <f t="shared" si="267"/>
        <v>10</v>
      </c>
      <c r="AH504" s="162">
        <f t="shared" si="261"/>
        <v>100</v>
      </c>
      <c r="AI504" s="162">
        <f t="shared" si="266"/>
        <v>100</v>
      </c>
      <c r="AJ504" s="163"/>
      <c r="AM504" s="163"/>
      <c r="AQ504" s="270" t="s">
        <v>26167</v>
      </c>
    </row>
    <row r="505" spans="1:43" ht="28.5">
      <c r="A505" s="280" t="s">
        <v>2432</v>
      </c>
      <c r="B505" s="156">
        <v>505</v>
      </c>
      <c r="C505" t="s">
        <v>26168</v>
      </c>
      <c r="D505" s="278" t="s">
        <v>6702</v>
      </c>
      <c r="E505" s="155" t="s">
        <v>849</v>
      </c>
      <c r="F505" s="359">
        <v>3</v>
      </c>
      <c r="G505" s="359">
        <v>3</v>
      </c>
      <c r="H505" s="359">
        <v>3</v>
      </c>
      <c r="I505" s="349">
        <v>68</v>
      </c>
      <c r="J505" s="359" t="s">
        <v>772</v>
      </c>
      <c r="K505" s="154">
        <v>2</v>
      </c>
      <c r="L505" s="359" t="s">
        <v>773</v>
      </c>
      <c r="Q505" s="359" t="s">
        <v>772</v>
      </c>
      <c r="V505" s="166">
        <f t="shared" si="233"/>
        <v>100</v>
      </c>
      <c r="W505" s="166">
        <f t="shared" si="234"/>
        <v>100</v>
      </c>
      <c r="X505" s="166">
        <f t="shared" si="268"/>
        <v>100</v>
      </c>
      <c r="Y505" s="166">
        <f t="shared" si="264"/>
        <v>100</v>
      </c>
      <c r="Z505" s="166">
        <f t="shared" si="265"/>
        <v>100</v>
      </c>
      <c r="AA505" s="174">
        <f t="shared" si="263"/>
        <v>0.1</v>
      </c>
      <c r="AB505" s="174">
        <f t="shared" si="262"/>
        <v>100</v>
      </c>
      <c r="AC505" s="174">
        <f t="shared" si="226"/>
        <v>100</v>
      </c>
      <c r="AF505" s="162">
        <f t="shared" si="260"/>
        <v>1</v>
      </c>
      <c r="AG505" s="162">
        <f t="shared" si="267"/>
        <v>1</v>
      </c>
      <c r="AH505" s="162">
        <f t="shared" si="261"/>
        <v>3</v>
      </c>
      <c r="AI505" s="162">
        <f t="shared" si="266"/>
        <v>5</v>
      </c>
      <c r="AJ505" s="352" t="s">
        <v>830</v>
      </c>
      <c r="AL505" s="359">
        <v>2</v>
      </c>
      <c r="AM505" s="163"/>
      <c r="AQ505" s="243" t="s">
        <v>781</v>
      </c>
    </row>
    <row r="506" spans="1:43" ht="28.5">
      <c r="A506" s="278" t="s">
        <v>17219</v>
      </c>
      <c r="B506" s="156">
        <v>506</v>
      </c>
      <c r="C506" t="s">
        <v>26169</v>
      </c>
      <c r="D506" s="278" t="s">
        <v>6703</v>
      </c>
      <c r="E506" s="155" t="s">
        <v>849</v>
      </c>
      <c r="F506" s="154">
        <v>3</v>
      </c>
      <c r="G506" s="154">
        <v>3</v>
      </c>
      <c r="H506" s="154">
        <v>3</v>
      </c>
      <c r="I506" s="349">
        <v>18</v>
      </c>
      <c r="V506" s="166">
        <f t="shared" si="233"/>
        <v>100</v>
      </c>
      <c r="W506" s="166">
        <f t="shared" si="234"/>
        <v>100</v>
      </c>
      <c r="X506" s="166">
        <f t="shared" si="268"/>
        <v>100</v>
      </c>
      <c r="Y506" s="166">
        <f t="shared" si="264"/>
        <v>100</v>
      </c>
      <c r="Z506" s="166">
        <f t="shared" si="265"/>
        <v>100</v>
      </c>
      <c r="AA506" s="174">
        <f t="shared" si="263"/>
        <v>100</v>
      </c>
      <c r="AB506" s="174">
        <f t="shared" si="262"/>
        <v>100</v>
      </c>
      <c r="AC506" s="174">
        <f t="shared" si="226"/>
        <v>100</v>
      </c>
      <c r="AF506" s="162">
        <f t="shared" si="260"/>
        <v>100</v>
      </c>
      <c r="AG506" s="162">
        <f t="shared" si="267"/>
        <v>100</v>
      </c>
      <c r="AH506" s="162">
        <f t="shared" si="261"/>
        <v>100</v>
      </c>
      <c r="AI506" s="162">
        <f t="shared" si="266"/>
        <v>100</v>
      </c>
      <c r="AJ506" s="352" t="s">
        <v>26170</v>
      </c>
      <c r="AM506" s="163"/>
      <c r="AQ506" s="243" t="s">
        <v>6704</v>
      </c>
    </row>
    <row r="507" spans="1:43" ht="28.5">
      <c r="A507" s="278" t="s">
        <v>6705</v>
      </c>
      <c r="B507" s="156">
        <v>507</v>
      </c>
      <c r="C507" t="s">
        <v>26171</v>
      </c>
      <c r="D507" s="278" t="s">
        <v>6706</v>
      </c>
      <c r="E507" s="155" t="s">
        <v>791</v>
      </c>
      <c r="F507" s="154">
        <v>2</v>
      </c>
      <c r="G507" s="154">
        <v>3</v>
      </c>
      <c r="H507" s="154">
        <v>3</v>
      </c>
      <c r="I507" s="343"/>
      <c r="J507" s="252">
        <v>2</v>
      </c>
      <c r="K507" s="252">
        <v>2</v>
      </c>
      <c r="N507" s="359">
        <v>1</v>
      </c>
      <c r="V507" s="166">
        <f t="shared" si="233"/>
        <v>100</v>
      </c>
      <c r="W507" s="166">
        <f t="shared" si="234"/>
        <v>100</v>
      </c>
      <c r="X507" s="166">
        <f t="shared" si="268"/>
        <v>100</v>
      </c>
      <c r="Y507" s="166">
        <f t="shared" si="264"/>
        <v>100</v>
      </c>
      <c r="Z507" s="166">
        <f t="shared" si="265"/>
        <v>100</v>
      </c>
      <c r="AA507" s="174">
        <f t="shared" si="263"/>
        <v>100</v>
      </c>
      <c r="AB507" s="174">
        <f t="shared" si="262"/>
        <v>100</v>
      </c>
      <c r="AC507" s="174">
        <f t="shared" si="226"/>
        <v>100</v>
      </c>
      <c r="AF507" s="162">
        <f t="shared" si="260"/>
        <v>10</v>
      </c>
      <c r="AG507" s="162">
        <f t="shared" si="267"/>
        <v>10</v>
      </c>
      <c r="AH507" s="162">
        <f t="shared" si="261"/>
        <v>100</v>
      </c>
      <c r="AI507" s="162">
        <f t="shared" si="266"/>
        <v>100</v>
      </c>
      <c r="AJ507" s="163"/>
      <c r="AL507" s="154">
        <v>3</v>
      </c>
      <c r="AM507" s="163"/>
      <c r="AQ507" s="243" t="s">
        <v>781</v>
      </c>
    </row>
    <row r="508" spans="1:43" ht="28.5">
      <c r="A508" s="278" t="s">
        <v>1630</v>
      </c>
      <c r="B508" s="156">
        <v>508</v>
      </c>
      <c r="C508" t="s">
        <v>26172</v>
      </c>
      <c r="D508" s="278" t="s">
        <v>6707</v>
      </c>
      <c r="E508" s="155" t="s">
        <v>849</v>
      </c>
      <c r="F508" s="154">
        <v>3</v>
      </c>
      <c r="G508" s="154">
        <v>3</v>
      </c>
      <c r="H508" s="154">
        <v>3</v>
      </c>
      <c r="I508" s="349">
        <v>2.7</v>
      </c>
      <c r="J508" s="154">
        <v>2</v>
      </c>
      <c r="K508" s="154">
        <v>1</v>
      </c>
      <c r="L508" s="154">
        <v>1</v>
      </c>
      <c r="O508" s="154">
        <v>3</v>
      </c>
      <c r="Q508" s="154" t="s">
        <v>772</v>
      </c>
      <c r="S508" s="359">
        <v>2</v>
      </c>
      <c r="V508" s="166">
        <f t="shared" si="233"/>
        <v>100</v>
      </c>
      <c r="W508" s="166">
        <f t="shared" si="234"/>
        <v>100</v>
      </c>
      <c r="X508" s="166">
        <f t="shared" si="268"/>
        <v>20</v>
      </c>
      <c r="Y508" s="166">
        <f t="shared" si="264"/>
        <v>100</v>
      </c>
      <c r="Z508" s="166">
        <f t="shared" si="265"/>
        <v>100</v>
      </c>
      <c r="AA508" s="174">
        <f t="shared" si="263"/>
        <v>0.1</v>
      </c>
      <c r="AB508" s="174">
        <f t="shared" si="262"/>
        <v>100</v>
      </c>
      <c r="AC508" s="174">
        <f t="shared" si="226"/>
        <v>3</v>
      </c>
      <c r="AF508" s="162">
        <f t="shared" si="260"/>
        <v>1</v>
      </c>
      <c r="AG508" s="162">
        <f t="shared" si="267"/>
        <v>10</v>
      </c>
      <c r="AH508" s="162">
        <f t="shared" si="261"/>
        <v>3</v>
      </c>
      <c r="AI508" s="162">
        <f t="shared" si="266"/>
        <v>100</v>
      </c>
      <c r="AJ508" s="352" t="s">
        <v>26173</v>
      </c>
      <c r="AL508" s="154">
        <v>2</v>
      </c>
      <c r="AM508" s="163"/>
      <c r="AQ508" s="243" t="s">
        <v>6708</v>
      </c>
    </row>
    <row r="509" spans="1:43">
      <c r="A509" s="278" t="s">
        <v>2003</v>
      </c>
      <c r="B509" s="156">
        <v>509</v>
      </c>
      <c r="C509" t="s">
        <v>26174</v>
      </c>
      <c r="D509" s="278" t="s">
        <v>6721</v>
      </c>
      <c r="F509" s="154">
        <v>4</v>
      </c>
      <c r="G509" s="154">
        <v>4</v>
      </c>
      <c r="H509" s="154">
        <v>4</v>
      </c>
      <c r="I509" s="349">
        <v>3.3</v>
      </c>
      <c r="J509" s="154" t="s">
        <v>772</v>
      </c>
      <c r="K509" s="154">
        <v>1</v>
      </c>
      <c r="L509" s="252"/>
      <c r="O509" s="154">
        <v>3</v>
      </c>
      <c r="V509" s="166">
        <f t="shared" si="233"/>
        <v>100</v>
      </c>
      <c r="W509" s="166">
        <f t="shared" si="234"/>
        <v>100</v>
      </c>
      <c r="X509" s="231">
        <v>5</v>
      </c>
      <c r="Y509" s="166">
        <f t="shared" si="264"/>
        <v>100</v>
      </c>
      <c r="Z509" s="166">
        <f t="shared" si="265"/>
        <v>100</v>
      </c>
      <c r="AA509" s="174">
        <f t="shared" si="263"/>
        <v>100</v>
      </c>
      <c r="AB509" s="174">
        <f t="shared" si="262"/>
        <v>100</v>
      </c>
      <c r="AC509" s="174">
        <f t="shared" si="226"/>
        <v>100</v>
      </c>
      <c r="AF509" s="162">
        <f t="shared" si="260"/>
        <v>1</v>
      </c>
      <c r="AG509" s="162">
        <f t="shared" si="267"/>
        <v>1</v>
      </c>
      <c r="AH509" s="162">
        <f t="shared" si="261"/>
        <v>3</v>
      </c>
      <c r="AI509" s="162">
        <f t="shared" si="266"/>
        <v>5</v>
      </c>
      <c r="AJ509" s="352" t="s">
        <v>26104</v>
      </c>
      <c r="AL509" s="359">
        <v>3</v>
      </c>
      <c r="AM509" s="163"/>
      <c r="AQ509" s="243" t="s">
        <v>6722</v>
      </c>
    </row>
    <row r="510" spans="1:43">
      <c r="A510" s="278" t="s">
        <v>6724</v>
      </c>
      <c r="B510" s="156">
        <v>510</v>
      </c>
      <c r="C510" t="s">
        <v>26175</v>
      </c>
      <c r="D510" s="278" t="s">
        <v>6725</v>
      </c>
      <c r="I510" s="349">
        <v>5.9</v>
      </c>
      <c r="V510" s="166">
        <f t="shared" ref="V510:V541" si="269">IF(O510=1,10,100)</f>
        <v>100</v>
      </c>
      <c r="W510" s="166">
        <f t="shared" ref="W510:W541" si="270">IF(O510=1,1,IF(O510=2,10,100))</f>
        <v>100</v>
      </c>
      <c r="X510" s="166">
        <f t="shared" ref="X510:X541" si="271">IF(O510=3,20,100)</f>
        <v>100</v>
      </c>
      <c r="Y510" s="166">
        <f t="shared" si="264"/>
        <v>100</v>
      </c>
      <c r="Z510" s="166">
        <f t="shared" si="265"/>
        <v>100</v>
      </c>
      <c r="AA510" s="174">
        <f t="shared" si="263"/>
        <v>100</v>
      </c>
      <c r="AB510" s="174">
        <f t="shared" si="262"/>
        <v>100</v>
      </c>
      <c r="AC510" s="174">
        <f t="shared" si="226"/>
        <v>100</v>
      </c>
      <c r="AF510" s="162">
        <f t="shared" si="260"/>
        <v>100</v>
      </c>
      <c r="AG510" s="162">
        <f t="shared" si="267"/>
        <v>100</v>
      </c>
      <c r="AH510" s="162">
        <f t="shared" si="261"/>
        <v>100</v>
      </c>
      <c r="AI510" s="162">
        <f t="shared" si="266"/>
        <v>100</v>
      </c>
      <c r="AJ510" s="352" t="s">
        <v>26176</v>
      </c>
      <c r="AM510" s="163"/>
      <c r="AQ510" s="243" t="s">
        <v>6726</v>
      </c>
    </row>
    <row r="511" spans="1:43">
      <c r="A511" s="278" t="s">
        <v>6727</v>
      </c>
      <c r="B511" s="156">
        <v>511</v>
      </c>
      <c r="C511" t="s">
        <v>26177</v>
      </c>
      <c r="D511" s="278" t="s">
        <v>6728</v>
      </c>
      <c r="I511" s="349">
        <v>5.9</v>
      </c>
      <c r="V511" s="166">
        <f t="shared" si="269"/>
        <v>100</v>
      </c>
      <c r="W511" s="166">
        <f t="shared" si="270"/>
        <v>100</v>
      </c>
      <c r="X511" s="166">
        <f t="shared" si="271"/>
        <v>100</v>
      </c>
      <c r="Y511" s="166">
        <f t="shared" si="264"/>
        <v>100</v>
      </c>
      <c r="Z511" s="166">
        <f t="shared" si="265"/>
        <v>100</v>
      </c>
      <c r="AA511" s="174">
        <f t="shared" si="263"/>
        <v>100</v>
      </c>
      <c r="AB511" s="174">
        <f t="shared" si="262"/>
        <v>100</v>
      </c>
      <c r="AC511" s="174">
        <f t="shared" ref="AC511:AC580" si="272">IF(OR(EXACT(S511,"1A"),EXACT(S511,"1B")),0.3,IF(S511=2,3,100))</f>
        <v>100</v>
      </c>
      <c r="AF511" s="162">
        <f t="shared" si="260"/>
        <v>100</v>
      </c>
      <c r="AG511" s="162">
        <f t="shared" si="267"/>
        <v>100</v>
      </c>
      <c r="AH511" s="162">
        <f t="shared" si="261"/>
        <v>100</v>
      </c>
      <c r="AI511" s="162">
        <f t="shared" si="266"/>
        <v>100</v>
      </c>
      <c r="AJ511" s="352" t="s">
        <v>26176</v>
      </c>
      <c r="AM511" s="163"/>
      <c r="AQ511" s="243" t="s">
        <v>6726</v>
      </c>
    </row>
    <row r="512" spans="1:43">
      <c r="A512" s="278" t="s">
        <v>6729</v>
      </c>
      <c r="B512" s="156">
        <v>512</v>
      </c>
      <c r="C512" t="s">
        <v>26178</v>
      </c>
      <c r="D512" s="278" t="s">
        <v>6730</v>
      </c>
      <c r="I512" s="349">
        <v>5.9</v>
      </c>
      <c r="V512" s="166">
        <f t="shared" si="269"/>
        <v>100</v>
      </c>
      <c r="W512" s="166">
        <f t="shared" si="270"/>
        <v>100</v>
      </c>
      <c r="X512" s="166">
        <f t="shared" si="271"/>
        <v>100</v>
      </c>
      <c r="Y512" s="166">
        <f t="shared" si="264"/>
        <v>100</v>
      </c>
      <c r="Z512" s="166">
        <f t="shared" si="265"/>
        <v>100</v>
      </c>
      <c r="AA512" s="174">
        <f t="shared" si="263"/>
        <v>100</v>
      </c>
      <c r="AB512" s="174">
        <f t="shared" si="262"/>
        <v>100</v>
      </c>
      <c r="AC512" s="174">
        <f t="shared" si="272"/>
        <v>100</v>
      </c>
      <c r="AF512" s="162">
        <f t="shared" si="260"/>
        <v>100</v>
      </c>
      <c r="AG512" s="162">
        <f t="shared" si="267"/>
        <v>100</v>
      </c>
      <c r="AH512" s="162">
        <f t="shared" si="261"/>
        <v>100</v>
      </c>
      <c r="AI512" s="162">
        <f t="shared" si="266"/>
        <v>100</v>
      </c>
      <c r="AJ512" s="352" t="s">
        <v>26176</v>
      </c>
      <c r="AM512" s="163"/>
      <c r="AQ512" s="243" t="s">
        <v>6731</v>
      </c>
    </row>
    <row r="513" spans="1:1023">
      <c r="A513" s="278" t="s">
        <v>26238</v>
      </c>
      <c r="B513" s="156">
        <v>513</v>
      </c>
      <c r="C513" s="243" t="s">
        <v>26239</v>
      </c>
      <c r="D513" s="278" t="s">
        <v>26240</v>
      </c>
      <c r="F513" s="154">
        <v>4</v>
      </c>
      <c r="I513" s="349"/>
      <c r="J513" s="154" t="s">
        <v>772</v>
      </c>
      <c r="K513" s="154">
        <v>1</v>
      </c>
      <c r="L513" s="154">
        <v>1</v>
      </c>
      <c r="P513" s="154">
        <v>1</v>
      </c>
      <c r="Q513" s="154">
        <v>2</v>
      </c>
      <c r="R513" s="154">
        <v>2</v>
      </c>
      <c r="V513" s="166">
        <f t="shared" si="269"/>
        <v>100</v>
      </c>
      <c r="W513" s="166">
        <f t="shared" si="270"/>
        <v>100</v>
      </c>
      <c r="X513" s="166">
        <f t="shared" si="271"/>
        <v>100</v>
      </c>
      <c r="Y513" s="166">
        <f t="shared" si="264"/>
        <v>10</v>
      </c>
      <c r="Z513" s="166">
        <f t="shared" si="265"/>
        <v>1</v>
      </c>
      <c r="AA513" s="174">
        <f t="shared" si="263"/>
        <v>1</v>
      </c>
      <c r="AB513" s="174">
        <f t="shared" si="262"/>
        <v>1</v>
      </c>
      <c r="AC513" s="174">
        <f t="shared" si="272"/>
        <v>100</v>
      </c>
      <c r="AF513" s="162">
        <f t="shared" si="260"/>
        <v>1</v>
      </c>
      <c r="AG513" s="162">
        <f t="shared" si="267"/>
        <v>1</v>
      </c>
      <c r="AH513" s="162">
        <f t="shared" si="261"/>
        <v>3</v>
      </c>
      <c r="AI513" s="162">
        <f t="shared" si="266"/>
        <v>5</v>
      </c>
      <c r="AJ513" s="352"/>
      <c r="AL513" s="154">
        <v>3</v>
      </c>
      <c r="AM513" s="163"/>
      <c r="AQ513" s="243" t="s">
        <v>26241</v>
      </c>
    </row>
    <row r="514" spans="1:1023">
      <c r="A514" s="278" t="s">
        <v>6732</v>
      </c>
      <c r="B514" s="156">
        <v>514</v>
      </c>
      <c r="C514" t="s">
        <v>26179</v>
      </c>
      <c r="D514" s="278" t="s">
        <v>6733</v>
      </c>
      <c r="F514" s="154">
        <v>4</v>
      </c>
      <c r="G514" s="154">
        <v>4</v>
      </c>
      <c r="H514" s="154">
        <v>1</v>
      </c>
      <c r="I514" s="349">
        <v>14</v>
      </c>
      <c r="J514" s="154" t="s">
        <v>772</v>
      </c>
      <c r="K514" s="154">
        <v>1</v>
      </c>
      <c r="L514" s="252">
        <v>1</v>
      </c>
      <c r="M514" s="154">
        <v>1</v>
      </c>
      <c r="V514" s="166">
        <f t="shared" si="269"/>
        <v>100</v>
      </c>
      <c r="W514" s="166">
        <f t="shared" si="270"/>
        <v>100</v>
      </c>
      <c r="X514" s="166">
        <f t="shared" si="271"/>
        <v>100</v>
      </c>
      <c r="Y514" s="166">
        <f t="shared" si="264"/>
        <v>100</v>
      </c>
      <c r="Z514" s="166">
        <f t="shared" si="265"/>
        <v>100</v>
      </c>
      <c r="AA514" s="174">
        <f t="shared" si="263"/>
        <v>100</v>
      </c>
      <c r="AB514" s="174">
        <f t="shared" si="262"/>
        <v>100</v>
      </c>
      <c r="AC514" s="174">
        <f t="shared" si="272"/>
        <v>100</v>
      </c>
      <c r="AF514" s="162">
        <f t="shared" si="260"/>
        <v>1</v>
      </c>
      <c r="AG514" s="162">
        <f t="shared" si="267"/>
        <v>1</v>
      </c>
      <c r="AH514" s="162">
        <f t="shared" si="261"/>
        <v>3</v>
      </c>
      <c r="AI514" s="162">
        <f t="shared" si="266"/>
        <v>5</v>
      </c>
      <c r="AJ514" s="352" t="s">
        <v>26180</v>
      </c>
      <c r="AM514" s="163"/>
      <c r="AQ514" s="243" t="s">
        <v>6734</v>
      </c>
    </row>
    <row r="515" spans="1:1023" ht="30">
      <c r="A515" s="286" t="s">
        <v>797</v>
      </c>
      <c r="B515" s="156">
        <v>515</v>
      </c>
      <c r="C515" t="s">
        <v>26181</v>
      </c>
      <c r="D515" s="289" t="s">
        <v>22519</v>
      </c>
      <c r="E515" s="168"/>
      <c r="F515" s="168"/>
      <c r="G515" s="168"/>
      <c r="H515" s="168"/>
      <c r="I515" s="405" t="s">
        <v>798</v>
      </c>
      <c r="J515" s="325"/>
      <c r="K515" s="171"/>
      <c r="L515" s="171"/>
      <c r="M515" s="191">
        <v>1</v>
      </c>
      <c r="N515" s="172"/>
      <c r="O515" s="171"/>
      <c r="P515" s="172"/>
      <c r="Q515" s="172"/>
      <c r="R515" s="172"/>
      <c r="S515" s="172"/>
      <c r="T515" s="172"/>
      <c r="U515" s="173"/>
      <c r="V515" s="166">
        <f t="shared" si="269"/>
        <v>100</v>
      </c>
      <c r="W515" s="166">
        <f t="shared" si="270"/>
        <v>100</v>
      </c>
      <c r="X515" s="166">
        <f t="shared" si="271"/>
        <v>100</v>
      </c>
      <c r="Y515" s="166">
        <f t="shared" si="264"/>
        <v>100</v>
      </c>
      <c r="Z515" s="166">
        <f t="shared" si="265"/>
        <v>100</v>
      </c>
      <c r="AA515" s="174">
        <f t="shared" si="263"/>
        <v>100</v>
      </c>
      <c r="AB515" s="174">
        <f t="shared" si="262"/>
        <v>100</v>
      </c>
      <c r="AC515" s="174">
        <f t="shared" si="272"/>
        <v>100</v>
      </c>
      <c r="AD515" s="168">
        <v>1</v>
      </c>
      <c r="AE515" s="168"/>
      <c r="AF515" s="162">
        <f t="shared" si="260"/>
        <v>100</v>
      </c>
      <c r="AG515" s="162">
        <f t="shared" si="267"/>
        <v>100</v>
      </c>
      <c r="AH515" s="162">
        <f t="shared" si="261"/>
        <v>100</v>
      </c>
      <c r="AI515" s="162">
        <f t="shared" si="266"/>
        <v>100</v>
      </c>
      <c r="AJ515" s="163">
        <v>5.1999999999999995E-4</v>
      </c>
      <c r="AK515" s="184"/>
      <c r="AL515" s="185"/>
      <c r="AM515" s="163"/>
      <c r="AN515"/>
      <c r="AO515"/>
      <c r="AP515"/>
      <c r="AQ515" s="243" t="s">
        <v>799</v>
      </c>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c r="ST515"/>
      <c r="SU515"/>
      <c r="SV515"/>
      <c r="SW515"/>
      <c r="SX515"/>
      <c r="SY515"/>
      <c r="SZ515"/>
      <c r="TA515"/>
      <c r="TB515"/>
      <c r="TC515"/>
      <c r="TD515"/>
      <c r="TE515"/>
      <c r="TF515"/>
      <c r="TG515"/>
      <c r="TH515"/>
      <c r="TI515"/>
      <c r="TJ515"/>
      <c r="TK515"/>
      <c r="TL515"/>
      <c r="TM515"/>
      <c r="TN515"/>
      <c r="TO515"/>
      <c r="TP515"/>
      <c r="TQ515"/>
      <c r="TR515"/>
      <c r="TS515"/>
      <c r="TT515"/>
      <c r="TU515"/>
      <c r="TV515"/>
      <c r="TW515"/>
      <c r="TX515"/>
      <c r="TY515"/>
      <c r="TZ515"/>
      <c r="UA515"/>
      <c r="UB515"/>
      <c r="UC515"/>
      <c r="UD515"/>
      <c r="UE515"/>
      <c r="UF515"/>
      <c r="UG515"/>
      <c r="UH515"/>
      <c r="UI515"/>
      <c r="UJ515"/>
      <c r="UK515"/>
      <c r="UL515"/>
      <c r="UM515"/>
      <c r="UN515"/>
      <c r="UO515"/>
      <c r="UP515"/>
      <c r="UQ515"/>
      <c r="UR515"/>
      <c r="US515"/>
      <c r="UT515"/>
      <c r="UU515"/>
      <c r="UV515"/>
      <c r="UW515"/>
      <c r="UX515"/>
      <c r="UY515"/>
      <c r="UZ515"/>
      <c r="VA515"/>
      <c r="VB515"/>
      <c r="VC515"/>
      <c r="VD515"/>
      <c r="VE515"/>
      <c r="VF515"/>
      <c r="VG515"/>
      <c r="VH515"/>
      <c r="VI515"/>
      <c r="VJ515"/>
      <c r="VK515"/>
      <c r="VL515"/>
      <c r="VM515"/>
      <c r="VN515"/>
      <c r="VO515"/>
      <c r="VP515"/>
      <c r="VQ515"/>
      <c r="VR515"/>
      <c r="VS515"/>
      <c r="VT515"/>
      <c r="VU515"/>
      <c r="VV515"/>
      <c r="VW515"/>
      <c r="VX515"/>
      <c r="VY515"/>
      <c r="VZ515"/>
      <c r="WA515"/>
      <c r="WB515"/>
      <c r="WC515"/>
      <c r="WD515"/>
      <c r="WE515"/>
      <c r="WF515"/>
      <c r="WG515"/>
      <c r="WH515"/>
      <c r="WI515"/>
      <c r="WJ515"/>
      <c r="WK515"/>
      <c r="WL515"/>
      <c r="WM515"/>
      <c r="WN515"/>
      <c r="WO515"/>
      <c r="WP515"/>
      <c r="WQ515"/>
      <c r="WR515"/>
      <c r="WS515"/>
      <c r="WT515"/>
      <c r="WU515"/>
      <c r="WV515"/>
      <c r="WW515"/>
      <c r="WX515"/>
      <c r="WY515"/>
      <c r="WZ515"/>
      <c r="XA515"/>
      <c r="XB515"/>
      <c r="XC515"/>
      <c r="XD515"/>
      <c r="XE515"/>
      <c r="XF515"/>
      <c r="XG515"/>
      <c r="XH515"/>
      <c r="XI515"/>
      <c r="XJ515"/>
      <c r="XK515"/>
      <c r="XL515"/>
      <c r="XM515"/>
      <c r="XN515"/>
      <c r="XO515"/>
      <c r="XP515"/>
      <c r="XQ515"/>
      <c r="XR515"/>
      <c r="XS515"/>
      <c r="XT515"/>
      <c r="XU515"/>
      <c r="XV515"/>
      <c r="XW515"/>
      <c r="XX515"/>
      <c r="XY515"/>
      <c r="XZ515"/>
      <c r="YA515"/>
      <c r="YB515"/>
      <c r="YC515"/>
      <c r="YD515"/>
      <c r="YE515"/>
      <c r="YF515"/>
      <c r="YG515"/>
      <c r="YH515"/>
      <c r="YI515"/>
      <c r="YJ515"/>
      <c r="YK515"/>
      <c r="YL515"/>
      <c r="YM515"/>
      <c r="YN515"/>
      <c r="YO515"/>
      <c r="YP515"/>
      <c r="YQ515"/>
      <c r="YR515"/>
      <c r="YS515"/>
      <c r="YT515"/>
      <c r="YU515"/>
      <c r="YV515"/>
      <c r="YW515"/>
      <c r="YX515"/>
      <c r="YY515"/>
      <c r="YZ515"/>
      <c r="ZA515"/>
      <c r="ZB515"/>
      <c r="ZC515"/>
      <c r="ZD515"/>
      <c r="ZE515"/>
      <c r="ZF515"/>
      <c r="ZG515"/>
      <c r="ZH515"/>
      <c r="ZI515"/>
      <c r="ZJ515"/>
      <c r="ZK515"/>
      <c r="ZL515"/>
      <c r="ZM515"/>
      <c r="ZN515"/>
      <c r="ZO515"/>
      <c r="ZP515"/>
      <c r="ZQ515"/>
      <c r="ZR515"/>
      <c r="ZS515"/>
      <c r="ZT515"/>
      <c r="ZU515"/>
      <c r="ZV515"/>
      <c r="ZW515"/>
      <c r="ZX515"/>
      <c r="ZY515"/>
      <c r="ZZ515"/>
      <c r="AAA515"/>
      <c r="AAB515"/>
      <c r="AAC515"/>
      <c r="AAD515"/>
      <c r="AAE515"/>
      <c r="AAF515"/>
      <c r="AAG515"/>
      <c r="AAH515"/>
      <c r="AAI515"/>
      <c r="AAJ515"/>
      <c r="AAK515"/>
      <c r="AAL515"/>
      <c r="AAM515"/>
      <c r="AAN515"/>
      <c r="AAO515"/>
      <c r="AAP515"/>
      <c r="AAQ515"/>
      <c r="AAR515"/>
      <c r="AAS515"/>
      <c r="AAT515"/>
      <c r="AAU515"/>
      <c r="AAV515"/>
      <c r="AAW515"/>
      <c r="AAX515"/>
      <c r="AAY515"/>
      <c r="AAZ515"/>
      <c r="ABA515"/>
      <c r="ABB515"/>
      <c r="ABC515"/>
      <c r="ABD515"/>
      <c r="ABE515"/>
      <c r="ABF515"/>
      <c r="ABG515"/>
      <c r="ABH515"/>
      <c r="ABI515"/>
      <c r="ABJ515"/>
      <c r="ABK515"/>
      <c r="ABL515"/>
      <c r="ABM515"/>
      <c r="ABN515"/>
      <c r="ABO515"/>
      <c r="ABP515"/>
      <c r="ABQ515"/>
      <c r="ABR515"/>
      <c r="ABS515"/>
      <c r="ABT515"/>
      <c r="ABU515"/>
      <c r="ABV515"/>
      <c r="ABW515"/>
      <c r="ABX515"/>
      <c r="ABY515"/>
      <c r="ABZ515"/>
      <c r="ACA515"/>
      <c r="ACB515"/>
      <c r="ACC515"/>
      <c r="ACD515"/>
      <c r="ACE515"/>
      <c r="ACF515"/>
      <c r="ACG515"/>
      <c r="ACH515"/>
      <c r="ACI515"/>
      <c r="ACJ515"/>
      <c r="ACK515"/>
      <c r="ACL515"/>
      <c r="ACM515"/>
      <c r="ACN515"/>
      <c r="ACO515"/>
      <c r="ACP515"/>
      <c r="ACQ515"/>
      <c r="ACR515"/>
      <c r="ACS515"/>
      <c r="ACT515"/>
      <c r="ACU515"/>
      <c r="ACV515"/>
      <c r="ACW515"/>
      <c r="ACX515"/>
      <c r="ACY515"/>
      <c r="ACZ515"/>
      <c r="ADA515"/>
      <c r="ADB515"/>
      <c r="ADC515"/>
      <c r="ADD515"/>
      <c r="ADE515"/>
      <c r="ADF515"/>
      <c r="ADG515"/>
      <c r="ADH515"/>
      <c r="ADI515"/>
      <c r="ADJ515"/>
      <c r="ADK515"/>
      <c r="ADL515"/>
      <c r="ADM515"/>
      <c r="ADN515"/>
      <c r="ADO515"/>
      <c r="ADP515"/>
      <c r="ADQ515"/>
      <c r="ADR515"/>
      <c r="ADS515"/>
      <c r="ADT515"/>
      <c r="ADU515"/>
      <c r="ADV515"/>
      <c r="ADW515"/>
      <c r="ADX515"/>
      <c r="ADY515"/>
      <c r="ADZ515"/>
      <c r="AEA515"/>
      <c r="AEB515"/>
      <c r="AEC515"/>
      <c r="AED515"/>
      <c r="AEE515"/>
      <c r="AEF515"/>
      <c r="AEG515"/>
      <c r="AEH515"/>
      <c r="AEI515"/>
      <c r="AEJ515"/>
      <c r="AEK515"/>
      <c r="AEL515"/>
      <c r="AEM515"/>
      <c r="AEN515"/>
      <c r="AEO515"/>
      <c r="AEP515"/>
      <c r="AEQ515"/>
      <c r="AER515"/>
      <c r="AES515"/>
      <c r="AET515"/>
      <c r="AEU515"/>
      <c r="AEV515"/>
      <c r="AEW515"/>
      <c r="AEX515"/>
      <c r="AEY515"/>
      <c r="AEZ515"/>
      <c r="AFA515"/>
      <c r="AFB515"/>
      <c r="AFC515"/>
      <c r="AFD515"/>
      <c r="AFE515"/>
      <c r="AFF515"/>
      <c r="AFG515"/>
      <c r="AFH515"/>
      <c r="AFI515"/>
      <c r="AFJ515"/>
      <c r="AFK515"/>
      <c r="AFL515"/>
      <c r="AFM515"/>
      <c r="AFN515"/>
      <c r="AFO515"/>
      <c r="AFP515"/>
      <c r="AFQ515"/>
      <c r="AFR515"/>
      <c r="AFS515"/>
      <c r="AFT515"/>
      <c r="AFU515"/>
      <c r="AFV515"/>
      <c r="AFW515"/>
      <c r="AFX515"/>
      <c r="AFY515"/>
      <c r="AFZ515"/>
      <c r="AGA515"/>
      <c r="AGB515"/>
      <c r="AGC515"/>
      <c r="AGD515"/>
      <c r="AGE515"/>
      <c r="AGF515"/>
      <c r="AGG515"/>
      <c r="AGH515"/>
      <c r="AGI515"/>
      <c r="AGJ515"/>
      <c r="AGK515"/>
      <c r="AGL515"/>
      <c r="AGM515"/>
      <c r="AGN515"/>
      <c r="AGO515"/>
      <c r="AGP515"/>
      <c r="AGQ515"/>
      <c r="AGR515"/>
      <c r="AGS515"/>
      <c r="AGT515"/>
      <c r="AGU515"/>
      <c r="AGV515"/>
      <c r="AGW515"/>
      <c r="AGX515"/>
      <c r="AGY515"/>
      <c r="AGZ515"/>
      <c r="AHA515"/>
      <c r="AHB515"/>
      <c r="AHC515"/>
      <c r="AHD515"/>
      <c r="AHE515"/>
      <c r="AHF515"/>
      <c r="AHG515"/>
      <c r="AHH515"/>
      <c r="AHI515"/>
      <c r="AHJ515"/>
      <c r="AHK515"/>
      <c r="AHL515"/>
      <c r="AHM515"/>
      <c r="AHN515"/>
      <c r="AHO515"/>
      <c r="AHP515"/>
      <c r="AHQ515"/>
      <c r="AHR515"/>
      <c r="AHS515"/>
      <c r="AHT515"/>
      <c r="AHU515"/>
      <c r="AHV515"/>
      <c r="AHW515"/>
      <c r="AHX515"/>
      <c r="AHY515"/>
      <c r="AHZ515"/>
      <c r="AIA515"/>
      <c r="AIB515"/>
      <c r="AIC515"/>
      <c r="AID515"/>
      <c r="AIE515"/>
      <c r="AIF515"/>
      <c r="AIG515"/>
      <c r="AIH515"/>
      <c r="AII515"/>
      <c r="AIJ515"/>
      <c r="AIK515"/>
      <c r="AIL515"/>
      <c r="AIM515"/>
      <c r="AIN515"/>
      <c r="AIO515"/>
      <c r="AIP515"/>
      <c r="AIQ515"/>
      <c r="AIR515"/>
      <c r="AIS515"/>
      <c r="AIT515"/>
      <c r="AIU515"/>
      <c r="AIV515"/>
      <c r="AIW515"/>
      <c r="AIX515"/>
      <c r="AIY515"/>
      <c r="AIZ515"/>
      <c r="AJA515"/>
      <c r="AJB515"/>
      <c r="AJC515"/>
      <c r="AJD515"/>
      <c r="AJE515"/>
      <c r="AJF515"/>
      <c r="AJG515"/>
      <c r="AJH515"/>
      <c r="AJI515"/>
      <c r="AJJ515"/>
      <c r="AJK515"/>
      <c r="AJL515"/>
      <c r="AJM515"/>
      <c r="AJN515"/>
      <c r="AJO515"/>
      <c r="AJP515"/>
      <c r="AJQ515"/>
      <c r="AJR515"/>
      <c r="AJS515"/>
      <c r="AJT515"/>
      <c r="AJU515"/>
      <c r="AJV515"/>
      <c r="AJW515"/>
      <c r="AJX515"/>
      <c r="AJY515"/>
      <c r="AJZ515"/>
      <c r="AKA515"/>
      <c r="AKB515"/>
      <c r="AKC515"/>
      <c r="AKD515"/>
      <c r="AKE515"/>
      <c r="AKF515"/>
      <c r="AKG515"/>
      <c r="AKH515"/>
      <c r="AKI515"/>
      <c r="AKJ515"/>
      <c r="AKK515"/>
      <c r="AKL515"/>
      <c r="AKM515"/>
      <c r="AKN515"/>
      <c r="AKO515"/>
      <c r="AKP515"/>
      <c r="AKQ515"/>
      <c r="AKR515"/>
      <c r="AKS515"/>
      <c r="AKT515"/>
      <c r="AKU515"/>
      <c r="AKV515"/>
      <c r="AKW515"/>
      <c r="AKX515"/>
      <c r="AKY515"/>
      <c r="AKZ515"/>
      <c r="ALA515"/>
      <c r="ALB515"/>
      <c r="ALC515"/>
      <c r="ALD515"/>
      <c r="ALE515"/>
      <c r="ALF515"/>
      <c r="ALG515"/>
      <c r="ALH515"/>
      <c r="ALI515"/>
      <c r="ALJ515"/>
      <c r="ALK515"/>
      <c r="ALL515"/>
      <c r="ALM515"/>
      <c r="ALN515"/>
      <c r="ALO515"/>
      <c r="ALP515"/>
      <c r="ALQ515"/>
      <c r="ALR515"/>
      <c r="ALS515"/>
      <c r="ALT515"/>
      <c r="ALU515"/>
      <c r="ALV515"/>
      <c r="ALW515"/>
      <c r="ALX515"/>
      <c r="ALY515"/>
      <c r="ALZ515"/>
      <c r="AMA515"/>
      <c r="AMB515"/>
      <c r="AMC515"/>
      <c r="AMD515"/>
      <c r="AME515"/>
      <c r="AMF515"/>
      <c r="AMG515"/>
      <c r="AMH515"/>
      <c r="AMI515"/>
    </row>
    <row r="516" spans="1:1023" ht="30">
      <c r="A516" s="279" t="s">
        <v>819</v>
      </c>
      <c r="B516" s="156">
        <v>516</v>
      </c>
      <c r="C516" s="301" t="s">
        <v>820</v>
      </c>
      <c r="D516" s="276" t="s">
        <v>821</v>
      </c>
      <c r="E516" s="168"/>
      <c r="F516" s="168"/>
      <c r="G516" s="168"/>
      <c r="H516" s="168"/>
      <c r="I516" s="405" t="s">
        <v>798</v>
      </c>
      <c r="J516" s="325"/>
      <c r="K516" s="171"/>
      <c r="L516" s="171"/>
      <c r="M516" s="383">
        <v>1</v>
      </c>
      <c r="N516" s="172"/>
      <c r="O516" s="171"/>
      <c r="P516" s="172"/>
      <c r="Q516" s="172"/>
      <c r="R516" s="172"/>
      <c r="S516" s="172"/>
      <c r="T516" s="172"/>
      <c r="U516" s="173"/>
      <c r="V516" s="166">
        <f t="shared" si="269"/>
        <v>100</v>
      </c>
      <c r="W516" s="166">
        <f t="shared" si="270"/>
        <v>100</v>
      </c>
      <c r="X516" s="166">
        <f t="shared" si="271"/>
        <v>100</v>
      </c>
      <c r="Y516" s="166">
        <f t="shared" si="264"/>
        <v>100</v>
      </c>
      <c r="Z516" s="166">
        <f t="shared" si="265"/>
        <v>100</v>
      </c>
      <c r="AA516" s="174">
        <f t="shared" si="263"/>
        <v>100</v>
      </c>
      <c r="AB516" s="174">
        <f t="shared" si="262"/>
        <v>100</v>
      </c>
      <c r="AC516" s="174">
        <f t="shared" si="272"/>
        <v>100</v>
      </c>
      <c r="AD516" s="168">
        <v>1</v>
      </c>
      <c r="AE516" s="168"/>
      <c r="AF516" s="162">
        <f t="shared" si="260"/>
        <v>100</v>
      </c>
      <c r="AG516" s="162">
        <f t="shared" si="267"/>
        <v>100</v>
      </c>
      <c r="AH516" s="162">
        <f t="shared" si="261"/>
        <v>100</v>
      </c>
      <c r="AI516" s="162">
        <f t="shared" si="266"/>
        <v>100</v>
      </c>
      <c r="AJ516" s="163">
        <v>2.3699999999999999E-2</v>
      </c>
      <c r="AK516" s="175"/>
      <c r="AL516" s="176"/>
      <c r="AM516" s="163"/>
      <c r="AN516"/>
      <c r="AO516"/>
      <c r="AP516"/>
      <c r="AQ516" s="270" t="s">
        <v>822</v>
      </c>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c r="ST516"/>
      <c r="SU516"/>
      <c r="SV516"/>
      <c r="SW516"/>
      <c r="SX516"/>
      <c r="SY516"/>
      <c r="SZ516"/>
      <c r="TA516"/>
      <c r="TB516"/>
      <c r="TC516"/>
      <c r="TD516"/>
      <c r="TE516"/>
      <c r="TF516"/>
      <c r="TG516"/>
      <c r="TH516"/>
      <c r="TI516"/>
      <c r="TJ516"/>
      <c r="TK516"/>
      <c r="TL516"/>
      <c r="TM516"/>
      <c r="TN516"/>
      <c r="TO516"/>
      <c r="TP516"/>
      <c r="TQ516"/>
      <c r="TR516"/>
      <c r="TS516"/>
      <c r="TT516"/>
      <c r="TU516"/>
      <c r="TV516"/>
      <c r="TW516"/>
      <c r="TX516"/>
      <c r="TY516"/>
      <c r="TZ516"/>
      <c r="UA516"/>
      <c r="UB516"/>
      <c r="UC516"/>
      <c r="UD516"/>
      <c r="UE516"/>
      <c r="UF516"/>
      <c r="UG516"/>
      <c r="UH516"/>
      <c r="UI516"/>
      <c r="UJ516"/>
      <c r="UK516"/>
      <c r="UL516"/>
      <c r="UM516"/>
      <c r="UN516"/>
      <c r="UO516"/>
      <c r="UP516"/>
      <c r="UQ516"/>
      <c r="UR516"/>
      <c r="US516"/>
      <c r="UT516"/>
      <c r="UU516"/>
      <c r="UV516"/>
      <c r="UW516"/>
      <c r="UX516"/>
      <c r="UY516"/>
      <c r="UZ516"/>
      <c r="VA516"/>
      <c r="VB516"/>
      <c r="VC516"/>
      <c r="VD516"/>
      <c r="VE516"/>
      <c r="VF516"/>
      <c r="VG516"/>
      <c r="VH516"/>
      <c r="VI516"/>
      <c r="VJ516"/>
      <c r="VK516"/>
      <c r="VL516"/>
      <c r="VM516"/>
      <c r="VN516"/>
      <c r="VO516"/>
      <c r="VP516"/>
      <c r="VQ516"/>
      <c r="VR516"/>
      <c r="VS516"/>
      <c r="VT516"/>
      <c r="VU516"/>
      <c r="VV516"/>
      <c r="VW516"/>
      <c r="VX516"/>
      <c r="VY516"/>
      <c r="VZ516"/>
      <c r="WA516"/>
      <c r="WB516"/>
      <c r="WC516"/>
      <c r="WD516"/>
      <c r="WE516"/>
      <c r="WF516"/>
      <c r="WG516"/>
      <c r="WH516"/>
      <c r="WI516"/>
      <c r="WJ516"/>
      <c r="WK516"/>
      <c r="WL516"/>
      <c r="WM516"/>
      <c r="WN516"/>
      <c r="WO516"/>
      <c r="WP516"/>
      <c r="WQ516"/>
      <c r="WR516"/>
      <c r="WS516"/>
      <c r="WT516"/>
      <c r="WU516"/>
      <c r="WV516"/>
      <c r="WW516"/>
      <c r="WX516"/>
      <c r="WY516"/>
      <c r="WZ516"/>
      <c r="XA516"/>
      <c r="XB516"/>
      <c r="XC516"/>
      <c r="XD516"/>
      <c r="XE516"/>
      <c r="XF516"/>
      <c r="XG516"/>
      <c r="XH516"/>
      <c r="XI516"/>
      <c r="XJ516"/>
      <c r="XK516"/>
      <c r="XL516"/>
      <c r="XM516"/>
      <c r="XN516"/>
      <c r="XO516"/>
      <c r="XP516"/>
      <c r="XQ516"/>
      <c r="XR516"/>
      <c r="XS516"/>
      <c r="XT516"/>
      <c r="XU516"/>
      <c r="XV516"/>
      <c r="XW516"/>
      <c r="XX516"/>
      <c r="XY516"/>
      <c r="XZ516"/>
      <c r="YA516"/>
      <c r="YB516"/>
      <c r="YC516"/>
      <c r="YD516"/>
      <c r="YE516"/>
      <c r="YF516"/>
      <c r="YG516"/>
      <c r="YH516"/>
      <c r="YI516"/>
      <c r="YJ516"/>
      <c r="YK516"/>
      <c r="YL516"/>
      <c r="YM516"/>
      <c r="YN516"/>
      <c r="YO516"/>
      <c r="YP516"/>
      <c r="YQ516"/>
      <c r="YR516"/>
      <c r="YS516"/>
      <c r="YT516"/>
      <c r="YU516"/>
      <c r="YV516"/>
      <c r="YW516"/>
      <c r="YX516"/>
      <c r="YY516"/>
      <c r="YZ516"/>
      <c r="ZA516"/>
      <c r="ZB516"/>
      <c r="ZC516"/>
      <c r="ZD516"/>
      <c r="ZE516"/>
      <c r="ZF516"/>
      <c r="ZG516"/>
      <c r="ZH516"/>
      <c r="ZI516"/>
      <c r="ZJ516"/>
      <c r="ZK516"/>
      <c r="ZL516"/>
      <c r="ZM516"/>
      <c r="ZN516"/>
      <c r="ZO516"/>
      <c r="ZP516"/>
      <c r="ZQ516"/>
      <c r="ZR516"/>
      <c r="ZS516"/>
      <c r="ZT516"/>
      <c r="ZU516"/>
      <c r="ZV516"/>
      <c r="ZW516"/>
      <c r="ZX516"/>
      <c r="ZY516"/>
      <c r="ZZ516"/>
      <c r="AAA516"/>
      <c r="AAB516"/>
      <c r="AAC516"/>
      <c r="AAD516"/>
      <c r="AAE516"/>
      <c r="AAF516"/>
      <c r="AAG516"/>
      <c r="AAH516"/>
      <c r="AAI516"/>
      <c r="AAJ516"/>
      <c r="AAK516"/>
      <c r="AAL516"/>
      <c r="AAM516"/>
      <c r="AAN516"/>
      <c r="AAO516"/>
      <c r="AAP516"/>
      <c r="AAQ516"/>
      <c r="AAR516"/>
      <c r="AAS516"/>
      <c r="AAT516"/>
      <c r="AAU516"/>
      <c r="AAV516"/>
      <c r="AAW516"/>
      <c r="AAX516"/>
      <c r="AAY516"/>
      <c r="AAZ516"/>
      <c r="ABA516"/>
      <c r="ABB516"/>
      <c r="ABC516"/>
      <c r="ABD516"/>
      <c r="ABE516"/>
      <c r="ABF516"/>
      <c r="ABG516"/>
      <c r="ABH516"/>
      <c r="ABI516"/>
      <c r="ABJ516"/>
      <c r="ABK516"/>
      <c r="ABL516"/>
      <c r="ABM516"/>
      <c r="ABN516"/>
      <c r="ABO516"/>
      <c r="ABP516"/>
      <c r="ABQ516"/>
      <c r="ABR516"/>
      <c r="ABS516"/>
      <c r="ABT516"/>
      <c r="ABU516"/>
      <c r="ABV516"/>
      <c r="ABW516"/>
      <c r="ABX516"/>
      <c r="ABY516"/>
      <c r="ABZ516"/>
      <c r="ACA516"/>
      <c r="ACB516"/>
      <c r="ACC516"/>
      <c r="ACD516"/>
      <c r="ACE516"/>
      <c r="ACF516"/>
      <c r="ACG516"/>
      <c r="ACH516"/>
      <c r="ACI516"/>
      <c r="ACJ516"/>
      <c r="ACK516"/>
      <c r="ACL516"/>
      <c r="ACM516"/>
      <c r="ACN516"/>
      <c r="ACO516"/>
      <c r="ACP516"/>
      <c r="ACQ516"/>
      <c r="ACR516"/>
      <c r="ACS516"/>
      <c r="ACT516"/>
      <c r="ACU516"/>
      <c r="ACV516"/>
      <c r="ACW516"/>
      <c r="ACX516"/>
      <c r="ACY516"/>
      <c r="ACZ516"/>
      <c r="ADA516"/>
      <c r="ADB516"/>
      <c r="ADC516"/>
      <c r="ADD516"/>
      <c r="ADE516"/>
      <c r="ADF516"/>
      <c r="ADG516"/>
      <c r="ADH516"/>
      <c r="ADI516"/>
      <c r="ADJ516"/>
      <c r="ADK516"/>
      <c r="ADL516"/>
      <c r="ADM516"/>
      <c r="ADN516"/>
      <c r="ADO516"/>
      <c r="ADP516"/>
      <c r="ADQ516"/>
      <c r="ADR516"/>
      <c r="ADS516"/>
      <c r="ADT516"/>
      <c r="ADU516"/>
      <c r="ADV516"/>
      <c r="ADW516"/>
      <c r="ADX516"/>
      <c r="ADY516"/>
      <c r="ADZ516"/>
      <c r="AEA516"/>
      <c r="AEB516"/>
      <c r="AEC516"/>
      <c r="AED516"/>
      <c r="AEE516"/>
      <c r="AEF516"/>
      <c r="AEG516"/>
      <c r="AEH516"/>
      <c r="AEI516"/>
      <c r="AEJ516"/>
      <c r="AEK516"/>
      <c r="AEL516"/>
      <c r="AEM516"/>
      <c r="AEN516"/>
      <c r="AEO516"/>
      <c r="AEP516"/>
      <c r="AEQ516"/>
      <c r="AER516"/>
      <c r="AES516"/>
      <c r="AET516"/>
      <c r="AEU516"/>
      <c r="AEV516"/>
      <c r="AEW516"/>
      <c r="AEX516"/>
      <c r="AEY516"/>
      <c r="AEZ516"/>
      <c r="AFA516"/>
      <c r="AFB516"/>
      <c r="AFC516"/>
      <c r="AFD516"/>
      <c r="AFE516"/>
      <c r="AFF516"/>
      <c r="AFG516"/>
      <c r="AFH516"/>
      <c r="AFI516"/>
      <c r="AFJ516"/>
      <c r="AFK516"/>
      <c r="AFL516"/>
      <c r="AFM516"/>
      <c r="AFN516"/>
      <c r="AFO516"/>
      <c r="AFP516"/>
      <c r="AFQ516"/>
      <c r="AFR516"/>
      <c r="AFS516"/>
      <c r="AFT516"/>
      <c r="AFU516"/>
      <c r="AFV516"/>
      <c r="AFW516"/>
      <c r="AFX516"/>
      <c r="AFY516"/>
      <c r="AFZ516"/>
      <c r="AGA516"/>
      <c r="AGB516"/>
      <c r="AGC516"/>
      <c r="AGD516"/>
      <c r="AGE516"/>
      <c r="AGF516"/>
      <c r="AGG516"/>
      <c r="AGH516"/>
      <c r="AGI516"/>
      <c r="AGJ516"/>
      <c r="AGK516"/>
      <c r="AGL516"/>
      <c r="AGM516"/>
      <c r="AGN516"/>
      <c r="AGO516"/>
      <c r="AGP516"/>
      <c r="AGQ516"/>
      <c r="AGR516"/>
      <c r="AGS516"/>
      <c r="AGT516"/>
      <c r="AGU516"/>
      <c r="AGV516"/>
      <c r="AGW516"/>
      <c r="AGX516"/>
      <c r="AGY516"/>
      <c r="AGZ516"/>
      <c r="AHA516"/>
      <c r="AHB516"/>
      <c r="AHC516"/>
      <c r="AHD516"/>
      <c r="AHE516"/>
      <c r="AHF516"/>
      <c r="AHG516"/>
      <c r="AHH516"/>
      <c r="AHI516"/>
      <c r="AHJ516"/>
      <c r="AHK516"/>
      <c r="AHL516"/>
      <c r="AHM516"/>
      <c r="AHN516"/>
      <c r="AHO516"/>
      <c r="AHP516"/>
      <c r="AHQ516"/>
      <c r="AHR516"/>
      <c r="AHS516"/>
      <c r="AHT516"/>
      <c r="AHU516"/>
      <c r="AHV516"/>
      <c r="AHW516"/>
      <c r="AHX516"/>
      <c r="AHY516"/>
      <c r="AHZ516"/>
      <c r="AIA516"/>
      <c r="AIB516"/>
      <c r="AIC516"/>
      <c r="AID516"/>
      <c r="AIE516"/>
      <c r="AIF516"/>
      <c r="AIG516"/>
      <c r="AIH516"/>
      <c r="AII516"/>
      <c r="AIJ516"/>
      <c r="AIK516"/>
      <c r="AIL516"/>
      <c r="AIM516"/>
      <c r="AIN516"/>
      <c r="AIO516"/>
      <c r="AIP516"/>
      <c r="AIQ516"/>
      <c r="AIR516"/>
      <c r="AIS516"/>
      <c r="AIT516"/>
      <c r="AIU516"/>
      <c r="AIV516"/>
      <c r="AIW516"/>
      <c r="AIX516"/>
      <c r="AIY516"/>
      <c r="AIZ516"/>
      <c r="AJA516"/>
      <c r="AJB516"/>
      <c r="AJC516"/>
      <c r="AJD516"/>
      <c r="AJE516"/>
      <c r="AJF516"/>
      <c r="AJG516"/>
      <c r="AJH516"/>
      <c r="AJI516"/>
      <c r="AJJ516"/>
      <c r="AJK516"/>
      <c r="AJL516"/>
      <c r="AJM516"/>
      <c r="AJN516"/>
      <c r="AJO516"/>
      <c r="AJP516"/>
      <c r="AJQ516"/>
      <c r="AJR516"/>
      <c r="AJS516"/>
      <c r="AJT516"/>
      <c r="AJU516"/>
      <c r="AJV516"/>
      <c r="AJW516"/>
      <c r="AJX516"/>
      <c r="AJY516"/>
      <c r="AJZ516"/>
      <c r="AKA516"/>
      <c r="AKB516"/>
      <c r="AKC516"/>
      <c r="AKD516"/>
      <c r="AKE516"/>
      <c r="AKF516"/>
      <c r="AKG516"/>
      <c r="AKH516"/>
      <c r="AKI516"/>
      <c r="AKJ516"/>
      <c r="AKK516"/>
      <c r="AKL516"/>
      <c r="AKM516"/>
      <c r="AKN516"/>
      <c r="AKO516"/>
      <c r="AKP516"/>
      <c r="AKQ516"/>
      <c r="AKR516"/>
      <c r="AKS516"/>
      <c r="AKT516"/>
      <c r="AKU516"/>
      <c r="AKV516"/>
      <c r="AKW516"/>
      <c r="AKX516"/>
      <c r="AKY516"/>
      <c r="AKZ516"/>
      <c r="ALA516"/>
      <c r="ALB516"/>
      <c r="ALC516"/>
      <c r="ALD516"/>
      <c r="ALE516"/>
      <c r="ALF516"/>
      <c r="ALG516"/>
      <c r="ALH516"/>
      <c r="ALI516"/>
      <c r="ALJ516"/>
      <c r="ALK516"/>
      <c r="ALL516"/>
      <c r="ALM516"/>
      <c r="ALN516"/>
      <c r="ALO516"/>
      <c r="ALP516"/>
      <c r="ALQ516"/>
      <c r="ALR516"/>
      <c r="ALS516"/>
      <c r="ALT516"/>
      <c r="ALU516"/>
      <c r="ALV516"/>
      <c r="ALW516"/>
      <c r="ALX516"/>
      <c r="ALY516"/>
      <c r="ALZ516"/>
      <c r="AMA516"/>
      <c r="AMB516"/>
      <c r="AMC516"/>
      <c r="AMD516"/>
      <c r="AME516"/>
      <c r="AMF516"/>
      <c r="AMG516"/>
      <c r="AMH516"/>
      <c r="AMI516"/>
    </row>
    <row r="517" spans="1:1023">
      <c r="A517" s="275" t="s">
        <v>844</v>
      </c>
      <c r="B517" s="156">
        <v>517</v>
      </c>
      <c r="C517" s="299" t="s">
        <v>845</v>
      </c>
      <c r="D517" s="276" t="s">
        <v>22524</v>
      </c>
      <c r="E517" s="168"/>
      <c r="F517" s="168"/>
      <c r="G517" s="168"/>
      <c r="H517" s="168"/>
      <c r="I517" s="213" t="s">
        <v>774</v>
      </c>
      <c r="J517" s="325"/>
      <c r="K517" s="171"/>
      <c r="L517" s="171"/>
      <c r="M517" s="383">
        <v>1</v>
      </c>
      <c r="N517" s="172"/>
      <c r="O517" s="171"/>
      <c r="P517" s="172"/>
      <c r="Q517" s="172"/>
      <c r="R517" s="172"/>
      <c r="S517" s="172"/>
      <c r="T517" s="172"/>
      <c r="U517" s="214"/>
      <c r="V517" s="166">
        <f t="shared" si="269"/>
        <v>100</v>
      </c>
      <c r="W517" s="166">
        <f t="shared" si="270"/>
        <v>100</v>
      </c>
      <c r="X517" s="166">
        <f t="shared" si="271"/>
        <v>100</v>
      </c>
      <c r="Y517" s="166">
        <f t="shared" si="264"/>
        <v>100</v>
      </c>
      <c r="Z517" s="166">
        <f t="shared" si="265"/>
        <v>100</v>
      </c>
      <c r="AA517" s="174">
        <f t="shared" si="263"/>
        <v>100</v>
      </c>
      <c r="AB517" s="174">
        <f t="shared" si="262"/>
        <v>100</v>
      </c>
      <c r="AC517" s="174">
        <f t="shared" si="272"/>
        <v>100</v>
      </c>
      <c r="AD517" s="168">
        <v>1</v>
      </c>
      <c r="AE517" s="168"/>
      <c r="AF517" s="162">
        <f t="shared" ref="AF517:AF548" si="273">IF(OR(OR(EXACT(J517,"1A"),EXACT(J517,"1B"),EXACT(J517,"1C")),K517=1),1,IF(K517=2,10,100))</f>
        <v>100</v>
      </c>
      <c r="AG517" s="162">
        <f t="shared" si="267"/>
        <v>100</v>
      </c>
      <c r="AH517" s="162">
        <f t="shared" ref="AH517:AH548" si="274">IF(OR(EXACT(J517,"1A"),EXACT(J517,"1B"),EXACT(J517,"1C"),K517=1),3,100)</f>
        <v>100</v>
      </c>
      <c r="AI517" s="162">
        <f t="shared" si="266"/>
        <v>100</v>
      </c>
      <c r="AJ517" s="163" t="s">
        <v>774</v>
      </c>
      <c r="AK517" s="189"/>
      <c r="AL517" s="190"/>
      <c r="AM517" s="163"/>
      <c r="AN517"/>
      <c r="AO517"/>
      <c r="AP517"/>
      <c r="AQ517" s="270" t="s">
        <v>846</v>
      </c>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c r="ST517"/>
      <c r="SU517"/>
      <c r="SV517"/>
      <c r="SW517"/>
      <c r="SX517"/>
      <c r="SY517"/>
      <c r="SZ517"/>
      <c r="TA517"/>
      <c r="TB517"/>
      <c r="TC517"/>
      <c r="TD517"/>
      <c r="TE517"/>
      <c r="TF517"/>
      <c r="TG517"/>
      <c r="TH517"/>
      <c r="TI517"/>
      <c r="TJ517"/>
      <c r="TK517"/>
      <c r="TL517"/>
      <c r="TM517"/>
      <c r="TN517"/>
      <c r="TO517"/>
      <c r="TP517"/>
      <c r="TQ517"/>
      <c r="TR517"/>
      <c r="TS517"/>
      <c r="TT517"/>
      <c r="TU517"/>
      <c r="TV517"/>
      <c r="TW517"/>
      <c r="TX517"/>
      <c r="TY517"/>
      <c r="TZ517"/>
      <c r="UA517"/>
      <c r="UB517"/>
      <c r="UC517"/>
      <c r="UD517"/>
      <c r="UE517"/>
      <c r="UF517"/>
      <c r="UG517"/>
      <c r="UH517"/>
      <c r="UI517"/>
      <c r="UJ517"/>
      <c r="UK517"/>
      <c r="UL517"/>
      <c r="UM517"/>
      <c r="UN517"/>
      <c r="UO517"/>
      <c r="UP517"/>
      <c r="UQ517"/>
      <c r="UR517"/>
      <c r="US517"/>
      <c r="UT517"/>
      <c r="UU517"/>
      <c r="UV517"/>
      <c r="UW517"/>
      <c r="UX517"/>
      <c r="UY517"/>
      <c r="UZ517"/>
      <c r="VA517"/>
      <c r="VB517"/>
      <c r="VC517"/>
      <c r="VD517"/>
      <c r="VE517"/>
      <c r="VF517"/>
      <c r="VG517"/>
      <c r="VH517"/>
      <c r="VI517"/>
      <c r="VJ517"/>
      <c r="VK517"/>
      <c r="VL517"/>
      <c r="VM517"/>
      <c r="VN517"/>
      <c r="VO517"/>
      <c r="VP517"/>
      <c r="VQ517"/>
      <c r="VR517"/>
      <c r="VS517"/>
      <c r="VT517"/>
      <c r="VU517"/>
      <c r="VV517"/>
      <c r="VW517"/>
      <c r="VX517"/>
      <c r="VY517"/>
      <c r="VZ517"/>
      <c r="WA517"/>
      <c r="WB517"/>
      <c r="WC517"/>
      <c r="WD517"/>
      <c r="WE517"/>
      <c r="WF517"/>
      <c r="WG517"/>
      <c r="WH517"/>
      <c r="WI517"/>
      <c r="WJ517"/>
      <c r="WK517"/>
      <c r="WL517"/>
      <c r="WM517"/>
      <c r="WN517"/>
      <c r="WO517"/>
      <c r="WP517"/>
      <c r="WQ517"/>
      <c r="WR517"/>
      <c r="WS517"/>
      <c r="WT517"/>
      <c r="WU517"/>
      <c r="WV517"/>
      <c r="WW517"/>
      <c r="WX517"/>
      <c r="WY517"/>
      <c r="WZ517"/>
      <c r="XA517"/>
      <c r="XB517"/>
      <c r="XC517"/>
      <c r="XD517"/>
      <c r="XE517"/>
      <c r="XF517"/>
      <c r="XG517"/>
      <c r="XH517"/>
      <c r="XI517"/>
      <c r="XJ517"/>
      <c r="XK517"/>
      <c r="XL517"/>
      <c r="XM517"/>
      <c r="XN517"/>
      <c r="XO517"/>
      <c r="XP517"/>
      <c r="XQ517"/>
      <c r="XR517"/>
      <c r="XS517"/>
      <c r="XT517"/>
      <c r="XU517"/>
      <c r="XV517"/>
      <c r="XW517"/>
      <c r="XX517"/>
      <c r="XY517"/>
      <c r="XZ517"/>
      <c r="YA517"/>
      <c r="YB517"/>
      <c r="YC517"/>
      <c r="YD517"/>
      <c r="YE517"/>
      <c r="YF517"/>
      <c r="YG517"/>
      <c r="YH517"/>
      <c r="YI517"/>
      <c r="YJ517"/>
      <c r="YK517"/>
      <c r="YL517"/>
      <c r="YM517"/>
      <c r="YN517"/>
      <c r="YO517"/>
      <c r="YP517"/>
      <c r="YQ517"/>
      <c r="YR517"/>
      <c r="YS517"/>
      <c r="YT517"/>
      <c r="YU517"/>
      <c r="YV517"/>
      <c r="YW517"/>
      <c r="YX517"/>
      <c r="YY517"/>
      <c r="YZ517"/>
      <c r="ZA517"/>
      <c r="ZB517"/>
      <c r="ZC517"/>
      <c r="ZD517"/>
      <c r="ZE517"/>
      <c r="ZF517"/>
      <c r="ZG517"/>
      <c r="ZH517"/>
      <c r="ZI517"/>
      <c r="ZJ517"/>
      <c r="ZK517"/>
      <c r="ZL517"/>
      <c r="ZM517"/>
      <c r="ZN517"/>
      <c r="ZO517"/>
      <c r="ZP517"/>
      <c r="ZQ517"/>
      <c r="ZR517"/>
      <c r="ZS517"/>
      <c r="ZT517"/>
      <c r="ZU517"/>
      <c r="ZV517"/>
      <c r="ZW517"/>
      <c r="ZX517"/>
      <c r="ZY517"/>
      <c r="ZZ517"/>
      <c r="AAA517"/>
      <c r="AAB517"/>
      <c r="AAC517"/>
      <c r="AAD517"/>
      <c r="AAE517"/>
      <c r="AAF517"/>
      <c r="AAG517"/>
      <c r="AAH517"/>
      <c r="AAI517"/>
      <c r="AAJ517"/>
      <c r="AAK517"/>
      <c r="AAL517"/>
      <c r="AAM517"/>
      <c r="AAN517"/>
      <c r="AAO517"/>
      <c r="AAP517"/>
      <c r="AAQ517"/>
      <c r="AAR517"/>
      <c r="AAS517"/>
      <c r="AAT517"/>
      <c r="AAU517"/>
      <c r="AAV517"/>
      <c r="AAW517"/>
      <c r="AAX517"/>
      <c r="AAY517"/>
      <c r="AAZ517"/>
      <c r="ABA517"/>
      <c r="ABB517"/>
      <c r="ABC517"/>
      <c r="ABD517"/>
      <c r="ABE517"/>
      <c r="ABF517"/>
      <c r="ABG517"/>
      <c r="ABH517"/>
      <c r="ABI517"/>
      <c r="ABJ517"/>
      <c r="ABK517"/>
      <c r="ABL517"/>
      <c r="ABM517"/>
      <c r="ABN517"/>
      <c r="ABO517"/>
      <c r="ABP517"/>
      <c r="ABQ517"/>
      <c r="ABR517"/>
      <c r="ABS517"/>
      <c r="ABT517"/>
      <c r="ABU517"/>
      <c r="ABV517"/>
      <c r="ABW517"/>
      <c r="ABX517"/>
      <c r="ABY517"/>
      <c r="ABZ517"/>
      <c r="ACA517"/>
      <c r="ACB517"/>
      <c r="ACC517"/>
      <c r="ACD517"/>
      <c r="ACE517"/>
      <c r="ACF517"/>
      <c r="ACG517"/>
      <c r="ACH517"/>
      <c r="ACI517"/>
      <c r="ACJ517"/>
      <c r="ACK517"/>
      <c r="ACL517"/>
      <c r="ACM517"/>
      <c r="ACN517"/>
      <c r="ACO517"/>
      <c r="ACP517"/>
      <c r="ACQ517"/>
      <c r="ACR517"/>
      <c r="ACS517"/>
      <c r="ACT517"/>
      <c r="ACU517"/>
      <c r="ACV517"/>
      <c r="ACW517"/>
      <c r="ACX517"/>
      <c r="ACY517"/>
      <c r="ACZ517"/>
      <c r="ADA517"/>
      <c r="ADB517"/>
      <c r="ADC517"/>
      <c r="ADD517"/>
      <c r="ADE517"/>
      <c r="ADF517"/>
      <c r="ADG517"/>
      <c r="ADH517"/>
      <c r="ADI517"/>
      <c r="ADJ517"/>
      <c r="ADK517"/>
      <c r="ADL517"/>
      <c r="ADM517"/>
      <c r="ADN517"/>
      <c r="ADO517"/>
      <c r="ADP517"/>
      <c r="ADQ517"/>
      <c r="ADR517"/>
      <c r="ADS517"/>
      <c r="ADT517"/>
      <c r="ADU517"/>
      <c r="ADV517"/>
      <c r="ADW517"/>
      <c r="ADX517"/>
      <c r="ADY517"/>
      <c r="ADZ517"/>
      <c r="AEA517"/>
      <c r="AEB517"/>
      <c r="AEC517"/>
      <c r="AED517"/>
      <c r="AEE517"/>
      <c r="AEF517"/>
      <c r="AEG517"/>
      <c r="AEH517"/>
      <c r="AEI517"/>
      <c r="AEJ517"/>
      <c r="AEK517"/>
      <c r="AEL517"/>
      <c r="AEM517"/>
      <c r="AEN517"/>
      <c r="AEO517"/>
      <c r="AEP517"/>
      <c r="AEQ517"/>
      <c r="AER517"/>
      <c r="AES517"/>
      <c r="AET517"/>
      <c r="AEU517"/>
      <c r="AEV517"/>
      <c r="AEW517"/>
      <c r="AEX517"/>
      <c r="AEY517"/>
      <c r="AEZ517"/>
      <c r="AFA517"/>
      <c r="AFB517"/>
      <c r="AFC517"/>
      <c r="AFD517"/>
      <c r="AFE517"/>
      <c r="AFF517"/>
      <c r="AFG517"/>
      <c r="AFH517"/>
      <c r="AFI517"/>
      <c r="AFJ517"/>
      <c r="AFK517"/>
      <c r="AFL517"/>
      <c r="AFM517"/>
      <c r="AFN517"/>
      <c r="AFO517"/>
      <c r="AFP517"/>
      <c r="AFQ517"/>
      <c r="AFR517"/>
      <c r="AFS517"/>
      <c r="AFT517"/>
      <c r="AFU517"/>
      <c r="AFV517"/>
      <c r="AFW517"/>
      <c r="AFX517"/>
      <c r="AFY517"/>
      <c r="AFZ517"/>
      <c r="AGA517"/>
      <c r="AGB517"/>
      <c r="AGC517"/>
      <c r="AGD517"/>
      <c r="AGE517"/>
      <c r="AGF517"/>
      <c r="AGG517"/>
      <c r="AGH517"/>
      <c r="AGI517"/>
      <c r="AGJ517"/>
      <c r="AGK517"/>
      <c r="AGL517"/>
      <c r="AGM517"/>
      <c r="AGN517"/>
      <c r="AGO517"/>
      <c r="AGP517"/>
      <c r="AGQ517"/>
      <c r="AGR517"/>
      <c r="AGS517"/>
      <c r="AGT517"/>
      <c r="AGU517"/>
      <c r="AGV517"/>
      <c r="AGW517"/>
      <c r="AGX517"/>
      <c r="AGY517"/>
      <c r="AGZ517"/>
      <c r="AHA517"/>
      <c r="AHB517"/>
      <c r="AHC517"/>
      <c r="AHD517"/>
      <c r="AHE517"/>
      <c r="AHF517"/>
      <c r="AHG517"/>
      <c r="AHH517"/>
      <c r="AHI517"/>
      <c r="AHJ517"/>
      <c r="AHK517"/>
      <c r="AHL517"/>
      <c r="AHM517"/>
      <c r="AHN517"/>
      <c r="AHO517"/>
      <c r="AHP517"/>
      <c r="AHQ517"/>
      <c r="AHR517"/>
      <c r="AHS517"/>
      <c r="AHT517"/>
      <c r="AHU517"/>
      <c r="AHV517"/>
      <c r="AHW517"/>
      <c r="AHX517"/>
      <c r="AHY517"/>
      <c r="AHZ517"/>
      <c r="AIA517"/>
      <c r="AIB517"/>
      <c r="AIC517"/>
      <c r="AID517"/>
      <c r="AIE517"/>
      <c r="AIF517"/>
      <c r="AIG517"/>
      <c r="AIH517"/>
      <c r="AII517"/>
      <c r="AIJ517"/>
      <c r="AIK517"/>
      <c r="AIL517"/>
      <c r="AIM517"/>
      <c r="AIN517"/>
      <c r="AIO517"/>
      <c r="AIP517"/>
      <c r="AIQ517"/>
      <c r="AIR517"/>
      <c r="AIS517"/>
      <c r="AIT517"/>
      <c r="AIU517"/>
      <c r="AIV517"/>
      <c r="AIW517"/>
      <c r="AIX517"/>
      <c r="AIY517"/>
      <c r="AIZ517"/>
      <c r="AJA517"/>
      <c r="AJB517"/>
      <c r="AJC517"/>
      <c r="AJD517"/>
      <c r="AJE517"/>
      <c r="AJF517"/>
      <c r="AJG517"/>
      <c r="AJH517"/>
      <c r="AJI517"/>
      <c r="AJJ517"/>
      <c r="AJK517"/>
      <c r="AJL517"/>
      <c r="AJM517"/>
      <c r="AJN517"/>
      <c r="AJO517"/>
      <c r="AJP517"/>
      <c r="AJQ517"/>
      <c r="AJR517"/>
      <c r="AJS517"/>
      <c r="AJT517"/>
      <c r="AJU517"/>
      <c r="AJV517"/>
      <c r="AJW517"/>
      <c r="AJX517"/>
      <c r="AJY517"/>
      <c r="AJZ517"/>
      <c r="AKA517"/>
      <c r="AKB517"/>
      <c r="AKC517"/>
      <c r="AKD517"/>
      <c r="AKE517"/>
      <c r="AKF517"/>
      <c r="AKG517"/>
      <c r="AKH517"/>
      <c r="AKI517"/>
      <c r="AKJ517"/>
      <c r="AKK517"/>
      <c r="AKL517"/>
      <c r="AKM517"/>
      <c r="AKN517"/>
      <c r="AKO517"/>
      <c r="AKP517"/>
      <c r="AKQ517"/>
      <c r="AKR517"/>
      <c r="AKS517"/>
      <c r="AKT517"/>
      <c r="AKU517"/>
      <c r="AKV517"/>
      <c r="AKW517"/>
      <c r="AKX517"/>
      <c r="AKY517"/>
      <c r="AKZ517"/>
      <c r="ALA517"/>
      <c r="ALB517"/>
      <c r="ALC517"/>
      <c r="ALD517"/>
      <c r="ALE517"/>
      <c r="ALF517"/>
      <c r="ALG517"/>
      <c r="ALH517"/>
      <c r="ALI517"/>
      <c r="ALJ517"/>
      <c r="ALK517"/>
      <c r="ALL517"/>
      <c r="ALM517"/>
      <c r="ALN517"/>
      <c r="ALO517"/>
      <c r="ALP517"/>
      <c r="ALQ517"/>
      <c r="ALR517"/>
      <c r="ALS517"/>
      <c r="ALT517"/>
      <c r="ALU517"/>
      <c r="ALV517"/>
      <c r="ALW517"/>
      <c r="ALX517"/>
      <c r="ALY517"/>
      <c r="ALZ517"/>
      <c r="AMA517"/>
      <c r="AMB517"/>
      <c r="AMC517"/>
      <c r="AMD517"/>
      <c r="AME517"/>
      <c r="AMF517"/>
      <c r="AMG517"/>
      <c r="AMH517"/>
      <c r="AMI517"/>
    </row>
    <row r="518" spans="1:1023">
      <c r="A518" s="287" t="s">
        <v>6761</v>
      </c>
      <c r="B518" s="156">
        <v>518</v>
      </c>
      <c r="C518" s="299" t="s">
        <v>6633</v>
      </c>
      <c r="D518" s="278" t="s">
        <v>6634</v>
      </c>
      <c r="F518" s="252">
        <v>4</v>
      </c>
      <c r="I518" s="349">
        <v>0.6</v>
      </c>
      <c r="J518" s="154">
        <v>2</v>
      </c>
      <c r="K518" s="154">
        <v>1</v>
      </c>
      <c r="M518" s="154">
        <v>1</v>
      </c>
      <c r="O518" s="154">
        <v>3</v>
      </c>
      <c r="V518" s="166">
        <f t="shared" si="269"/>
        <v>100</v>
      </c>
      <c r="W518" s="166">
        <f t="shared" si="270"/>
        <v>100</v>
      </c>
      <c r="X518" s="166">
        <f t="shared" si="271"/>
        <v>20</v>
      </c>
      <c r="Y518" s="166">
        <f t="shared" si="264"/>
        <v>100</v>
      </c>
      <c r="Z518" s="166">
        <f t="shared" si="265"/>
        <v>100</v>
      </c>
      <c r="AA518" s="174">
        <f t="shared" si="263"/>
        <v>100</v>
      </c>
      <c r="AB518" s="174">
        <f t="shared" si="262"/>
        <v>100</v>
      </c>
      <c r="AC518" s="174">
        <f t="shared" si="272"/>
        <v>100</v>
      </c>
      <c r="AF518" s="162">
        <f t="shared" si="273"/>
        <v>1</v>
      </c>
      <c r="AG518" s="162">
        <f t="shared" si="267"/>
        <v>10</v>
      </c>
      <c r="AH518" s="162">
        <f t="shared" si="274"/>
        <v>3</v>
      </c>
      <c r="AI518" s="162">
        <f t="shared" si="266"/>
        <v>100</v>
      </c>
      <c r="AJ518" s="352" t="s">
        <v>26182</v>
      </c>
      <c r="AK518" s="252">
        <v>1</v>
      </c>
      <c r="AL518" s="252">
        <v>2</v>
      </c>
      <c r="AM518" s="163"/>
      <c r="AQ518" s="273" t="s">
        <v>6635</v>
      </c>
    </row>
    <row r="519" spans="1:1023">
      <c r="A519" s="278" t="s">
        <v>6636</v>
      </c>
      <c r="B519" s="156">
        <v>519</v>
      </c>
      <c r="C519" s="299" t="s">
        <v>6637</v>
      </c>
      <c r="D519" s="278" t="s">
        <v>6638</v>
      </c>
      <c r="I519" s="343"/>
      <c r="M519" s="154">
        <v>1</v>
      </c>
      <c r="V519" s="166">
        <f t="shared" si="269"/>
        <v>100</v>
      </c>
      <c r="W519" s="166">
        <f t="shared" si="270"/>
        <v>100</v>
      </c>
      <c r="X519" s="166">
        <f t="shared" si="271"/>
        <v>100</v>
      </c>
      <c r="Y519" s="166">
        <f t="shared" si="264"/>
        <v>100</v>
      </c>
      <c r="Z519" s="166">
        <f t="shared" si="265"/>
        <v>100</v>
      </c>
      <c r="AA519" s="174">
        <f t="shared" si="263"/>
        <v>100</v>
      </c>
      <c r="AB519" s="174">
        <f t="shared" si="262"/>
        <v>100</v>
      </c>
      <c r="AC519" s="174">
        <f t="shared" si="272"/>
        <v>100</v>
      </c>
      <c r="AF519" s="162">
        <f t="shared" si="273"/>
        <v>100</v>
      </c>
      <c r="AG519" s="162">
        <f t="shared" si="267"/>
        <v>100</v>
      </c>
      <c r="AH519" s="162">
        <f t="shared" si="274"/>
        <v>100</v>
      </c>
      <c r="AI519" s="162">
        <f t="shared" si="266"/>
        <v>100</v>
      </c>
      <c r="AJ519" s="163"/>
      <c r="AM519" s="163"/>
      <c r="AQ519" s="270" t="s">
        <v>6625</v>
      </c>
    </row>
    <row r="520" spans="1:1023">
      <c r="A520" s="278" t="s">
        <v>1712</v>
      </c>
      <c r="B520" s="156">
        <v>520</v>
      </c>
      <c r="C520" s="299" t="s">
        <v>26183</v>
      </c>
      <c r="D520" s="278" t="s">
        <v>6762</v>
      </c>
      <c r="F520" s="154">
        <v>3</v>
      </c>
      <c r="G520" s="154">
        <v>3</v>
      </c>
      <c r="H520" s="154">
        <v>3</v>
      </c>
      <c r="I520" s="349">
        <v>8</v>
      </c>
      <c r="J520" s="154" t="s">
        <v>772</v>
      </c>
      <c r="K520" s="154">
        <v>1</v>
      </c>
      <c r="P520" s="154">
        <v>2</v>
      </c>
      <c r="R520" s="154">
        <v>2</v>
      </c>
      <c r="V520" s="166">
        <f t="shared" si="269"/>
        <v>100</v>
      </c>
      <c r="W520" s="166">
        <f t="shared" si="270"/>
        <v>100</v>
      </c>
      <c r="X520" s="166">
        <f t="shared" si="271"/>
        <v>100</v>
      </c>
      <c r="Y520" s="166">
        <f t="shared" si="264"/>
        <v>100</v>
      </c>
      <c r="Z520" s="166">
        <f t="shared" si="265"/>
        <v>10</v>
      </c>
      <c r="AA520" s="174">
        <f t="shared" si="263"/>
        <v>100</v>
      </c>
      <c r="AB520" s="174">
        <f t="shared" si="262"/>
        <v>1</v>
      </c>
      <c r="AC520" s="174">
        <f t="shared" si="272"/>
        <v>100</v>
      </c>
      <c r="AF520" s="162">
        <f t="shared" si="273"/>
        <v>1</v>
      </c>
      <c r="AG520" s="162">
        <f t="shared" si="267"/>
        <v>1</v>
      </c>
      <c r="AH520" s="162">
        <f t="shared" si="274"/>
        <v>3</v>
      </c>
      <c r="AI520" s="211">
        <v>3</v>
      </c>
      <c r="AJ520" s="352" t="s">
        <v>26066</v>
      </c>
      <c r="AL520" s="154">
        <v>2</v>
      </c>
      <c r="AM520" s="163"/>
      <c r="AQ520" s="243" t="s">
        <v>6763</v>
      </c>
    </row>
    <row r="521" spans="1:1023">
      <c r="A521" s="278" t="s">
        <v>1957</v>
      </c>
      <c r="B521" s="156">
        <v>521</v>
      </c>
      <c r="C521" s="299" t="s">
        <v>6764</v>
      </c>
      <c r="D521" s="278" t="s">
        <v>6765</v>
      </c>
      <c r="F521" s="154">
        <v>3</v>
      </c>
      <c r="G521" s="154">
        <v>3</v>
      </c>
      <c r="I521" s="349">
        <v>3.5</v>
      </c>
      <c r="J521" s="154" t="s">
        <v>772</v>
      </c>
      <c r="K521" s="154">
        <v>1</v>
      </c>
      <c r="V521" s="166">
        <f t="shared" si="269"/>
        <v>100</v>
      </c>
      <c r="W521" s="166">
        <f t="shared" si="270"/>
        <v>100</v>
      </c>
      <c r="X521" s="166">
        <f t="shared" si="271"/>
        <v>100</v>
      </c>
      <c r="Y521" s="166">
        <f t="shared" si="264"/>
        <v>100</v>
      </c>
      <c r="Z521" s="166">
        <f t="shared" si="265"/>
        <v>100</v>
      </c>
      <c r="AA521" s="174">
        <f t="shared" si="263"/>
        <v>100</v>
      </c>
      <c r="AB521" s="174">
        <f t="shared" si="262"/>
        <v>100</v>
      </c>
      <c r="AC521" s="174">
        <f t="shared" si="272"/>
        <v>100</v>
      </c>
      <c r="AF521" s="162">
        <f t="shared" si="273"/>
        <v>1</v>
      </c>
      <c r="AG521" s="162">
        <f t="shared" si="267"/>
        <v>1</v>
      </c>
      <c r="AH521" s="162">
        <f t="shared" si="274"/>
        <v>3</v>
      </c>
      <c r="AI521" s="162">
        <f t="shared" ref="AI521:AI552" si="275">IF(OR(EXACT(J521,"1A"),EXACT(J521,"1B"),EXACT(J521,"1C")),5,100)</f>
        <v>5</v>
      </c>
      <c r="AJ521" s="352" t="s">
        <v>25607</v>
      </c>
      <c r="AM521" s="163"/>
      <c r="AQ521" s="243" t="s">
        <v>26184</v>
      </c>
    </row>
    <row r="522" spans="1:1023">
      <c r="A522" s="275" t="s">
        <v>6767</v>
      </c>
      <c r="B522" s="156">
        <v>522</v>
      </c>
      <c r="C522" s="299" t="s">
        <v>6766</v>
      </c>
      <c r="D522" s="278" t="s">
        <v>6768</v>
      </c>
      <c r="E522"/>
      <c r="F522" s="245">
        <v>3</v>
      </c>
      <c r="G522" s="245">
        <v>3</v>
      </c>
      <c r="H522"/>
      <c r="I522" s="349">
        <v>3.5</v>
      </c>
      <c r="J522" s="154" t="s">
        <v>772</v>
      </c>
      <c r="K522" s="245">
        <v>1</v>
      </c>
      <c r="L522"/>
      <c r="M522"/>
      <c r="O522" s="156"/>
      <c r="P522"/>
      <c r="Q522"/>
      <c r="R522"/>
      <c r="S522"/>
      <c r="T522"/>
      <c r="U522"/>
      <c r="V522" s="166">
        <f t="shared" si="269"/>
        <v>100</v>
      </c>
      <c r="W522" s="166">
        <f t="shared" si="270"/>
        <v>100</v>
      </c>
      <c r="X522" s="166">
        <f t="shared" si="271"/>
        <v>100</v>
      </c>
      <c r="Y522" s="166">
        <f t="shared" si="264"/>
        <v>100</v>
      </c>
      <c r="Z522" s="166">
        <f t="shared" si="265"/>
        <v>100</v>
      </c>
      <c r="AA522" s="174">
        <f t="shared" si="263"/>
        <v>100</v>
      </c>
      <c r="AB522" s="174">
        <f t="shared" si="262"/>
        <v>100</v>
      </c>
      <c r="AC522" s="174">
        <f t="shared" si="272"/>
        <v>100</v>
      </c>
      <c r="AD522"/>
      <c r="AE522"/>
      <c r="AF522" s="162">
        <f t="shared" si="273"/>
        <v>1</v>
      </c>
      <c r="AG522" s="162">
        <f t="shared" si="267"/>
        <v>1</v>
      </c>
      <c r="AH522" s="162">
        <f t="shared" si="274"/>
        <v>3</v>
      </c>
      <c r="AI522" s="162">
        <f t="shared" si="275"/>
        <v>5</v>
      </c>
      <c r="AJ522" s="352" t="s">
        <v>25607</v>
      </c>
      <c r="AK522"/>
      <c r="AL522" s="359">
        <v>2</v>
      </c>
      <c r="AM522" s="163"/>
      <c r="AN522"/>
      <c r="AO522"/>
      <c r="AP522"/>
      <c r="AQ522" s="243" t="s">
        <v>6769</v>
      </c>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c r="IW522"/>
      <c r="IX522"/>
      <c r="IY522"/>
      <c r="IZ522"/>
      <c r="JA522"/>
      <c r="JB522"/>
      <c r="JC522"/>
      <c r="JD522"/>
      <c r="JE522"/>
      <c r="JF522"/>
      <c r="JG522"/>
      <c r="JH522"/>
      <c r="JI522"/>
      <c r="JJ522"/>
      <c r="JK522"/>
      <c r="JL522"/>
      <c r="JM522"/>
      <c r="JN522"/>
      <c r="JO522"/>
      <c r="JP522"/>
      <c r="JQ522"/>
      <c r="JR522"/>
      <c r="JS522"/>
      <c r="JT522"/>
      <c r="JU522"/>
      <c r="JV522"/>
      <c r="JW522"/>
      <c r="JX522"/>
      <c r="JY522"/>
      <c r="JZ522"/>
      <c r="KA522"/>
      <c r="KB522"/>
      <c r="KC522"/>
      <c r="KD522"/>
      <c r="KE522"/>
      <c r="KF522"/>
      <c r="KG522"/>
      <c r="KH522"/>
      <c r="KI522"/>
      <c r="KJ522"/>
      <c r="KK522"/>
      <c r="KL522"/>
      <c r="KM522"/>
      <c r="KN522"/>
      <c r="KO522"/>
      <c r="KP522"/>
      <c r="KQ522"/>
      <c r="KR522"/>
      <c r="KS522"/>
      <c r="KT522"/>
      <c r="KU522"/>
      <c r="KV522"/>
      <c r="KW522"/>
      <c r="KX522"/>
      <c r="KY522"/>
      <c r="KZ522"/>
      <c r="LA522"/>
      <c r="LB522"/>
      <c r="LC522"/>
      <c r="LD522"/>
      <c r="LE522"/>
      <c r="LF522"/>
      <c r="LG522"/>
      <c r="LH522"/>
      <c r="LI522"/>
      <c r="LJ522"/>
      <c r="LK522"/>
      <c r="LL522"/>
      <c r="LM522"/>
      <c r="LN522"/>
      <c r="LO522"/>
      <c r="LP522"/>
      <c r="LQ522"/>
      <c r="LR522"/>
      <c r="LS522"/>
      <c r="LT522"/>
      <c r="LU522"/>
      <c r="LV522"/>
      <c r="LW522"/>
      <c r="LX522"/>
      <c r="LY522"/>
      <c r="LZ522"/>
      <c r="MA522"/>
      <c r="MB522"/>
      <c r="MC522"/>
      <c r="MD522"/>
      <c r="ME522"/>
      <c r="MF522"/>
      <c r="MG522"/>
      <c r="MH522"/>
      <c r="MI522"/>
      <c r="MJ522"/>
      <c r="MK522"/>
      <c r="ML522"/>
      <c r="MM522"/>
      <c r="MN522"/>
      <c r="MO522"/>
      <c r="MP522"/>
      <c r="MQ522"/>
      <c r="MR522"/>
      <c r="MS522"/>
      <c r="MT522"/>
      <c r="MU522"/>
      <c r="MV522"/>
      <c r="MW522"/>
      <c r="MX522"/>
      <c r="MY522"/>
      <c r="MZ522"/>
      <c r="NA522"/>
      <c r="NB522"/>
      <c r="NC522"/>
      <c r="ND522"/>
      <c r="NE522"/>
      <c r="NF522"/>
      <c r="NG522"/>
      <c r="NH522"/>
      <c r="NI522"/>
      <c r="NJ522"/>
      <c r="NK522"/>
      <c r="NL522"/>
      <c r="NM522"/>
      <c r="NN522"/>
      <c r="NO522"/>
      <c r="NP522"/>
      <c r="NQ522"/>
      <c r="NR522"/>
      <c r="NS522"/>
      <c r="NT522"/>
      <c r="NU522"/>
      <c r="NV522"/>
      <c r="NW522"/>
      <c r="NX522"/>
      <c r="NY522"/>
      <c r="NZ522"/>
      <c r="OA522"/>
      <c r="OB522"/>
      <c r="OC522"/>
      <c r="OD522"/>
      <c r="OE522"/>
      <c r="OF522"/>
      <c r="OG522"/>
      <c r="OH522"/>
      <c r="OI522"/>
      <c r="OJ522"/>
      <c r="OK522"/>
      <c r="OL522"/>
      <c r="OM522"/>
      <c r="ON522"/>
      <c r="OO522"/>
      <c r="OP522"/>
      <c r="OQ522"/>
      <c r="OR522"/>
      <c r="OS522"/>
      <c r="OT522"/>
      <c r="OU522"/>
      <c r="OV522"/>
      <c r="OW522"/>
      <c r="OX522"/>
      <c r="OY522"/>
      <c r="OZ522"/>
      <c r="PA522"/>
      <c r="PB522"/>
      <c r="PC522"/>
      <c r="PD522"/>
      <c r="PE522"/>
      <c r="PF522"/>
      <c r="PG522"/>
      <c r="PH522"/>
      <c r="PI522"/>
      <c r="PJ522"/>
      <c r="PK522"/>
      <c r="PL522"/>
      <c r="PM522"/>
      <c r="PN522"/>
      <c r="PO522"/>
      <c r="PP522"/>
      <c r="PQ522"/>
      <c r="PR522"/>
      <c r="PS522"/>
      <c r="PT522"/>
      <c r="PU522"/>
      <c r="PV522"/>
      <c r="PW522"/>
      <c r="PX522"/>
      <c r="PY522"/>
      <c r="PZ522"/>
      <c r="QA522"/>
      <c r="QB522"/>
      <c r="QC522"/>
      <c r="QD522"/>
      <c r="QE522"/>
      <c r="QF522"/>
      <c r="QG522"/>
      <c r="QH522"/>
      <c r="QI522"/>
      <c r="QJ522"/>
      <c r="QK522"/>
      <c r="QL522"/>
      <c r="QM522"/>
      <c r="QN522"/>
      <c r="QO522"/>
      <c r="QP522"/>
      <c r="QQ522"/>
      <c r="QR522"/>
      <c r="QS522"/>
      <c r="QT522"/>
      <c r="QU522"/>
      <c r="QV522"/>
      <c r="QW522"/>
      <c r="QX522"/>
      <c r="QY522"/>
      <c r="QZ522"/>
      <c r="RA522"/>
      <c r="RB522"/>
      <c r="RC522"/>
      <c r="RD522"/>
      <c r="RE522"/>
      <c r="RF522"/>
      <c r="RG522"/>
      <c r="RH522"/>
      <c r="RI522"/>
      <c r="RJ522"/>
      <c r="RK522"/>
      <c r="RL522"/>
      <c r="RM522"/>
      <c r="RN522"/>
      <c r="RO522"/>
      <c r="RP522"/>
      <c r="RQ522"/>
      <c r="RR522"/>
      <c r="RS522"/>
      <c r="RT522"/>
      <c r="RU522"/>
      <c r="RV522"/>
      <c r="RW522"/>
      <c r="RX522"/>
      <c r="RY522"/>
      <c r="RZ522"/>
      <c r="SA522"/>
      <c r="SB522"/>
      <c r="SC522"/>
      <c r="SD522"/>
      <c r="SE522"/>
      <c r="SF522"/>
      <c r="SG522"/>
      <c r="SH522"/>
      <c r="SI522"/>
      <c r="SJ522"/>
      <c r="SK522"/>
      <c r="SL522"/>
      <c r="SM522"/>
      <c r="SN522"/>
      <c r="SO522"/>
      <c r="SP522"/>
      <c r="SQ522"/>
      <c r="SR522"/>
      <c r="SS522"/>
      <c r="ST522"/>
      <c r="SU522"/>
      <c r="SV522"/>
      <c r="SW522"/>
      <c r="SX522"/>
      <c r="SY522"/>
      <c r="SZ522"/>
      <c r="TA522"/>
      <c r="TB522"/>
      <c r="TC522"/>
      <c r="TD522"/>
      <c r="TE522"/>
      <c r="TF522"/>
      <c r="TG522"/>
      <c r="TH522"/>
      <c r="TI522"/>
      <c r="TJ522"/>
      <c r="TK522"/>
      <c r="TL522"/>
      <c r="TM522"/>
      <c r="TN522"/>
      <c r="TO522"/>
      <c r="TP522"/>
      <c r="TQ522"/>
      <c r="TR522"/>
      <c r="TS522"/>
      <c r="TT522"/>
      <c r="TU522"/>
      <c r="TV522"/>
      <c r="TW522"/>
      <c r="TX522"/>
      <c r="TY522"/>
      <c r="TZ522"/>
      <c r="UA522"/>
      <c r="UB522"/>
      <c r="UC522"/>
      <c r="UD522"/>
      <c r="UE522"/>
      <c r="UF522"/>
      <c r="UG522"/>
      <c r="UH522"/>
      <c r="UI522"/>
      <c r="UJ522"/>
      <c r="UK522"/>
      <c r="UL522"/>
      <c r="UM522"/>
      <c r="UN522"/>
      <c r="UO522"/>
      <c r="UP522"/>
      <c r="UQ522"/>
      <c r="UR522"/>
      <c r="US522"/>
      <c r="UT522"/>
      <c r="UU522"/>
      <c r="UV522"/>
      <c r="UW522"/>
      <c r="UX522"/>
      <c r="UY522"/>
      <c r="UZ522"/>
      <c r="VA522"/>
      <c r="VB522"/>
      <c r="VC522"/>
      <c r="VD522"/>
      <c r="VE522"/>
      <c r="VF522"/>
      <c r="VG522"/>
      <c r="VH522"/>
      <c r="VI522"/>
      <c r="VJ522"/>
      <c r="VK522"/>
      <c r="VL522"/>
      <c r="VM522"/>
      <c r="VN522"/>
      <c r="VO522"/>
      <c r="VP522"/>
      <c r="VQ522"/>
      <c r="VR522"/>
      <c r="VS522"/>
      <c r="VT522"/>
      <c r="VU522"/>
      <c r="VV522"/>
      <c r="VW522"/>
      <c r="VX522"/>
      <c r="VY522"/>
      <c r="VZ522"/>
      <c r="WA522"/>
      <c r="WB522"/>
      <c r="WC522"/>
      <c r="WD522"/>
      <c r="WE522"/>
      <c r="WF522"/>
      <c r="WG522"/>
      <c r="WH522"/>
      <c r="WI522"/>
      <c r="WJ522"/>
      <c r="WK522"/>
      <c r="WL522"/>
      <c r="WM522"/>
      <c r="WN522"/>
      <c r="WO522"/>
      <c r="WP522"/>
      <c r="WQ522"/>
      <c r="WR522"/>
      <c r="WS522"/>
      <c r="WT522"/>
      <c r="WU522"/>
      <c r="WV522"/>
      <c r="WW522"/>
      <c r="WX522"/>
      <c r="WY522"/>
      <c r="WZ522"/>
      <c r="XA522"/>
      <c r="XB522"/>
      <c r="XC522"/>
      <c r="XD522"/>
      <c r="XE522"/>
      <c r="XF522"/>
      <c r="XG522"/>
      <c r="XH522"/>
      <c r="XI522"/>
      <c r="XJ522"/>
      <c r="XK522"/>
      <c r="XL522"/>
      <c r="XM522"/>
      <c r="XN522"/>
      <c r="XO522"/>
      <c r="XP522"/>
      <c r="XQ522"/>
      <c r="XR522"/>
      <c r="XS522"/>
      <c r="XT522"/>
      <c r="XU522"/>
      <c r="XV522"/>
      <c r="XW522"/>
      <c r="XX522"/>
      <c r="XY522"/>
      <c r="XZ522"/>
      <c r="YA522"/>
      <c r="YB522"/>
      <c r="YC522"/>
      <c r="YD522"/>
      <c r="YE522"/>
      <c r="YF522"/>
      <c r="YG522"/>
      <c r="YH522"/>
      <c r="YI522"/>
      <c r="YJ522"/>
      <c r="YK522"/>
      <c r="YL522"/>
      <c r="YM522"/>
      <c r="YN522"/>
      <c r="YO522"/>
      <c r="YP522"/>
      <c r="YQ522"/>
      <c r="YR522"/>
      <c r="YS522"/>
      <c r="YT522"/>
      <c r="YU522"/>
      <c r="YV522"/>
      <c r="YW522"/>
      <c r="YX522"/>
      <c r="YY522"/>
      <c r="YZ522"/>
      <c r="ZA522"/>
      <c r="ZB522"/>
      <c r="ZC522"/>
      <c r="ZD522"/>
      <c r="ZE522"/>
      <c r="ZF522"/>
      <c r="ZG522"/>
      <c r="ZH522"/>
      <c r="ZI522"/>
      <c r="ZJ522"/>
      <c r="ZK522"/>
      <c r="ZL522"/>
      <c r="ZM522"/>
      <c r="ZN522"/>
      <c r="ZO522"/>
      <c r="ZP522"/>
      <c r="ZQ522"/>
      <c r="ZR522"/>
      <c r="ZS522"/>
      <c r="ZT522"/>
      <c r="ZU522"/>
      <c r="ZV522"/>
      <c r="ZW522"/>
      <c r="ZX522"/>
      <c r="ZY522"/>
      <c r="ZZ522"/>
      <c r="AAA522"/>
      <c r="AAB522"/>
      <c r="AAC522"/>
      <c r="AAD522"/>
      <c r="AAE522"/>
      <c r="AAF522"/>
      <c r="AAG522"/>
      <c r="AAH522"/>
      <c r="AAI522"/>
      <c r="AAJ522"/>
      <c r="AAK522"/>
      <c r="AAL522"/>
      <c r="AAM522"/>
      <c r="AAN522"/>
      <c r="AAO522"/>
      <c r="AAP522"/>
      <c r="AAQ522"/>
      <c r="AAR522"/>
      <c r="AAS522"/>
      <c r="AAT522"/>
      <c r="AAU522"/>
      <c r="AAV522"/>
      <c r="AAW522"/>
      <c r="AAX522"/>
      <c r="AAY522"/>
      <c r="AAZ522"/>
      <c r="ABA522"/>
      <c r="ABB522"/>
      <c r="ABC522"/>
      <c r="ABD522"/>
      <c r="ABE522"/>
      <c r="ABF522"/>
      <c r="ABG522"/>
      <c r="ABH522"/>
      <c r="ABI522"/>
      <c r="ABJ522"/>
      <c r="ABK522"/>
      <c r="ABL522"/>
      <c r="ABM522"/>
      <c r="ABN522"/>
      <c r="ABO522"/>
      <c r="ABP522"/>
      <c r="ABQ522"/>
      <c r="ABR522"/>
      <c r="ABS522"/>
      <c r="ABT522"/>
      <c r="ABU522"/>
      <c r="ABV522"/>
      <c r="ABW522"/>
      <c r="ABX522"/>
      <c r="ABY522"/>
      <c r="ABZ522"/>
      <c r="ACA522"/>
      <c r="ACB522"/>
      <c r="ACC522"/>
      <c r="ACD522"/>
      <c r="ACE522"/>
      <c r="ACF522"/>
      <c r="ACG522"/>
      <c r="ACH522"/>
      <c r="ACI522"/>
      <c r="ACJ522"/>
      <c r="ACK522"/>
      <c r="ACL522"/>
      <c r="ACM522"/>
      <c r="ACN522"/>
      <c r="ACO522"/>
      <c r="ACP522"/>
      <c r="ACQ522"/>
      <c r="ACR522"/>
      <c r="ACS522"/>
      <c r="ACT522"/>
      <c r="ACU522"/>
      <c r="ACV522"/>
      <c r="ACW522"/>
      <c r="ACX522"/>
      <c r="ACY522"/>
      <c r="ACZ522"/>
      <c r="ADA522"/>
      <c r="ADB522"/>
      <c r="ADC522"/>
      <c r="ADD522"/>
      <c r="ADE522"/>
      <c r="ADF522"/>
      <c r="ADG522"/>
      <c r="ADH522"/>
      <c r="ADI522"/>
      <c r="ADJ522"/>
      <c r="ADK522"/>
      <c r="ADL522"/>
      <c r="ADM522"/>
      <c r="ADN522"/>
      <c r="ADO522"/>
      <c r="ADP522"/>
      <c r="ADQ522"/>
      <c r="ADR522"/>
      <c r="ADS522"/>
      <c r="ADT522"/>
      <c r="ADU522"/>
      <c r="ADV522"/>
      <c r="ADW522"/>
      <c r="ADX522"/>
      <c r="ADY522"/>
      <c r="ADZ522"/>
      <c r="AEA522"/>
      <c r="AEB522"/>
      <c r="AEC522"/>
      <c r="AED522"/>
      <c r="AEE522"/>
      <c r="AEF522"/>
      <c r="AEG522"/>
      <c r="AEH522"/>
      <c r="AEI522"/>
      <c r="AEJ522"/>
      <c r="AEK522"/>
      <c r="AEL522"/>
      <c r="AEM522"/>
      <c r="AEN522"/>
      <c r="AEO522"/>
      <c r="AEP522"/>
      <c r="AEQ522"/>
      <c r="AER522"/>
      <c r="AES522"/>
      <c r="AET522"/>
      <c r="AEU522"/>
      <c r="AEV522"/>
      <c r="AEW522"/>
      <c r="AEX522"/>
      <c r="AEY522"/>
      <c r="AEZ522"/>
      <c r="AFA522"/>
      <c r="AFB522"/>
      <c r="AFC522"/>
      <c r="AFD522"/>
      <c r="AFE522"/>
      <c r="AFF522"/>
      <c r="AFG522"/>
      <c r="AFH522"/>
      <c r="AFI522"/>
      <c r="AFJ522"/>
      <c r="AFK522"/>
      <c r="AFL522"/>
      <c r="AFM522"/>
      <c r="AFN522"/>
      <c r="AFO522"/>
      <c r="AFP522"/>
      <c r="AFQ522"/>
      <c r="AFR522"/>
      <c r="AFS522"/>
      <c r="AFT522"/>
      <c r="AFU522"/>
      <c r="AFV522"/>
      <c r="AFW522"/>
      <c r="AFX522"/>
      <c r="AFY522"/>
      <c r="AFZ522"/>
      <c r="AGA522"/>
      <c r="AGB522"/>
      <c r="AGC522"/>
      <c r="AGD522"/>
      <c r="AGE522"/>
      <c r="AGF522"/>
      <c r="AGG522"/>
      <c r="AGH522"/>
      <c r="AGI522"/>
      <c r="AGJ522"/>
      <c r="AGK522"/>
      <c r="AGL522"/>
      <c r="AGM522"/>
      <c r="AGN522"/>
      <c r="AGO522"/>
      <c r="AGP522"/>
      <c r="AGQ522"/>
      <c r="AGR522"/>
      <c r="AGS522"/>
      <c r="AGT522"/>
      <c r="AGU522"/>
      <c r="AGV522"/>
      <c r="AGW522"/>
      <c r="AGX522"/>
      <c r="AGY522"/>
      <c r="AGZ522"/>
      <c r="AHA522"/>
      <c r="AHB522"/>
      <c r="AHC522"/>
      <c r="AHD522"/>
      <c r="AHE522"/>
      <c r="AHF522"/>
      <c r="AHG522"/>
      <c r="AHH522"/>
      <c r="AHI522"/>
      <c r="AHJ522"/>
      <c r="AHK522"/>
      <c r="AHL522"/>
      <c r="AHM522"/>
      <c r="AHN522"/>
      <c r="AHO522"/>
      <c r="AHP522"/>
      <c r="AHQ522"/>
      <c r="AHR522"/>
      <c r="AHS522"/>
      <c r="AHT522"/>
      <c r="AHU522"/>
      <c r="AHV522"/>
      <c r="AHW522"/>
      <c r="AHX522"/>
      <c r="AHY522"/>
      <c r="AHZ522"/>
      <c r="AIA522"/>
      <c r="AIB522"/>
      <c r="AIC522"/>
      <c r="AID522"/>
      <c r="AIE522"/>
      <c r="AIF522"/>
      <c r="AIG522"/>
      <c r="AIH522"/>
      <c r="AII522"/>
      <c r="AIJ522"/>
      <c r="AIK522"/>
      <c r="AIL522"/>
      <c r="AIM522"/>
      <c r="AIN522"/>
      <c r="AIO522"/>
      <c r="AIP522"/>
      <c r="AIQ522"/>
      <c r="AIR522"/>
      <c r="AIS522"/>
      <c r="AIT522"/>
      <c r="AIU522"/>
      <c r="AIV522"/>
      <c r="AIW522"/>
      <c r="AIX522"/>
      <c r="AIY522"/>
      <c r="AIZ522"/>
      <c r="AJA522"/>
      <c r="AJB522"/>
      <c r="AJC522"/>
      <c r="AJD522"/>
      <c r="AJE522"/>
      <c r="AJF522"/>
      <c r="AJG522"/>
      <c r="AJH522"/>
      <c r="AJI522"/>
      <c r="AJJ522"/>
      <c r="AJK522"/>
      <c r="AJL522"/>
      <c r="AJM522"/>
      <c r="AJN522"/>
      <c r="AJO522"/>
      <c r="AJP522"/>
      <c r="AJQ522"/>
      <c r="AJR522"/>
      <c r="AJS522"/>
      <c r="AJT522"/>
      <c r="AJU522"/>
      <c r="AJV522"/>
      <c r="AJW522"/>
      <c r="AJX522"/>
      <c r="AJY522"/>
      <c r="AJZ522"/>
      <c r="AKA522"/>
      <c r="AKB522"/>
      <c r="AKC522"/>
      <c r="AKD522"/>
      <c r="AKE522"/>
      <c r="AKF522"/>
      <c r="AKG522"/>
      <c r="AKH522"/>
      <c r="AKI522"/>
      <c r="AKJ522"/>
      <c r="AKK522"/>
      <c r="AKL522"/>
      <c r="AKM522"/>
      <c r="AKN522"/>
      <c r="AKO522"/>
      <c r="AKP522"/>
      <c r="AKQ522"/>
      <c r="AKR522"/>
      <c r="AKS522"/>
      <c r="AKT522"/>
      <c r="AKU522"/>
      <c r="AKV522"/>
      <c r="AKW522"/>
      <c r="AKX522"/>
      <c r="AKY522"/>
      <c r="AKZ522"/>
      <c r="ALA522"/>
      <c r="ALB522"/>
      <c r="ALC522"/>
      <c r="ALD522"/>
      <c r="ALE522"/>
      <c r="ALF522"/>
      <c r="ALG522"/>
      <c r="ALH522"/>
      <c r="ALI522"/>
      <c r="ALJ522"/>
      <c r="ALK522"/>
      <c r="ALL522"/>
      <c r="ALM522"/>
      <c r="ALN522"/>
      <c r="ALO522"/>
      <c r="ALP522"/>
      <c r="ALQ522"/>
      <c r="ALR522"/>
      <c r="ALS522"/>
      <c r="ALT522"/>
      <c r="ALU522"/>
      <c r="ALV522"/>
      <c r="ALW522"/>
      <c r="ALX522"/>
      <c r="ALY522"/>
      <c r="ALZ522"/>
      <c r="AMA522"/>
      <c r="AMB522"/>
      <c r="AMC522"/>
      <c r="AMD522"/>
      <c r="AME522"/>
      <c r="AMF522"/>
      <c r="AMG522"/>
      <c r="AMH522"/>
      <c r="AMI522"/>
    </row>
    <row r="523" spans="1:1023">
      <c r="A523" s="277" t="s">
        <v>6771</v>
      </c>
      <c r="B523" s="156">
        <v>523</v>
      </c>
      <c r="C523" s="300" t="s">
        <v>6770</v>
      </c>
      <c r="D523" s="288" t="s">
        <v>6772</v>
      </c>
      <c r="E523" s="246"/>
      <c r="F523" s="245">
        <v>3</v>
      </c>
      <c r="G523" s="245">
        <v>3</v>
      </c>
      <c r="H523" s="245"/>
      <c r="I523" s="349">
        <v>3.5</v>
      </c>
      <c r="J523" s="245" t="s">
        <v>772</v>
      </c>
      <c r="K523" s="245">
        <v>1</v>
      </c>
      <c r="L523" s="245"/>
      <c r="M523" s="245"/>
      <c r="N523" s="245"/>
      <c r="O523" s="244"/>
      <c r="P523" s="245"/>
      <c r="Q523" s="245"/>
      <c r="R523" s="245"/>
      <c r="S523" s="245"/>
      <c r="T523" s="245"/>
      <c r="U523" s="247"/>
      <c r="V523" s="166">
        <f t="shared" si="269"/>
        <v>100</v>
      </c>
      <c r="W523" s="166">
        <f t="shared" si="270"/>
        <v>100</v>
      </c>
      <c r="X523" s="166">
        <f t="shared" si="271"/>
        <v>100</v>
      </c>
      <c r="Y523" s="166">
        <f t="shared" si="264"/>
        <v>100</v>
      </c>
      <c r="Z523" s="166">
        <f t="shared" si="265"/>
        <v>100</v>
      </c>
      <c r="AA523" s="174">
        <f t="shared" si="263"/>
        <v>100</v>
      </c>
      <c r="AB523" s="174">
        <f t="shared" si="262"/>
        <v>100</v>
      </c>
      <c r="AC523" s="174">
        <f t="shared" si="272"/>
        <v>100</v>
      </c>
      <c r="AE523" s="252"/>
      <c r="AF523" s="162">
        <f t="shared" si="273"/>
        <v>1</v>
      </c>
      <c r="AG523" s="162">
        <f t="shared" si="267"/>
        <v>1</v>
      </c>
      <c r="AH523" s="162">
        <f t="shared" si="274"/>
        <v>3</v>
      </c>
      <c r="AI523" s="162">
        <f t="shared" si="275"/>
        <v>5</v>
      </c>
      <c r="AJ523" s="352" t="s">
        <v>25607</v>
      </c>
      <c r="AK523" s="244"/>
      <c r="AL523" s="245">
        <v>3</v>
      </c>
      <c r="AM523" s="163"/>
      <c r="AQ523" s="243" t="s">
        <v>6773</v>
      </c>
      <c r="AR523" s="155"/>
      <c r="AS523" s="252"/>
      <c r="AT523" s="253"/>
      <c r="AU523" s="253"/>
    </row>
    <row r="524" spans="1:1023">
      <c r="A524" s="277" t="s">
        <v>6775</v>
      </c>
      <c r="B524" s="156">
        <v>524</v>
      </c>
      <c r="C524" s="300" t="s">
        <v>6774</v>
      </c>
      <c r="D524" s="288" t="s">
        <v>6776</v>
      </c>
      <c r="E524" s="246"/>
      <c r="F524" s="245">
        <v>3</v>
      </c>
      <c r="G524" s="245">
        <v>3</v>
      </c>
      <c r="H524" s="245"/>
      <c r="I524" s="349">
        <v>3.5</v>
      </c>
      <c r="J524" s="245" t="s">
        <v>772</v>
      </c>
      <c r="K524" s="245">
        <v>1</v>
      </c>
      <c r="M524" s="245"/>
      <c r="N524" s="245"/>
      <c r="O524" s="244"/>
      <c r="P524" s="245"/>
      <c r="Q524" s="245"/>
      <c r="R524" s="245"/>
      <c r="S524" s="245"/>
      <c r="T524" s="245"/>
      <c r="U524" s="247"/>
      <c r="V524" s="166">
        <f t="shared" si="269"/>
        <v>100</v>
      </c>
      <c r="W524" s="166">
        <f t="shared" si="270"/>
        <v>100</v>
      </c>
      <c r="X524" s="166">
        <f t="shared" si="271"/>
        <v>100</v>
      </c>
      <c r="Y524" s="166">
        <f t="shared" si="264"/>
        <v>100</v>
      </c>
      <c r="Z524" s="166">
        <f t="shared" si="265"/>
        <v>100</v>
      </c>
      <c r="AA524" s="174">
        <f t="shared" si="263"/>
        <v>100</v>
      </c>
      <c r="AB524" s="174">
        <f t="shared" si="262"/>
        <v>100</v>
      </c>
      <c r="AC524" s="174">
        <f t="shared" si="272"/>
        <v>100</v>
      </c>
      <c r="AF524" s="162">
        <f t="shared" si="273"/>
        <v>1</v>
      </c>
      <c r="AG524" s="162">
        <f t="shared" si="267"/>
        <v>1</v>
      </c>
      <c r="AH524" s="162">
        <f t="shared" si="274"/>
        <v>3</v>
      </c>
      <c r="AI524" s="162">
        <f t="shared" si="275"/>
        <v>5</v>
      </c>
      <c r="AJ524" s="352" t="s">
        <v>25607</v>
      </c>
      <c r="AK524" s="244"/>
      <c r="AL524" s="245">
        <v>3</v>
      </c>
      <c r="AM524" s="163"/>
      <c r="AQ524" s="243" t="s">
        <v>26185</v>
      </c>
      <c r="AR524" s="155"/>
      <c r="AS524" s="252"/>
      <c r="AT524" s="253"/>
      <c r="AU524" s="253"/>
    </row>
    <row r="525" spans="1:1023">
      <c r="A525" s="278" t="s">
        <v>6780</v>
      </c>
      <c r="B525" s="156">
        <v>525</v>
      </c>
      <c r="C525" s="299" t="s">
        <v>6779</v>
      </c>
      <c r="D525" s="278" t="s">
        <v>6781</v>
      </c>
      <c r="F525" s="154">
        <v>3</v>
      </c>
      <c r="G525" s="154">
        <v>3</v>
      </c>
      <c r="I525" s="349">
        <v>7.05</v>
      </c>
      <c r="J525" s="154" t="s">
        <v>772</v>
      </c>
      <c r="K525" s="154">
        <v>1</v>
      </c>
      <c r="L525" s="357">
        <v>1</v>
      </c>
      <c r="V525" s="166">
        <f t="shared" si="269"/>
        <v>100</v>
      </c>
      <c r="W525" s="166">
        <f t="shared" si="270"/>
        <v>100</v>
      </c>
      <c r="X525" s="166">
        <f t="shared" si="271"/>
        <v>100</v>
      </c>
      <c r="Y525" s="166">
        <f t="shared" si="264"/>
        <v>100</v>
      </c>
      <c r="Z525" s="166">
        <f t="shared" si="265"/>
        <v>100</v>
      </c>
      <c r="AA525" s="174">
        <f t="shared" si="263"/>
        <v>100</v>
      </c>
      <c r="AB525" s="174">
        <f t="shared" si="262"/>
        <v>100</v>
      </c>
      <c r="AC525" s="174">
        <f t="shared" si="272"/>
        <v>100</v>
      </c>
      <c r="AF525" s="162">
        <f t="shared" si="273"/>
        <v>1</v>
      </c>
      <c r="AG525" s="162">
        <f t="shared" si="267"/>
        <v>1</v>
      </c>
      <c r="AH525" s="162">
        <f t="shared" si="274"/>
        <v>3</v>
      </c>
      <c r="AI525" s="162">
        <f t="shared" si="275"/>
        <v>5</v>
      </c>
      <c r="AJ525" s="352" t="s">
        <v>25607</v>
      </c>
      <c r="AL525" s="154">
        <v>2</v>
      </c>
      <c r="AM525" s="163"/>
      <c r="AQ525" s="273" t="s">
        <v>6782</v>
      </c>
    </row>
    <row r="526" spans="1:1023">
      <c r="A526" s="279" t="s">
        <v>6784</v>
      </c>
      <c r="B526" s="156">
        <v>526</v>
      </c>
      <c r="C526" s="301" t="s">
        <v>6783</v>
      </c>
      <c r="D526" s="312" t="s">
        <v>6785</v>
      </c>
      <c r="E526" s="187"/>
      <c r="F526" s="191">
        <v>3</v>
      </c>
      <c r="G526" s="191">
        <v>3</v>
      </c>
      <c r="H526" s="191"/>
      <c r="I526" s="170"/>
      <c r="J526" s="325" t="s">
        <v>772</v>
      </c>
      <c r="K526" s="171">
        <v>1</v>
      </c>
      <c r="L526" s="171"/>
      <c r="M526" s="172"/>
      <c r="N526" s="172"/>
      <c r="O526" s="171"/>
      <c r="P526" s="172"/>
      <c r="Q526" s="172"/>
      <c r="R526" s="172"/>
      <c r="S526" s="172"/>
      <c r="T526" s="172"/>
      <c r="U526" s="183"/>
      <c r="V526" s="166">
        <f t="shared" si="269"/>
        <v>100</v>
      </c>
      <c r="W526" s="166">
        <f t="shared" si="270"/>
        <v>100</v>
      </c>
      <c r="X526" s="166">
        <f t="shared" si="271"/>
        <v>100</v>
      </c>
      <c r="Y526" s="166">
        <f t="shared" si="264"/>
        <v>100</v>
      </c>
      <c r="Z526" s="166">
        <f t="shared" si="265"/>
        <v>100</v>
      </c>
      <c r="AA526" s="174">
        <f t="shared" si="263"/>
        <v>100</v>
      </c>
      <c r="AB526" s="174">
        <f t="shared" si="262"/>
        <v>100</v>
      </c>
      <c r="AC526" s="174">
        <f t="shared" si="272"/>
        <v>100</v>
      </c>
      <c r="AD526" s="168"/>
      <c r="AE526" s="168"/>
      <c r="AF526" s="162">
        <f t="shared" si="273"/>
        <v>1</v>
      </c>
      <c r="AG526" s="162">
        <f t="shared" si="267"/>
        <v>1</v>
      </c>
      <c r="AH526" s="162">
        <f t="shared" si="274"/>
        <v>3</v>
      </c>
      <c r="AI526" s="162">
        <f t="shared" si="275"/>
        <v>5</v>
      </c>
      <c r="AJ526" s="163"/>
      <c r="AK526" s="184"/>
      <c r="AL526" s="168"/>
      <c r="AM526" s="177"/>
      <c r="AN526"/>
      <c r="AO526"/>
      <c r="AP526"/>
      <c r="AQ526" s="270" t="s">
        <v>26186</v>
      </c>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c r="JQ526"/>
      <c r="JR526"/>
      <c r="JS526"/>
      <c r="JT526"/>
      <c r="JU526"/>
      <c r="JV526"/>
      <c r="JW526"/>
      <c r="JX526"/>
      <c r="JY526"/>
      <c r="JZ526"/>
      <c r="KA526"/>
      <c r="KB526"/>
      <c r="KC526"/>
      <c r="KD526"/>
      <c r="KE526"/>
      <c r="KF526"/>
      <c r="KG526"/>
      <c r="KH526"/>
      <c r="KI526"/>
      <c r="KJ526"/>
      <c r="KK526"/>
      <c r="KL526"/>
      <c r="KM526"/>
      <c r="KN526"/>
      <c r="KO526"/>
      <c r="KP526"/>
      <c r="KQ526"/>
      <c r="KR526"/>
      <c r="KS526"/>
      <c r="KT526"/>
      <c r="KU526"/>
      <c r="KV526"/>
      <c r="KW526"/>
      <c r="KX526"/>
      <c r="KY526"/>
      <c r="KZ526"/>
      <c r="LA526"/>
      <c r="LB526"/>
      <c r="LC526"/>
      <c r="LD526"/>
      <c r="LE526"/>
      <c r="LF526"/>
      <c r="LG526"/>
      <c r="LH526"/>
      <c r="LI526"/>
      <c r="LJ526"/>
      <c r="LK526"/>
      <c r="LL526"/>
      <c r="LM526"/>
      <c r="LN526"/>
      <c r="LO526"/>
      <c r="LP526"/>
      <c r="LQ526"/>
      <c r="LR526"/>
      <c r="LS526"/>
      <c r="LT526"/>
      <c r="LU526"/>
      <c r="LV526"/>
      <c r="LW526"/>
      <c r="LX526"/>
      <c r="LY526"/>
      <c r="LZ526"/>
      <c r="MA526"/>
      <c r="MB526"/>
      <c r="MC526"/>
      <c r="MD526"/>
      <c r="ME526"/>
      <c r="MF526"/>
      <c r="MG526"/>
      <c r="MH526"/>
      <c r="MI526"/>
      <c r="MJ526"/>
      <c r="MK526"/>
      <c r="ML526"/>
      <c r="MM526"/>
      <c r="MN526"/>
      <c r="MO526"/>
      <c r="MP526"/>
      <c r="MQ526"/>
      <c r="MR526"/>
      <c r="MS526"/>
      <c r="MT526"/>
      <c r="MU526"/>
      <c r="MV526"/>
      <c r="MW526"/>
      <c r="MX526"/>
      <c r="MY526"/>
      <c r="MZ526"/>
      <c r="NA526"/>
      <c r="NB526"/>
      <c r="NC526"/>
      <c r="ND526"/>
      <c r="NE526"/>
      <c r="NF526"/>
      <c r="NG526"/>
      <c r="NH526"/>
      <c r="NI526"/>
      <c r="NJ526"/>
      <c r="NK526"/>
      <c r="NL526"/>
      <c r="NM526"/>
      <c r="NN526"/>
      <c r="NO526"/>
      <c r="NP526"/>
      <c r="NQ526"/>
      <c r="NR526"/>
      <c r="NS526"/>
      <c r="NT526"/>
      <c r="NU526"/>
      <c r="NV526"/>
      <c r="NW526"/>
      <c r="NX526"/>
      <c r="NY526"/>
      <c r="NZ526"/>
      <c r="OA526"/>
      <c r="OB526"/>
      <c r="OC526"/>
      <c r="OD526"/>
      <c r="OE526"/>
      <c r="OF526"/>
      <c r="OG526"/>
      <c r="OH526"/>
      <c r="OI526"/>
      <c r="OJ526"/>
      <c r="OK526"/>
      <c r="OL526"/>
      <c r="OM526"/>
      <c r="ON526"/>
      <c r="OO526"/>
      <c r="OP526"/>
      <c r="OQ526"/>
      <c r="OR526"/>
      <c r="OS526"/>
      <c r="OT526"/>
      <c r="OU526"/>
      <c r="OV526"/>
      <c r="OW526"/>
      <c r="OX526"/>
      <c r="OY526"/>
      <c r="OZ526"/>
      <c r="PA526"/>
      <c r="PB526"/>
      <c r="PC526"/>
      <c r="PD526"/>
      <c r="PE526"/>
      <c r="PF526"/>
      <c r="PG526"/>
      <c r="PH526"/>
      <c r="PI526"/>
      <c r="PJ526"/>
      <c r="PK526"/>
      <c r="PL526"/>
      <c r="PM526"/>
      <c r="PN526"/>
      <c r="PO526"/>
      <c r="PP526"/>
      <c r="PQ526"/>
      <c r="PR526"/>
      <c r="PS526"/>
      <c r="PT526"/>
      <c r="PU526"/>
      <c r="PV526"/>
      <c r="PW526"/>
      <c r="PX526"/>
      <c r="PY526"/>
      <c r="PZ526"/>
      <c r="QA526"/>
      <c r="QB526"/>
      <c r="QC526"/>
      <c r="QD526"/>
      <c r="QE526"/>
      <c r="QF526"/>
      <c r="QG526"/>
      <c r="QH526"/>
      <c r="QI526"/>
      <c r="QJ526"/>
      <c r="QK526"/>
      <c r="QL526"/>
      <c r="QM526"/>
      <c r="QN526"/>
      <c r="QO526"/>
      <c r="QP526"/>
      <c r="QQ526"/>
      <c r="QR526"/>
      <c r="QS526"/>
      <c r="QT526"/>
      <c r="QU526"/>
      <c r="QV526"/>
      <c r="QW526"/>
      <c r="QX526"/>
      <c r="QY526"/>
      <c r="QZ526"/>
      <c r="RA526"/>
      <c r="RB526"/>
      <c r="RC526"/>
      <c r="RD526"/>
      <c r="RE526"/>
      <c r="RF526"/>
      <c r="RG526"/>
      <c r="RH526"/>
      <c r="RI526"/>
      <c r="RJ526"/>
      <c r="RK526"/>
      <c r="RL526"/>
      <c r="RM526"/>
      <c r="RN526"/>
      <c r="RO526"/>
      <c r="RP526"/>
      <c r="RQ526"/>
      <c r="RR526"/>
      <c r="RS526"/>
      <c r="RT526"/>
      <c r="RU526"/>
      <c r="RV526"/>
      <c r="RW526"/>
      <c r="RX526"/>
      <c r="RY526"/>
      <c r="RZ526"/>
      <c r="SA526"/>
      <c r="SB526"/>
      <c r="SC526"/>
      <c r="SD526"/>
      <c r="SE526"/>
      <c r="SF526"/>
      <c r="SG526"/>
      <c r="SH526"/>
      <c r="SI526"/>
      <c r="SJ526"/>
      <c r="SK526"/>
      <c r="SL526"/>
      <c r="SM526"/>
      <c r="SN526"/>
      <c r="SO526"/>
      <c r="SP526"/>
      <c r="SQ526"/>
      <c r="SR526"/>
      <c r="SS526"/>
      <c r="ST526"/>
      <c r="SU526"/>
      <c r="SV526"/>
      <c r="SW526"/>
      <c r="SX526"/>
      <c r="SY526"/>
      <c r="SZ526"/>
      <c r="TA526"/>
      <c r="TB526"/>
      <c r="TC526"/>
      <c r="TD526"/>
      <c r="TE526"/>
      <c r="TF526"/>
      <c r="TG526"/>
      <c r="TH526"/>
      <c r="TI526"/>
      <c r="TJ526"/>
      <c r="TK526"/>
      <c r="TL526"/>
      <c r="TM526"/>
      <c r="TN526"/>
      <c r="TO526"/>
      <c r="TP526"/>
      <c r="TQ526"/>
      <c r="TR526"/>
      <c r="TS526"/>
      <c r="TT526"/>
      <c r="TU526"/>
      <c r="TV526"/>
      <c r="TW526"/>
      <c r="TX526"/>
      <c r="TY526"/>
      <c r="TZ526"/>
      <c r="UA526"/>
      <c r="UB526"/>
      <c r="UC526"/>
      <c r="UD526"/>
      <c r="UE526"/>
      <c r="UF526"/>
      <c r="UG526"/>
      <c r="UH526"/>
      <c r="UI526"/>
      <c r="UJ526"/>
      <c r="UK526"/>
      <c r="UL526"/>
      <c r="UM526"/>
      <c r="UN526"/>
      <c r="UO526"/>
      <c r="UP526"/>
      <c r="UQ526"/>
      <c r="UR526"/>
      <c r="US526"/>
      <c r="UT526"/>
      <c r="UU526"/>
      <c r="UV526"/>
      <c r="UW526"/>
      <c r="UX526"/>
      <c r="UY526"/>
      <c r="UZ526"/>
      <c r="VA526"/>
      <c r="VB526"/>
      <c r="VC526"/>
      <c r="VD526"/>
      <c r="VE526"/>
      <c r="VF526"/>
      <c r="VG526"/>
      <c r="VH526"/>
      <c r="VI526"/>
      <c r="VJ526"/>
      <c r="VK526"/>
      <c r="VL526"/>
      <c r="VM526"/>
      <c r="VN526"/>
      <c r="VO526"/>
      <c r="VP526"/>
      <c r="VQ526"/>
      <c r="VR526"/>
      <c r="VS526"/>
      <c r="VT526"/>
      <c r="VU526"/>
      <c r="VV526"/>
      <c r="VW526"/>
      <c r="VX526"/>
      <c r="VY526"/>
      <c r="VZ526"/>
      <c r="WA526"/>
      <c r="WB526"/>
      <c r="WC526"/>
      <c r="WD526"/>
      <c r="WE526"/>
      <c r="WF526"/>
      <c r="WG526"/>
      <c r="WH526"/>
      <c r="WI526"/>
      <c r="WJ526"/>
      <c r="WK526"/>
      <c r="WL526"/>
      <c r="WM526"/>
      <c r="WN526"/>
      <c r="WO526"/>
      <c r="WP526"/>
      <c r="WQ526"/>
      <c r="WR526"/>
      <c r="WS526"/>
      <c r="WT526"/>
      <c r="WU526"/>
      <c r="WV526"/>
      <c r="WW526"/>
      <c r="WX526"/>
      <c r="WY526"/>
      <c r="WZ526"/>
      <c r="XA526"/>
      <c r="XB526"/>
      <c r="XC526"/>
      <c r="XD526"/>
      <c r="XE526"/>
      <c r="XF526"/>
      <c r="XG526"/>
      <c r="XH526"/>
      <c r="XI526"/>
      <c r="XJ526"/>
      <c r="XK526"/>
      <c r="XL526"/>
      <c r="XM526"/>
      <c r="XN526"/>
      <c r="XO526"/>
      <c r="XP526"/>
      <c r="XQ526"/>
      <c r="XR526"/>
      <c r="XS526"/>
      <c r="XT526"/>
      <c r="XU526"/>
      <c r="XV526"/>
      <c r="XW526"/>
      <c r="XX526"/>
      <c r="XY526"/>
      <c r="XZ526"/>
      <c r="YA526"/>
      <c r="YB526"/>
      <c r="YC526"/>
      <c r="YD526"/>
      <c r="YE526"/>
      <c r="YF526"/>
      <c r="YG526"/>
      <c r="YH526"/>
      <c r="YI526"/>
      <c r="YJ526"/>
      <c r="YK526"/>
      <c r="YL526"/>
      <c r="YM526"/>
      <c r="YN526"/>
      <c r="YO526"/>
      <c r="YP526"/>
      <c r="YQ526"/>
      <c r="YR526"/>
      <c r="YS526"/>
      <c r="YT526"/>
      <c r="YU526"/>
      <c r="YV526"/>
      <c r="YW526"/>
      <c r="YX526"/>
      <c r="YY526"/>
      <c r="YZ526"/>
      <c r="ZA526"/>
      <c r="ZB526"/>
      <c r="ZC526"/>
      <c r="ZD526"/>
      <c r="ZE526"/>
      <c r="ZF526"/>
      <c r="ZG526"/>
      <c r="ZH526"/>
      <c r="ZI526"/>
      <c r="ZJ526"/>
      <c r="ZK526"/>
      <c r="ZL526"/>
      <c r="ZM526"/>
      <c r="ZN526"/>
      <c r="ZO526"/>
      <c r="ZP526"/>
      <c r="ZQ526"/>
      <c r="ZR526"/>
      <c r="ZS526"/>
      <c r="ZT526"/>
      <c r="ZU526"/>
      <c r="ZV526"/>
      <c r="ZW526"/>
      <c r="ZX526"/>
      <c r="ZY526"/>
      <c r="ZZ526"/>
      <c r="AAA526"/>
      <c r="AAB526"/>
      <c r="AAC526"/>
      <c r="AAD526"/>
      <c r="AAE526"/>
      <c r="AAF526"/>
      <c r="AAG526"/>
      <c r="AAH526"/>
      <c r="AAI526"/>
      <c r="AAJ526"/>
      <c r="AAK526"/>
      <c r="AAL526"/>
      <c r="AAM526"/>
      <c r="AAN526"/>
      <c r="AAO526"/>
      <c r="AAP526"/>
      <c r="AAQ526"/>
      <c r="AAR526"/>
      <c r="AAS526"/>
      <c r="AAT526"/>
      <c r="AAU526"/>
      <c r="AAV526"/>
      <c r="AAW526"/>
      <c r="AAX526"/>
      <c r="AAY526"/>
      <c r="AAZ526"/>
      <c r="ABA526"/>
      <c r="ABB526"/>
      <c r="ABC526"/>
      <c r="ABD526"/>
      <c r="ABE526"/>
      <c r="ABF526"/>
      <c r="ABG526"/>
      <c r="ABH526"/>
      <c r="ABI526"/>
      <c r="ABJ526"/>
      <c r="ABK526"/>
      <c r="ABL526"/>
      <c r="ABM526"/>
      <c r="ABN526"/>
      <c r="ABO526"/>
      <c r="ABP526"/>
      <c r="ABQ526"/>
      <c r="ABR526"/>
      <c r="ABS526"/>
      <c r="ABT526"/>
      <c r="ABU526"/>
      <c r="ABV526"/>
      <c r="ABW526"/>
      <c r="ABX526"/>
      <c r="ABY526"/>
      <c r="ABZ526"/>
      <c r="ACA526"/>
      <c r="ACB526"/>
      <c r="ACC526"/>
      <c r="ACD526"/>
      <c r="ACE526"/>
      <c r="ACF526"/>
      <c r="ACG526"/>
      <c r="ACH526"/>
      <c r="ACI526"/>
      <c r="ACJ526"/>
      <c r="ACK526"/>
      <c r="ACL526"/>
      <c r="ACM526"/>
      <c r="ACN526"/>
      <c r="ACO526"/>
      <c r="ACP526"/>
      <c r="ACQ526"/>
      <c r="ACR526"/>
      <c r="ACS526"/>
      <c r="ACT526"/>
      <c r="ACU526"/>
      <c r="ACV526"/>
      <c r="ACW526"/>
      <c r="ACX526"/>
      <c r="ACY526"/>
      <c r="ACZ526"/>
      <c r="ADA526"/>
      <c r="ADB526"/>
      <c r="ADC526"/>
      <c r="ADD526"/>
      <c r="ADE526"/>
      <c r="ADF526"/>
      <c r="ADG526"/>
      <c r="ADH526"/>
      <c r="ADI526"/>
      <c r="ADJ526"/>
      <c r="ADK526"/>
      <c r="ADL526"/>
      <c r="ADM526"/>
      <c r="ADN526"/>
      <c r="ADO526"/>
      <c r="ADP526"/>
      <c r="ADQ526"/>
      <c r="ADR526"/>
      <c r="ADS526"/>
      <c r="ADT526"/>
      <c r="ADU526"/>
      <c r="ADV526"/>
      <c r="ADW526"/>
      <c r="ADX526"/>
      <c r="ADY526"/>
      <c r="ADZ526"/>
      <c r="AEA526"/>
      <c r="AEB526"/>
      <c r="AEC526"/>
      <c r="AED526"/>
      <c r="AEE526"/>
      <c r="AEF526"/>
      <c r="AEG526"/>
      <c r="AEH526"/>
      <c r="AEI526"/>
      <c r="AEJ526"/>
      <c r="AEK526"/>
      <c r="AEL526"/>
      <c r="AEM526"/>
      <c r="AEN526"/>
      <c r="AEO526"/>
      <c r="AEP526"/>
      <c r="AEQ526"/>
      <c r="AER526"/>
      <c r="AES526"/>
      <c r="AET526"/>
      <c r="AEU526"/>
      <c r="AEV526"/>
      <c r="AEW526"/>
      <c r="AEX526"/>
      <c r="AEY526"/>
      <c r="AEZ526"/>
      <c r="AFA526"/>
      <c r="AFB526"/>
      <c r="AFC526"/>
      <c r="AFD526"/>
      <c r="AFE526"/>
      <c r="AFF526"/>
      <c r="AFG526"/>
      <c r="AFH526"/>
      <c r="AFI526"/>
      <c r="AFJ526"/>
      <c r="AFK526"/>
      <c r="AFL526"/>
      <c r="AFM526"/>
      <c r="AFN526"/>
      <c r="AFO526"/>
      <c r="AFP526"/>
      <c r="AFQ526"/>
      <c r="AFR526"/>
      <c r="AFS526"/>
      <c r="AFT526"/>
      <c r="AFU526"/>
      <c r="AFV526"/>
      <c r="AFW526"/>
      <c r="AFX526"/>
      <c r="AFY526"/>
      <c r="AFZ526"/>
      <c r="AGA526"/>
      <c r="AGB526"/>
      <c r="AGC526"/>
      <c r="AGD526"/>
      <c r="AGE526"/>
      <c r="AGF526"/>
      <c r="AGG526"/>
      <c r="AGH526"/>
      <c r="AGI526"/>
      <c r="AGJ526"/>
      <c r="AGK526"/>
      <c r="AGL526"/>
      <c r="AGM526"/>
      <c r="AGN526"/>
      <c r="AGO526"/>
      <c r="AGP526"/>
      <c r="AGQ526"/>
      <c r="AGR526"/>
      <c r="AGS526"/>
      <c r="AGT526"/>
      <c r="AGU526"/>
      <c r="AGV526"/>
      <c r="AGW526"/>
      <c r="AGX526"/>
      <c r="AGY526"/>
      <c r="AGZ526"/>
      <c r="AHA526"/>
      <c r="AHB526"/>
      <c r="AHC526"/>
      <c r="AHD526"/>
      <c r="AHE526"/>
      <c r="AHF526"/>
      <c r="AHG526"/>
      <c r="AHH526"/>
      <c r="AHI526"/>
      <c r="AHJ526"/>
      <c r="AHK526"/>
      <c r="AHL526"/>
      <c r="AHM526"/>
      <c r="AHN526"/>
      <c r="AHO526"/>
      <c r="AHP526"/>
      <c r="AHQ526"/>
      <c r="AHR526"/>
      <c r="AHS526"/>
      <c r="AHT526"/>
      <c r="AHU526"/>
      <c r="AHV526"/>
      <c r="AHW526"/>
      <c r="AHX526"/>
      <c r="AHY526"/>
      <c r="AHZ526"/>
      <c r="AIA526"/>
      <c r="AIB526"/>
      <c r="AIC526"/>
      <c r="AID526"/>
      <c r="AIE526"/>
      <c r="AIF526"/>
      <c r="AIG526"/>
      <c r="AIH526"/>
      <c r="AII526"/>
      <c r="AIJ526"/>
      <c r="AIK526"/>
      <c r="AIL526"/>
      <c r="AIM526"/>
      <c r="AIN526"/>
      <c r="AIO526"/>
      <c r="AIP526"/>
      <c r="AIQ526"/>
      <c r="AIR526"/>
      <c r="AIS526"/>
      <c r="AIT526"/>
      <c r="AIU526"/>
      <c r="AIV526"/>
      <c r="AIW526"/>
      <c r="AIX526"/>
      <c r="AIY526"/>
      <c r="AIZ526"/>
      <c r="AJA526"/>
      <c r="AJB526"/>
      <c r="AJC526"/>
      <c r="AJD526"/>
      <c r="AJE526"/>
      <c r="AJF526"/>
      <c r="AJG526"/>
      <c r="AJH526"/>
      <c r="AJI526"/>
      <c r="AJJ526"/>
      <c r="AJK526"/>
      <c r="AJL526"/>
      <c r="AJM526"/>
      <c r="AJN526"/>
      <c r="AJO526"/>
      <c r="AJP526"/>
      <c r="AJQ526"/>
      <c r="AJR526"/>
      <c r="AJS526"/>
      <c r="AJT526"/>
      <c r="AJU526"/>
      <c r="AJV526"/>
      <c r="AJW526"/>
      <c r="AJX526"/>
      <c r="AJY526"/>
      <c r="AJZ526"/>
      <c r="AKA526"/>
      <c r="AKB526"/>
      <c r="AKC526"/>
      <c r="AKD526"/>
      <c r="AKE526"/>
      <c r="AKF526"/>
      <c r="AKG526"/>
      <c r="AKH526"/>
      <c r="AKI526"/>
      <c r="AKJ526"/>
      <c r="AKK526"/>
      <c r="AKL526"/>
      <c r="AKM526"/>
      <c r="AKN526"/>
      <c r="AKO526"/>
      <c r="AKP526"/>
      <c r="AKQ526"/>
      <c r="AKR526"/>
      <c r="AKS526"/>
      <c r="AKT526"/>
      <c r="AKU526"/>
      <c r="AKV526"/>
      <c r="AKW526"/>
      <c r="AKX526"/>
      <c r="AKY526"/>
      <c r="AKZ526"/>
      <c r="ALA526"/>
      <c r="ALB526"/>
      <c r="ALC526"/>
      <c r="ALD526"/>
      <c r="ALE526"/>
      <c r="ALF526"/>
      <c r="ALG526"/>
      <c r="ALH526"/>
      <c r="ALI526"/>
      <c r="ALJ526"/>
      <c r="ALK526"/>
      <c r="ALL526"/>
      <c r="ALM526"/>
      <c r="ALN526"/>
      <c r="ALO526"/>
      <c r="ALP526"/>
      <c r="ALQ526"/>
      <c r="ALR526"/>
      <c r="ALS526"/>
      <c r="ALT526"/>
      <c r="ALU526"/>
      <c r="ALV526"/>
      <c r="ALW526"/>
      <c r="ALX526"/>
      <c r="ALY526"/>
      <c r="ALZ526"/>
      <c r="AMA526"/>
      <c r="AMB526"/>
      <c r="AMC526"/>
      <c r="AMD526"/>
      <c r="AME526"/>
      <c r="AMF526"/>
      <c r="AMG526"/>
      <c r="AMH526"/>
      <c r="AMI526"/>
    </row>
    <row r="527" spans="1:1023">
      <c r="A527" s="277" t="s">
        <v>6787</v>
      </c>
      <c r="B527" s="156">
        <v>527</v>
      </c>
      <c r="C527" s="300" t="s">
        <v>6786</v>
      </c>
      <c r="D527" s="288" t="s">
        <v>6788</v>
      </c>
      <c r="E527" s="246"/>
      <c r="F527" s="245">
        <v>3</v>
      </c>
      <c r="G527" s="245">
        <v>3</v>
      </c>
      <c r="H527" s="245"/>
      <c r="I527" s="343"/>
      <c r="J527" s="245" t="s">
        <v>772</v>
      </c>
      <c r="K527" s="245">
        <v>1</v>
      </c>
      <c r="L527" s="245"/>
      <c r="M527" s="245"/>
      <c r="N527" s="245"/>
      <c r="O527" s="244"/>
      <c r="P527" s="245"/>
      <c r="Q527" s="245"/>
      <c r="R527" s="245"/>
      <c r="S527" s="245"/>
      <c r="T527" s="245"/>
      <c r="U527" s="247"/>
      <c r="V527" s="166">
        <f t="shared" si="269"/>
        <v>100</v>
      </c>
      <c r="W527" s="166">
        <f t="shared" si="270"/>
        <v>100</v>
      </c>
      <c r="X527" s="166">
        <f t="shared" si="271"/>
        <v>100</v>
      </c>
      <c r="Y527" s="166">
        <f t="shared" ref="Y527:Y558" si="276">IF(P527=1,10,100)</f>
        <v>100</v>
      </c>
      <c r="Z527" s="166">
        <f t="shared" ref="Z527:Z558" si="277">IF(P527=1,1,IF(P527=2,10,100))</f>
        <v>100</v>
      </c>
      <c r="AA527" s="174">
        <f t="shared" si="263"/>
        <v>100</v>
      </c>
      <c r="AB527" s="174">
        <f t="shared" si="262"/>
        <v>100</v>
      </c>
      <c r="AC527" s="174">
        <f t="shared" si="272"/>
        <v>100</v>
      </c>
      <c r="AF527" s="162">
        <f t="shared" si="273"/>
        <v>1</v>
      </c>
      <c r="AG527" s="162">
        <f t="shared" si="267"/>
        <v>1</v>
      </c>
      <c r="AH527" s="162">
        <f t="shared" si="274"/>
        <v>3</v>
      </c>
      <c r="AI527" s="162">
        <f t="shared" si="275"/>
        <v>5</v>
      </c>
      <c r="AJ527" s="251"/>
      <c r="AK527" s="244"/>
      <c r="AL527" s="245">
        <v>2</v>
      </c>
      <c r="AM527" s="163"/>
      <c r="AN527" s="245"/>
      <c r="AO527" s="245"/>
      <c r="AQ527" s="269" t="s">
        <v>6789</v>
      </c>
      <c r="AR527" s="155"/>
    </row>
    <row r="528" spans="1:1023">
      <c r="A528" s="277" t="s">
        <v>6791</v>
      </c>
      <c r="B528" s="156">
        <v>528</v>
      </c>
      <c r="C528" s="300" t="s">
        <v>6790</v>
      </c>
      <c r="D528" s="288" t="s">
        <v>6792</v>
      </c>
      <c r="E528" s="246"/>
      <c r="F528" s="245">
        <v>3</v>
      </c>
      <c r="G528" s="245">
        <v>3</v>
      </c>
      <c r="H528" s="245"/>
      <c r="I528" s="343"/>
      <c r="J528" s="245" t="s">
        <v>772</v>
      </c>
      <c r="K528" s="245">
        <v>1</v>
      </c>
      <c r="L528" s="245"/>
      <c r="M528" s="245">
        <v>1</v>
      </c>
      <c r="N528" s="245"/>
      <c r="O528" s="244"/>
      <c r="P528" s="245"/>
      <c r="Q528" s="245"/>
      <c r="R528" s="245"/>
      <c r="S528" s="245"/>
      <c r="T528" s="245"/>
      <c r="U528" s="247"/>
      <c r="V528" s="166">
        <f t="shared" si="269"/>
        <v>100</v>
      </c>
      <c r="W528" s="166">
        <f t="shared" si="270"/>
        <v>100</v>
      </c>
      <c r="X528" s="166">
        <f t="shared" si="271"/>
        <v>100</v>
      </c>
      <c r="Y528" s="166">
        <f t="shared" si="276"/>
        <v>100</v>
      </c>
      <c r="Z528" s="166">
        <f t="shared" si="277"/>
        <v>100</v>
      </c>
      <c r="AA528" s="174">
        <f t="shared" si="263"/>
        <v>100</v>
      </c>
      <c r="AB528" s="174">
        <f t="shared" si="262"/>
        <v>100</v>
      </c>
      <c r="AC528" s="174">
        <f t="shared" si="272"/>
        <v>100</v>
      </c>
      <c r="AF528" s="162">
        <f t="shared" si="273"/>
        <v>1</v>
      </c>
      <c r="AG528" s="162">
        <f t="shared" si="267"/>
        <v>1</v>
      </c>
      <c r="AH528" s="162">
        <f t="shared" si="274"/>
        <v>3</v>
      </c>
      <c r="AI528" s="162">
        <f t="shared" si="275"/>
        <v>5</v>
      </c>
      <c r="AJ528" s="251"/>
      <c r="AK528" s="244"/>
      <c r="AL528" s="245">
        <v>2</v>
      </c>
      <c r="AM528" s="163"/>
      <c r="AN528" s="245"/>
      <c r="AO528" s="245"/>
      <c r="AQ528" s="243" t="s">
        <v>6793</v>
      </c>
      <c r="AR528" s="155"/>
    </row>
    <row r="529" spans="1:44">
      <c r="A529" s="277" t="s">
        <v>6778</v>
      </c>
      <c r="B529" s="156">
        <v>529</v>
      </c>
      <c r="C529" s="300" t="s">
        <v>6777</v>
      </c>
      <c r="D529" s="288" t="s">
        <v>6803</v>
      </c>
      <c r="E529" s="246"/>
      <c r="F529" s="245">
        <v>4</v>
      </c>
      <c r="G529" s="245">
        <v>4</v>
      </c>
      <c r="H529" s="245">
        <v>4</v>
      </c>
      <c r="I529" s="343"/>
      <c r="J529" s="245" t="s">
        <v>772</v>
      </c>
      <c r="K529" s="245">
        <v>1</v>
      </c>
      <c r="L529" s="245"/>
      <c r="M529" s="245"/>
      <c r="N529" s="245"/>
      <c r="O529" s="244"/>
      <c r="P529" s="245"/>
      <c r="Q529" s="245"/>
      <c r="R529" s="245"/>
      <c r="S529" s="245"/>
      <c r="T529" s="245"/>
      <c r="U529" s="247"/>
      <c r="V529" s="166">
        <f t="shared" si="269"/>
        <v>100</v>
      </c>
      <c r="W529" s="166">
        <f t="shared" si="270"/>
        <v>100</v>
      </c>
      <c r="X529" s="166">
        <f t="shared" si="271"/>
        <v>100</v>
      </c>
      <c r="Y529" s="166">
        <f t="shared" si="276"/>
        <v>100</v>
      </c>
      <c r="Z529" s="166">
        <f t="shared" si="277"/>
        <v>100</v>
      </c>
      <c r="AA529" s="174">
        <f t="shared" si="263"/>
        <v>100</v>
      </c>
      <c r="AB529" s="174">
        <f t="shared" si="262"/>
        <v>100</v>
      </c>
      <c r="AC529" s="174">
        <f t="shared" si="272"/>
        <v>100</v>
      </c>
      <c r="AF529" s="162">
        <f t="shared" si="273"/>
        <v>1</v>
      </c>
      <c r="AG529" s="162">
        <f t="shared" si="267"/>
        <v>1</v>
      </c>
      <c r="AH529" s="162">
        <f t="shared" si="274"/>
        <v>3</v>
      </c>
      <c r="AI529" s="162">
        <f t="shared" si="275"/>
        <v>5</v>
      </c>
      <c r="AJ529" s="251"/>
      <c r="AK529" s="244"/>
      <c r="AL529" s="245"/>
      <c r="AM529" s="163"/>
      <c r="AN529" s="245"/>
      <c r="AO529" s="245"/>
      <c r="AQ529" s="243" t="s">
        <v>6804</v>
      </c>
      <c r="AR529" s="155"/>
    </row>
    <row r="530" spans="1:44">
      <c r="A530" s="277" t="s">
        <v>6806</v>
      </c>
      <c r="B530" s="156">
        <v>530</v>
      </c>
      <c r="C530" s="300" t="s">
        <v>6805</v>
      </c>
      <c r="D530" s="288" t="s">
        <v>6807</v>
      </c>
      <c r="E530" s="246"/>
      <c r="F530" s="245">
        <v>3</v>
      </c>
      <c r="G530" s="245">
        <v>3</v>
      </c>
      <c r="H530" s="245"/>
      <c r="I530" s="343"/>
      <c r="J530" s="245" t="s">
        <v>772</v>
      </c>
      <c r="K530" s="245">
        <v>1</v>
      </c>
      <c r="L530" s="245"/>
      <c r="M530" s="245"/>
      <c r="N530" s="245"/>
      <c r="O530" s="244"/>
      <c r="P530" s="245"/>
      <c r="Q530" s="245"/>
      <c r="R530" s="245"/>
      <c r="S530" s="245"/>
      <c r="T530" s="245"/>
      <c r="U530" s="247"/>
      <c r="V530" s="166">
        <f t="shared" si="269"/>
        <v>100</v>
      </c>
      <c r="W530" s="166">
        <f t="shared" si="270"/>
        <v>100</v>
      </c>
      <c r="X530" s="166">
        <f t="shared" si="271"/>
        <v>100</v>
      </c>
      <c r="Y530" s="166">
        <f t="shared" si="276"/>
        <v>100</v>
      </c>
      <c r="Z530" s="166">
        <f t="shared" si="277"/>
        <v>100</v>
      </c>
      <c r="AA530" s="174">
        <f t="shared" si="263"/>
        <v>100</v>
      </c>
      <c r="AB530" s="174">
        <f t="shared" si="262"/>
        <v>100</v>
      </c>
      <c r="AC530" s="174">
        <f t="shared" si="272"/>
        <v>100</v>
      </c>
      <c r="AF530" s="162">
        <f t="shared" si="273"/>
        <v>1</v>
      </c>
      <c r="AG530" s="162">
        <f t="shared" si="267"/>
        <v>1</v>
      </c>
      <c r="AH530" s="162">
        <f t="shared" si="274"/>
        <v>3</v>
      </c>
      <c r="AI530" s="162">
        <f t="shared" si="275"/>
        <v>5</v>
      </c>
      <c r="AJ530" s="251"/>
      <c r="AK530" s="244"/>
      <c r="AL530" s="245"/>
      <c r="AM530" s="163"/>
      <c r="AN530" s="245"/>
      <c r="AO530" s="245"/>
      <c r="AQ530" s="243" t="s">
        <v>6808</v>
      </c>
      <c r="AR530" s="155"/>
    </row>
    <row r="531" spans="1:44">
      <c r="A531" s="277" t="s">
        <v>6810</v>
      </c>
      <c r="B531" s="156">
        <v>531</v>
      </c>
      <c r="C531" s="300" t="s">
        <v>6809</v>
      </c>
      <c r="D531" s="288" t="s">
        <v>6811</v>
      </c>
      <c r="E531" s="246"/>
      <c r="F531" s="245"/>
      <c r="G531" s="245"/>
      <c r="H531" s="245"/>
      <c r="I531" s="343"/>
      <c r="J531" s="245" t="s">
        <v>6468</v>
      </c>
      <c r="K531" s="245">
        <v>1</v>
      </c>
      <c r="L531" s="245"/>
      <c r="M531" s="245"/>
      <c r="N531" s="245"/>
      <c r="O531" s="244"/>
      <c r="P531" s="245"/>
      <c r="Q531" s="245"/>
      <c r="R531" s="245"/>
      <c r="S531" s="245"/>
      <c r="T531" s="245"/>
      <c r="U531" s="247"/>
      <c r="V531" s="166">
        <f t="shared" si="269"/>
        <v>100</v>
      </c>
      <c r="W531" s="166">
        <f t="shared" si="270"/>
        <v>100</v>
      </c>
      <c r="X531" s="166">
        <f t="shared" si="271"/>
        <v>100</v>
      </c>
      <c r="Y531" s="166">
        <f t="shared" si="276"/>
        <v>100</v>
      </c>
      <c r="Z531" s="166">
        <f t="shared" si="277"/>
        <v>100</v>
      </c>
      <c r="AA531" s="174">
        <f t="shared" si="263"/>
        <v>100</v>
      </c>
      <c r="AB531" s="174">
        <f t="shared" si="262"/>
        <v>100</v>
      </c>
      <c r="AC531" s="174">
        <f t="shared" si="272"/>
        <v>100</v>
      </c>
      <c r="AF531" s="162">
        <f t="shared" si="273"/>
        <v>1</v>
      </c>
      <c r="AG531" s="162">
        <f t="shared" si="267"/>
        <v>100</v>
      </c>
      <c r="AH531" s="162">
        <f t="shared" si="274"/>
        <v>3</v>
      </c>
      <c r="AI531" s="162">
        <f t="shared" si="275"/>
        <v>100</v>
      </c>
      <c r="AJ531" s="251"/>
      <c r="AK531" s="244"/>
      <c r="AL531" s="245"/>
      <c r="AM531" s="163"/>
      <c r="AN531" s="245"/>
      <c r="AO531" s="245"/>
      <c r="AQ531" s="243" t="s">
        <v>805</v>
      </c>
      <c r="AR531" s="155"/>
    </row>
    <row r="532" spans="1:44">
      <c r="A532" s="277" t="s">
        <v>6796</v>
      </c>
      <c r="B532" s="156">
        <v>532</v>
      </c>
      <c r="C532" s="300" t="s">
        <v>6794</v>
      </c>
      <c r="D532" s="288" t="s">
        <v>6795</v>
      </c>
      <c r="E532" s="246"/>
      <c r="F532" s="245"/>
      <c r="G532" s="245"/>
      <c r="H532" s="245"/>
      <c r="I532" s="343"/>
      <c r="J532" s="245"/>
      <c r="K532" s="245"/>
      <c r="L532" s="245"/>
      <c r="M532" s="245"/>
      <c r="N532" s="245"/>
      <c r="O532" s="244"/>
      <c r="P532" s="245"/>
      <c r="Q532" s="245"/>
      <c r="R532" s="245"/>
      <c r="S532" s="245"/>
      <c r="T532" s="245"/>
      <c r="U532" s="247"/>
      <c r="V532" s="166">
        <f t="shared" si="269"/>
        <v>100</v>
      </c>
      <c r="W532" s="166">
        <f t="shared" si="270"/>
        <v>100</v>
      </c>
      <c r="X532" s="166">
        <f t="shared" si="271"/>
        <v>100</v>
      </c>
      <c r="Y532" s="166">
        <f t="shared" si="276"/>
        <v>100</v>
      </c>
      <c r="Z532" s="166">
        <f t="shared" si="277"/>
        <v>100</v>
      </c>
      <c r="AA532" s="174">
        <f t="shared" si="263"/>
        <v>100</v>
      </c>
      <c r="AB532" s="174">
        <f t="shared" si="262"/>
        <v>100</v>
      </c>
      <c r="AC532" s="174">
        <f t="shared" si="272"/>
        <v>100</v>
      </c>
      <c r="AF532" s="162">
        <f t="shared" si="273"/>
        <v>100</v>
      </c>
      <c r="AG532" s="162">
        <f t="shared" ref="AG532:AG563" si="278">IF(OR(EXACT(J532,"1A"),EXACT(J532,"1B"),EXACT(J532,"1C")),1,IF(J532=2,10,100))</f>
        <v>100</v>
      </c>
      <c r="AH532" s="162">
        <f t="shared" si="274"/>
        <v>100</v>
      </c>
      <c r="AI532" s="162">
        <f t="shared" si="275"/>
        <v>100</v>
      </c>
      <c r="AJ532" s="251"/>
      <c r="AK532" s="244"/>
      <c r="AL532" s="245"/>
      <c r="AM532" s="163"/>
      <c r="AN532" s="245"/>
      <c r="AO532" s="245"/>
      <c r="AQ532" s="269" t="s">
        <v>6797</v>
      </c>
      <c r="AR532" s="155"/>
    </row>
    <row r="533" spans="1:44">
      <c r="A533" s="277" t="s">
        <v>6798</v>
      </c>
      <c r="B533" s="156">
        <v>533</v>
      </c>
      <c r="C533" t="s">
        <v>26187</v>
      </c>
      <c r="D533" s="288" t="s">
        <v>6799</v>
      </c>
      <c r="E533" s="246"/>
      <c r="F533" s="245">
        <v>4</v>
      </c>
      <c r="G533" s="245">
        <v>4</v>
      </c>
      <c r="H533" s="245"/>
      <c r="I533" s="343"/>
      <c r="J533" s="245" t="s">
        <v>772</v>
      </c>
      <c r="K533" s="245">
        <v>1</v>
      </c>
      <c r="L533" s="245"/>
      <c r="M533" s="245"/>
      <c r="N533" s="245"/>
      <c r="O533" s="244"/>
      <c r="P533" s="245"/>
      <c r="Q533" s="245"/>
      <c r="R533" s="245"/>
      <c r="S533" s="245"/>
      <c r="T533" s="245"/>
      <c r="U533" s="247"/>
      <c r="V533" s="166">
        <f t="shared" si="269"/>
        <v>100</v>
      </c>
      <c r="W533" s="166">
        <f t="shared" si="270"/>
        <v>100</v>
      </c>
      <c r="X533" s="166">
        <f t="shared" si="271"/>
        <v>100</v>
      </c>
      <c r="Y533" s="166">
        <f t="shared" si="276"/>
        <v>100</v>
      </c>
      <c r="Z533" s="166">
        <f t="shared" si="277"/>
        <v>100</v>
      </c>
      <c r="AA533" s="174">
        <f t="shared" si="263"/>
        <v>100</v>
      </c>
      <c r="AB533" s="174">
        <f t="shared" si="262"/>
        <v>100</v>
      </c>
      <c r="AC533" s="174">
        <f t="shared" si="272"/>
        <v>100</v>
      </c>
      <c r="AF533" s="162">
        <f t="shared" si="273"/>
        <v>1</v>
      </c>
      <c r="AG533" s="162">
        <f t="shared" si="278"/>
        <v>1</v>
      </c>
      <c r="AH533" s="162">
        <f t="shared" si="274"/>
        <v>3</v>
      </c>
      <c r="AI533" s="162">
        <f t="shared" si="275"/>
        <v>5</v>
      </c>
      <c r="AJ533" s="251"/>
      <c r="AK533" s="244"/>
      <c r="AL533" s="245"/>
      <c r="AM533" s="163"/>
      <c r="AN533" s="245"/>
      <c r="AO533" s="245"/>
      <c r="AQ533" s="269" t="s">
        <v>805</v>
      </c>
      <c r="AR533" s="155"/>
    </row>
    <row r="534" spans="1:44">
      <c r="A534" s="277" t="s">
        <v>6800</v>
      </c>
      <c r="B534" s="156">
        <v>534</v>
      </c>
      <c r="C534" t="s">
        <v>26188</v>
      </c>
      <c r="D534" s="288" t="s">
        <v>6801</v>
      </c>
      <c r="E534" s="246"/>
      <c r="F534" s="245">
        <v>4</v>
      </c>
      <c r="G534" s="245">
        <v>4</v>
      </c>
      <c r="H534" s="245"/>
      <c r="I534" s="343"/>
      <c r="J534" s="245"/>
      <c r="K534" s="245"/>
      <c r="L534" s="245"/>
      <c r="M534" s="245"/>
      <c r="N534" s="245"/>
      <c r="O534" s="244"/>
      <c r="P534" s="245"/>
      <c r="Q534" s="245"/>
      <c r="R534" s="245"/>
      <c r="S534" s="245"/>
      <c r="T534" s="245"/>
      <c r="U534" s="247"/>
      <c r="V534" s="166">
        <f t="shared" si="269"/>
        <v>100</v>
      </c>
      <c r="W534" s="166">
        <f t="shared" si="270"/>
        <v>100</v>
      </c>
      <c r="X534" s="166">
        <f t="shared" si="271"/>
        <v>100</v>
      </c>
      <c r="Y534" s="166">
        <f t="shared" si="276"/>
        <v>100</v>
      </c>
      <c r="Z534" s="166">
        <f t="shared" si="277"/>
        <v>100</v>
      </c>
      <c r="AA534" s="174">
        <f t="shared" si="263"/>
        <v>100</v>
      </c>
      <c r="AB534" s="174">
        <f t="shared" si="262"/>
        <v>100</v>
      </c>
      <c r="AC534" s="174">
        <f t="shared" si="272"/>
        <v>100</v>
      </c>
      <c r="AF534" s="162">
        <f t="shared" si="273"/>
        <v>100</v>
      </c>
      <c r="AG534" s="162">
        <f t="shared" si="278"/>
        <v>100</v>
      </c>
      <c r="AH534" s="162">
        <f t="shared" si="274"/>
        <v>100</v>
      </c>
      <c r="AI534" s="162">
        <f t="shared" si="275"/>
        <v>100</v>
      </c>
      <c r="AJ534" s="251"/>
      <c r="AK534" s="244"/>
      <c r="AL534" s="245"/>
      <c r="AM534" s="163"/>
      <c r="AN534" s="245"/>
      <c r="AO534" s="245"/>
      <c r="AQ534" s="243" t="s">
        <v>6802</v>
      </c>
      <c r="AR534" s="155"/>
    </row>
    <row r="535" spans="1:44">
      <c r="A535" s="277" t="s">
        <v>6816</v>
      </c>
      <c r="B535" s="156">
        <v>535</v>
      </c>
      <c r="C535" s="300" t="s">
        <v>6815</v>
      </c>
      <c r="D535" s="288" t="s">
        <v>6817</v>
      </c>
      <c r="E535" s="246"/>
      <c r="F535" s="245"/>
      <c r="G535" s="245"/>
      <c r="H535" s="245"/>
      <c r="I535" s="343"/>
      <c r="J535" s="245"/>
      <c r="K535" s="245"/>
      <c r="L535" s="245"/>
      <c r="M535" s="245"/>
      <c r="N535" s="245"/>
      <c r="O535" s="244"/>
      <c r="P535" s="245"/>
      <c r="Q535" s="245"/>
      <c r="R535" s="245"/>
      <c r="S535" s="245"/>
      <c r="T535" s="245"/>
      <c r="U535" s="247"/>
      <c r="V535" s="166">
        <f t="shared" si="269"/>
        <v>100</v>
      </c>
      <c r="W535" s="166">
        <f t="shared" si="270"/>
        <v>100</v>
      </c>
      <c r="X535" s="166">
        <f t="shared" si="271"/>
        <v>100</v>
      </c>
      <c r="Y535" s="166">
        <f t="shared" si="276"/>
        <v>100</v>
      </c>
      <c r="Z535" s="166">
        <f t="shared" si="277"/>
        <v>100</v>
      </c>
      <c r="AA535" s="174">
        <f t="shared" si="263"/>
        <v>100</v>
      </c>
      <c r="AB535" s="174">
        <f t="shared" si="262"/>
        <v>100</v>
      </c>
      <c r="AC535" s="174">
        <f t="shared" si="272"/>
        <v>100</v>
      </c>
      <c r="AF535" s="162">
        <f t="shared" si="273"/>
        <v>100</v>
      </c>
      <c r="AG535" s="162">
        <f t="shared" si="278"/>
        <v>100</v>
      </c>
      <c r="AH535" s="162">
        <f t="shared" si="274"/>
        <v>100</v>
      </c>
      <c r="AI535" s="162">
        <f t="shared" si="275"/>
        <v>100</v>
      </c>
      <c r="AJ535" s="251"/>
      <c r="AK535" s="244"/>
      <c r="AL535" s="245"/>
      <c r="AM535" s="163"/>
      <c r="AN535" s="245"/>
      <c r="AO535" s="245"/>
      <c r="AQ535" s="243" t="s">
        <v>6818</v>
      </c>
      <c r="AR535" s="155"/>
    </row>
    <row r="536" spans="1:44">
      <c r="A536" s="278" t="s">
        <v>6813</v>
      </c>
      <c r="B536" s="156">
        <v>536</v>
      </c>
      <c r="C536" s="299" t="s">
        <v>6812</v>
      </c>
      <c r="D536" s="278" t="s">
        <v>6814</v>
      </c>
      <c r="F536" s="154">
        <v>4</v>
      </c>
      <c r="I536" s="343"/>
      <c r="J536" s="154">
        <v>2</v>
      </c>
      <c r="K536" s="154">
        <v>2</v>
      </c>
      <c r="L536" s="154">
        <v>1</v>
      </c>
      <c r="V536" s="166">
        <f t="shared" si="269"/>
        <v>100</v>
      </c>
      <c r="W536" s="166">
        <f t="shared" si="270"/>
        <v>100</v>
      </c>
      <c r="X536" s="166">
        <f t="shared" si="271"/>
        <v>100</v>
      </c>
      <c r="Y536" s="166">
        <f t="shared" si="276"/>
        <v>100</v>
      </c>
      <c r="Z536" s="166">
        <f t="shared" si="277"/>
        <v>100</v>
      </c>
      <c r="AA536" s="174">
        <f t="shared" si="263"/>
        <v>100</v>
      </c>
      <c r="AB536" s="174">
        <f t="shared" si="262"/>
        <v>100</v>
      </c>
      <c r="AC536" s="174">
        <f t="shared" si="272"/>
        <v>100</v>
      </c>
      <c r="AF536" s="162">
        <f t="shared" si="273"/>
        <v>10</v>
      </c>
      <c r="AG536" s="162">
        <f t="shared" si="278"/>
        <v>10</v>
      </c>
      <c r="AH536" s="162">
        <f t="shared" si="274"/>
        <v>100</v>
      </c>
      <c r="AI536" s="162">
        <f t="shared" si="275"/>
        <v>100</v>
      </c>
      <c r="AJ536" s="251"/>
      <c r="AM536" s="163"/>
      <c r="AQ536" s="243" t="s">
        <v>805</v>
      </c>
    </row>
    <row r="537" spans="1:44">
      <c r="A537" s="278" t="s">
        <v>6820</v>
      </c>
      <c r="B537" s="156">
        <v>537</v>
      </c>
      <c r="C537" s="299" t="s">
        <v>6819</v>
      </c>
      <c r="D537" s="278" t="s">
        <v>6821</v>
      </c>
      <c r="F537" s="154">
        <v>4</v>
      </c>
      <c r="G537" s="154">
        <v>3</v>
      </c>
      <c r="I537" s="343"/>
      <c r="J537" s="154">
        <v>2</v>
      </c>
      <c r="K537" s="154">
        <v>2</v>
      </c>
      <c r="L537" s="154">
        <v>1</v>
      </c>
      <c r="N537" s="154">
        <v>1</v>
      </c>
      <c r="V537" s="166">
        <f t="shared" si="269"/>
        <v>100</v>
      </c>
      <c r="W537" s="166">
        <f t="shared" si="270"/>
        <v>100</v>
      </c>
      <c r="X537" s="166">
        <f t="shared" si="271"/>
        <v>100</v>
      </c>
      <c r="Y537" s="166">
        <f t="shared" si="276"/>
        <v>100</v>
      </c>
      <c r="Z537" s="166">
        <f t="shared" si="277"/>
        <v>100</v>
      </c>
      <c r="AA537" s="174">
        <f t="shared" si="263"/>
        <v>100</v>
      </c>
      <c r="AB537" s="174">
        <f t="shared" si="262"/>
        <v>100</v>
      </c>
      <c r="AC537" s="174">
        <f t="shared" si="272"/>
        <v>100</v>
      </c>
      <c r="AF537" s="162">
        <f t="shared" si="273"/>
        <v>10</v>
      </c>
      <c r="AG537" s="162">
        <f t="shared" si="278"/>
        <v>10</v>
      </c>
      <c r="AH537" s="162">
        <f t="shared" si="274"/>
        <v>100</v>
      </c>
      <c r="AI537" s="162">
        <f t="shared" si="275"/>
        <v>100</v>
      </c>
      <c r="AJ537" s="251"/>
      <c r="AL537" s="154">
        <v>3</v>
      </c>
      <c r="AM537" s="163"/>
      <c r="AQ537" s="273" t="s">
        <v>6822</v>
      </c>
    </row>
    <row r="538" spans="1:44">
      <c r="A538" s="278" t="s">
        <v>25528</v>
      </c>
      <c r="B538" s="156">
        <v>538</v>
      </c>
      <c r="C538" s="299" t="s">
        <v>25529</v>
      </c>
      <c r="D538" s="278" t="s">
        <v>25530</v>
      </c>
      <c r="I538" s="349">
        <v>4.4000000000000004</v>
      </c>
      <c r="V538" s="166">
        <f t="shared" si="269"/>
        <v>100</v>
      </c>
      <c r="W538" s="166">
        <f t="shared" si="270"/>
        <v>100</v>
      </c>
      <c r="X538" s="166">
        <f t="shared" si="271"/>
        <v>100</v>
      </c>
      <c r="Y538" s="166">
        <f t="shared" si="276"/>
        <v>100</v>
      </c>
      <c r="Z538" s="166">
        <f t="shared" si="277"/>
        <v>100</v>
      </c>
      <c r="AA538" s="174">
        <f t="shared" si="263"/>
        <v>100</v>
      </c>
      <c r="AB538" s="174">
        <f t="shared" si="262"/>
        <v>100</v>
      </c>
      <c r="AC538" s="174">
        <f t="shared" si="272"/>
        <v>100</v>
      </c>
      <c r="AF538" s="162">
        <f t="shared" si="273"/>
        <v>100</v>
      </c>
      <c r="AG538" s="162">
        <f t="shared" si="278"/>
        <v>100</v>
      </c>
      <c r="AH538" s="162">
        <f t="shared" si="274"/>
        <v>100</v>
      </c>
      <c r="AI538" s="162">
        <f t="shared" si="275"/>
        <v>100</v>
      </c>
      <c r="AJ538" s="354" t="s">
        <v>26189</v>
      </c>
      <c r="AK538" s="154">
        <v>1</v>
      </c>
      <c r="AL538" s="154">
        <v>1</v>
      </c>
      <c r="AM538" s="163"/>
      <c r="AN538" s="154">
        <v>1</v>
      </c>
      <c r="AO538" s="154">
        <v>1</v>
      </c>
      <c r="AQ538" s="243" t="s">
        <v>781</v>
      </c>
    </row>
    <row r="539" spans="1:44" ht="28.5">
      <c r="A539" s="278" t="s">
        <v>25544</v>
      </c>
      <c r="B539" s="156">
        <v>539</v>
      </c>
      <c r="C539" t="s">
        <v>26190</v>
      </c>
      <c r="D539" s="278" t="s">
        <v>25545</v>
      </c>
      <c r="E539" s="155" t="s">
        <v>791</v>
      </c>
      <c r="I539" s="343"/>
      <c r="N539" s="154">
        <v>1</v>
      </c>
      <c r="V539" s="166">
        <f t="shared" si="269"/>
        <v>100</v>
      </c>
      <c r="W539" s="166">
        <f t="shared" si="270"/>
        <v>100</v>
      </c>
      <c r="X539" s="166">
        <f t="shared" si="271"/>
        <v>100</v>
      </c>
      <c r="Y539" s="166">
        <f t="shared" si="276"/>
        <v>100</v>
      </c>
      <c r="Z539" s="166">
        <f t="shared" si="277"/>
        <v>100</v>
      </c>
      <c r="AA539" s="174">
        <f t="shared" si="263"/>
        <v>100</v>
      </c>
      <c r="AB539" s="174">
        <f t="shared" si="262"/>
        <v>100</v>
      </c>
      <c r="AC539" s="174">
        <f t="shared" si="272"/>
        <v>100</v>
      </c>
      <c r="AF539" s="162">
        <f t="shared" si="273"/>
        <v>100</v>
      </c>
      <c r="AG539" s="162">
        <f t="shared" si="278"/>
        <v>100</v>
      </c>
      <c r="AH539" s="162">
        <f t="shared" si="274"/>
        <v>100</v>
      </c>
      <c r="AI539" s="162">
        <f t="shared" si="275"/>
        <v>100</v>
      </c>
      <c r="AJ539" s="251"/>
      <c r="AM539" s="163"/>
      <c r="AQ539" s="243" t="s">
        <v>25546</v>
      </c>
    </row>
    <row r="540" spans="1:44" ht="28.5">
      <c r="A540" s="406" t="s">
        <v>25547</v>
      </c>
      <c r="B540" s="156">
        <v>540</v>
      </c>
      <c r="C540" t="s">
        <v>26191</v>
      </c>
      <c r="D540" s="278" t="s">
        <v>25548</v>
      </c>
      <c r="E540" s="155" t="s">
        <v>791</v>
      </c>
      <c r="F540" s="154">
        <v>4</v>
      </c>
      <c r="I540" s="343"/>
      <c r="N540" s="154">
        <v>1</v>
      </c>
      <c r="V540" s="166">
        <f t="shared" si="269"/>
        <v>100</v>
      </c>
      <c r="W540" s="166">
        <f t="shared" si="270"/>
        <v>100</v>
      </c>
      <c r="X540" s="166">
        <f t="shared" si="271"/>
        <v>100</v>
      </c>
      <c r="Y540" s="166">
        <f t="shared" si="276"/>
        <v>100</v>
      </c>
      <c r="Z540" s="166">
        <f t="shared" si="277"/>
        <v>100</v>
      </c>
      <c r="AA540" s="174">
        <f t="shared" si="263"/>
        <v>100</v>
      </c>
      <c r="AB540" s="174">
        <f t="shared" si="262"/>
        <v>100</v>
      </c>
      <c r="AC540" s="174">
        <f t="shared" si="272"/>
        <v>100</v>
      </c>
      <c r="AF540" s="162">
        <f t="shared" si="273"/>
        <v>100</v>
      </c>
      <c r="AG540" s="162">
        <f t="shared" si="278"/>
        <v>100</v>
      </c>
      <c r="AH540" s="162">
        <f t="shared" si="274"/>
        <v>100</v>
      </c>
      <c r="AI540" s="162">
        <f t="shared" si="275"/>
        <v>100</v>
      </c>
      <c r="AJ540" s="251"/>
      <c r="AL540" s="154">
        <v>2</v>
      </c>
      <c r="AM540" s="163"/>
      <c r="AQ540" s="243" t="s">
        <v>25549</v>
      </c>
    </row>
    <row r="541" spans="1:44">
      <c r="A541" s="406" t="s">
        <v>13139</v>
      </c>
      <c r="B541" s="156">
        <v>541</v>
      </c>
      <c r="C541" s="299" t="s">
        <v>13137</v>
      </c>
      <c r="D541" s="278" t="s">
        <v>13138</v>
      </c>
      <c r="F541" s="154">
        <v>4</v>
      </c>
      <c r="I541" s="343"/>
      <c r="J541" s="154" t="s">
        <v>772</v>
      </c>
      <c r="K541" s="154">
        <v>1</v>
      </c>
      <c r="V541" s="166">
        <f t="shared" si="269"/>
        <v>100</v>
      </c>
      <c r="W541" s="166">
        <f t="shared" si="270"/>
        <v>100</v>
      </c>
      <c r="X541" s="166">
        <f t="shared" si="271"/>
        <v>100</v>
      </c>
      <c r="Y541" s="166">
        <f t="shared" si="276"/>
        <v>100</v>
      </c>
      <c r="Z541" s="166">
        <f t="shared" si="277"/>
        <v>100</v>
      </c>
      <c r="AA541" s="174">
        <f t="shared" si="263"/>
        <v>100</v>
      </c>
      <c r="AB541" s="174">
        <f t="shared" si="262"/>
        <v>100</v>
      </c>
      <c r="AC541" s="174">
        <f t="shared" si="272"/>
        <v>100</v>
      </c>
      <c r="AF541" s="162">
        <f t="shared" si="273"/>
        <v>1</v>
      </c>
      <c r="AG541" s="162">
        <f t="shared" si="278"/>
        <v>1</v>
      </c>
      <c r="AH541" s="162">
        <f t="shared" si="274"/>
        <v>3</v>
      </c>
      <c r="AI541" s="162">
        <f t="shared" si="275"/>
        <v>5</v>
      </c>
      <c r="AJ541" s="251"/>
      <c r="AL541" s="359">
        <v>2</v>
      </c>
      <c r="AM541" s="163"/>
      <c r="AQ541" s="243" t="s">
        <v>25550</v>
      </c>
    </row>
    <row r="542" spans="1:44">
      <c r="A542" s="406" t="s">
        <v>25551</v>
      </c>
      <c r="B542" s="156">
        <v>542</v>
      </c>
      <c r="C542" t="s">
        <v>26192</v>
      </c>
      <c r="D542" s="278" t="s">
        <v>26193</v>
      </c>
      <c r="I542" s="343"/>
      <c r="N542" s="154">
        <v>1</v>
      </c>
      <c r="V542" s="166">
        <f t="shared" ref="V542:V565" si="279">IF(O542=1,10,100)</f>
        <v>100</v>
      </c>
      <c r="W542" s="166">
        <f t="shared" ref="W542:W565" si="280">IF(O542=1,1,IF(O542=2,10,100))</f>
        <v>100</v>
      </c>
      <c r="X542" s="166">
        <f t="shared" ref="X542:X565" si="281">IF(O542=3,20,100)</f>
        <v>100</v>
      </c>
      <c r="Y542" s="166">
        <f t="shared" si="276"/>
        <v>100</v>
      </c>
      <c r="Z542" s="166">
        <f t="shared" si="277"/>
        <v>100</v>
      </c>
      <c r="AA542" s="174">
        <f t="shared" si="263"/>
        <v>100</v>
      </c>
      <c r="AB542" s="174">
        <f t="shared" si="262"/>
        <v>100</v>
      </c>
      <c r="AC542" s="174">
        <f t="shared" si="272"/>
        <v>100</v>
      </c>
      <c r="AF542" s="162">
        <f t="shared" si="273"/>
        <v>100</v>
      </c>
      <c r="AG542" s="162">
        <f t="shared" si="278"/>
        <v>100</v>
      </c>
      <c r="AH542" s="162">
        <f t="shared" si="274"/>
        <v>100</v>
      </c>
      <c r="AI542" s="162">
        <f t="shared" si="275"/>
        <v>100</v>
      </c>
      <c r="AJ542" s="251"/>
      <c r="AM542" s="163"/>
      <c r="AQ542" s="243" t="s">
        <v>25552</v>
      </c>
    </row>
    <row r="543" spans="1:44" ht="28.5">
      <c r="A543" s="406" t="s">
        <v>25553</v>
      </c>
      <c r="B543" s="156">
        <v>543</v>
      </c>
      <c r="C543" s="299" t="s">
        <v>25554</v>
      </c>
      <c r="D543" s="278" t="s">
        <v>25555</v>
      </c>
      <c r="E543" s="155" t="s">
        <v>791</v>
      </c>
      <c r="I543" s="343"/>
      <c r="J543" s="154">
        <v>2</v>
      </c>
      <c r="K543" s="154">
        <v>2</v>
      </c>
      <c r="N543" s="154">
        <v>1</v>
      </c>
      <c r="O543" s="154">
        <v>3</v>
      </c>
      <c r="V543" s="166">
        <f t="shared" si="279"/>
        <v>100</v>
      </c>
      <c r="W543" s="166">
        <f t="shared" si="280"/>
        <v>100</v>
      </c>
      <c r="X543" s="166">
        <f t="shared" si="281"/>
        <v>20</v>
      </c>
      <c r="Y543" s="166">
        <f t="shared" si="276"/>
        <v>100</v>
      </c>
      <c r="Z543" s="166">
        <f t="shared" si="277"/>
        <v>100</v>
      </c>
      <c r="AA543" s="174">
        <f t="shared" si="263"/>
        <v>100</v>
      </c>
      <c r="AB543" s="174">
        <f t="shared" si="262"/>
        <v>100</v>
      </c>
      <c r="AC543" s="174">
        <f t="shared" si="272"/>
        <v>100</v>
      </c>
      <c r="AF543" s="162">
        <f t="shared" si="273"/>
        <v>10</v>
      </c>
      <c r="AG543" s="162">
        <f t="shared" si="278"/>
        <v>10</v>
      </c>
      <c r="AH543" s="162">
        <f t="shared" si="274"/>
        <v>100</v>
      </c>
      <c r="AI543" s="162">
        <f t="shared" si="275"/>
        <v>100</v>
      </c>
      <c r="AJ543" s="251"/>
      <c r="AM543" s="163"/>
      <c r="AQ543" s="243" t="s">
        <v>25556</v>
      </c>
    </row>
    <row r="544" spans="1:44">
      <c r="A544" s="406" t="s">
        <v>25557</v>
      </c>
      <c r="B544" s="156">
        <v>544</v>
      </c>
      <c r="C544" t="s">
        <v>26194</v>
      </c>
      <c r="D544" s="278" t="s">
        <v>25558</v>
      </c>
      <c r="F544" s="154">
        <v>4</v>
      </c>
      <c r="I544" s="343"/>
      <c r="J544" s="154">
        <v>2</v>
      </c>
      <c r="K544" s="154">
        <v>2</v>
      </c>
      <c r="V544" s="166">
        <f t="shared" si="279"/>
        <v>100</v>
      </c>
      <c r="W544" s="166">
        <f t="shared" si="280"/>
        <v>100</v>
      </c>
      <c r="X544" s="166">
        <f t="shared" si="281"/>
        <v>100</v>
      </c>
      <c r="Y544" s="166">
        <f t="shared" si="276"/>
        <v>100</v>
      </c>
      <c r="Z544" s="166">
        <f t="shared" si="277"/>
        <v>100</v>
      </c>
      <c r="AA544" s="174">
        <f t="shared" si="263"/>
        <v>100</v>
      </c>
      <c r="AB544" s="174">
        <f t="shared" si="262"/>
        <v>100</v>
      </c>
      <c r="AC544" s="174">
        <f t="shared" si="272"/>
        <v>100</v>
      </c>
      <c r="AF544" s="162">
        <f t="shared" si="273"/>
        <v>10</v>
      </c>
      <c r="AG544" s="162">
        <f t="shared" si="278"/>
        <v>10</v>
      </c>
      <c r="AH544" s="162">
        <f t="shared" si="274"/>
        <v>100</v>
      </c>
      <c r="AI544" s="162">
        <f t="shared" si="275"/>
        <v>100</v>
      </c>
      <c r="AJ544" s="251"/>
      <c r="AM544" s="163"/>
      <c r="AQ544" s="243" t="s">
        <v>25559</v>
      </c>
    </row>
    <row r="545" spans="1:1023" ht="28.5">
      <c r="A545" s="407" t="s">
        <v>25560</v>
      </c>
      <c r="B545" s="156">
        <v>545</v>
      </c>
      <c r="C545" t="s">
        <v>26195</v>
      </c>
      <c r="D545" s="278" t="s">
        <v>25561</v>
      </c>
      <c r="E545" s="155" t="s">
        <v>172</v>
      </c>
      <c r="I545" s="343"/>
      <c r="M545" s="154">
        <v>1</v>
      </c>
      <c r="V545" s="166">
        <f t="shared" si="279"/>
        <v>100</v>
      </c>
      <c r="W545" s="166">
        <f t="shared" si="280"/>
        <v>100</v>
      </c>
      <c r="X545" s="166">
        <f t="shared" si="281"/>
        <v>100</v>
      </c>
      <c r="Y545" s="166">
        <f t="shared" si="276"/>
        <v>100</v>
      </c>
      <c r="Z545" s="166">
        <f t="shared" si="277"/>
        <v>100</v>
      </c>
      <c r="AA545" s="174">
        <f t="shared" si="263"/>
        <v>100</v>
      </c>
      <c r="AB545" s="174">
        <f t="shared" si="262"/>
        <v>100</v>
      </c>
      <c r="AC545" s="174">
        <f t="shared" si="272"/>
        <v>100</v>
      </c>
      <c r="AF545" s="162">
        <f t="shared" si="273"/>
        <v>100</v>
      </c>
      <c r="AG545" s="162">
        <f t="shared" si="278"/>
        <v>100</v>
      </c>
      <c r="AH545" s="162">
        <f t="shared" si="274"/>
        <v>100</v>
      </c>
      <c r="AI545" s="162">
        <f t="shared" si="275"/>
        <v>100</v>
      </c>
      <c r="AJ545" s="251"/>
      <c r="AM545" s="163"/>
      <c r="AQ545" s="243" t="s">
        <v>25562</v>
      </c>
    </row>
    <row r="546" spans="1:1023" ht="28.5">
      <c r="A546" s="406" t="s">
        <v>25563</v>
      </c>
      <c r="B546" s="156">
        <v>546</v>
      </c>
      <c r="C546" t="s">
        <v>26196</v>
      </c>
      <c r="D546" s="278" t="s">
        <v>25564</v>
      </c>
      <c r="E546" s="155" t="s">
        <v>791</v>
      </c>
      <c r="I546" s="349">
        <v>66.7</v>
      </c>
      <c r="J546" s="154">
        <v>2</v>
      </c>
      <c r="L546" s="154">
        <v>1</v>
      </c>
      <c r="N546" s="154">
        <v>1</v>
      </c>
      <c r="V546" s="166">
        <f t="shared" si="279"/>
        <v>100</v>
      </c>
      <c r="W546" s="166">
        <f t="shared" si="280"/>
        <v>100</v>
      </c>
      <c r="X546" s="166">
        <f t="shared" si="281"/>
        <v>100</v>
      </c>
      <c r="Y546" s="166">
        <f t="shared" si="276"/>
        <v>100</v>
      </c>
      <c r="Z546" s="166">
        <f t="shared" si="277"/>
        <v>100</v>
      </c>
      <c r="AA546" s="174">
        <f t="shared" si="263"/>
        <v>100</v>
      </c>
      <c r="AB546" s="174">
        <f t="shared" si="262"/>
        <v>100</v>
      </c>
      <c r="AC546" s="174">
        <f t="shared" si="272"/>
        <v>100</v>
      </c>
      <c r="AF546" s="162">
        <f t="shared" si="273"/>
        <v>100</v>
      </c>
      <c r="AG546" s="162">
        <f t="shared" si="278"/>
        <v>10</v>
      </c>
      <c r="AH546" s="162">
        <f t="shared" si="274"/>
        <v>100</v>
      </c>
      <c r="AI546" s="162">
        <f t="shared" si="275"/>
        <v>100</v>
      </c>
      <c r="AJ546" s="354" t="s">
        <v>26113</v>
      </c>
      <c r="AK546" s="154">
        <v>1</v>
      </c>
      <c r="AL546" s="154">
        <v>1</v>
      </c>
      <c r="AM546" s="163"/>
      <c r="AQ546" s="243" t="s">
        <v>26197</v>
      </c>
    </row>
    <row r="547" spans="1:1023" ht="28.5">
      <c r="A547" s="406" t="s">
        <v>25565</v>
      </c>
      <c r="B547" s="156">
        <v>547</v>
      </c>
      <c r="C547" t="s">
        <v>26198</v>
      </c>
      <c r="D547" s="278" t="s">
        <v>25566</v>
      </c>
      <c r="E547" s="155" t="s">
        <v>791</v>
      </c>
      <c r="I547" s="343"/>
      <c r="N547" s="154">
        <v>1</v>
      </c>
      <c r="V547" s="166">
        <f t="shared" si="279"/>
        <v>100</v>
      </c>
      <c r="W547" s="166">
        <f t="shared" si="280"/>
        <v>100</v>
      </c>
      <c r="X547" s="166">
        <f t="shared" si="281"/>
        <v>100</v>
      </c>
      <c r="Y547" s="166">
        <f t="shared" si="276"/>
        <v>100</v>
      </c>
      <c r="Z547" s="166">
        <f t="shared" si="277"/>
        <v>100</v>
      </c>
      <c r="AA547" s="174">
        <f t="shared" si="263"/>
        <v>100</v>
      </c>
      <c r="AB547" s="174">
        <f t="shared" si="262"/>
        <v>100</v>
      </c>
      <c r="AC547" s="174">
        <f t="shared" si="272"/>
        <v>100</v>
      </c>
      <c r="AF547" s="162">
        <f t="shared" si="273"/>
        <v>100</v>
      </c>
      <c r="AG547" s="162">
        <f t="shared" si="278"/>
        <v>100</v>
      </c>
      <c r="AH547" s="162">
        <f t="shared" si="274"/>
        <v>100</v>
      </c>
      <c r="AI547" s="162">
        <f t="shared" si="275"/>
        <v>100</v>
      </c>
      <c r="AJ547" s="251"/>
      <c r="AM547" s="163"/>
      <c r="AQ547" s="243" t="s">
        <v>25567</v>
      </c>
    </row>
    <row r="548" spans="1:1023" ht="28.5">
      <c r="A548" s="406" t="s">
        <v>25568</v>
      </c>
      <c r="B548" s="156">
        <v>548</v>
      </c>
      <c r="C548" t="s">
        <v>26199</v>
      </c>
      <c r="D548" s="278" t="s">
        <v>25569</v>
      </c>
      <c r="E548" s="155" t="s">
        <v>791</v>
      </c>
      <c r="I548" s="343"/>
      <c r="N548" s="154">
        <v>1</v>
      </c>
      <c r="V548" s="166">
        <f t="shared" si="279"/>
        <v>100</v>
      </c>
      <c r="W548" s="166">
        <f t="shared" si="280"/>
        <v>100</v>
      </c>
      <c r="X548" s="166">
        <f t="shared" si="281"/>
        <v>100</v>
      </c>
      <c r="Y548" s="166">
        <f t="shared" si="276"/>
        <v>100</v>
      </c>
      <c r="Z548" s="166">
        <f t="shared" si="277"/>
        <v>100</v>
      </c>
      <c r="AA548" s="174">
        <f t="shared" si="263"/>
        <v>100</v>
      </c>
      <c r="AB548" s="174">
        <f t="shared" si="262"/>
        <v>100</v>
      </c>
      <c r="AC548" s="174">
        <f t="shared" si="272"/>
        <v>100</v>
      </c>
      <c r="AF548" s="162">
        <f t="shared" si="273"/>
        <v>100</v>
      </c>
      <c r="AG548" s="162">
        <f t="shared" si="278"/>
        <v>100</v>
      </c>
      <c r="AH548" s="162">
        <f t="shared" si="274"/>
        <v>100</v>
      </c>
      <c r="AI548" s="162">
        <f t="shared" si="275"/>
        <v>100</v>
      </c>
      <c r="AJ548" s="251"/>
      <c r="AM548" s="163"/>
      <c r="AQ548" s="243" t="s">
        <v>25570</v>
      </c>
    </row>
    <row r="549" spans="1:1023" ht="28.5">
      <c r="A549" s="406" t="s">
        <v>25571</v>
      </c>
      <c r="B549" s="156">
        <v>549</v>
      </c>
      <c r="C549" t="s">
        <v>26200</v>
      </c>
      <c r="D549" s="278" t="s">
        <v>25572</v>
      </c>
      <c r="E549" s="155" t="s">
        <v>1406</v>
      </c>
      <c r="F549" s="154">
        <v>4</v>
      </c>
      <c r="H549" s="154">
        <v>4</v>
      </c>
      <c r="I549" s="349">
        <v>17.632000000000001</v>
      </c>
      <c r="O549" s="154">
        <v>2</v>
      </c>
      <c r="V549" s="166">
        <f t="shared" si="279"/>
        <v>100</v>
      </c>
      <c r="W549" s="166">
        <f t="shared" si="280"/>
        <v>10</v>
      </c>
      <c r="X549" s="166">
        <f t="shared" si="281"/>
        <v>100</v>
      </c>
      <c r="Y549" s="166">
        <f t="shared" si="276"/>
        <v>100</v>
      </c>
      <c r="Z549" s="166">
        <f t="shared" si="277"/>
        <v>100</v>
      </c>
      <c r="AA549" s="174">
        <f t="shared" si="263"/>
        <v>100</v>
      </c>
      <c r="AB549" s="174">
        <f t="shared" si="262"/>
        <v>100</v>
      </c>
      <c r="AC549" s="174">
        <f t="shared" si="272"/>
        <v>100</v>
      </c>
      <c r="AF549" s="162">
        <f t="shared" ref="AF549:AF563" si="282">IF(OR(OR(EXACT(J549,"1A"),EXACT(J549,"1B"),EXACT(J549,"1C")),K549=1),1,IF(K549=2,10,100))</f>
        <v>100</v>
      </c>
      <c r="AG549" s="162">
        <f t="shared" si="278"/>
        <v>100</v>
      </c>
      <c r="AH549" s="162">
        <f t="shared" ref="AH549:AH580" si="283">IF(OR(EXACT(J549,"1A"),EXACT(J549,"1B"),EXACT(J549,"1C"),K549=1),3,100)</f>
        <v>100</v>
      </c>
      <c r="AI549" s="162">
        <f t="shared" si="275"/>
        <v>100</v>
      </c>
      <c r="AJ549" s="354" t="s">
        <v>26201</v>
      </c>
      <c r="AM549" s="163"/>
      <c r="AQ549" s="243" t="s">
        <v>781</v>
      </c>
    </row>
    <row r="550" spans="1:1023" ht="28.5">
      <c r="A550" s="408" t="s">
        <v>25574</v>
      </c>
      <c r="B550" s="156">
        <v>550</v>
      </c>
      <c r="C550" t="s">
        <v>26202</v>
      </c>
      <c r="D550" s="278" t="s">
        <v>25573</v>
      </c>
      <c r="E550" s="400" t="s">
        <v>791</v>
      </c>
      <c r="I550" s="343"/>
      <c r="V550" s="166">
        <f t="shared" si="279"/>
        <v>100</v>
      </c>
      <c r="W550" s="166">
        <f t="shared" si="280"/>
        <v>100</v>
      </c>
      <c r="X550" s="166">
        <f t="shared" si="281"/>
        <v>100</v>
      </c>
      <c r="Y550" s="166">
        <f t="shared" si="276"/>
        <v>100</v>
      </c>
      <c r="Z550" s="166">
        <f t="shared" si="277"/>
        <v>100</v>
      </c>
      <c r="AA550" s="174">
        <f t="shared" si="263"/>
        <v>100</v>
      </c>
      <c r="AB550" s="174">
        <f t="shared" si="262"/>
        <v>100</v>
      </c>
      <c r="AC550" s="174">
        <f t="shared" si="272"/>
        <v>100</v>
      </c>
      <c r="AF550" s="162">
        <f t="shared" si="282"/>
        <v>100</v>
      </c>
      <c r="AG550" s="162">
        <f t="shared" si="278"/>
        <v>100</v>
      </c>
      <c r="AH550" s="162">
        <f t="shared" si="283"/>
        <v>100</v>
      </c>
      <c r="AI550" s="162">
        <f t="shared" si="275"/>
        <v>100</v>
      </c>
      <c r="AJ550" s="251"/>
      <c r="AM550" s="163"/>
      <c r="AQ550" s="273" t="s">
        <v>25575</v>
      </c>
    </row>
    <row r="551" spans="1:1023" ht="28.5">
      <c r="A551" s="406" t="s">
        <v>25576</v>
      </c>
      <c r="B551" s="156">
        <v>551</v>
      </c>
      <c r="C551" s="299" t="s">
        <v>25577</v>
      </c>
      <c r="D551" s="278" t="s">
        <v>25578</v>
      </c>
      <c r="E551" s="155" t="s">
        <v>1406</v>
      </c>
      <c r="I551" s="349">
        <v>110.19</v>
      </c>
      <c r="K551" s="154">
        <v>2</v>
      </c>
      <c r="V551" s="166">
        <f t="shared" si="279"/>
        <v>100</v>
      </c>
      <c r="W551" s="166">
        <f t="shared" si="280"/>
        <v>100</v>
      </c>
      <c r="X551" s="166">
        <f t="shared" si="281"/>
        <v>100</v>
      </c>
      <c r="Y551" s="166">
        <f t="shared" si="276"/>
        <v>100</v>
      </c>
      <c r="Z551" s="166">
        <f t="shared" si="277"/>
        <v>100</v>
      </c>
      <c r="AA551" s="174">
        <f t="shared" si="263"/>
        <v>100</v>
      </c>
      <c r="AB551" s="174">
        <f t="shared" si="262"/>
        <v>100</v>
      </c>
      <c r="AC551" s="174">
        <f t="shared" si="272"/>
        <v>100</v>
      </c>
      <c r="AF551" s="162">
        <f t="shared" si="282"/>
        <v>10</v>
      </c>
      <c r="AG551" s="162">
        <f t="shared" si="278"/>
        <v>100</v>
      </c>
      <c r="AH551" s="162">
        <f t="shared" si="283"/>
        <v>100</v>
      </c>
      <c r="AI551" s="162">
        <f t="shared" si="275"/>
        <v>100</v>
      </c>
      <c r="AJ551" s="354" t="s">
        <v>25600</v>
      </c>
      <c r="AK551" s="154">
        <v>1</v>
      </c>
      <c r="AL551" s="154">
        <v>1</v>
      </c>
      <c r="AM551" s="163"/>
      <c r="AO551" s="154">
        <v>1</v>
      </c>
      <c r="AQ551" s="243" t="s">
        <v>25579</v>
      </c>
    </row>
    <row r="552" spans="1:1023">
      <c r="A552" s="406" t="s">
        <v>25580</v>
      </c>
      <c r="B552" s="156">
        <v>552</v>
      </c>
      <c r="C552" t="s">
        <v>26203</v>
      </c>
      <c r="D552" s="278" t="s">
        <v>25581</v>
      </c>
      <c r="F552" s="154">
        <v>4</v>
      </c>
      <c r="I552" s="343"/>
      <c r="L552" s="154">
        <v>1</v>
      </c>
      <c r="Q552" s="154">
        <v>2</v>
      </c>
      <c r="R552" s="154">
        <v>2</v>
      </c>
      <c r="V552" s="166">
        <f t="shared" si="279"/>
        <v>100</v>
      </c>
      <c r="W552" s="166">
        <f t="shared" si="280"/>
        <v>100</v>
      </c>
      <c r="X552" s="166">
        <f t="shared" si="281"/>
        <v>100</v>
      </c>
      <c r="Y552" s="166">
        <f t="shared" si="276"/>
        <v>100</v>
      </c>
      <c r="Z552" s="166">
        <f t="shared" si="277"/>
        <v>100</v>
      </c>
      <c r="AA552" s="174">
        <f t="shared" si="263"/>
        <v>1</v>
      </c>
      <c r="AB552" s="174">
        <f t="shared" si="262"/>
        <v>1</v>
      </c>
      <c r="AC552" s="174">
        <f t="shared" si="272"/>
        <v>100</v>
      </c>
      <c r="AF552" s="162">
        <f t="shared" si="282"/>
        <v>100</v>
      </c>
      <c r="AG552" s="162">
        <f t="shared" si="278"/>
        <v>100</v>
      </c>
      <c r="AH552" s="162">
        <f t="shared" si="283"/>
        <v>100</v>
      </c>
      <c r="AI552" s="162">
        <f t="shared" si="275"/>
        <v>100</v>
      </c>
      <c r="AJ552" s="251"/>
      <c r="AM552" s="163"/>
      <c r="AQ552" s="243" t="s">
        <v>25582</v>
      </c>
    </row>
    <row r="553" spans="1:1023" ht="30">
      <c r="A553" s="296" t="s">
        <v>2674</v>
      </c>
      <c r="B553" s="156">
        <v>553</v>
      </c>
      <c r="C553" s="310" t="s">
        <v>25501</v>
      </c>
      <c r="D553" s="296" t="s">
        <v>21359</v>
      </c>
      <c r="E553"/>
      <c r="F553">
        <v>4</v>
      </c>
      <c r="G553"/>
      <c r="H553" s="154">
        <v>1</v>
      </c>
      <c r="I553" s="349">
        <v>3.5000000000000003E-2</v>
      </c>
      <c r="J553" s="359">
        <v>2</v>
      </c>
      <c r="K553" s="359">
        <v>2</v>
      </c>
      <c r="L553" s="154">
        <v>1</v>
      </c>
      <c r="M553" s="154">
        <v>1</v>
      </c>
      <c r="N553"/>
      <c r="O553" s="156">
        <v>3</v>
      </c>
      <c r="R553"/>
      <c r="S553"/>
      <c r="T553"/>
      <c r="U553" s="232"/>
      <c r="V553" s="166">
        <f t="shared" si="279"/>
        <v>100</v>
      </c>
      <c r="W553" s="166">
        <f t="shared" si="280"/>
        <v>100</v>
      </c>
      <c r="X553" s="166">
        <f t="shared" si="281"/>
        <v>20</v>
      </c>
      <c r="Y553" s="166">
        <f t="shared" si="276"/>
        <v>100</v>
      </c>
      <c r="Z553" s="166">
        <f t="shared" si="277"/>
        <v>100</v>
      </c>
      <c r="AA553" s="174">
        <f t="shared" si="263"/>
        <v>100</v>
      </c>
      <c r="AB553" s="174">
        <f t="shared" si="262"/>
        <v>100</v>
      </c>
      <c r="AC553" s="174">
        <f t="shared" si="272"/>
        <v>100</v>
      </c>
      <c r="AD553" s="233">
        <v>0.5</v>
      </c>
      <c r="AE553" s="233">
        <v>0.5</v>
      </c>
      <c r="AF553" s="162">
        <f t="shared" si="282"/>
        <v>10</v>
      </c>
      <c r="AG553" s="162">
        <f t="shared" si="278"/>
        <v>10</v>
      </c>
      <c r="AH553" s="162">
        <f t="shared" si="283"/>
        <v>100</v>
      </c>
      <c r="AI553" s="162">
        <f t="shared" ref="AI553:AI580" si="284">IF(OR(EXACT(J553,"1A"),EXACT(J553,"1B"),EXACT(J553,"1C")),5,100)</f>
        <v>100</v>
      </c>
      <c r="AJ553" s="354" t="s">
        <v>26204</v>
      </c>
      <c r="AK553"/>
      <c r="AL553"/>
      <c r="AM553" s="163"/>
      <c r="AN553"/>
      <c r="AO553"/>
      <c r="AQ553" s="269" t="s">
        <v>25502</v>
      </c>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c r="IW553"/>
      <c r="IX553"/>
      <c r="IY553"/>
      <c r="IZ553"/>
      <c r="JA553"/>
      <c r="JB553"/>
      <c r="JC553"/>
      <c r="JD553"/>
      <c r="JE553"/>
      <c r="JF553"/>
      <c r="JG553"/>
      <c r="JH553"/>
      <c r="JI553"/>
      <c r="JJ553"/>
      <c r="JK553"/>
      <c r="JL553"/>
      <c r="JM553"/>
      <c r="JN553"/>
      <c r="JO553"/>
      <c r="JP553"/>
      <c r="JQ553"/>
      <c r="JR553"/>
      <c r="JS553"/>
      <c r="JT553"/>
      <c r="JU553"/>
      <c r="JV553"/>
      <c r="JW553"/>
      <c r="JX553"/>
      <c r="JY553"/>
      <c r="JZ553"/>
      <c r="KA553"/>
      <c r="KB553"/>
      <c r="KC553"/>
      <c r="KD553"/>
      <c r="KE553"/>
      <c r="KF553"/>
      <c r="KG553"/>
      <c r="KH553"/>
      <c r="KI553"/>
      <c r="KJ553"/>
      <c r="KK553"/>
      <c r="KL553"/>
      <c r="KM553"/>
      <c r="KN553"/>
      <c r="KO553"/>
      <c r="KP553"/>
      <c r="KQ553"/>
      <c r="KR553"/>
      <c r="KS553"/>
      <c r="KT553"/>
      <c r="KU553"/>
      <c r="KV553"/>
      <c r="KW553"/>
      <c r="KX553"/>
      <c r="KY553"/>
      <c r="KZ553"/>
      <c r="LA553"/>
      <c r="LB553"/>
      <c r="LC553"/>
      <c r="LD553"/>
      <c r="LE553"/>
      <c r="LF553"/>
      <c r="LG553"/>
      <c r="LH553"/>
      <c r="LI553"/>
      <c r="LJ553"/>
      <c r="LK553"/>
      <c r="LL553"/>
      <c r="LM553"/>
      <c r="LN553"/>
      <c r="LO553"/>
      <c r="LP553"/>
      <c r="LQ553"/>
      <c r="LR553"/>
      <c r="LS553"/>
      <c r="LT553"/>
      <c r="LU553"/>
      <c r="LV553"/>
      <c r="LW553"/>
      <c r="LX553"/>
      <c r="LY553"/>
      <c r="LZ553"/>
      <c r="MA553"/>
      <c r="MB553"/>
      <c r="MC553"/>
      <c r="MD553"/>
      <c r="ME553"/>
      <c r="MF553"/>
      <c r="MG553"/>
      <c r="MH553"/>
      <c r="MI553"/>
      <c r="MJ553"/>
      <c r="MK553"/>
      <c r="ML553"/>
      <c r="MM553"/>
      <c r="MN553"/>
      <c r="MO553"/>
      <c r="MP553"/>
      <c r="MQ553"/>
      <c r="MR553"/>
      <c r="MS553"/>
      <c r="MT553"/>
      <c r="MU553"/>
      <c r="MV553"/>
      <c r="MW553"/>
      <c r="MX553"/>
      <c r="MY553"/>
      <c r="MZ553"/>
      <c r="NA553"/>
      <c r="NB553"/>
      <c r="NC553"/>
      <c r="ND553"/>
      <c r="NE553"/>
      <c r="NF553"/>
      <c r="NG553"/>
      <c r="NH553"/>
      <c r="NI553"/>
      <c r="NJ553"/>
      <c r="NK553"/>
      <c r="NL553"/>
      <c r="NM553"/>
      <c r="NN553"/>
      <c r="NO553"/>
      <c r="NP553"/>
      <c r="NQ553"/>
      <c r="NR553"/>
      <c r="NS553"/>
      <c r="NT553"/>
      <c r="NU553"/>
      <c r="NV553"/>
      <c r="NW553"/>
      <c r="NX553"/>
      <c r="NY553"/>
      <c r="NZ553"/>
      <c r="OA553"/>
      <c r="OB553"/>
      <c r="OC553"/>
      <c r="OD553"/>
      <c r="OE553"/>
      <c r="OF553"/>
      <c r="OG553"/>
      <c r="OH553"/>
      <c r="OI553"/>
      <c r="OJ553"/>
      <c r="OK553"/>
      <c r="OL553"/>
      <c r="OM553"/>
      <c r="ON553"/>
      <c r="OO553"/>
      <c r="OP553"/>
      <c r="OQ553"/>
      <c r="OR553"/>
      <c r="OS553"/>
      <c r="OT553"/>
      <c r="OU553"/>
      <c r="OV553"/>
      <c r="OW553"/>
      <c r="OX553"/>
      <c r="OY553"/>
      <c r="OZ553"/>
      <c r="PA553"/>
      <c r="PB553"/>
      <c r="PC553"/>
      <c r="PD553"/>
      <c r="PE553"/>
      <c r="PF553"/>
      <c r="PG553"/>
      <c r="PH553"/>
      <c r="PI553"/>
      <c r="PJ553"/>
      <c r="PK553"/>
      <c r="PL553"/>
      <c r="PM553"/>
      <c r="PN553"/>
      <c r="PO553"/>
      <c r="PP553"/>
      <c r="PQ553"/>
      <c r="PR553"/>
      <c r="PS553"/>
      <c r="PT553"/>
      <c r="PU553"/>
      <c r="PV553"/>
      <c r="PW553"/>
      <c r="PX553"/>
      <c r="PY553"/>
      <c r="PZ553"/>
      <c r="QA553"/>
      <c r="QB553"/>
      <c r="QC553"/>
      <c r="QD553"/>
      <c r="QE553"/>
      <c r="QF553"/>
      <c r="QG553"/>
      <c r="QH553"/>
      <c r="QI553"/>
      <c r="QJ553"/>
      <c r="QK553"/>
      <c r="QL553"/>
      <c r="QM553"/>
      <c r="QN553"/>
      <c r="QO553"/>
      <c r="QP553"/>
      <c r="QQ553"/>
      <c r="QR553"/>
      <c r="QS553"/>
      <c r="QT553"/>
      <c r="QU553"/>
      <c r="QV553"/>
      <c r="QW553"/>
      <c r="QX553"/>
      <c r="QY553"/>
      <c r="QZ553"/>
      <c r="RA553"/>
      <c r="RB553"/>
      <c r="RC553"/>
      <c r="RD553"/>
      <c r="RE553"/>
      <c r="RF553"/>
      <c r="RG553"/>
      <c r="RH553"/>
      <c r="RI553"/>
      <c r="RJ553"/>
      <c r="RK553"/>
      <c r="RL553"/>
      <c r="RM553"/>
      <c r="RN553"/>
      <c r="RO553"/>
      <c r="RP553"/>
      <c r="RQ553"/>
      <c r="RR553"/>
      <c r="RS553"/>
      <c r="RT553"/>
      <c r="RU553"/>
      <c r="RV553"/>
      <c r="RW553"/>
      <c r="RX553"/>
      <c r="RY553"/>
      <c r="RZ553"/>
      <c r="SA553"/>
      <c r="SB553"/>
      <c r="SC553"/>
      <c r="SD553"/>
      <c r="SE553"/>
      <c r="SF553"/>
      <c r="SG553"/>
      <c r="SH553"/>
      <c r="SI553"/>
      <c r="SJ553"/>
      <c r="SK553"/>
      <c r="SL553"/>
      <c r="SM553"/>
      <c r="SN553"/>
      <c r="SO553"/>
      <c r="SP553"/>
      <c r="SQ553"/>
      <c r="SR553"/>
      <c r="SS553"/>
      <c r="ST553"/>
      <c r="SU553"/>
      <c r="SV553"/>
      <c r="SW553"/>
      <c r="SX553"/>
      <c r="SY553"/>
      <c r="SZ553"/>
      <c r="TA553"/>
      <c r="TB553"/>
      <c r="TC553"/>
      <c r="TD553"/>
      <c r="TE553"/>
      <c r="TF553"/>
      <c r="TG553"/>
      <c r="TH553"/>
      <c r="TI553"/>
      <c r="TJ553"/>
      <c r="TK553"/>
      <c r="TL553"/>
      <c r="TM553"/>
      <c r="TN553"/>
      <c r="TO553"/>
      <c r="TP553"/>
      <c r="TQ553"/>
      <c r="TR553"/>
      <c r="TS553"/>
      <c r="TT553"/>
      <c r="TU553"/>
      <c r="TV553"/>
      <c r="TW553"/>
      <c r="TX553"/>
      <c r="TY553"/>
      <c r="TZ553"/>
      <c r="UA553"/>
      <c r="UB553"/>
      <c r="UC553"/>
      <c r="UD553"/>
      <c r="UE553"/>
      <c r="UF553"/>
      <c r="UG553"/>
      <c r="UH553"/>
      <c r="UI553"/>
      <c r="UJ553"/>
      <c r="UK553"/>
      <c r="UL553"/>
      <c r="UM553"/>
      <c r="UN553"/>
      <c r="UO553"/>
      <c r="UP553"/>
      <c r="UQ553"/>
      <c r="UR553"/>
      <c r="US553"/>
      <c r="UT553"/>
      <c r="UU553"/>
      <c r="UV553"/>
      <c r="UW553"/>
      <c r="UX553"/>
      <c r="UY553"/>
      <c r="UZ553"/>
      <c r="VA553"/>
      <c r="VB553"/>
      <c r="VC553"/>
      <c r="VD553"/>
      <c r="VE553"/>
      <c r="VF553"/>
      <c r="VG553"/>
      <c r="VH553"/>
      <c r="VI553"/>
      <c r="VJ553"/>
      <c r="VK553"/>
      <c r="VL553"/>
      <c r="VM553"/>
      <c r="VN553"/>
      <c r="VO553"/>
      <c r="VP553"/>
      <c r="VQ553"/>
      <c r="VR553"/>
      <c r="VS553"/>
      <c r="VT553"/>
      <c r="VU553"/>
      <c r="VV553"/>
      <c r="VW553"/>
      <c r="VX553"/>
      <c r="VY553"/>
      <c r="VZ553"/>
      <c r="WA553"/>
      <c r="WB553"/>
      <c r="WC553"/>
      <c r="WD553"/>
      <c r="WE553"/>
      <c r="WF553"/>
      <c r="WG553"/>
      <c r="WH553"/>
      <c r="WI553"/>
      <c r="WJ553"/>
      <c r="WK553"/>
      <c r="WL553"/>
      <c r="WM553"/>
      <c r="WN553"/>
      <c r="WO553"/>
      <c r="WP553"/>
      <c r="WQ553"/>
      <c r="WR553"/>
      <c r="WS553"/>
      <c r="WT553"/>
      <c r="WU553"/>
      <c r="WV553"/>
      <c r="WW553"/>
      <c r="WX553"/>
      <c r="WY553"/>
      <c r="WZ553"/>
      <c r="XA553"/>
      <c r="XB553"/>
      <c r="XC553"/>
      <c r="XD553"/>
      <c r="XE553"/>
      <c r="XF553"/>
      <c r="XG553"/>
      <c r="XH553"/>
      <c r="XI553"/>
      <c r="XJ553"/>
      <c r="XK553"/>
      <c r="XL553"/>
      <c r="XM553"/>
      <c r="XN553"/>
      <c r="XO553"/>
      <c r="XP553"/>
      <c r="XQ553"/>
      <c r="XR553"/>
      <c r="XS553"/>
      <c r="XT553"/>
      <c r="XU553"/>
      <c r="XV553"/>
      <c r="XW553"/>
      <c r="XX553"/>
      <c r="XY553"/>
      <c r="XZ553"/>
      <c r="YA553"/>
      <c r="YB553"/>
      <c r="YC553"/>
      <c r="YD553"/>
      <c r="YE553"/>
      <c r="YF553"/>
      <c r="YG553"/>
      <c r="YH553"/>
      <c r="YI553"/>
      <c r="YJ553"/>
      <c r="YK553"/>
      <c r="YL553"/>
      <c r="YM553"/>
      <c r="YN553"/>
      <c r="YO553"/>
      <c r="YP553"/>
      <c r="YQ553"/>
      <c r="YR553"/>
      <c r="YS553"/>
      <c r="YT553"/>
      <c r="YU553"/>
      <c r="YV553"/>
      <c r="YW553"/>
      <c r="YX553"/>
      <c r="YY553"/>
      <c r="YZ553"/>
      <c r="ZA553"/>
      <c r="ZB553"/>
      <c r="ZC553"/>
      <c r="ZD553"/>
      <c r="ZE553"/>
      <c r="ZF553"/>
      <c r="ZG553"/>
      <c r="ZH553"/>
      <c r="ZI553"/>
      <c r="ZJ553"/>
      <c r="ZK553"/>
      <c r="ZL553"/>
      <c r="ZM553"/>
      <c r="ZN553"/>
      <c r="ZO553"/>
      <c r="ZP553"/>
      <c r="ZQ553"/>
      <c r="ZR553"/>
      <c r="ZS553"/>
      <c r="ZT553"/>
      <c r="ZU553"/>
      <c r="ZV553"/>
      <c r="ZW553"/>
      <c r="ZX553"/>
      <c r="ZY553"/>
      <c r="ZZ553"/>
      <c r="AAA553"/>
      <c r="AAB553"/>
      <c r="AAC553"/>
      <c r="AAD553"/>
      <c r="AAE553"/>
      <c r="AAF553"/>
      <c r="AAG553"/>
      <c r="AAH553"/>
      <c r="AAI553"/>
      <c r="AAJ553"/>
      <c r="AAK553"/>
      <c r="AAL553"/>
      <c r="AAM553"/>
      <c r="AAN553"/>
      <c r="AAO553"/>
      <c r="AAP553"/>
      <c r="AAQ553"/>
      <c r="AAR553"/>
      <c r="AAS553"/>
      <c r="AAT553"/>
      <c r="AAU553"/>
      <c r="AAV553"/>
      <c r="AAW553"/>
      <c r="AAX553"/>
      <c r="AAY553"/>
      <c r="AAZ553"/>
      <c r="ABA553"/>
      <c r="ABB553"/>
      <c r="ABC553"/>
      <c r="ABD553"/>
      <c r="ABE553"/>
      <c r="ABF553"/>
      <c r="ABG553"/>
      <c r="ABH553"/>
      <c r="ABI553"/>
      <c r="ABJ553"/>
      <c r="ABK553"/>
      <c r="ABL553"/>
      <c r="ABM553"/>
      <c r="ABN553"/>
      <c r="ABO553"/>
      <c r="ABP553"/>
      <c r="ABQ553"/>
      <c r="ABR553"/>
      <c r="ABS553"/>
      <c r="ABT553"/>
      <c r="ABU553"/>
      <c r="ABV553"/>
      <c r="ABW553"/>
      <c r="ABX553"/>
      <c r="ABY553"/>
      <c r="ABZ553"/>
      <c r="ACA553"/>
      <c r="ACB553"/>
      <c r="ACC553"/>
      <c r="ACD553"/>
      <c r="ACE553"/>
      <c r="ACF553"/>
      <c r="ACG553"/>
      <c r="ACH553"/>
      <c r="ACI553"/>
      <c r="ACJ553"/>
      <c r="ACK553"/>
      <c r="ACL553"/>
      <c r="ACM553"/>
      <c r="ACN553"/>
      <c r="ACO553"/>
      <c r="ACP553"/>
      <c r="ACQ553"/>
      <c r="ACR553"/>
      <c r="ACS553"/>
      <c r="ACT553"/>
      <c r="ACU553"/>
      <c r="ACV553"/>
      <c r="ACW553"/>
      <c r="ACX553"/>
      <c r="ACY553"/>
      <c r="ACZ553"/>
      <c r="ADA553"/>
      <c r="ADB553"/>
      <c r="ADC553"/>
      <c r="ADD553"/>
      <c r="ADE553"/>
      <c r="ADF553"/>
      <c r="ADG553"/>
      <c r="ADH553"/>
      <c r="ADI553"/>
      <c r="ADJ553"/>
      <c r="ADK553"/>
      <c r="ADL553"/>
      <c r="ADM553"/>
      <c r="ADN553"/>
      <c r="ADO553"/>
      <c r="ADP553"/>
      <c r="ADQ553"/>
      <c r="ADR553"/>
      <c r="ADS553"/>
      <c r="ADT553"/>
      <c r="ADU553"/>
      <c r="ADV553"/>
      <c r="ADW553"/>
      <c r="ADX553"/>
      <c r="ADY553"/>
      <c r="ADZ553"/>
      <c r="AEA553"/>
      <c r="AEB553"/>
      <c r="AEC553"/>
      <c r="AED553"/>
      <c r="AEE553"/>
      <c r="AEF553"/>
      <c r="AEG553"/>
      <c r="AEH553"/>
      <c r="AEI553"/>
      <c r="AEJ553"/>
      <c r="AEK553"/>
      <c r="AEL553"/>
      <c r="AEM553"/>
      <c r="AEN553"/>
      <c r="AEO553"/>
      <c r="AEP553"/>
      <c r="AEQ553"/>
      <c r="AER553"/>
      <c r="AES553"/>
      <c r="AET553"/>
      <c r="AEU553"/>
      <c r="AEV553"/>
      <c r="AEW553"/>
      <c r="AEX553"/>
      <c r="AEY553"/>
      <c r="AEZ553"/>
      <c r="AFA553"/>
      <c r="AFB553"/>
      <c r="AFC553"/>
      <c r="AFD553"/>
      <c r="AFE553"/>
      <c r="AFF553"/>
      <c r="AFG553"/>
      <c r="AFH553"/>
      <c r="AFI553"/>
      <c r="AFJ553"/>
      <c r="AFK553"/>
      <c r="AFL553"/>
      <c r="AFM553"/>
      <c r="AFN553"/>
      <c r="AFO553"/>
      <c r="AFP553"/>
      <c r="AFQ553"/>
      <c r="AFR553"/>
      <c r="AFS553"/>
      <c r="AFT553"/>
      <c r="AFU553"/>
      <c r="AFV553"/>
      <c r="AFW553"/>
      <c r="AFX553"/>
      <c r="AFY553"/>
      <c r="AFZ553"/>
      <c r="AGA553"/>
      <c r="AGB553"/>
      <c r="AGC553"/>
      <c r="AGD553"/>
      <c r="AGE553"/>
      <c r="AGF553"/>
      <c r="AGG553"/>
      <c r="AGH553"/>
      <c r="AGI553"/>
      <c r="AGJ553"/>
      <c r="AGK553"/>
      <c r="AGL553"/>
      <c r="AGM553"/>
      <c r="AGN553"/>
      <c r="AGO553"/>
      <c r="AGP553"/>
      <c r="AGQ553"/>
      <c r="AGR553"/>
      <c r="AGS553"/>
      <c r="AGT553"/>
      <c r="AGU553"/>
      <c r="AGV553"/>
      <c r="AGW553"/>
      <c r="AGX553"/>
      <c r="AGY553"/>
      <c r="AGZ553"/>
      <c r="AHA553"/>
      <c r="AHB553"/>
      <c r="AHC553"/>
      <c r="AHD553"/>
      <c r="AHE553"/>
      <c r="AHF553"/>
      <c r="AHG553"/>
      <c r="AHH553"/>
      <c r="AHI553"/>
      <c r="AHJ553"/>
      <c r="AHK553"/>
      <c r="AHL553"/>
      <c r="AHM553"/>
      <c r="AHN553"/>
      <c r="AHO553"/>
      <c r="AHP553"/>
      <c r="AHQ553"/>
      <c r="AHR553"/>
      <c r="AHS553"/>
      <c r="AHT553"/>
      <c r="AHU553"/>
      <c r="AHV553"/>
      <c r="AHW553"/>
      <c r="AHX553"/>
      <c r="AHY553"/>
      <c r="AHZ553"/>
      <c r="AIA553"/>
      <c r="AIB553"/>
      <c r="AIC553"/>
      <c r="AID553"/>
      <c r="AIE553"/>
      <c r="AIF553"/>
      <c r="AIG553"/>
      <c r="AIH553"/>
      <c r="AII553"/>
      <c r="AIJ553"/>
      <c r="AIK553"/>
      <c r="AIL553"/>
      <c r="AIM553"/>
      <c r="AIN553"/>
      <c r="AIO553"/>
      <c r="AIP553"/>
      <c r="AIQ553"/>
      <c r="AIR553"/>
      <c r="AIS553"/>
      <c r="AIT553"/>
      <c r="AIU553"/>
      <c r="AIV553"/>
      <c r="AIW553"/>
      <c r="AIX553"/>
      <c r="AIY553"/>
      <c r="AIZ553"/>
      <c r="AJA553"/>
      <c r="AJB553"/>
      <c r="AJC553"/>
      <c r="AJD553"/>
      <c r="AJE553"/>
      <c r="AJF553"/>
      <c r="AJG553"/>
      <c r="AJH553"/>
      <c r="AJI553"/>
      <c r="AJJ553"/>
      <c r="AJK553"/>
      <c r="AJL553"/>
      <c r="AJM553"/>
      <c r="AJN553"/>
      <c r="AJO553"/>
      <c r="AJP553"/>
      <c r="AJQ553"/>
      <c r="AJR553"/>
      <c r="AJS553"/>
      <c r="AJT553"/>
      <c r="AJU553"/>
      <c r="AJV553"/>
      <c r="AJW553"/>
      <c r="AJX553"/>
      <c r="AJY553"/>
      <c r="AJZ553"/>
      <c r="AKA553"/>
      <c r="AKB553"/>
      <c r="AKC553"/>
      <c r="AKD553"/>
      <c r="AKE553"/>
      <c r="AKF553"/>
      <c r="AKG553"/>
      <c r="AKH553"/>
      <c r="AKI553"/>
      <c r="AKJ553"/>
      <c r="AKK553"/>
      <c r="AKL553"/>
      <c r="AKM553"/>
      <c r="AKN553"/>
      <c r="AKO553"/>
      <c r="AKP553"/>
      <c r="AKQ553"/>
      <c r="AKR553"/>
      <c r="AKS553"/>
      <c r="AKT553"/>
      <c r="AKU553"/>
      <c r="AKV553"/>
      <c r="AKW553"/>
      <c r="AKX553"/>
      <c r="AKY553"/>
      <c r="AKZ553"/>
      <c r="ALA553"/>
      <c r="ALB553"/>
      <c r="ALC553"/>
      <c r="ALD553"/>
      <c r="ALE553"/>
      <c r="ALF553"/>
      <c r="ALG553"/>
      <c r="ALH553"/>
      <c r="ALI553"/>
      <c r="ALJ553"/>
      <c r="ALK553"/>
      <c r="ALL553"/>
      <c r="ALM553"/>
      <c r="ALN553"/>
      <c r="ALO553"/>
      <c r="ALP553"/>
      <c r="ALQ553"/>
      <c r="ALR553"/>
      <c r="ALS553"/>
      <c r="ALT553"/>
      <c r="ALU553"/>
      <c r="ALV553"/>
      <c r="ALW553"/>
      <c r="ALX553"/>
      <c r="ALY553"/>
      <c r="ALZ553"/>
      <c r="AMA553"/>
      <c r="AMB553"/>
      <c r="AMC553"/>
      <c r="AMD553"/>
      <c r="AME553"/>
      <c r="AMF553"/>
      <c r="AMG553"/>
      <c r="AMH553"/>
      <c r="AMI553"/>
    </row>
    <row r="554" spans="1:1023" ht="60">
      <c r="A554" s="296" t="s">
        <v>25503</v>
      </c>
      <c r="B554" s="156">
        <v>554</v>
      </c>
      <c r="C554" s="310" t="s">
        <v>25504</v>
      </c>
      <c r="D554" s="296" t="s">
        <v>25505</v>
      </c>
      <c r="E554"/>
      <c r="F554"/>
      <c r="G554"/>
      <c r="H554" s="154">
        <v>4</v>
      </c>
      <c r="I554" s="349">
        <v>0.5</v>
      </c>
      <c r="L554" s="154">
        <v>1</v>
      </c>
      <c r="M554" s="154" t="s">
        <v>6468</v>
      </c>
      <c r="N554"/>
      <c r="O554" s="156">
        <v>3</v>
      </c>
      <c r="R554"/>
      <c r="S554"/>
      <c r="T554"/>
      <c r="U554" s="232"/>
      <c r="V554" s="166">
        <f t="shared" si="279"/>
        <v>100</v>
      </c>
      <c r="W554" s="166">
        <f t="shared" si="280"/>
        <v>100</v>
      </c>
      <c r="X554" s="166">
        <f t="shared" si="281"/>
        <v>20</v>
      </c>
      <c r="Y554" s="166">
        <f t="shared" si="276"/>
        <v>100</v>
      </c>
      <c r="Z554" s="166">
        <f t="shared" si="277"/>
        <v>100</v>
      </c>
      <c r="AA554" s="174">
        <f t="shared" si="263"/>
        <v>100</v>
      </c>
      <c r="AB554" s="174">
        <f t="shared" ref="AB554:AB580" si="285">IF(OR(EXACT(R554,"1A"),EXACT(R554,"1B")),0.1,IF(R554=2,1,100))</f>
        <v>100</v>
      </c>
      <c r="AC554" s="174">
        <f t="shared" si="272"/>
        <v>100</v>
      </c>
      <c r="AD554"/>
      <c r="AE554" s="233"/>
      <c r="AF554" s="162">
        <f t="shared" si="282"/>
        <v>100</v>
      </c>
      <c r="AG554" s="162">
        <f t="shared" si="278"/>
        <v>100</v>
      </c>
      <c r="AH554" s="162">
        <f t="shared" si="283"/>
        <v>100</v>
      </c>
      <c r="AI554" s="162">
        <f t="shared" si="284"/>
        <v>100</v>
      </c>
      <c r="AJ554" s="354" t="s">
        <v>26205</v>
      </c>
      <c r="AK554"/>
      <c r="AL554"/>
      <c r="AM554" s="163"/>
      <c r="AN554"/>
      <c r="AO554"/>
      <c r="AQ554" s="243" t="s">
        <v>781</v>
      </c>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c r="JB554"/>
      <c r="JC554"/>
      <c r="JD554"/>
      <c r="JE554"/>
      <c r="JF554"/>
      <c r="JG554"/>
      <c r="JH554"/>
      <c r="JI554"/>
      <c r="JJ554"/>
      <c r="JK554"/>
      <c r="JL554"/>
      <c r="JM554"/>
      <c r="JN554"/>
      <c r="JO554"/>
      <c r="JP554"/>
      <c r="JQ554"/>
      <c r="JR554"/>
      <c r="JS554"/>
      <c r="JT554"/>
      <c r="JU554"/>
      <c r="JV554"/>
      <c r="JW554"/>
      <c r="JX554"/>
      <c r="JY554"/>
      <c r="JZ554"/>
      <c r="KA554"/>
      <c r="KB554"/>
      <c r="KC554"/>
      <c r="KD554"/>
      <c r="KE554"/>
      <c r="KF554"/>
      <c r="KG554"/>
      <c r="KH554"/>
      <c r="KI554"/>
      <c r="KJ554"/>
      <c r="KK554"/>
      <c r="KL554"/>
      <c r="KM554"/>
      <c r="KN554"/>
      <c r="KO554"/>
      <c r="KP554"/>
      <c r="KQ554"/>
      <c r="KR554"/>
      <c r="KS554"/>
      <c r="KT554"/>
      <c r="KU554"/>
      <c r="KV554"/>
      <c r="KW554"/>
      <c r="KX554"/>
      <c r="KY554"/>
      <c r="KZ554"/>
      <c r="LA554"/>
      <c r="LB554"/>
      <c r="LC554"/>
      <c r="LD554"/>
      <c r="LE554"/>
      <c r="LF554"/>
      <c r="LG554"/>
      <c r="LH554"/>
      <c r="LI554"/>
      <c r="LJ554"/>
      <c r="LK554"/>
      <c r="LL554"/>
      <c r="LM554"/>
      <c r="LN554"/>
      <c r="LO554"/>
      <c r="LP554"/>
      <c r="LQ554"/>
      <c r="LR554"/>
      <c r="LS554"/>
      <c r="LT554"/>
      <c r="LU554"/>
      <c r="LV554"/>
      <c r="LW554"/>
      <c r="LX554"/>
      <c r="LY554"/>
      <c r="LZ554"/>
      <c r="MA554"/>
      <c r="MB554"/>
      <c r="MC554"/>
      <c r="MD554"/>
      <c r="ME554"/>
      <c r="MF554"/>
      <c r="MG554"/>
      <c r="MH554"/>
      <c r="MI554"/>
      <c r="MJ554"/>
      <c r="MK554"/>
      <c r="ML554"/>
      <c r="MM554"/>
      <c r="MN554"/>
      <c r="MO554"/>
      <c r="MP554"/>
      <c r="MQ554"/>
      <c r="MR554"/>
      <c r="MS554"/>
      <c r="MT554"/>
      <c r="MU554"/>
      <c r="MV554"/>
      <c r="MW554"/>
      <c r="MX554"/>
      <c r="MY554"/>
      <c r="MZ554"/>
      <c r="NA554"/>
      <c r="NB554"/>
      <c r="NC554"/>
      <c r="ND554"/>
      <c r="NE554"/>
      <c r="NF554"/>
      <c r="NG554"/>
      <c r="NH554"/>
      <c r="NI554"/>
      <c r="NJ554"/>
      <c r="NK554"/>
      <c r="NL554"/>
      <c r="NM554"/>
      <c r="NN554"/>
      <c r="NO554"/>
      <c r="NP554"/>
      <c r="NQ554"/>
      <c r="NR554"/>
      <c r="NS554"/>
      <c r="NT554"/>
      <c r="NU554"/>
      <c r="NV554"/>
      <c r="NW554"/>
      <c r="NX554"/>
      <c r="NY554"/>
      <c r="NZ554"/>
      <c r="OA554"/>
      <c r="OB554"/>
      <c r="OC554"/>
      <c r="OD554"/>
      <c r="OE554"/>
      <c r="OF554"/>
      <c r="OG554"/>
      <c r="OH554"/>
      <c r="OI554"/>
      <c r="OJ554"/>
      <c r="OK554"/>
      <c r="OL554"/>
      <c r="OM554"/>
      <c r="ON554"/>
      <c r="OO554"/>
      <c r="OP554"/>
      <c r="OQ554"/>
      <c r="OR554"/>
      <c r="OS554"/>
      <c r="OT554"/>
      <c r="OU554"/>
      <c r="OV554"/>
      <c r="OW554"/>
      <c r="OX554"/>
      <c r="OY554"/>
      <c r="OZ554"/>
      <c r="PA554"/>
      <c r="PB554"/>
      <c r="PC554"/>
      <c r="PD554"/>
      <c r="PE554"/>
      <c r="PF554"/>
      <c r="PG554"/>
      <c r="PH554"/>
      <c r="PI554"/>
      <c r="PJ554"/>
      <c r="PK554"/>
      <c r="PL554"/>
      <c r="PM554"/>
      <c r="PN554"/>
      <c r="PO554"/>
      <c r="PP554"/>
      <c r="PQ554"/>
      <c r="PR554"/>
      <c r="PS554"/>
      <c r="PT554"/>
      <c r="PU554"/>
      <c r="PV554"/>
      <c r="PW554"/>
      <c r="PX554"/>
      <c r="PY554"/>
      <c r="PZ554"/>
      <c r="QA554"/>
      <c r="QB554"/>
      <c r="QC554"/>
      <c r="QD554"/>
      <c r="QE554"/>
      <c r="QF554"/>
      <c r="QG554"/>
      <c r="QH554"/>
      <c r="QI554"/>
      <c r="QJ554"/>
      <c r="QK554"/>
      <c r="QL554"/>
      <c r="QM554"/>
      <c r="QN554"/>
      <c r="QO554"/>
      <c r="QP554"/>
      <c r="QQ554"/>
      <c r="QR554"/>
      <c r="QS554"/>
      <c r="QT554"/>
      <c r="QU554"/>
      <c r="QV554"/>
      <c r="QW554"/>
      <c r="QX554"/>
      <c r="QY554"/>
      <c r="QZ554"/>
      <c r="RA554"/>
      <c r="RB554"/>
      <c r="RC554"/>
      <c r="RD554"/>
      <c r="RE554"/>
      <c r="RF554"/>
      <c r="RG554"/>
      <c r="RH554"/>
      <c r="RI554"/>
      <c r="RJ554"/>
      <c r="RK554"/>
      <c r="RL554"/>
      <c r="RM554"/>
      <c r="RN554"/>
      <c r="RO554"/>
      <c r="RP554"/>
      <c r="RQ554"/>
      <c r="RR554"/>
      <c r="RS554"/>
      <c r="RT554"/>
      <c r="RU554"/>
      <c r="RV554"/>
      <c r="RW554"/>
      <c r="RX554"/>
      <c r="RY554"/>
      <c r="RZ554"/>
      <c r="SA554"/>
      <c r="SB554"/>
      <c r="SC554"/>
      <c r="SD554"/>
      <c r="SE554"/>
      <c r="SF554"/>
      <c r="SG554"/>
      <c r="SH554"/>
      <c r="SI554"/>
      <c r="SJ554"/>
      <c r="SK554"/>
      <c r="SL554"/>
      <c r="SM554"/>
      <c r="SN554"/>
      <c r="SO554"/>
      <c r="SP554"/>
      <c r="SQ554"/>
      <c r="SR554"/>
      <c r="SS554"/>
      <c r="ST554"/>
      <c r="SU554"/>
      <c r="SV554"/>
      <c r="SW554"/>
      <c r="SX554"/>
      <c r="SY554"/>
      <c r="SZ554"/>
      <c r="TA554"/>
      <c r="TB554"/>
      <c r="TC554"/>
      <c r="TD554"/>
      <c r="TE554"/>
      <c r="TF554"/>
      <c r="TG554"/>
      <c r="TH554"/>
      <c r="TI554"/>
      <c r="TJ554"/>
      <c r="TK554"/>
      <c r="TL554"/>
      <c r="TM554"/>
      <c r="TN554"/>
      <c r="TO554"/>
      <c r="TP554"/>
      <c r="TQ554"/>
      <c r="TR554"/>
      <c r="TS554"/>
      <c r="TT554"/>
      <c r="TU554"/>
      <c r="TV554"/>
      <c r="TW554"/>
      <c r="TX554"/>
      <c r="TY554"/>
      <c r="TZ554"/>
      <c r="UA554"/>
      <c r="UB554"/>
      <c r="UC554"/>
      <c r="UD554"/>
      <c r="UE554"/>
      <c r="UF554"/>
      <c r="UG554"/>
      <c r="UH554"/>
      <c r="UI554"/>
      <c r="UJ554"/>
      <c r="UK554"/>
      <c r="UL554"/>
      <c r="UM554"/>
      <c r="UN554"/>
      <c r="UO554"/>
      <c r="UP554"/>
      <c r="UQ554"/>
      <c r="UR554"/>
      <c r="US554"/>
      <c r="UT554"/>
      <c r="UU554"/>
      <c r="UV554"/>
      <c r="UW554"/>
      <c r="UX554"/>
      <c r="UY554"/>
      <c r="UZ554"/>
      <c r="VA554"/>
      <c r="VB554"/>
      <c r="VC554"/>
      <c r="VD554"/>
      <c r="VE554"/>
      <c r="VF554"/>
      <c r="VG554"/>
      <c r="VH554"/>
      <c r="VI554"/>
      <c r="VJ554"/>
      <c r="VK554"/>
      <c r="VL554"/>
      <c r="VM554"/>
      <c r="VN554"/>
      <c r="VO554"/>
      <c r="VP554"/>
      <c r="VQ554"/>
      <c r="VR554"/>
      <c r="VS554"/>
      <c r="VT554"/>
      <c r="VU554"/>
      <c r="VV554"/>
      <c r="VW554"/>
      <c r="VX554"/>
      <c r="VY554"/>
      <c r="VZ554"/>
      <c r="WA554"/>
      <c r="WB554"/>
      <c r="WC554"/>
      <c r="WD554"/>
      <c r="WE554"/>
      <c r="WF554"/>
      <c r="WG554"/>
      <c r="WH554"/>
      <c r="WI554"/>
      <c r="WJ554"/>
      <c r="WK554"/>
      <c r="WL554"/>
      <c r="WM554"/>
      <c r="WN554"/>
      <c r="WO554"/>
      <c r="WP554"/>
      <c r="WQ554"/>
      <c r="WR554"/>
      <c r="WS554"/>
      <c r="WT554"/>
      <c r="WU554"/>
      <c r="WV554"/>
      <c r="WW554"/>
      <c r="WX554"/>
      <c r="WY554"/>
      <c r="WZ554"/>
      <c r="XA554"/>
      <c r="XB554"/>
      <c r="XC554"/>
      <c r="XD554"/>
      <c r="XE554"/>
      <c r="XF554"/>
      <c r="XG554"/>
      <c r="XH554"/>
      <c r="XI554"/>
      <c r="XJ554"/>
      <c r="XK554"/>
      <c r="XL554"/>
      <c r="XM554"/>
      <c r="XN554"/>
      <c r="XO554"/>
      <c r="XP554"/>
      <c r="XQ554"/>
      <c r="XR554"/>
      <c r="XS554"/>
      <c r="XT554"/>
      <c r="XU554"/>
      <c r="XV554"/>
      <c r="XW554"/>
      <c r="XX554"/>
      <c r="XY554"/>
      <c r="XZ554"/>
      <c r="YA554"/>
      <c r="YB554"/>
      <c r="YC554"/>
      <c r="YD554"/>
      <c r="YE554"/>
      <c r="YF554"/>
      <c r="YG554"/>
      <c r="YH554"/>
      <c r="YI554"/>
      <c r="YJ554"/>
      <c r="YK554"/>
      <c r="YL554"/>
      <c r="YM554"/>
      <c r="YN554"/>
      <c r="YO554"/>
      <c r="YP554"/>
      <c r="YQ554"/>
      <c r="YR554"/>
      <c r="YS554"/>
      <c r="YT554"/>
      <c r="YU554"/>
      <c r="YV554"/>
      <c r="YW554"/>
      <c r="YX554"/>
      <c r="YY554"/>
      <c r="YZ554"/>
      <c r="ZA554"/>
      <c r="ZB554"/>
      <c r="ZC554"/>
      <c r="ZD554"/>
      <c r="ZE554"/>
      <c r="ZF554"/>
      <c r="ZG554"/>
      <c r="ZH554"/>
      <c r="ZI554"/>
      <c r="ZJ554"/>
      <c r="ZK554"/>
      <c r="ZL554"/>
      <c r="ZM554"/>
      <c r="ZN554"/>
      <c r="ZO554"/>
      <c r="ZP554"/>
      <c r="ZQ554"/>
      <c r="ZR554"/>
      <c r="ZS554"/>
      <c r="ZT554"/>
      <c r="ZU554"/>
      <c r="ZV554"/>
      <c r="ZW554"/>
      <c r="ZX554"/>
      <c r="ZY554"/>
      <c r="ZZ554"/>
      <c r="AAA554"/>
      <c r="AAB554"/>
      <c r="AAC554"/>
      <c r="AAD554"/>
      <c r="AAE554"/>
      <c r="AAF554"/>
      <c r="AAG554"/>
      <c r="AAH554"/>
      <c r="AAI554"/>
      <c r="AAJ554"/>
      <c r="AAK554"/>
      <c r="AAL554"/>
      <c r="AAM554"/>
      <c r="AAN554"/>
      <c r="AAO554"/>
      <c r="AAP554"/>
      <c r="AAQ554"/>
      <c r="AAR554"/>
      <c r="AAS554"/>
      <c r="AAT554"/>
      <c r="AAU554"/>
      <c r="AAV554"/>
      <c r="AAW554"/>
      <c r="AAX554"/>
      <c r="AAY554"/>
      <c r="AAZ554"/>
      <c r="ABA554"/>
      <c r="ABB554"/>
      <c r="ABC554"/>
      <c r="ABD554"/>
      <c r="ABE554"/>
      <c r="ABF554"/>
      <c r="ABG554"/>
      <c r="ABH554"/>
      <c r="ABI554"/>
      <c r="ABJ554"/>
      <c r="ABK554"/>
      <c r="ABL554"/>
      <c r="ABM554"/>
      <c r="ABN554"/>
      <c r="ABO554"/>
      <c r="ABP554"/>
      <c r="ABQ554"/>
      <c r="ABR554"/>
      <c r="ABS554"/>
      <c r="ABT554"/>
      <c r="ABU554"/>
      <c r="ABV554"/>
      <c r="ABW554"/>
      <c r="ABX554"/>
      <c r="ABY554"/>
      <c r="ABZ554"/>
      <c r="ACA554"/>
      <c r="ACB554"/>
      <c r="ACC554"/>
      <c r="ACD554"/>
      <c r="ACE554"/>
      <c r="ACF554"/>
      <c r="ACG554"/>
      <c r="ACH554"/>
      <c r="ACI554"/>
      <c r="ACJ554"/>
      <c r="ACK554"/>
      <c r="ACL554"/>
      <c r="ACM554"/>
      <c r="ACN554"/>
      <c r="ACO554"/>
      <c r="ACP554"/>
      <c r="ACQ554"/>
      <c r="ACR554"/>
      <c r="ACS554"/>
      <c r="ACT554"/>
      <c r="ACU554"/>
      <c r="ACV554"/>
      <c r="ACW554"/>
      <c r="ACX554"/>
      <c r="ACY554"/>
      <c r="ACZ554"/>
      <c r="ADA554"/>
      <c r="ADB554"/>
      <c r="ADC554"/>
      <c r="ADD554"/>
      <c r="ADE554"/>
      <c r="ADF554"/>
      <c r="ADG554"/>
      <c r="ADH554"/>
      <c r="ADI554"/>
      <c r="ADJ554"/>
      <c r="ADK554"/>
      <c r="ADL554"/>
      <c r="ADM554"/>
      <c r="ADN554"/>
      <c r="ADO554"/>
      <c r="ADP554"/>
      <c r="ADQ554"/>
      <c r="ADR554"/>
      <c r="ADS554"/>
      <c r="ADT554"/>
      <c r="ADU554"/>
      <c r="ADV554"/>
      <c r="ADW554"/>
      <c r="ADX554"/>
      <c r="ADY554"/>
      <c r="ADZ554"/>
      <c r="AEA554"/>
      <c r="AEB554"/>
      <c r="AEC554"/>
      <c r="AED554"/>
      <c r="AEE554"/>
      <c r="AEF554"/>
      <c r="AEG554"/>
      <c r="AEH554"/>
      <c r="AEI554"/>
      <c r="AEJ554"/>
      <c r="AEK554"/>
      <c r="AEL554"/>
      <c r="AEM554"/>
      <c r="AEN554"/>
      <c r="AEO554"/>
      <c r="AEP554"/>
      <c r="AEQ554"/>
      <c r="AER554"/>
      <c r="AES554"/>
      <c r="AET554"/>
      <c r="AEU554"/>
      <c r="AEV554"/>
      <c r="AEW554"/>
      <c r="AEX554"/>
      <c r="AEY554"/>
      <c r="AEZ554"/>
      <c r="AFA554"/>
      <c r="AFB554"/>
      <c r="AFC554"/>
      <c r="AFD554"/>
      <c r="AFE554"/>
      <c r="AFF554"/>
      <c r="AFG554"/>
      <c r="AFH554"/>
      <c r="AFI554"/>
      <c r="AFJ554"/>
      <c r="AFK554"/>
      <c r="AFL554"/>
      <c r="AFM554"/>
      <c r="AFN554"/>
      <c r="AFO554"/>
      <c r="AFP554"/>
      <c r="AFQ554"/>
      <c r="AFR554"/>
      <c r="AFS554"/>
      <c r="AFT554"/>
      <c r="AFU554"/>
      <c r="AFV554"/>
      <c r="AFW554"/>
      <c r="AFX554"/>
      <c r="AFY554"/>
      <c r="AFZ554"/>
      <c r="AGA554"/>
      <c r="AGB554"/>
      <c r="AGC554"/>
      <c r="AGD554"/>
      <c r="AGE554"/>
      <c r="AGF554"/>
      <c r="AGG554"/>
      <c r="AGH554"/>
      <c r="AGI554"/>
      <c r="AGJ554"/>
      <c r="AGK554"/>
      <c r="AGL554"/>
      <c r="AGM554"/>
      <c r="AGN554"/>
      <c r="AGO554"/>
      <c r="AGP554"/>
      <c r="AGQ554"/>
      <c r="AGR554"/>
      <c r="AGS554"/>
      <c r="AGT554"/>
      <c r="AGU554"/>
      <c r="AGV554"/>
      <c r="AGW554"/>
      <c r="AGX554"/>
      <c r="AGY554"/>
      <c r="AGZ554"/>
      <c r="AHA554"/>
      <c r="AHB554"/>
      <c r="AHC554"/>
      <c r="AHD554"/>
      <c r="AHE554"/>
      <c r="AHF554"/>
      <c r="AHG554"/>
      <c r="AHH554"/>
      <c r="AHI554"/>
      <c r="AHJ554"/>
      <c r="AHK554"/>
      <c r="AHL554"/>
      <c r="AHM554"/>
      <c r="AHN554"/>
      <c r="AHO554"/>
      <c r="AHP554"/>
      <c r="AHQ554"/>
      <c r="AHR554"/>
      <c r="AHS554"/>
      <c r="AHT554"/>
      <c r="AHU554"/>
      <c r="AHV554"/>
      <c r="AHW554"/>
      <c r="AHX554"/>
      <c r="AHY554"/>
      <c r="AHZ554"/>
      <c r="AIA554"/>
      <c r="AIB554"/>
      <c r="AIC554"/>
      <c r="AID554"/>
      <c r="AIE554"/>
      <c r="AIF554"/>
      <c r="AIG554"/>
      <c r="AIH554"/>
      <c r="AII554"/>
      <c r="AIJ554"/>
      <c r="AIK554"/>
      <c r="AIL554"/>
      <c r="AIM554"/>
      <c r="AIN554"/>
      <c r="AIO554"/>
      <c r="AIP554"/>
      <c r="AIQ554"/>
      <c r="AIR554"/>
      <c r="AIS554"/>
      <c r="AIT554"/>
      <c r="AIU554"/>
      <c r="AIV554"/>
      <c r="AIW554"/>
      <c r="AIX554"/>
      <c r="AIY554"/>
      <c r="AIZ554"/>
      <c r="AJA554"/>
      <c r="AJB554"/>
      <c r="AJC554"/>
      <c r="AJD554"/>
      <c r="AJE554"/>
      <c r="AJF554"/>
      <c r="AJG554"/>
      <c r="AJH554"/>
      <c r="AJI554"/>
      <c r="AJJ554"/>
      <c r="AJK554"/>
      <c r="AJL554"/>
      <c r="AJM554"/>
      <c r="AJN554"/>
      <c r="AJO554"/>
      <c r="AJP554"/>
      <c r="AJQ554"/>
      <c r="AJR554"/>
      <c r="AJS554"/>
      <c r="AJT554"/>
      <c r="AJU554"/>
      <c r="AJV554"/>
      <c r="AJW554"/>
      <c r="AJX554"/>
      <c r="AJY554"/>
      <c r="AJZ554"/>
      <c r="AKA554"/>
      <c r="AKB554"/>
      <c r="AKC554"/>
      <c r="AKD554"/>
      <c r="AKE554"/>
      <c r="AKF554"/>
      <c r="AKG554"/>
      <c r="AKH554"/>
      <c r="AKI554"/>
      <c r="AKJ554"/>
      <c r="AKK554"/>
      <c r="AKL554"/>
      <c r="AKM554"/>
      <c r="AKN554"/>
      <c r="AKO554"/>
      <c r="AKP554"/>
      <c r="AKQ554"/>
      <c r="AKR554"/>
      <c r="AKS554"/>
      <c r="AKT554"/>
      <c r="AKU554"/>
      <c r="AKV554"/>
      <c r="AKW554"/>
      <c r="AKX554"/>
      <c r="AKY554"/>
      <c r="AKZ554"/>
      <c r="ALA554"/>
      <c r="ALB554"/>
      <c r="ALC554"/>
      <c r="ALD554"/>
      <c r="ALE554"/>
      <c r="ALF554"/>
      <c r="ALG554"/>
      <c r="ALH554"/>
      <c r="ALI554"/>
      <c r="ALJ554"/>
      <c r="ALK554"/>
      <c r="ALL554"/>
      <c r="ALM554"/>
      <c r="ALN554"/>
      <c r="ALO554"/>
      <c r="ALP554"/>
      <c r="ALQ554"/>
      <c r="ALR554"/>
      <c r="ALS554"/>
      <c r="ALT554"/>
      <c r="ALU554"/>
      <c r="ALV554"/>
      <c r="ALW554"/>
      <c r="ALX554"/>
      <c r="ALY554"/>
      <c r="ALZ554"/>
      <c r="AMA554"/>
      <c r="AMB554"/>
      <c r="AMC554"/>
      <c r="AMD554"/>
      <c r="AME554"/>
      <c r="AMF554"/>
      <c r="AMG554"/>
      <c r="AMH554"/>
      <c r="AMI554"/>
    </row>
    <row r="555" spans="1:1023">
      <c r="A555" s="296" t="s">
        <v>25506</v>
      </c>
      <c r="B555" s="156">
        <v>555</v>
      </c>
      <c r="C555" t="s">
        <v>26206</v>
      </c>
      <c r="D555" s="296" t="s">
        <v>25506</v>
      </c>
      <c r="E555"/>
      <c r="F555"/>
      <c r="G555"/>
      <c r="H555" s="154">
        <v>4</v>
      </c>
      <c r="I555" s="349">
        <v>0.5</v>
      </c>
      <c r="L555" s="154">
        <v>1</v>
      </c>
      <c r="N555"/>
      <c r="O555" s="156">
        <v>3</v>
      </c>
      <c r="R555"/>
      <c r="S555"/>
      <c r="T555"/>
      <c r="U555" s="232"/>
      <c r="V555" s="166">
        <f t="shared" si="279"/>
        <v>100</v>
      </c>
      <c r="W555" s="166">
        <f t="shared" si="280"/>
        <v>100</v>
      </c>
      <c r="X555" s="166">
        <f t="shared" si="281"/>
        <v>20</v>
      </c>
      <c r="Y555" s="166">
        <f t="shared" si="276"/>
        <v>100</v>
      </c>
      <c r="Z555" s="166">
        <f t="shared" si="277"/>
        <v>100</v>
      </c>
      <c r="AA555" s="174">
        <f t="shared" si="263"/>
        <v>100</v>
      </c>
      <c r="AB555" s="174">
        <f t="shared" si="285"/>
        <v>100</v>
      </c>
      <c r="AC555" s="174">
        <f t="shared" si="272"/>
        <v>100</v>
      </c>
      <c r="AD555"/>
      <c r="AE555" s="233"/>
      <c r="AF555" s="162">
        <f t="shared" si="282"/>
        <v>100</v>
      </c>
      <c r="AG555" s="162">
        <f t="shared" si="278"/>
        <v>100</v>
      </c>
      <c r="AH555" s="162">
        <f t="shared" si="283"/>
        <v>100</v>
      </c>
      <c r="AI555" s="162">
        <f t="shared" si="284"/>
        <v>100</v>
      </c>
      <c r="AJ555" s="354" t="s">
        <v>26205</v>
      </c>
      <c r="AK555"/>
      <c r="AL555"/>
      <c r="AM555" s="163"/>
      <c r="AN555"/>
      <c r="AO555"/>
      <c r="AQ555" s="243" t="s">
        <v>25507</v>
      </c>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c r="JB555"/>
      <c r="JC555"/>
      <c r="JD555"/>
      <c r="JE555"/>
      <c r="JF555"/>
      <c r="JG555"/>
      <c r="JH555"/>
      <c r="JI555"/>
      <c r="JJ555"/>
      <c r="JK555"/>
      <c r="JL555"/>
      <c r="JM555"/>
      <c r="JN555"/>
      <c r="JO555"/>
      <c r="JP555"/>
      <c r="JQ555"/>
      <c r="JR555"/>
      <c r="JS555"/>
      <c r="JT555"/>
      <c r="JU555"/>
      <c r="JV555"/>
      <c r="JW555"/>
      <c r="JX555"/>
      <c r="JY555"/>
      <c r="JZ555"/>
      <c r="KA555"/>
      <c r="KB555"/>
      <c r="KC555"/>
      <c r="KD555"/>
      <c r="KE555"/>
      <c r="KF555"/>
      <c r="KG555"/>
      <c r="KH555"/>
      <c r="KI555"/>
      <c r="KJ555"/>
      <c r="KK555"/>
      <c r="KL555"/>
      <c r="KM555"/>
      <c r="KN555"/>
      <c r="KO555"/>
      <c r="KP555"/>
      <c r="KQ555"/>
      <c r="KR555"/>
      <c r="KS555"/>
      <c r="KT555"/>
      <c r="KU555"/>
      <c r="KV555"/>
      <c r="KW555"/>
      <c r="KX555"/>
      <c r="KY555"/>
      <c r="KZ555"/>
      <c r="LA555"/>
      <c r="LB555"/>
      <c r="LC555"/>
      <c r="LD555"/>
      <c r="LE555"/>
      <c r="LF555"/>
      <c r="LG555"/>
      <c r="LH555"/>
      <c r="LI555"/>
      <c r="LJ555"/>
      <c r="LK555"/>
      <c r="LL555"/>
      <c r="LM555"/>
      <c r="LN555"/>
      <c r="LO555"/>
      <c r="LP555"/>
      <c r="LQ555"/>
      <c r="LR555"/>
      <c r="LS555"/>
      <c r="LT555"/>
      <c r="LU555"/>
      <c r="LV555"/>
      <c r="LW555"/>
      <c r="LX555"/>
      <c r="LY555"/>
      <c r="LZ555"/>
      <c r="MA555"/>
      <c r="MB555"/>
      <c r="MC555"/>
      <c r="MD555"/>
      <c r="ME555"/>
      <c r="MF555"/>
      <c r="MG555"/>
      <c r="MH555"/>
      <c r="MI555"/>
      <c r="MJ555"/>
      <c r="MK555"/>
      <c r="ML555"/>
      <c r="MM555"/>
      <c r="MN555"/>
      <c r="MO555"/>
      <c r="MP555"/>
      <c r="MQ555"/>
      <c r="MR555"/>
      <c r="MS555"/>
      <c r="MT555"/>
      <c r="MU555"/>
      <c r="MV555"/>
      <c r="MW555"/>
      <c r="MX555"/>
      <c r="MY555"/>
      <c r="MZ555"/>
      <c r="NA555"/>
      <c r="NB555"/>
      <c r="NC555"/>
      <c r="ND555"/>
      <c r="NE555"/>
      <c r="NF555"/>
      <c r="NG555"/>
      <c r="NH555"/>
      <c r="NI555"/>
      <c r="NJ555"/>
      <c r="NK555"/>
      <c r="NL555"/>
      <c r="NM555"/>
      <c r="NN555"/>
      <c r="NO555"/>
      <c r="NP555"/>
      <c r="NQ555"/>
      <c r="NR555"/>
      <c r="NS555"/>
      <c r="NT555"/>
      <c r="NU555"/>
      <c r="NV555"/>
      <c r="NW555"/>
      <c r="NX555"/>
      <c r="NY555"/>
      <c r="NZ555"/>
      <c r="OA555"/>
      <c r="OB555"/>
      <c r="OC555"/>
      <c r="OD555"/>
      <c r="OE555"/>
      <c r="OF555"/>
      <c r="OG555"/>
      <c r="OH555"/>
      <c r="OI555"/>
      <c r="OJ555"/>
      <c r="OK555"/>
      <c r="OL555"/>
      <c r="OM555"/>
      <c r="ON555"/>
      <c r="OO555"/>
      <c r="OP555"/>
      <c r="OQ555"/>
      <c r="OR555"/>
      <c r="OS555"/>
      <c r="OT555"/>
      <c r="OU555"/>
      <c r="OV555"/>
      <c r="OW555"/>
      <c r="OX555"/>
      <c r="OY555"/>
      <c r="OZ555"/>
      <c r="PA555"/>
      <c r="PB555"/>
      <c r="PC555"/>
      <c r="PD555"/>
      <c r="PE555"/>
      <c r="PF555"/>
      <c r="PG555"/>
      <c r="PH555"/>
      <c r="PI555"/>
      <c r="PJ555"/>
      <c r="PK555"/>
      <c r="PL555"/>
      <c r="PM555"/>
      <c r="PN555"/>
      <c r="PO555"/>
      <c r="PP555"/>
      <c r="PQ555"/>
      <c r="PR555"/>
      <c r="PS555"/>
      <c r="PT555"/>
      <c r="PU555"/>
      <c r="PV555"/>
      <c r="PW555"/>
      <c r="PX555"/>
      <c r="PY555"/>
      <c r="PZ555"/>
      <c r="QA555"/>
      <c r="QB555"/>
      <c r="QC555"/>
      <c r="QD555"/>
      <c r="QE555"/>
      <c r="QF555"/>
      <c r="QG555"/>
      <c r="QH555"/>
      <c r="QI555"/>
      <c r="QJ555"/>
      <c r="QK555"/>
      <c r="QL555"/>
      <c r="QM555"/>
      <c r="QN555"/>
      <c r="QO555"/>
      <c r="QP555"/>
      <c r="QQ555"/>
      <c r="QR555"/>
      <c r="QS555"/>
      <c r="QT555"/>
      <c r="QU555"/>
      <c r="QV555"/>
      <c r="QW555"/>
      <c r="QX555"/>
      <c r="QY555"/>
      <c r="QZ555"/>
      <c r="RA555"/>
      <c r="RB555"/>
      <c r="RC555"/>
      <c r="RD555"/>
      <c r="RE555"/>
      <c r="RF555"/>
      <c r="RG555"/>
      <c r="RH555"/>
      <c r="RI555"/>
      <c r="RJ555"/>
      <c r="RK555"/>
      <c r="RL555"/>
      <c r="RM555"/>
      <c r="RN555"/>
      <c r="RO555"/>
      <c r="RP555"/>
      <c r="RQ555"/>
      <c r="RR555"/>
      <c r="RS555"/>
      <c r="RT555"/>
      <c r="RU555"/>
      <c r="RV555"/>
      <c r="RW555"/>
      <c r="RX555"/>
      <c r="RY555"/>
      <c r="RZ555"/>
      <c r="SA555"/>
      <c r="SB555"/>
      <c r="SC555"/>
      <c r="SD555"/>
      <c r="SE555"/>
      <c r="SF555"/>
      <c r="SG555"/>
      <c r="SH555"/>
      <c r="SI555"/>
      <c r="SJ555"/>
      <c r="SK555"/>
      <c r="SL555"/>
      <c r="SM555"/>
      <c r="SN555"/>
      <c r="SO555"/>
      <c r="SP555"/>
      <c r="SQ555"/>
      <c r="SR555"/>
      <c r="SS555"/>
      <c r="ST555"/>
      <c r="SU555"/>
      <c r="SV555"/>
      <c r="SW555"/>
      <c r="SX555"/>
      <c r="SY555"/>
      <c r="SZ555"/>
      <c r="TA555"/>
      <c r="TB555"/>
      <c r="TC555"/>
      <c r="TD555"/>
      <c r="TE555"/>
      <c r="TF555"/>
      <c r="TG555"/>
      <c r="TH555"/>
      <c r="TI555"/>
      <c r="TJ555"/>
      <c r="TK555"/>
      <c r="TL555"/>
      <c r="TM555"/>
      <c r="TN555"/>
      <c r="TO555"/>
      <c r="TP555"/>
      <c r="TQ555"/>
      <c r="TR555"/>
      <c r="TS555"/>
      <c r="TT555"/>
      <c r="TU555"/>
      <c r="TV555"/>
      <c r="TW555"/>
      <c r="TX555"/>
      <c r="TY555"/>
      <c r="TZ555"/>
      <c r="UA555"/>
      <c r="UB555"/>
      <c r="UC555"/>
      <c r="UD555"/>
      <c r="UE555"/>
      <c r="UF555"/>
      <c r="UG555"/>
      <c r="UH555"/>
      <c r="UI555"/>
      <c r="UJ555"/>
      <c r="UK555"/>
      <c r="UL555"/>
      <c r="UM555"/>
      <c r="UN555"/>
      <c r="UO555"/>
      <c r="UP555"/>
      <c r="UQ555"/>
      <c r="UR555"/>
      <c r="US555"/>
      <c r="UT555"/>
      <c r="UU555"/>
      <c r="UV555"/>
      <c r="UW555"/>
      <c r="UX555"/>
      <c r="UY555"/>
      <c r="UZ555"/>
      <c r="VA555"/>
      <c r="VB555"/>
      <c r="VC555"/>
      <c r="VD555"/>
      <c r="VE555"/>
      <c r="VF555"/>
      <c r="VG555"/>
      <c r="VH555"/>
      <c r="VI555"/>
      <c r="VJ555"/>
      <c r="VK555"/>
      <c r="VL555"/>
      <c r="VM555"/>
      <c r="VN555"/>
      <c r="VO555"/>
      <c r="VP555"/>
      <c r="VQ555"/>
      <c r="VR555"/>
      <c r="VS555"/>
      <c r="VT555"/>
      <c r="VU555"/>
      <c r="VV555"/>
      <c r="VW555"/>
      <c r="VX555"/>
      <c r="VY555"/>
      <c r="VZ555"/>
      <c r="WA555"/>
      <c r="WB555"/>
      <c r="WC555"/>
      <c r="WD555"/>
      <c r="WE555"/>
      <c r="WF555"/>
      <c r="WG555"/>
      <c r="WH555"/>
      <c r="WI555"/>
      <c r="WJ555"/>
      <c r="WK555"/>
      <c r="WL555"/>
      <c r="WM555"/>
      <c r="WN555"/>
      <c r="WO555"/>
      <c r="WP555"/>
      <c r="WQ555"/>
      <c r="WR555"/>
      <c r="WS555"/>
      <c r="WT555"/>
      <c r="WU555"/>
      <c r="WV555"/>
      <c r="WW555"/>
      <c r="WX555"/>
      <c r="WY555"/>
      <c r="WZ555"/>
      <c r="XA555"/>
      <c r="XB555"/>
      <c r="XC555"/>
      <c r="XD555"/>
      <c r="XE555"/>
      <c r="XF555"/>
      <c r="XG555"/>
      <c r="XH555"/>
      <c r="XI555"/>
      <c r="XJ555"/>
      <c r="XK555"/>
      <c r="XL555"/>
      <c r="XM555"/>
      <c r="XN555"/>
      <c r="XO555"/>
      <c r="XP555"/>
      <c r="XQ555"/>
      <c r="XR555"/>
      <c r="XS555"/>
      <c r="XT555"/>
      <c r="XU555"/>
      <c r="XV555"/>
      <c r="XW555"/>
      <c r="XX555"/>
      <c r="XY555"/>
      <c r="XZ555"/>
      <c r="YA555"/>
      <c r="YB555"/>
      <c r="YC555"/>
      <c r="YD555"/>
      <c r="YE555"/>
      <c r="YF555"/>
      <c r="YG555"/>
      <c r="YH555"/>
      <c r="YI555"/>
      <c r="YJ555"/>
      <c r="YK555"/>
      <c r="YL555"/>
      <c r="YM555"/>
      <c r="YN555"/>
      <c r="YO555"/>
      <c r="YP555"/>
      <c r="YQ555"/>
      <c r="YR555"/>
      <c r="YS555"/>
      <c r="YT555"/>
      <c r="YU555"/>
      <c r="YV555"/>
      <c r="YW555"/>
      <c r="YX555"/>
      <c r="YY555"/>
      <c r="YZ555"/>
      <c r="ZA555"/>
      <c r="ZB555"/>
      <c r="ZC555"/>
      <c r="ZD555"/>
      <c r="ZE555"/>
      <c r="ZF555"/>
      <c r="ZG555"/>
      <c r="ZH555"/>
      <c r="ZI555"/>
      <c r="ZJ555"/>
      <c r="ZK555"/>
      <c r="ZL555"/>
      <c r="ZM555"/>
      <c r="ZN555"/>
      <c r="ZO555"/>
      <c r="ZP555"/>
      <c r="ZQ555"/>
      <c r="ZR555"/>
      <c r="ZS555"/>
      <c r="ZT555"/>
      <c r="ZU555"/>
      <c r="ZV555"/>
      <c r="ZW555"/>
      <c r="ZX555"/>
      <c r="ZY555"/>
      <c r="ZZ555"/>
      <c r="AAA555"/>
      <c r="AAB555"/>
      <c r="AAC555"/>
      <c r="AAD555"/>
      <c r="AAE555"/>
      <c r="AAF555"/>
      <c r="AAG555"/>
      <c r="AAH555"/>
      <c r="AAI555"/>
      <c r="AAJ555"/>
      <c r="AAK555"/>
      <c r="AAL555"/>
      <c r="AAM555"/>
      <c r="AAN555"/>
      <c r="AAO555"/>
      <c r="AAP555"/>
      <c r="AAQ555"/>
      <c r="AAR555"/>
      <c r="AAS555"/>
      <c r="AAT555"/>
      <c r="AAU555"/>
      <c r="AAV555"/>
      <c r="AAW555"/>
      <c r="AAX555"/>
      <c r="AAY555"/>
      <c r="AAZ555"/>
      <c r="ABA555"/>
      <c r="ABB555"/>
      <c r="ABC555"/>
      <c r="ABD555"/>
      <c r="ABE555"/>
      <c r="ABF555"/>
      <c r="ABG555"/>
      <c r="ABH555"/>
      <c r="ABI555"/>
      <c r="ABJ555"/>
      <c r="ABK555"/>
      <c r="ABL555"/>
      <c r="ABM555"/>
      <c r="ABN555"/>
      <c r="ABO555"/>
      <c r="ABP555"/>
      <c r="ABQ555"/>
      <c r="ABR555"/>
      <c r="ABS555"/>
      <c r="ABT555"/>
      <c r="ABU555"/>
      <c r="ABV555"/>
      <c r="ABW555"/>
      <c r="ABX555"/>
      <c r="ABY555"/>
      <c r="ABZ555"/>
      <c r="ACA555"/>
      <c r="ACB555"/>
      <c r="ACC555"/>
      <c r="ACD555"/>
      <c r="ACE555"/>
      <c r="ACF555"/>
      <c r="ACG555"/>
      <c r="ACH555"/>
      <c r="ACI555"/>
      <c r="ACJ555"/>
      <c r="ACK555"/>
      <c r="ACL555"/>
      <c r="ACM555"/>
      <c r="ACN555"/>
      <c r="ACO555"/>
      <c r="ACP555"/>
      <c r="ACQ555"/>
      <c r="ACR555"/>
      <c r="ACS555"/>
      <c r="ACT555"/>
      <c r="ACU555"/>
      <c r="ACV555"/>
      <c r="ACW555"/>
      <c r="ACX555"/>
      <c r="ACY555"/>
      <c r="ACZ555"/>
      <c r="ADA555"/>
      <c r="ADB555"/>
      <c r="ADC555"/>
      <c r="ADD555"/>
      <c r="ADE555"/>
      <c r="ADF555"/>
      <c r="ADG555"/>
      <c r="ADH555"/>
      <c r="ADI555"/>
      <c r="ADJ555"/>
      <c r="ADK555"/>
      <c r="ADL555"/>
      <c r="ADM555"/>
      <c r="ADN555"/>
      <c r="ADO555"/>
      <c r="ADP555"/>
      <c r="ADQ555"/>
      <c r="ADR555"/>
      <c r="ADS555"/>
      <c r="ADT555"/>
      <c r="ADU555"/>
      <c r="ADV555"/>
      <c r="ADW555"/>
      <c r="ADX555"/>
      <c r="ADY555"/>
      <c r="ADZ555"/>
      <c r="AEA555"/>
      <c r="AEB555"/>
      <c r="AEC555"/>
      <c r="AED555"/>
      <c r="AEE555"/>
      <c r="AEF555"/>
      <c r="AEG555"/>
      <c r="AEH555"/>
      <c r="AEI555"/>
      <c r="AEJ555"/>
      <c r="AEK555"/>
      <c r="AEL555"/>
      <c r="AEM555"/>
      <c r="AEN555"/>
      <c r="AEO555"/>
      <c r="AEP555"/>
      <c r="AEQ555"/>
      <c r="AER555"/>
      <c r="AES555"/>
      <c r="AET555"/>
      <c r="AEU555"/>
      <c r="AEV555"/>
      <c r="AEW555"/>
      <c r="AEX555"/>
      <c r="AEY555"/>
      <c r="AEZ555"/>
      <c r="AFA555"/>
      <c r="AFB555"/>
      <c r="AFC555"/>
      <c r="AFD555"/>
      <c r="AFE555"/>
      <c r="AFF555"/>
      <c r="AFG555"/>
      <c r="AFH555"/>
      <c r="AFI555"/>
      <c r="AFJ555"/>
      <c r="AFK555"/>
      <c r="AFL555"/>
      <c r="AFM555"/>
      <c r="AFN555"/>
      <c r="AFO555"/>
      <c r="AFP555"/>
      <c r="AFQ555"/>
      <c r="AFR555"/>
      <c r="AFS555"/>
      <c r="AFT555"/>
      <c r="AFU555"/>
      <c r="AFV555"/>
      <c r="AFW555"/>
      <c r="AFX555"/>
      <c r="AFY555"/>
      <c r="AFZ555"/>
      <c r="AGA555"/>
      <c r="AGB555"/>
      <c r="AGC555"/>
      <c r="AGD555"/>
      <c r="AGE555"/>
      <c r="AGF555"/>
      <c r="AGG555"/>
      <c r="AGH555"/>
      <c r="AGI555"/>
      <c r="AGJ555"/>
      <c r="AGK555"/>
      <c r="AGL555"/>
      <c r="AGM555"/>
      <c r="AGN555"/>
      <c r="AGO555"/>
      <c r="AGP555"/>
      <c r="AGQ555"/>
      <c r="AGR555"/>
      <c r="AGS555"/>
      <c r="AGT555"/>
      <c r="AGU555"/>
      <c r="AGV555"/>
      <c r="AGW555"/>
      <c r="AGX555"/>
      <c r="AGY555"/>
      <c r="AGZ555"/>
      <c r="AHA555"/>
      <c r="AHB555"/>
      <c r="AHC555"/>
      <c r="AHD555"/>
      <c r="AHE555"/>
      <c r="AHF555"/>
      <c r="AHG555"/>
      <c r="AHH555"/>
      <c r="AHI555"/>
      <c r="AHJ555"/>
      <c r="AHK555"/>
      <c r="AHL555"/>
      <c r="AHM555"/>
      <c r="AHN555"/>
      <c r="AHO555"/>
      <c r="AHP555"/>
      <c r="AHQ555"/>
      <c r="AHR555"/>
      <c r="AHS555"/>
      <c r="AHT555"/>
      <c r="AHU555"/>
      <c r="AHV555"/>
      <c r="AHW555"/>
      <c r="AHX555"/>
      <c r="AHY555"/>
      <c r="AHZ555"/>
      <c r="AIA555"/>
      <c r="AIB555"/>
      <c r="AIC555"/>
      <c r="AID555"/>
      <c r="AIE555"/>
      <c r="AIF555"/>
      <c r="AIG555"/>
      <c r="AIH555"/>
      <c r="AII555"/>
      <c r="AIJ555"/>
      <c r="AIK555"/>
      <c r="AIL555"/>
      <c r="AIM555"/>
      <c r="AIN555"/>
      <c r="AIO555"/>
      <c r="AIP555"/>
      <c r="AIQ555"/>
      <c r="AIR555"/>
      <c r="AIS555"/>
      <c r="AIT555"/>
      <c r="AIU555"/>
      <c r="AIV555"/>
      <c r="AIW555"/>
      <c r="AIX555"/>
      <c r="AIY555"/>
      <c r="AIZ555"/>
      <c r="AJA555"/>
      <c r="AJB555"/>
      <c r="AJC555"/>
      <c r="AJD555"/>
      <c r="AJE555"/>
      <c r="AJF555"/>
      <c r="AJG555"/>
      <c r="AJH555"/>
      <c r="AJI555"/>
      <c r="AJJ555"/>
      <c r="AJK555"/>
      <c r="AJL555"/>
      <c r="AJM555"/>
      <c r="AJN555"/>
      <c r="AJO555"/>
      <c r="AJP555"/>
      <c r="AJQ555"/>
      <c r="AJR555"/>
      <c r="AJS555"/>
      <c r="AJT555"/>
      <c r="AJU555"/>
      <c r="AJV555"/>
      <c r="AJW555"/>
      <c r="AJX555"/>
      <c r="AJY555"/>
      <c r="AJZ555"/>
      <c r="AKA555"/>
      <c r="AKB555"/>
      <c r="AKC555"/>
      <c r="AKD555"/>
      <c r="AKE555"/>
      <c r="AKF555"/>
      <c r="AKG555"/>
      <c r="AKH555"/>
      <c r="AKI555"/>
      <c r="AKJ555"/>
      <c r="AKK555"/>
      <c r="AKL555"/>
      <c r="AKM555"/>
      <c r="AKN555"/>
      <c r="AKO555"/>
      <c r="AKP555"/>
      <c r="AKQ555"/>
      <c r="AKR555"/>
      <c r="AKS555"/>
      <c r="AKT555"/>
      <c r="AKU555"/>
      <c r="AKV555"/>
      <c r="AKW555"/>
      <c r="AKX555"/>
      <c r="AKY555"/>
      <c r="AKZ555"/>
      <c r="ALA555"/>
      <c r="ALB555"/>
      <c r="ALC555"/>
      <c r="ALD555"/>
      <c r="ALE555"/>
      <c r="ALF555"/>
      <c r="ALG555"/>
      <c r="ALH555"/>
      <c r="ALI555"/>
      <c r="ALJ555"/>
      <c r="ALK555"/>
      <c r="ALL555"/>
      <c r="ALM555"/>
      <c r="ALN555"/>
      <c r="ALO555"/>
      <c r="ALP555"/>
      <c r="ALQ555"/>
      <c r="ALR555"/>
      <c r="ALS555"/>
      <c r="ALT555"/>
      <c r="ALU555"/>
      <c r="ALV555"/>
      <c r="ALW555"/>
      <c r="ALX555"/>
      <c r="ALY555"/>
      <c r="ALZ555"/>
      <c r="AMA555"/>
      <c r="AMB555"/>
      <c r="AMC555"/>
      <c r="AMD555"/>
      <c r="AME555"/>
      <c r="AMF555"/>
      <c r="AMG555"/>
      <c r="AMH555"/>
      <c r="AMI555"/>
    </row>
    <row r="556" spans="1:1023">
      <c r="A556" s="296" t="s">
        <v>25509</v>
      </c>
      <c r="B556" s="156">
        <v>556</v>
      </c>
      <c r="C556" t="s">
        <v>25508</v>
      </c>
      <c r="D556" s="296" t="s">
        <v>25510</v>
      </c>
      <c r="E556"/>
      <c r="F556"/>
      <c r="G556"/>
      <c r="H556" s="154">
        <v>4</v>
      </c>
      <c r="I556" s="343"/>
      <c r="L556" s="154">
        <v>1</v>
      </c>
      <c r="N556"/>
      <c r="O556" s="156">
        <v>3</v>
      </c>
      <c r="R556"/>
      <c r="S556"/>
      <c r="T556"/>
      <c r="U556" s="232"/>
      <c r="V556" s="166">
        <f t="shared" si="279"/>
        <v>100</v>
      </c>
      <c r="W556" s="166">
        <f t="shared" si="280"/>
        <v>100</v>
      </c>
      <c r="X556" s="166">
        <f t="shared" si="281"/>
        <v>20</v>
      </c>
      <c r="Y556" s="166">
        <f t="shared" si="276"/>
        <v>100</v>
      </c>
      <c r="Z556" s="166">
        <f t="shared" si="277"/>
        <v>100</v>
      </c>
      <c r="AA556" s="174">
        <f t="shared" ref="AA556:AA580" si="286">IF(OR(EXACT(Q556,"1A"),EXACT(Q556,"1B")),0.1,IF(Q556=2,1,100))</f>
        <v>100</v>
      </c>
      <c r="AB556" s="174">
        <f t="shared" si="285"/>
        <v>100</v>
      </c>
      <c r="AC556" s="174">
        <f t="shared" si="272"/>
        <v>100</v>
      </c>
      <c r="AD556"/>
      <c r="AE556" s="233"/>
      <c r="AF556" s="162">
        <f t="shared" si="282"/>
        <v>100</v>
      </c>
      <c r="AG556" s="162">
        <f t="shared" si="278"/>
        <v>100</v>
      </c>
      <c r="AH556" s="162">
        <f t="shared" si="283"/>
        <v>100</v>
      </c>
      <c r="AI556" s="162">
        <f t="shared" si="284"/>
        <v>100</v>
      </c>
      <c r="AJ556" s="251"/>
      <c r="AK556"/>
      <c r="AL556" s="245">
        <v>3</v>
      </c>
      <c r="AM556" s="163"/>
      <c r="AN556"/>
      <c r="AO556"/>
      <c r="AQ556" s="243" t="s">
        <v>6700</v>
      </c>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c r="JB556"/>
      <c r="JC556"/>
      <c r="JD556"/>
      <c r="JE556"/>
      <c r="JF556"/>
      <c r="JG556"/>
      <c r="JH556"/>
      <c r="JI556"/>
      <c r="JJ556"/>
      <c r="JK556"/>
      <c r="JL556"/>
      <c r="JM556"/>
      <c r="JN556"/>
      <c r="JO556"/>
      <c r="JP556"/>
      <c r="JQ556"/>
      <c r="JR556"/>
      <c r="JS556"/>
      <c r="JT556"/>
      <c r="JU556"/>
      <c r="JV556"/>
      <c r="JW556"/>
      <c r="JX556"/>
      <c r="JY556"/>
      <c r="JZ556"/>
      <c r="KA556"/>
      <c r="KB556"/>
      <c r="KC556"/>
      <c r="KD556"/>
      <c r="KE556"/>
      <c r="KF556"/>
      <c r="KG556"/>
      <c r="KH556"/>
      <c r="KI556"/>
      <c r="KJ556"/>
      <c r="KK556"/>
      <c r="KL556"/>
      <c r="KM556"/>
      <c r="KN556"/>
      <c r="KO556"/>
      <c r="KP556"/>
      <c r="KQ556"/>
      <c r="KR556"/>
      <c r="KS556"/>
      <c r="KT556"/>
      <c r="KU556"/>
      <c r="KV556"/>
      <c r="KW556"/>
      <c r="KX556"/>
      <c r="KY556"/>
      <c r="KZ556"/>
      <c r="LA556"/>
      <c r="LB556"/>
      <c r="LC556"/>
      <c r="LD556"/>
      <c r="LE556"/>
      <c r="LF556"/>
      <c r="LG556"/>
      <c r="LH556"/>
      <c r="LI556"/>
      <c r="LJ556"/>
      <c r="LK556"/>
      <c r="LL556"/>
      <c r="LM556"/>
      <c r="LN556"/>
      <c r="LO556"/>
      <c r="LP556"/>
      <c r="LQ556"/>
      <c r="LR556"/>
      <c r="LS556"/>
      <c r="LT556"/>
      <c r="LU556"/>
      <c r="LV556"/>
      <c r="LW556"/>
      <c r="LX556"/>
      <c r="LY556"/>
      <c r="LZ556"/>
      <c r="MA556"/>
      <c r="MB556"/>
      <c r="MC556"/>
      <c r="MD556"/>
      <c r="ME556"/>
      <c r="MF556"/>
      <c r="MG556"/>
      <c r="MH556"/>
      <c r="MI556"/>
      <c r="MJ556"/>
      <c r="MK556"/>
      <c r="ML556"/>
      <c r="MM556"/>
      <c r="MN556"/>
      <c r="MO556"/>
      <c r="MP556"/>
      <c r="MQ556"/>
      <c r="MR556"/>
      <c r="MS556"/>
      <c r="MT556"/>
      <c r="MU556"/>
      <c r="MV556"/>
      <c r="MW556"/>
      <c r="MX556"/>
      <c r="MY556"/>
      <c r="MZ556"/>
      <c r="NA556"/>
      <c r="NB556"/>
      <c r="NC556"/>
      <c r="ND556"/>
      <c r="NE556"/>
      <c r="NF556"/>
      <c r="NG556"/>
      <c r="NH556"/>
      <c r="NI556"/>
      <c r="NJ556"/>
      <c r="NK556"/>
      <c r="NL556"/>
      <c r="NM556"/>
      <c r="NN556"/>
      <c r="NO556"/>
      <c r="NP556"/>
      <c r="NQ556"/>
      <c r="NR556"/>
      <c r="NS556"/>
      <c r="NT556"/>
      <c r="NU556"/>
      <c r="NV556"/>
      <c r="NW556"/>
      <c r="NX556"/>
      <c r="NY556"/>
      <c r="NZ556"/>
      <c r="OA556"/>
      <c r="OB556"/>
      <c r="OC556"/>
      <c r="OD556"/>
      <c r="OE556"/>
      <c r="OF556"/>
      <c r="OG556"/>
      <c r="OH556"/>
      <c r="OI556"/>
      <c r="OJ556"/>
      <c r="OK556"/>
      <c r="OL556"/>
      <c r="OM556"/>
      <c r="ON556"/>
      <c r="OO556"/>
      <c r="OP556"/>
      <c r="OQ556"/>
      <c r="OR556"/>
      <c r="OS556"/>
      <c r="OT556"/>
      <c r="OU556"/>
      <c r="OV556"/>
      <c r="OW556"/>
      <c r="OX556"/>
      <c r="OY556"/>
      <c r="OZ556"/>
      <c r="PA556"/>
      <c r="PB556"/>
      <c r="PC556"/>
      <c r="PD556"/>
      <c r="PE556"/>
      <c r="PF556"/>
      <c r="PG556"/>
      <c r="PH556"/>
      <c r="PI556"/>
      <c r="PJ556"/>
      <c r="PK556"/>
      <c r="PL556"/>
      <c r="PM556"/>
      <c r="PN556"/>
      <c r="PO556"/>
      <c r="PP556"/>
      <c r="PQ556"/>
      <c r="PR556"/>
      <c r="PS556"/>
      <c r="PT556"/>
      <c r="PU556"/>
      <c r="PV556"/>
      <c r="PW556"/>
      <c r="PX556"/>
      <c r="PY556"/>
      <c r="PZ556"/>
      <c r="QA556"/>
      <c r="QB556"/>
      <c r="QC556"/>
      <c r="QD556"/>
      <c r="QE556"/>
      <c r="QF556"/>
      <c r="QG556"/>
      <c r="QH556"/>
      <c r="QI556"/>
      <c r="QJ556"/>
      <c r="QK556"/>
      <c r="QL556"/>
      <c r="QM556"/>
      <c r="QN556"/>
      <c r="QO556"/>
      <c r="QP556"/>
      <c r="QQ556"/>
      <c r="QR556"/>
      <c r="QS556"/>
      <c r="QT556"/>
      <c r="QU556"/>
      <c r="QV556"/>
      <c r="QW556"/>
      <c r="QX556"/>
      <c r="QY556"/>
      <c r="QZ556"/>
      <c r="RA556"/>
      <c r="RB556"/>
      <c r="RC556"/>
      <c r="RD556"/>
      <c r="RE556"/>
      <c r="RF556"/>
      <c r="RG556"/>
      <c r="RH556"/>
      <c r="RI556"/>
      <c r="RJ556"/>
      <c r="RK556"/>
      <c r="RL556"/>
      <c r="RM556"/>
      <c r="RN556"/>
      <c r="RO556"/>
      <c r="RP556"/>
      <c r="RQ556"/>
      <c r="RR556"/>
      <c r="RS556"/>
      <c r="RT556"/>
      <c r="RU556"/>
      <c r="RV556"/>
      <c r="RW556"/>
      <c r="RX556"/>
      <c r="RY556"/>
      <c r="RZ556"/>
      <c r="SA556"/>
      <c r="SB556"/>
      <c r="SC556"/>
      <c r="SD556"/>
      <c r="SE556"/>
      <c r="SF556"/>
      <c r="SG556"/>
      <c r="SH556"/>
      <c r="SI556"/>
      <c r="SJ556"/>
      <c r="SK556"/>
      <c r="SL556"/>
      <c r="SM556"/>
      <c r="SN556"/>
      <c r="SO556"/>
      <c r="SP556"/>
      <c r="SQ556"/>
      <c r="SR556"/>
      <c r="SS556"/>
      <c r="ST556"/>
      <c r="SU556"/>
      <c r="SV556"/>
      <c r="SW556"/>
      <c r="SX556"/>
      <c r="SY556"/>
      <c r="SZ556"/>
      <c r="TA556"/>
      <c r="TB556"/>
      <c r="TC556"/>
      <c r="TD556"/>
      <c r="TE556"/>
      <c r="TF556"/>
      <c r="TG556"/>
      <c r="TH556"/>
      <c r="TI556"/>
      <c r="TJ556"/>
      <c r="TK556"/>
      <c r="TL556"/>
      <c r="TM556"/>
      <c r="TN556"/>
      <c r="TO556"/>
      <c r="TP556"/>
      <c r="TQ556"/>
      <c r="TR556"/>
      <c r="TS556"/>
      <c r="TT556"/>
      <c r="TU556"/>
      <c r="TV556"/>
      <c r="TW556"/>
      <c r="TX556"/>
      <c r="TY556"/>
      <c r="TZ556"/>
      <c r="UA556"/>
      <c r="UB556"/>
      <c r="UC556"/>
      <c r="UD556"/>
      <c r="UE556"/>
      <c r="UF556"/>
      <c r="UG556"/>
      <c r="UH556"/>
      <c r="UI556"/>
      <c r="UJ556"/>
      <c r="UK556"/>
      <c r="UL556"/>
      <c r="UM556"/>
      <c r="UN556"/>
      <c r="UO556"/>
      <c r="UP556"/>
      <c r="UQ556"/>
      <c r="UR556"/>
      <c r="US556"/>
      <c r="UT556"/>
      <c r="UU556"/>
      <c r="UV556"/>
      <c r="UW556"/>
      <c r="UX556"/>
      <c r="UY556"/>
      <c r="UZ556"/>
      <c r="VA556"/>
      <c r="VB556"/>
      <c r="VC556"/>
      <c r="VD556"/>
      <c r="VE556"/>
      <c r="VF556"/>
      <c r="VG556"/>
      <c r="VH556"/>
      <c r="VI556"/>
      <c r="VJ556"/>
      <c r="VK556"/>
      <c r="VL556"/>
      <c r="VM556"/>
      <c r="VN556"/>
      <c r="VO556"/>
      <c r="VP556"/>
      <c r="VQ556"/>
      <c r="VR556"/>
      <c r="VS556"/>
      <c r="VT556"/>
      <c r="VU556"/>
      <c r="VV556"/>
      <c r="VW556"/>
      <c r="VX556"/>
      <c r="VY556"/>
      <c r="VZ556"/>
      <c r="WA556"/>
      <c r="WB556"/>
      <c r="WC556"/>
      <c r="WD556"/>
      <c r="WE556"/>
      <c r="WF556"/>
      <c r="WG556"/>
      <c r="WH556"/>
      <c r="WI556"/>
      <c r="WJ556"/>
      <c r="WK556"/>
      <c r="WL556"/>
      <c r="WM556"/>
      <c r="WN556"/>
      <c r="WO556"/>
      <c r="WP556"/>
      <c r="WQ556"/>
      <c r="WR556"/>
      <c r="WS556"/>
      <c r="WT556"/>
      <c r="WU556"/>
      <c r="WV556"/>
      <c r="WW556"/>
      <c r="WX556"/>
      <c r="WY556"/>
      <c r="WZ556"/>
      <c r="XA556"/>
      <c r="XB556"/>
      <c r="XC556"/>
      <c r="XD556"/>
      <c r="XE556"/>
      <c r="XF556"/>
      <c r="XG556"/>
      <c r="XH556"/>
      <c r="XI556"/>
      <c r="XJ556"/>
      <c r="XK556"/>
      <c r="XL556"/>
      <c r="XM556"/>
      <c r="XN556"/>
      <c r="XO556"/>
      <c r="XP556"/>
      <c r="XQ556"/>
      <c r="XR556"/>
      <c r="XS556"/>
      <c r="XT556"/>
      <c r="XU556"/>
      <c r="XV556"/>
      <c r="XW556"/>
      <c r="XX556"/>
      <c r="XY556"/>
      <c r="XZ556"/>
      <c r="YA556"/>
      <c r="YB556"/>
      <c r="YC556"/>
      <c r="YD556"/>
      <c r="YE556"/>
      <c r="YF556"/>
      <c r="YG556"/>
      <c r="YH556"/>
      <c r="YI556"/>
      <c r="YJ556"/>
      <c r="YK556"/>
      <c r="YL556"/>
      <c r="YM556"/>
      <c r="YN556"/>
      <c r="YO556"/>
      <c r="YP556"/>
      <c r="YQ556"/>
      <c r="YR556"/>
      <c r="YS556"/>
      <c r="YT556"/>
      <c r="YU556"/>
      <c r="YV556"/>
      <c r="YW556"/>
      <c r="YX556"/>
      <c r="YY556"/>
      <c r="YZ556"/>
      <c r="ZA556"/>
      <c r="ZB556"/>
      <c r="ZC556"/>
      <c r="ZD556"/>
      <c r="ZE556"/>
      <c r="ZF556"/>
      <c r="ZG556"/>
      <c r="ZH556"/>
      <c r="ZI556"/>
      <c r="ZJ556"/>
      <c r="ZK556"/>
      <c r="ZL556"/>
      <c r="ZM556"/>
      <c r="ZN556"/>
      <c r="ZO556"/>
      <c r="ZP556"/>
      <c r="ZQ556"/>
      <c r="ZR556"/>
      <c r="ZS556"/>
      <c r="ZT556"/>
      <c r="ZU556"/>
      <c r="ZV556"/>
      <c r="ZW556"/>
      <c r="ZX556"/>
      <c r="ZY556"/>
      <c r="ZZ556"/>
      <c r="AAA556"/>
      <c r="AAB556"/>
      <c r="AAC556"/>
      <c r="AAD556"/>
      <c r="AAE556"/>
      <c r="AAF556"/>
      <c r="AAG556"/>
      <c r="AAH556"/>
      <c r="AAI556"/>
      <c r="AAJ556"/>
      <c r="AAK556"/>
      <c r="AAL556"/>
      <c r="AAM556"/>
      <c r="AAN556"/>
      <c r="AAO556"/>
      <c r="AAP556"/>
      <c r="AAQ556"/>
      <c r="AAR556"/>
      <c r="AAS556"/>
      <c r="AAT556"/>
      <c r="AAU556"/>
      <c r="AAV556"/>
      <c r="AAW556"/>
      <c r="AAX556"/>
      <c r="AAY556"/>
      <c r="AAZ556"/>
      <c r="ABA556"/>
      <c r="ABB556"/>
      <c r="ABC556"/>
      <c r="ABD556"/>
      <c r="ABE556"/>
      <c r="ABF556"/>
      <c r="ABG556"/>
      <c r="ABH556"/>
      <c r="ABI556"/>
      <c r="ABJ556"/>
      <c r="ABK556"/>
      <c r="ABL556"/>
      <c r="ABM556"/>
      <c r="ABN556"/>
      <c r="ABO556"/>
      <c r="ABP556"/>
      <c r="ABQ556"/>
      <c r="ABR556"/>
      <c r="ABS556"/>
      <c r="ABT556"/>
      <c r="ABU556"/>
      <c r="ABV556"/>
      <c r="ABW556"/>
      <c r="ABX556"/>
      <c r="ABY556"/>
      <c r="ABZ556"/>
      <c r="ACA556"/>
      <c r="ACB556"/>
      <c r="ACC556"/>
      <c r="ACD556"/>
      <c r="ACE556"/>
      <c r="ACF556"/>
      <c r="ACG556"/>
      <c r="ACH556"/>
      <c r="ACI556"/>
      <c r="ACJ556"/>
      <c r="ACK556"/>
      <c r="ACL556"/>
      <c r="ACM556"/>
      <c r="ACN556"/>
      <c r="ACO556"/>
      <c r="ACP556"/>
      <c r="ACQ556"/>
      <c r="ACR556"/>
      <c r="ACS556"/>
      <c r="ACT556"/>
      <c r="ACU556"/>
      <c r="ACV556"/>
      <c r="ACW556"/>
      <c r="ACX556"/>
      <c r="ACY556"/>
      <c r="ACZ556"/>
      <c r="ADA556"/>
      <c r="ADB556"/>
      <c r="ADC556"/>
      <c r="ADD556"/>
      <c r="ADE556"/>
      <c r="ADF556"/>
      <c r="ADG556"/>
      <c r="ADH556"/>
      <c r="ADI556"/>
      <c r="ADJ556"/>
      <c r="ADK556"/>
      <c r="ADL556"/>
      <c r="ADM556"/>
      <c r="ADN556"/>
      <c r="ADO556"/>
      <c r="ADP556"/>
      <c r="ADQ556"/>
      <c r="ADR556"/>
      <c r="ADS556"/>
      <c r="ADT556"/>
      <c r="ADU556"/>
      <c r="ADV556"/>
      <c r="ADW556"/>
      <c r="ADX556"/>
      <c r="ADY556"/>
      <c r="ADZ556"/>
      <c r="AEA556"/>
      <c r="AEB556"/>
      <c r="AEC556"/>
      <c r="AED556"/>
      <c r="AEE556"/>
      <c r="AEF556"/>
      <c r="AEG556"/>
      <c r="AEH556"/>
      <c r="AEI556"/>
      <c r="AEJ556"/>
      <c r="AEK556"/>
      <c r="AEL556"/>
      <c r="AEM556"/>
      <c r="AEN556"/>
      <c r="AEO556"/>
      <c r="AEP556"/>
      <c r="AEQ556"/>
      <c r="AER556"/>
      <c r="AES556"/>
      <c r="AET556"/>
      <c r="AEU556"/>
      <c r="AEV556"/>
      <c r="AEW556"/>
      <c r="AEX556"/>
      <c r="AEY556"/>
      <c r="AEZ556"/>
      <c r="AFA556"/>
      <c r="AFB556"/>
      <c r="AFC556"/>
      <c r="AFD556"/>
      <c r="AFE556"/>
      <c r="AFF556"/>
      <c r="AFG556"/>
      <c r="AFH556"/>
      <c r="AFI556"/>
      <c r="AFJ556"/>
      <c r="AFK556"/>
      <c r="AFL556"/>
      <c r="AFM556"/>
      <c r="AFN556"/>
      <c r="AFO556"/>
      <c r="AFP556"/>
      <c r="AFQ556"/>
      <c r="AFR556"/>
      <c r="AFS556"/>
      <c r="AFT556"/>
      <c r="AFU556"/>
      <c r="AFV556"/>
      <c r="AFW556"/>
      <c r="AFX556"/>
      <c r="AFY556"/>
      <c r="AFZ556"/>
      <c r="AGA556"/>
      <c r="AGB556"/>
      <c r="AGC556"/>
      <c r="AGD556"/>
      <c r="AGE556"/>
      <c r="AGF556"/>
      <c r="AGG556"/>
      <c r="AGH556"/>
      <c r="AGI556"/>
      <c r="AGJ556"/>
      <c r="AGK556"/>
      <c r="AGL556"/>
      <c r="AGM556"/>
      <c r="AGN556"/>
      <c r="AGO556"/>
      <c r="AGP556"/>
      <c r="AGQ556"/>
      <c r="AGR556"/>
      <c r="AGS556"/>
      <c r="AGT556"/>
      <c r="AGU556"/>
      <c r="AGV556"/>
      <c r="AGW556"/>
      <c r="AGX556"/>
      <c r="AGY556"/>
      <c r="AGZ556"/>
      <c r="AHA556"/>
      <c r="AHB556"/>
      <c r="AHC556"/>
      <c r="AHD556"/>
      <c r="AHE556"/>
      <c r="AHF556"/>
      <c r="AHG556"/>
      <c r="AHH556"/>
      <c r="AHI556"/>
      <c r="AHJ556"/>
      <c r="AHK556"/>
      <c r="AHL556"/>
      <c r="AHM556"/>
      <c r="AHN556"/>
      <c r="AHO556"/>
      <c r="AHP556"/>
      <c r="AHQ556"/>
      <c r="AHR556"/>
      <c r="AHS556"/>
      <c r="AHT556"/>
      <c r="AHU556"/>
      <c r="AHV556"/>
      <c r="AHW556"/>
      <c r="AHX556"/>
      <c r="AHY556"/>
      <c r="AHZ556"/>
      <c r="AIA556"/>
      <c r="AIB556"/>
      <c r="AIC556"/>
      <c r="AID556"/>
      <c r="AIE556"/>
      <c r="AIF556"/>
      <c r="AIG556"/>
      <c r="AIH556"/>
      <c r="AII556"/>
      <c r="AIJ556"/>
      <c r="AIK556"/>
      <c r="AIL556"/>
      <c r="AIM556"/>
      <c r="AIN556"/>
      <c r="AIO556"/>
      <c r="AIP556"/>
      <c r="AIQ556"/>
      <c r="AIR556"/>
      <c r="AIS556"/>
      <c r="AIT556"/>
      <c r="AIU556"/>
      <c r="AIV556"/>
      <c r="AIW556"/>
      <c r="AIX556"/>
      <c r="AIY556"/>
      <c r="AIZ556"/>
      <c r="AJA556"/>
      <c r="AJB556"/>
      <c r="AJC556"/>
      <c r="AJD556"/>
      <c r="AJE556"/>
      <c r="AJF556"/>
      <c r="AJG556"/>
      <c r="AJH556"/>
      <c r="AJI556"/>
      <c r="AJJ556"/>
      <c r="AJK556"/>
      <c r="AJL556"/>
      <c r="AJM556"/>
      <c r="AJN556"/>
      <c r="AJO556"/>
      <c r="AJP556"/>
      <c r="AJQ556"/>
      <c r="AJR556"/>
      <c r="AJS556"/>
      <c r="AJT556"/>
      <c r="AJU556"/>
      <c r="AJV556"/>
      <c r="AJW556"/>
      <c r="AJX556"/>
      <c r="AJY556"/>
      <c r="AJZ556"/>
      <c r="AKA556"/>
      <c r="AKB556"/>
      <c r="AKC556"/>
      <c r="AKD556"/>
      <c r="AKE556"/>
      <c r="AKF556"/>
      <c r="AKG556"/>
      <c r="AKH556"/>
      <c r="AKI556"/>
      <c r="AKJ556"/>
      <c r="AKK556"/>
      <c r="AKL556"/>
      <c r="AKM556"/>
      <c r="AKN556"/>
      <c r="AKO556"/>
      <c r="AKP556"/>
      <c r="AKQ556"/>
      <c r="AKR556"/>
      <c r="AKS556"/>
      <c r="AKT556"/>
      <c r="AKU556"/>
      <c r="AKV556"/>
      <c r="AKW556"/>
      <c r="AKX556"/>
      <c r="AKY556"/>
      <c r="AKZ556"/>
      <c r="ALA556"/>
      <c r="ALB556"/>
      <c r="ALC556"/>
      <c r="ALD556"/>
      <c r="ALE556"/>
      <c r="ALF556"/>
      <c r="ALG556"/>
      <c r="ALH556"/>
      <c r="ALI556"/>
      <c r="ALJ556"/>
      <c r="ALK556"/>
      <c r="ALL556"/>
      <c r="ALM556"/>
      <c r="ALN556"/>
      <c r="ALO556"/>
      <c r="ALP556"/>
      <c r="ALQ556"/>
      <c r="ALR556"/>
      <c r="ALS556"/>
      <c r="ALT556"/>
      <c r="ALU556"/>
      <c r="ALV556"/>
      <c r="ALW556"/>
      <c r="ALX556"/>
      <c r="ALY556"/>
      <c r="ALZ556"/>
      <c r="AMA556"/>
      <c r="AMB556"/>
      <c r="AMC556"/>
      <c r="AMD556"/>
      <c r="AME556"/>
      <c r="AMF556"/>
      <c r="AMG556"/>
      <c r="AMH556"/>
      <c r="AMI556"/>
    </row>
    <row r="557" spans="1:1023">
      <c r="A557" s="296" t="s">
        <v>2452</v>
      </c>
      <c r="B557" s="156">
        <v>557</v>
      </c>
      <c r="C557" t="s">
        <v>26224</v>
      </c>
      <c r="D557" s="296" t="s">
        <v>5230</v>
      </c>
      <c r="E557" t="s">
        <v>26225</v>
      </c>
      <c r="F557">
        <v>4</v>
      </c>
      <c r="G557"/>
      <c r="H557" s="154">
        <v>3</v>
      </c>
      <c r="I557" s="343"/>
      <c r="J557" s="154">
        <v>2</v>
      </c>
      <c r="K557" s="154">
        <v>2</v>
      </c>
      <c r="N557"/>
      <c r="O557" s="156"/>
      <c r="P557" s="154">
        <v>3</v>
      </c>
      <c r="Q557" s="154" t="s">
        <v>772</v>
      </c>
      <c r="R557" t="s">
        <v>772</v>
      </c>
      <c r="S557"/>
      <c r="T557"/>
      <c r="U557" s="232"/>
      <c r="V557" s="166">
        <f t="shared" si="279"/>
        <v>100</v>
      </c>
      <c r="W557" s="166">
        <f t="shared" si="280"/>
        <v>100</v>
      </c>
      <c r="X557" s="166">
        <f t="shared" si="281"/>
        <v>100</v>
      </c>
      <c r="Y557" s="166">
        <f t="shared" si="276"/>
        <v>100</v>
      </c>
      <c r="Z557" s="166">
        <f t="shared" si="277"/>
        <v>100</v>
      </c>
      <c r="AA557" s="174">
        <f t="shared" si="286"/>
        <v>0.1</v>
      </c>
      <c r="AB557" s="174">
        <f t="shared" si="285"/>
        <v>0.1</v>
      </c>
      <c r="AC557" s="174">
        <f t="shared" si="272"/>
        <v>100</v>
      </c>
      <c r="AD557"/>
      <c r="AE557" s="233"/>
      <c r="AF557" s="162">
        <f t="shared" si="282"/>
        <v>10</v>
      </c>
      <c r="AG557" s="162">
        <f t="shared" si="278"/>
        <v>10</v>
      </c>
      <c r="AH557" s="162">
        <f t="shared" si="283"/>
        <v>100</v>
      </c>
      <c r="AI557" s="162">
        <f t="shared" si="284"/>
        <v>100</v>
      </c>
      <c r="AJ557" s="251"/>
      <c r="AK557"/>
      <c r="AL557" s="245"/>
      <c r="AM557" s="163"/>
      <c r="AN557"/>
      <c r="AO557"/>
      <c r="AQ557" s="243" t="s">
        <v>781</v>
      </c>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c r="IW557"/>
      <c r="IX557"/>
      <c r="IY557"/>
      <c r="IZ557"/>
      <c r="JA557"/>
      <c r="JB557"/>
      <c r="JC557"/>
      <c r="JD557"/>
      <c r="JE557"/>
      <c r="JF557"/>
      <c r="JG557"/>
      <c r="JH557"/>
      <c r="JI557"/>
      <c r="JJ557"/>
      <c r="JK557"/>
      <c r="JL557"/>
      <c r="JM557"/>
      <c r="JN557"/>
      <c r="JO557"/>
      <c r="JP557"/>
      <c r="JQ557"/>
      <c r="JR557"/>
      <c r="JS557"/>
      <c r="JT557"/>
      <c r="JU557"/>
      <c r="JV557"/>
      <c r="JW557"/>
      <c r="JX557"/>
      <c r="JY557"/>
      <c r="JZ557"/>
      <c r="KA557"/>
      <c r="KB557"/>
      <c r="KC557"/>
      <c r="KD557"/>
      <c r="KE557"/>
      <c r="KF557"/>
      <c r="KG557"/>
      <c r="KH557"/>
      <c r="KI557"/>
      <c r="KJ557"/>
      <c r="KK557"/>
      <c r="KL557"/>
      <c r="KM557"/>
      <c r="KN557"/>
      <c r="KO557"/>
      <c r="KP557"/>
      <c r="KQ557"/>
      <c r="KR557"/>
      <c r="KS557"/>
      <c r="KT557"/>
      <c r="KU557"/>
      <c r="KV557"/>
      <c r="KW557"/>
      <c r="KX557"/>
      <c r="KY557"/>
      <c r="KZ557"/>
      <c r="LA557"/>
      <c r="LB557"/>
      <c r="LC557"/>
      <c r="LD557"/>
      <c r="LE557"/>
      <c r="LF557"/>
      <c r="LG557"/>
      <c r="LH557"/>
      <c r="LI557"/>
      <c r="LJ557"/>
      <c r="LK557"/>
      <c r="LL557"/>
      <c r="LM557"/>
      <c r="LN557"/>
      <c r="LO557"/>
      <c r="LP557"/>
      <c r="LQ557"/>
      <c r="LR557"/>
      <c r="LS557"/>
      <c r="LT557"/>
      <c r="LU557"/>
      <c r="LV557"/>
      <c r="LW557"/>
      <c r="LX557"/>
      <c r="LY557"/>
      <c r="LZ557"/>
      <c r="MA557"/>
      <c r="MB557"/>
      <c r="MC557"/>
      <c r="MD557"/>
      <c r="ME557"/>
      <c r="MF557"/>
      <c r="MG557"/>
      <c r="MH557"/>
      <c r="MI557"/>
      <c r="MJ557"/>
      <c r="MK557"/>
      <c r="ML557"/>
      <c r="MM557"/>
      <c r="MN557"/>
      <c r="MO557"/>
      <c r="MP557"/>
      <c r="MQ557"/>
      <c r="MR557"/>
      <c r="MS557"/>
      <c r="MT557"/>
      <c r="MU557"/>
      <c r="MV557"/>
      <c r="MW557"/>
      <c r="MX557"/>
      <c r="MY557"/>
      <c r="MZ557"/>
      <c r="NA557"/>
      <c r="NB557"/>
      <c r="NC557"/>
      <c r="ND557"/>
      <c r="NE557"/>
      <c r="NF557"/>
      <c r="NG557"/>
      <c r="NH557"/>
      <c r="NI557"/>
      <c r="NJ557"/>
      <c r="NK557"/>
      <c r="NL557"/>
      <c r="NM557"/>
      <c r="NN557"/>
      <c r="NO557"/>
      <c r="NP557"/>
      <c r="NQ557"/>
      <c r="NR557"/>
      <c r="NS557"/>
      <c r="NT557"/>
      <c r="NU557"/>
      <c r="NV557"/>
      <c r="NW557"/>
      <c r="NX557"/>
      <c r="NY557"/>
      <c r="NZ557"/>
      <c r="OA557"/>
      <c r="OB557"/>
      <c r="OC557"/>
      <c r="OD557"/>
      <c r="OE557"/>
      <c r="OF557"/>
      <c r="OG557"/>
      <c r="OH557"/>
      <c r="OI557"/>
      <c r="OJ557"/>
      <c r="OK557"/>
      <c r="OL557"/>
      <c r="OM557"/>
      <c r="ON557"/>
      <c r="OO557"/>
      <c r="OP557"/>
      <c r="OQ557"/>
      <c r="OR557"/>
      <c r="OS557"/>
      <c r="OT557"/>
      <c r="OU557"/>
      <c r="OV557"/>
      <c r="OW557"/>
      <c r="OX557"/>
      <c r="OY557"/>
      <c r="OZ557"/>
      <c r="PA557"/>
      <c r="PB557"/>
      <c r="PC557"/>
      <c r="PD557"/>
      <c r="PE557"/>
      <c r="PF557"/>
      <c r="PG557"/>
      <c r="PH557"/>
      <c r="PI557"/>
      <c r="PJ557"/>
      <c r="PK557"/>
      <c r="PL557"/>
      <c r="PM557"/>
      <c r="PN557"/>
      <c r="PO557"/>
      <c r="PP557"/>
      <c r="PQ557"/>
      <c r="PR557"/>
      <c r="PS557"/>
      <c r="PT557"/>
      <c r="PU557"/>
      <c r="PV557"/>
      <c r="PW557"/>
      <c r="PX557"/>
      <c r="PY557"/>
      <c r="PZ557"/>
      <c r="QA557"/>
      <c r="QB557"/>
      <c r="QC557"/>
      <c r="QD557"/>
      <c r="QE557"/>
      <c r="QF557"/>
      <c r="QG557"/>
      <c r="QH557"/>
      <c r="QI557"/>
      <c r="QJ557"/>
      <c r="QK557"/>
      <c r="QL557"/>
      <c r="QM557"/>
      <c r="QN557"/>
      <c r="QO557"/>
      <c r="QP557"/>
      <c r="QQ557"/>
      <c r="QR557"/>
      <c r="QS557"/>
      <c r="QT557"/>
      <c r="QU557"/>
      <c r="QV557"/>
      <c r="QW557"/>
      <c r="QX557"/>
      <c r="QY557"/>
      <c r="QZ557"/>
      <c r="RA557"/>
      <c r="RB557"/>
      <c r="RC557"/>
      <c r="RD557"/>
      <c r="RE557"/>
      <c r="RF557"/>
      <c r="RG557"/>
      <c r="RH557"/>
      <c r="RI557"/>
      <c r="RJ557"/>
      <c r="RK557"/>
      <c r="RL557"/>
      <c r="RM557"/>
      <c r="RN557"/>
      <c r="RO557"/>
      <c r="RP557"/>
      <c r="RQ557"/>
      <c r="RR557"/>
      <c r="RS557"/>
      <c r="RT557"/>
      <c r="RU557"/>
      <c r="RV557"/>
      <c r="RW557"/>
      <c r="RX557"/>
      <c r="RY557"/>
      <c r="RZ557"/>
      <c r="SA557"/>
      <c r="SB557"/>
      <c r="SC557"/>
      <c r="SD557"/>
      <c r="SE557"/>
      <c r="SF557"/>
      <c r="SG557"/>
      <c r="SH557"/>
      <c r="SI557"/>
      <c r="SJ557"/>
      <c r="SK557"/>
      <c r="SL557"/>
      <c r="SM557"/>
      <c r="SN557"/>
      <c r="SO557"/>
      <c r="SP557"/>
      <c r="SQ557"/>
      <c r="SR557"/>
      <c r="SS557"/>
      <c r="ST557"/>
      <c r="SU557"/>
      <c r="SV557"/>
      <c r="SW557"/>
      <c r="SX557"/>
      <c r="SY557"/>
      <c r="SZ557"/>
      <c r="TA557"/>
      <c r="TB557"/>
      <c r="TC557"/>
      <c r="TD557"/>
      <c r="TE557"/>
      <c r="TF557"/>
      <c r="TG557"/>
      <c r="TH557"/>
      <c r="TI557"/>
      <c r="TJ557"/>
      <c r="TK557"/>
      <c r="TL557"/>
      <c r="TM557"/>
      <c r="TN557"/>
      <c r="TO557"/>
      <c r="TP557"/>
      <c r="TQ557"/>
      <c r="TR557"/>
      <c r="TS557"/>
      <c r="TT557"/>
      <c r="TU557"/>
      <c r="TV557"/>
      <c r="TW557"/>
      <c r="TX557"/>
      <c r="TY557"/>
      <c r="TZ557"/>
      <c r="UA557"/>
      <c r="UB557"/>
      <c r="UC557"/>
      <c r="UD557"/>
      <c r="UE557"/>
      <c r="UF557"/>
      <c r="UG557"/>
      <c r="UH557"/>
      <c r="UI557"/>
      <c r="UJ557"/>
      <c r="UK557"/>
      <c r="UL557"/>
      <c r="UM557"/>
      <c r="UN557"/>
      <c r="UO557"/>
      <c r="UP557"/>
      <c r="UQ557"/>
      <c r="UR557"/>
      <c r="US557"/>
      <c r="UT557"/>
      <c r="UU557"/>
      <c r="UV557"/>
      <c r="UW557"/>
      <c r="UX557"/>
      <c r="UY557"/>
      <c r="UZ557"/>
      <c r="VA557"/>
      <c r="VB557"/>
      <c r="VC557"/>
      <c r="VD557"/>
      <c r="VE557"/>
      <c r="VF557"/>
      <c r="VG557"/>
      <c r="VH557"/>
      <c r="VI557"/>
      <c r="VJ557"/>
      <c r="VK557"/>
      <c r="VL557"/>
      <c r="VM557"/>
      <c r="VN557"/>
      <c r="VO557"/>
      <c r="VP557"/>
      <c r="VQ557"/>
      <c r="VR557"/>
      <c r="VS557"/>
      <c r="VT557"/>
      <c r="VU557"/>
      <c r="VV557"/>
      <c r="VW557"/>
      <c r="VX557"/>
      <c r="VY557"/>
      <c r="VZ557"/>
      <c r="WA557"/>
      <c r="WB557"/>
      <c r="WC557"/>
      <c r="WD557"/>
      <c r="WE557"/>
      <c r="WF557"/>
      <c r="WG557"/>
      <c r="WH557"/>
      <c r="WI557"/>
      <c r="WJ557"/>
      <c r="WK557"/>
      <c r="WL557"/>
      <c r="WM557"/>
      <c r="WN557"/>
      <c r="WO557"/>
      <c r="WP557"/>
      <c r="WQ557"/>
      <c r="WR557"/>
      <c r="WS557"/>
      <c r="WT557"/>
      <c r="WU557"/>
      <c r="WV557"/>
      <c r="WW557"/>
      <c r="WX557"/>
      <c r="WY557"/>
      <c r="WZ557"/>
      <c r="XA557"/>
      <c r="XB557"/>
      <c r="XC557"/>
      <c r="XD557"/>
      <c r="XE557"/>
      <c r="XF557"/>
      <c r="XG557"/>
      <c r="XH557"/>
      <c r="XI557"/>
      <c r="XJ557"/>
      <c r="XK557"/>
      <c r="XL557"/>
      <c r="XM557"/>
      <c r="XN557"/>
      <c r="XO557"/>
      <c r="XP557"/>
      <c r="XQ557"/>
      <c r="XR557"/>
      <c r="XS557"/>
      <c r="XT557"/>
      <c r="XU557"/>
      <c r="XV557"/>
      <c r="XW557"/>
      <c r="XX557"/>
      <c r="XY557"/>
      <c r="XZ557"/>
      <c r="YA557"/>
      <c r="YB557"/>
      <c r="YC557"/>
      <c r="YD557"/>
      <c r="YE557"/>
      <c r="YF557"/>
      <c r="YG557"/>
      <c r="YH557"/>
      <c r="YI557"/>
      <c r="YJ557"/>
      <c r="YK557"/>
      <c r="YL557"/>
      <c r="YM557"/>
      <c r="YN557"/>
      <c r="YO557"/>
      <c r="YP557"/>
      <c r="YQ557"/>
      <c r="YR557"/>
      <c r="YS557"/>
      <c r="YT557"/>
      <c r="YU557"/>
      <c r="YV557"/>
      <c r="YW557"/>
      <c r="YX557"/>
      <c r="YY557"/>
      <c r="YZ557"/>
      <c r="ZA557"/>
      <c r="ZB557"/>
      <c r="ZC557"/>
      <c r="ZD557"/>
      <c r="ZE557"/>
      <c r="ZF557"/>
      <c r="ZG557"/>
      <c r="ZH557"/>
      <c r="ZI557"/>
      <c r="ZJ557"/>
      <c r="ZK557"/>
      <c r="ZL557"/>
      <c r="ZM557"/>
      <c r="ZN557"/>
      <c r="ZO557"/>
      <c r="ZP557"/>
      <c r="ZQ557"/>
      <c r="ZR557"/>
      <c r="ZS557"/>
      <c r="ZT557"/>
      <c r="ZU557"/>
      <c r="ZV557"/>
      <c r="ZW557"/>
      <c r="ZX557"/>
      <c r="ZY557"/>
      <c r="ZZ557"/>
      <c r="AAA557"/>
      <c r="AAB557"/>
      <c r="AAC557"/>
      <c r="AAD557"/>
      <c r="AAE557"/>
      <c r="AAF557"/>
      <c r="AAG557"/>
      <c r="AAH557"/>
      <c r="AAI557"/>
      <c r="AAJ557"/>
      <c r="AAK557"/>
      <c r="AAL557"/>
      <c r="AAM557"/>
      <c r="AAN557"/>
      <c r="AAO557"/>
      <c r="AAP557"/>
      <c r="AAQ557"/>
      <c r="AAR557"/>
      <c r="AAS557"/>
      <c r="AAT557"/>
      <c r="AAU557"/>
      <c r="AAV557"/>
      <c r="AAW557"/>
      <c r="AAX557"/>
      <c r="AAY557"/>
      <c r="AAZ557"/>
      <c r="ABA557"/>
      <c r="ABB557"/>
      <c r="ABC557"/>
      <c r="ABD557"/>
      <c r="ABE557"/>
      <c r="ABF557"/>
      <c r="ABG557"/>
      <c r="ABH557"/>
      <c r="ABI557"/>
      <c r="ABJ557"/>
      <c r="ABK557"/>
      <c r="ABL557"/>
      <c r="ABM557"/>
      <c r="ABN557"/>
      <c r="ABO557"/>
      <c r="ABP557"/>
      <c r="ABQ557"/>
      <c r="ABR557"/>
      <c r="ABS557"/>
      <c r="ABT557"/>
      <c r="ABU557"/>
      <c r="ABV557"/>
      <c r="ABW557"/>
      <c r="ABX557"/>
      <c r="ABY557"/>
      <c r="ABZ557"/>
      <c r="ACA557"/>
      <c r="ACB557"/>
      <c r="ACC557"/>
      <c r="ACD557"/>
      <c r="ACE557"/>
      <c r="ACF557"/>
      <c r="ACG557"/>
      <c r="ACH557"/>
      <c r="ACI557"/>
      <c r="ACJ557"/>
      <c r="ACK557"/>
      <c r="ACL557"/>
      <c r="ACM557"/>
      <c r="ACN557"/>
      <c r="ACO557"/>
      <c r="ACP557"/>
      <c r="ACQ557"/>
      <c r="ACR557"/>
      <c r="ACS557"/>
      <c r="ACT557"/>
      <c r="ACU557"/>
      <c r="ACV557"/>
      <c r="ACW557"/>
      <c r="ACX557"/>
      <c r="ACY557"/>
      <c r="ACZ557"/>
      <c r="ADA557"/>
      <c r="ADB557"/>
      <c r="ADC557"/>
      <c r="ADD557"/>
      <c r="ADE557"/>
      <c r="ADF557"/>
      <c r="ADG557"/>
      <c r="ADH557"/>
      <c r="ADI557"/>
      <c r="ADJ557"/>
      <c r="ADK557"/>
      <c r="ADL557"/>
      <c r="ADM557"/>
      <c r="ADN557"/>
      <c r="ADO557"/>
      <c r="ADP557"/>
      <c r="ADQ557"/>
      <c r="ADR557"/>
      <c r="ADS557"/>
      <c r="ADT557"/>
      <c r="ADU557"/>
      <c r="ADV557"/>
      <c r="ADW557"/>
      <c r="ADX557"/>
      <c r="ADY557"/>
      <c r="ADZ557"/>
      <c r="AEA557"/>
      <c r="AEB557"/>
      <c r="AEC557"/>
      <c r="AED557"/>
      <c r="AEE557"/>
      <c r="AEF557"/>
      <c r="AEG557"/>
      <c r="AEH557"/>
      <c r="AEI557"/>
      <c r="AEJ557"/>
      <c r="AEK557"/>
      <c r="AEL557"/>
      <c r="AEM557"/>
      <c r="AEN557"/>
      <c r="AEO557"/>
      <c r="AEP557"/>
      <c r="AEQ557"/>
      <c r="AER557"/>
      <c r="AES557"/>
      <c r="AET557"/>
      <c r="AEU557"/>
      <c r="AEV557"/>
      <c r="AEW557"/>
      <c r="AEX557"/>
      <c r="AEY557"/>
      <c r="AEZ557"/>
      <c r="AFA557"/>
      <c r="AFB557"/>
      <c r="AFC557"/>
      <c r="AFD557"/>
      <c r="AFE557"/>
      <c r="AFF557"/>
      <c r="AFG557"/>
      <c r="AFH557"/>
      <c r="AFI557"/>
      <c r="AFJ557"/>
      <c r="AFK557"/>
      <c r="AFL557"/>
      <c r="AFM557"/>
      <c r="AFN557"/>
      <c r="AFO557"/>
      <c r="AFP557"/>
      <c r="AFQ557"/>
      <c r="AFR557"/>
      <c r="AFS557"/>
      <c r="AFT557"/>
      <c r="AFU557"/>
      <c r="AFV557"/>
      <c r="AFW557"/>
      <c r="AFX557"/>
      <c r="AFY557"/>
      <c r="AFZ557"/>
      <c r="AGA557"/>
      <c r="AGB557"/>
      <c r="AGC557"/>
      <c r="AGD557"/>
      <c r="AGE557"/>
      <c r="AGF557"/>
      <c r="AGG557"/>
      <c r="AGH557"/>
      <c r="AGI557"/>
      <c r="AGJ557"/>
      <c r="AGK557"/>
      <c r="AGL557"/>
      <c r="AGM557"/>
      <c r="AGN557"/>
      <c r="AGO557"/>
      <c r="AGP557"/>
      <c r="AGQ557"/>
      <c r="AGR557"/>
      <c r="AGS557"/>
      <c r="AGT557"/>
      <c r="AGU557"/>
      <c r="AGV557"/>
      <c r="AGW557"/>
      <c r="AGX557"/>
      <c r="AGY557"/>
      <c r="AGZ557"/>
      <c r="AHA557"/>
      <c r="AHB557"/>
      <c r="AHC557"/>
      <c r="AHD557"/>
      <c r="AHE557"/>
      <c r="AHF557"/>
      <c r="AHG557"/>
      <c r="AHH557"/>
      <c r="AHI557"/>
      <c r="AHJ557"/>
      <c r="AHK557"/>
      <c r="AHL557"/>
      <c r="AHM557"/>
      <c r="AHN557"/>
      <c r="AHO557"/>
      <c r="AHP557"/>
      <c r="AHQ557"/>
      <c r="AHR557"/>
      <c r="AHS557"/>
      <c r="AHT557"/>
      <c r="AHU557"/>
      <c r="AHV557"/>
      <c r="AHW557"/>
      <c r="AHX557"/>
      <c r="AHY557"/>
      <c r="AHZ557"/>
      <c r="AIA557"/>
      <c r="AIB557"/>
      <c r="AIC557"/>
      <c r="AID557"/>
      <c r="AIE557"/>
      <c r="AIF557"/>
      <c r="AIG557"/>
      <c r="AIH557"/>
      <c r="AII557"/>
      <c r="AIJ557"/>
      <c r="AIK557"/>
      <c r="AIL557"/>
      <c r="AIM557"/>
      <c r="AIN557"/>
      <c r="AIO557"/>
      <c r="AIP557"/>
      <c r="AIQ557"/>
      <c r="AIR557"/>
      <c r="AIS557"/>
      <c r="AIT557"/>
      <c r="AIU557"/>
      <c r="AIV557"/>
      <c r="AIW557"/>
      <c r="AIX557"/>
      <c r="AIY557"/>
      <c r="AIZ557"/>
      <c r="AJA557"/>
      <c r="AJB557"/>
      <c r="AJC557"/>
      <c r="AJD557"/>
      <c r="AJE557"/>
      <c r="AJF557"/>
      <c r="AJG557"/>
      <c r="AJH557"/>
      <c r="AJI557"/>
      <c r="AJJ557"/>
      <c r="AJK557"/>
      <c r="AJL557"/>
      <c r="AJM557"/>
      <c r="AJN557"/>
      <c r="AJO557"/>
      <c r="AJP557"/>
      <c r="AJQ557"/>
      <c r="AJR557"/>
      <c r="AJS557"/>
      <c r="AJT557"/>
      <c r="AJU557"/>
      <c r="AJV557"/>
      <c r="AJW557"/>
      <c r="AJX557"/>
      <c r="AJY557"/>
      <c r="AJZ557"/>
      <c r="AKA557"/>
      <c r="AKB557"/>
      <c r="AKC557"/>
      <c r="AKD557"/>
      <c r="AKE557"/>
      <c r="AKF557"/>
      <c r="AKG557"/>
      <c r="AKH557"/>
      <c r="AKI557"/>
      <c r="AKJ557"/>
      <c r="AKK557"/>
      <c r="AKL557"/>
      <c r="AKM557"/>
      <c r="AKN557"/>
      <c r="AKO557"/>
      <c r="AKP557"/>
      <c r="AKQ557"/>
      <c r="AKR557"/>
      <c r="AKS557"/>
      <c r="AKT557"/>
      <c r="AKU557"/>
      <c r="AKV557"/>
      <c r="AKW557"/>
      <c r="AKX557"/>
      <c r="AKY557"/>
      <c r="AKZ557"/>
      <c r="ALA557"/>
      <c r="ALB557"/>
      <c r="ALC557"/>
      <c r="ALD557"/>
      <c r="ALE557"/>
      <c r="ALF557"/>
      <c r="ALG557"/>
      <c r="ALH557"/>
      <c r="ALI557"/>
      <c r="ALJ557"/>
      <c r="ALK557"/>
      <c r="ALL557"/>
      <c r="ALM557"/>
      <c r="ALN557"/>
      <c r="ALO557"/>
      <c r="ALP557"/>
      <c r="ALQ557"/>
      <c r="ALR557"/>
      <c r="ALS557"/>
      <c r="ALT557"/>
      <c r="ALU557"/>
      <c r="ALV557"/>
      <c r="ALW557"/>
      <c r="ALX557"/>
      <c r="ALY557"/>
      <c r="ALZ557"/>
      <c r="AMA557"/>
      <c r="AMB557"/>
      <c r="AMC557"/>
      <c r="AMD557"/>
      <c r="AME557"/>
      <c r="AMF557"/>
      <c r="AMG557"/>
      <c r="AMH557"/>
      <c r="AMI557"/>
    </row>
    <row r="558" spans="1:1023">
      <c r="A558" s="296" t="s">
        <v>1600</v>
      </c>
      <c r="B558" s="156">
        <v>558</v>
      </c>
      <c r="C558" t="s">
        <v>26226</v>
      </c>
      <c r="D558" s="296" t="s">
        <v>12029</v>
      </c>
      <c r="E558" t="s">
        <v>791</v>
      </c>
      <c r="F558">
        <v>3</v>
      </c>
      <c r="G558">
        <v>3</v>
      </c>
      <c r="H558" s="154">
        <v>3</v>
      </c>
      <c r="I558" s="343">
        <v>1.52</v>
      </c>
      <c r="J558" s="154" t="s">
        <v>772</v>
      </c>
      <c r="K558" s="154">
        <v>1</v>
      </c>
      <c r="L558" s="154" t="s">
        <v>773</v>
      </c>
      <c r="N558"/>
      <c r="O558" s="156"/>
      <c r="Q558" s="154" t="s">
        <v>772</v>
      </c>
      <c r="R558"/>
      <c r="S558">
        <v>2</v>
      </c>
      <c r="T558"/>
      <c r="U558" s="232"/>
      <c r="V558" s="166">
        <f t="shared" si="279"/>
        <v>100</v>
      </c>
      <c r="W558" s="166">
        <f t="shared" si="280"/>
        <v>100</v>
      </c>
      <c r="X558" s="166">
        <f t="shared" si="281"/>
        <v>100</v>
      </c>
      <c r="Y558" s="166">
        <f t="shared" si="276"/>
        <v>100</v>
      </c>
      <c r="Z558" s="166">
        <f t="shared" si="277"/>
        <v>100</v>
      </c>
      <c r="AA558" s="174">
        <f t="shared" si="286"/>
        <v>0.1</v>
      </c>
      <c r="AB558" s="174">
        <f t="shared" si="285"/>
        <v>100</v>
      </c>
      <c r="AC558" s="174">
        <f t="shared" si="272"/>
        <v>3</v>
      </c>
      <c r="AD558"/>
      <c r="AE558" s="233"/>
      <c r="AF558" s="162">
        <f t="shared" si="282"/>
        <v>1</v>
      </c>
      <c r="AG558" s="162">
        <f t="shared" si="278"/>
        <v>1</v>
      </c>
      <c r="AH558" s="162">
        <f t="shared" si="283"/>
        <v>3</v>
      </c>
      <c r="AI558" s="162">
        <f t="shared" si="284"/>
        <v>5</v>
      </c>
      <c r="AJ558" s="251" t="s">
        <v>25950</v>
      </c>
      <c r="AK558"/>
      <c r="AL558" s="245">
        <v>3</v>
      </c>
      <c r="AM558" s="163"/>
      <c r="AN558"/>
      <c r="AO558"/>
      <c r="AQ558" s="243"/>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c r="IW558"/>
      <c r="IX558"/>
      <c r="IY558"/>
      <c r="IZ558"/>
      <c r="JA558"/>
      <c r="JB558"/>
      <c r="JC558"/>
      <c r="JD558"/>
      <c r="JE558"/>
      <c r="JF558"/>
      <c r="JG558"/>
      <c r="JH558"/>
      <c r="JI558"/>
      <c r="JJ558"/>
      <c r="JK558"/>
      <c r="JL558"/>
      <c r="JM558"/>
      <c r="JN558"/>
      <c r="JO558"/>
      <c r="JP558"/>
      <c r="JQ558"/>
      <c r="JR558"/>
      <c r="JS558"/>
      <c r="JT558"/>
      <c r="JU558"/>
      <c r="JV558"/>
      <c r="JW558"/>
      <c r="JX558"/>
      <c r="JY558"/>
      <c r="JZ558"/>
      <c r="KA558"/>
      <c r="KB558"/>
      <c r="KC558"/>
      <c r="KD558"/>
      <c r="KE558"/>
      <c r="KF558"/>
      <c r="KG558"/>
      <c r="KH558"/>
      <c r="KI558"/>
      <c r="KJ558"/>
      <c r="KK558"/>
      <c r="KL558"/>
      <c r="KM558"/>
      <c r="KN558"/>
      <c r="KO558"/>
      <c r="KP558"/>
      <c r="KQ558"/>
      <c r="KR558"/>
      <c r="KS558"/>
      <c r="KT558"/>
      <c r="KU558"/>
      <c r="KV558"/>
      <c r="KW558"/>
      <c r="KX558"/>
      <c r="KY558"/>
      <c r="KZ558"/>
      <c r="LA558"/>
      <c r="LB558"/>
      <c r="LC558"/>
      <c r="LD558"/>
      <c r="LE558"/>
      <c r="LF558"/>
      <c r="LG558"/>
      <c r="LH558"/>
      <c r="LI558"/>
      <c r="LJ558"/>
      <c r="LK558"/>
      <c r="LL558"/>
      <c r="LM558"/>
      <c r="LN558"/>
      <c r="LO558"/>
      <c r="LP558"/>
      <c r="LQ558"/>
      <c r="LR558"/>
      <c r="LS558"/>
      <c r="LT558"/>
      <c r="LU558"/>
      <c r="LV558"/>
      <c r="LW558"/>
      <c r="LX558"/>
      <c r="LY558"/>
      <c r="LZ558"/>
      <c r="MA558"/>
      <c r="MB558"/>
      <c r="MC558"/>
      <c r="MD558"/>
      <c r="ME558"/>
      <c r="MF558"/>
      <c r="MG558"/>
      <c r="MH558"/>
      <c r="MI558"/>
      <c r="MJ558"/>
      <c r="MK558"/>
      <c r="ML558"/>
      <c r="MM558"/>
      <c r="MN558"/>
      <c r="MO558"/>
      <c r="MP558"/>
      <c r="MQ558"/>
      <c r="MR558"/>
      <c r="MS558"/>
      <c r="MT558"/>
      <c r="MU558"/>
      <c r="MV558"/>
      <c r="MW558"/>
      <c r="MX558"/>
      <c r="MY558"/>
      <c r="MZ558"/>
      <c r="NA558"/>
      <c r="NB558"/>
      <c r="NC558"/>
      <c r="ND558"/>
      <c r="NE558"/>
      <c r="NF558"/>
      <c r="NG558"/>
      <c r="NH558"/>
      <c r="NI558"/>
      <c r="NJ558"/>
      <c r="NK558"/>
      <c r="NL558"/>
      <c r="NM558"/>
      <c r="NN558"/>
      <c r="NO558"/>
      <c r="NP558"/>
      <c r="NQ558"/>
      <c r="NR558"/>
      <c r="NS558"/>
      <c r="NT558"/>
      <c r="NU558"/>
      <c r="NV558"/>
      <c r="NW558"/>
      <c r="NX558"/>
      <c r="NY558"/>
      <c r="NZ558"/>
      <c r="OA558"/>
      <c r="OB558"/>
      <c r="OC558"/>
      <c r="OD558"/>
      <c r="OE558"/>
      <c r="OF558"/>
      <c r="OG558"/>
      <c r="OH558"/>
      <c r="OI558"/>
      <c r="OJ558"/>
      <c r="OK558"/>
      <c r="OL558"/>
      <c r="OM558"/>
      <c r="ON558"/>
      <c r="OO558"/>
      <c r="OP558"/>
      <c r="OQ558"/>
      <c r="OR558"/>
      <c r="OS558"/>
      <c r="OT558"/>
      <c r="OU558"/>
      <c r="OV558"/>
      <c r="OW558"/>
      <c r="OX558"/>
      <c r="OY558"/>
      <c r="OZ558"/>
      <c r="PA558"/>
      <c r="PB558"/>
      <c r="PC558"/>
      <c r="PD558"/>
      <c r="PE558"/>
      <c r="PF558"/>
      <c r="PG558"/>
      <c r="PH558"/>
      <c r="PI558"/>
      <c r="PJ558"/>
      <c r="PK558"/>
      <c r="PL558"/>
      <c r="PM558"/>
      <c r="PN558"/>
      <c r="PO558"/>
      <c r="PP558"/>
      <c r="PQ558"/>
      <c r="PR558"/>
      <c r="PS558"/>
      <c r="PT558"/>
      <c r="PU558"/>
      <c r="PV558"/>
      <c r="PW558"/>
      <c r="PX558"/>
      <c r="PY558"/>
      <c r="PZ558"/>
      <c r="QA558"/>
      <c r="QB558"/>
      <c r="QC558"/>
      <c r="QD558"/>
      <c r="QE558"/>
      <c r="QF558"/>
      <c r="QG558"/>
      <c r="QH558"/>
      <c r="QI558"/>
      <c r="QJ558"/>
      <c r="QK558"/>
      <c r="QL558"/>
      <c r="QM558"/>
      <c r="QN558"/>
      <c r="QO558"/>
      <c r="QP558"/>
      <c r="QQ558"/>
      <c r="QR558"/>
      <c r="QS558"/>
      <c r="QT558"/>
      <c r="QU558"/>
      <c r="QV558"/>
      <c r="QW558"/>
      <c r="QX558"/>
      <c r="QY558"/>
      <c r="QZ558"/>
      <c r="RA558"/>
      <c r="RB558"/>
      <c r="RC558"/>
      <c r="RD558"/>
      <c r="RE558"/>
      <c r="RF558"/>
      <c r="RG558"/>
      <c r="RH558"/>
      <c r="RI558"/>
      <c r="RJ558"/>
      <c r="RK558"/>
      <c r="RL558"/>
      <c r="RM558"/>
      <c r="RN558"/>
      <c r="RO558"/>
      <c r="RP558"/>
      <c r="RQ558"/>
      <c r="RR558"/>
      <c r="RS558"/>
      <c r="RT558"/>
      <c r="RU558"/>
      <c r="RV558"/>
      <c r="RW558"/>
      <c r="RX558"/>
      <c r="RY558"/>
      <c r="RZ558"/>
      <c r="SA558"/>
      <c r="SB558"/>
      <c r="SC558"/>
      <c r="SD558"/>
      <c r="SE558"/>
      <c r="SF558"/>
      <c r="SG558"/>
      <c r="SH558"/>
      <c r="SI558"/>
      <c r="SJ558"/>
      <c r="SK558"/>
      <c r="SL558"/>
      <c r="SM558"/>
      <c r="SN558"/>
      <c r="SO558"/>
      <c r="SP558"/>
      <c r="SQ558"/>
      <c r="SR558"/>
      <c r="SS558"/>
      <c r="ST558"/>
      <c r="SU558"/>
      <c r="SV558"/>
      <c r="SW558"/>
      <c r="SX558"/>
      <c r="SY558"/>
      <c r="SZ558"/>
      <c r="TA558"/>
      <c r="TB558"/>
      <c r="TC558"/>
      <c r="TD558"/>
      <c r="TE558"/>
      <c r="TF558"/>
      <c r="TG558"/>
      <c r="TH558"/>
      <c r="TI558"/>
      <c r="TJ558"/>
      <c r="TK558"/>
      <c r="TL558"/>
      <c r="TM558"/>
      <c r="TN558"/>
      <c r="TO558"/>
      <c r="TP558"/>
      <c r="TQ558"/>
      <c r="TR558"/>
      <c r="TS558"/>
      <c r="TT558"/>
      <c r="TU558"/>
      <c r="TV558"/>
      <c r="TW558"/>
      <c r="TX558"/>
      <c r="TY558"/>
      <c r="TZ558"/>
      <c r="UA558"/>
      <c r="UB558"/>
      <c r="UC558"/>
      <c r="UD558"/>
      <c r="UE558"/>
      <c r="UF558"/>
      <c r="UG558"/>
      <c r="UH558"/>
      <c r="UI558"/>
      <c r="UJ558"/>
      <c r="UK558"/>
      <c r="UL558"/>
      <c r="UM558"/>
      <c r="UN558"/>
      <c r="UO558"/>
      <c r="UP558"/>
      <c r="UQ558"/>
      <c r="UR558"/>
      <c r="US558"/>
      <c r="UT558"/>
      <c r="UU558"/>
      <c r="UV558"/>
      <c r="UW558"/>
      <c r="UX558"/>
      <c r="UY558"/>
      <c r="UZ558"/>
      <c r="VA558"/>
      <c r="VB558"/>
      <c r="VC558"/>
      <c r="VD558"/>
      <c r="VE558"/>
      <c r="VF558"/>
      <c r="VG558"/>
      <c r="VH558"/>
      <c r="VI558"/>
      <c r="VJ558"/>
      <c r="VK558"/>
      <c r="VL558"/>
      <c r="VM558"/>
      <c r="VN558"/>
      <c r="VO558"/>
      <c r="VP558"/>
      <c r="VQ558"/>
      <c r="VR558"/>
      <c r="VS558"/>
      <c r="VT558"/>
      <c r="VU558"/>
      <c r="VV558"/>
      <c r="VW558"/>
      <c r="VX558"/>
      <c r="VY558"/>
      <c r="VZ558"/>
      <c r="WA558"/>
      <c r="WB558"/>
      <c r="WC558"/>
      <c r="WD558"/>
      <c r="WE558"/>
      <c r="WF558"/>
      <c r="WG558"/>
      <c r="WH558"/>
      <c r="WI558"/>
      <c r="WJ558"/>
      <c r="WK558"/>
      <c r="WL558"/>
      <c r="WM558"/>
      <c r="WN558"/>
      <c r="WO558"/>
      <c r="WP558"/>
      <c r="WQ558"/>
      <c r="WR558"/>
      <c r="WS558"/>
      <c r="WT558"/>
      <c r="WU558"/>
      <c r="WV558"/>
      <c r="WW558"/>
      <c r="WX558"/>
      <c r="WY558"/>
      <c r="WZ558"/>
      <c r="XA558"/>
      <c r="XB558"/>
      <c r="XC558"/>
      <c r="XD558"/>
      <c r="XE558"/>
      <c r="XF558"/>
      <c r="XG558"/>
      <c r="XH558"/>
      <c r="XI558"/>
      <c r="XJ558"/>
      <c r="XK558"/>
      <c r="XL558"/>
      <c r="XM558"/>
      <c r="XN558"/>
      <c r="XO558"/>
      <c r="XP558"/>
      <c r="XQ558"/>
      <c r="XR558"/>
      <c r="XS558"/>
      <c r="XT558"/>
      <c r="XU558"/>
      <c r="XV558"/>
      <c r="XW558"/>
      <c r="XX558"/>
      <c r="XY558"/>
      <c r="XZ558"/>
      <c r="YA558"/>
      <c r="YB558"/>
      <c r="YC558"/>
      <c r="YD558"/>
      <c r="YE558"/>
      <c r="YF558"/>
      <c r="YG558"/>
      <c r="YH558"/>
      <c r="YI558"/>
      <c r="YJ558"/>
      <c r="YK558"/>
      <c r="YL558"/>
      <c r="YM558"/>
      <c r="YN558"/>
      <c r="YO558"/>
      <c r="YP558"/>
      <c r="YQ558"/>
      <c r="YR558"/>
      <c r="YS558"/>
      <c r="YT558"/>
      <c r="YU558"/>
      <c r="YV558"/>
      <c r="YW558"/>
      <c r="YX558"/>
      <c r="YY558"/>
      <c r="YZ558"/>
      <c r="ZA558"/>
      <c r="ZB558"/>
      <c r="ZC558"/>
      <c r="ZD558"/>
      <c r="ZE558"/>
      <c r="ZF558"/>
      <c r="ZG558"/>
      <c r="ZH558"/>
      <c r="ZI558"/>
      <c r="ZJ558"/>
      <c r="ZK558"/>
      <c r="ZL558"/>
      <c r="ZM558"/>
      <c r="ZN558"/>
      <c r="ZO558"/>
      <c r="ZP558"/>
      <c r="ZQ558"/>
      <c r="ZR558"/>
      <c r="ZS558"/>
      <c r="ZT558"/>
      <c r="ZU558"/>
      <c r="ZV558"/>
      <c r="ZW558"/>
      <c r="ZX558"/>
      <c r="ZY558"/>
      <c r="ZZ558"/>
      <c r="AAA558"/>
      <c r="AAB558"/>
      <c r="AAC558"/>
      <c r="AAD558"/>
      <c r="AAE558"/>
      <c r="AAF558"/>
      <c r="AAG558"/>
      <c r="AAH558"/>
      <c r="AAI558"/>
      <c r="AAJ558"/>
      <c r="AAK558"/>
      <c r="AAL558"/>
      <c r="AAM558"/>
      <c r="AAN558"/>
      <c r="AAO558"/>
      <c r="AAP558"/>
      <c r="AAQ558"/>
      <c r="AAR558"/>
      <c r="AAS558"/>
      <c r="AAT558"/>
      <c r="AAU558"/>
      <c r="AAV558"/>
      <c r="AAW558"/>
      <c r="AAX558"/>
      <c r="AAY558"/>
      <c r="AAZ558"/>
      <c r="ABA558"/>
      <c r="ABB558"/>
      <c r="ABC558"/>
      <c r="ABD558"/>
      <c r="ABE558"/>
      <c r="ABF558"/>
      <c r="ABG558"/>
      <c r="ABH558"/>
      <c r="ABI558"/>
      <c r="ABJ558"/>
      <c r="ABK558"/>
      <c r="ABL558"/>
      <c r="ABM558"/>
      <c r="ABN558"/>
      <c r="ABO558"/>
      <c r="ABP558"/>
      <c r="ABQ558"/>
      <c r="ABR558"/>
      <c r="ABS558"/>
      <c r="ABT558"/>
      <c r="ABU558"/>
      <c r="ABV558"/>
      <c r="ABW558"/>
      <c r="ABX558"/>
      <c r="ABY558"/>
      <c r="ABZ558"/>
      <c r="ACA558"/>
      <c r="ACB558"/>
      <c r="ACC558"/>
      <c r="ACD558"/>
      <c r="ACE558"/>
      <c r="ACF558"/>
      <c r="ACG558"/>
      <c r="ACH558"/>
      <c r="ACI558"/>
      <c r="ACJ558"/>
      <c r="ACK558"/>
      <c r="ACL558"/>
      <c r="ACM558"/>
      <c r="ACN558"/>
      <c r="ACO558"/>
      <c r="ACP558"/>
      <c r="ACQ558"/>
      <c r="ACR558"/>
      <c r="ACS558"/>
      <c r="ACT558"/>
      <c r="ACU558"/>
      <c r="ACV558"/>
      <c r="ACW558"/>
      <c r="ACX558"/>
      <c r="ACY558"/>
      <c r="ACZ558"/>
      <c r="ADA558"/>
      <c r="ADB558"/>
      <c r="ADC558"/>
      <c r="ADD558"/>
      <c r="ADE558"/>
      <c r="ADF558"/>
      <c r="ADG558"/>
      <c r="ADH558"/>
      <c r="ADI558"/>
      <c r="ADJ558"/>
      <c r="ADK558"/>
      <c r="ADL558"/>
      <c r="ADM558"/>
      <c r="ADN558"/>
      <c r="ADO558"/>
      <c r="ADP558"/>
      <c r="ADQ558"/>
      <c r="ADR558"/>
      <c r="ADS558"/>
      <c r="ADT558"/>
      <c r="ADU558"/>
      <c r="ADV558"/>
      <c r="ADW558"/>
      <c r="ADX558"/>
      <c r="ADY558"/>
      <c r="ADZ558"/>
      <c r="AEA558"/>
      <c r="AEB558"/>
      <c r="AEC558"/>
      <c r="AED558"/>
      <c r="AEE558"/>
      <c r="AEF558"/>
      <c r="AEG558"/>
      <c r="AEH558"/>
      <c r="AEI558"/>
      <c r="AEJ558"/>
      <c r="AEK558"/>
      <c r="AEL558"/>
      <c r="AEM558"/>
      <c r="AEN558"/>
      <c r="AEO558"/>
      <c r="AEP558"/>
      <c r="AEQ558"/>
      <c r="AER558"/>
      <c r="AES558"/>
      <c r="AET558"/>
      <c r="AEU558"/>
      <c r="AEV558"/>
      <c r="AEW558"/>
      <c r="AEX558"/>
      <c r="AEY558"/>
      <c r="AEZ558"/>
      <c r="AFA558"/>
      <c r="AFB558"/>
      <c r="AFC558"/>
      <c r="AFD558"/>
      <c r="AFE558"/>
      <c r="AFF558"/>
      <c r="AFG558"/>
      <c r="AFH558"/>
      <c r="AFI558"/>
      <c r="AFJ558"/>
      <c r="AFK558"/>
      <c r="AFL558"/>
      <c r="AFM558"/>
      <c r="AFN558"/>
      <c r="AFO558"/>
      <c r="AFP558"/>
      <c r="AFQ558"/>
      <c r="AFR558"/>
      <c r="AFS558"/>
      <c r="AFT558"/>
      <c r="AFU558"/>
      <c r="AFV558"/>
      <c r="AFW558"/>
      <c r="AFX558"/>
      <c r="AFY558"/>
      <c r="AFZ558"/>
      <c r="AGA558"/>
      <c r="AGB558"/>
      <c r="AGC558"/>
      <c r="AGD558"/>
      <c r="AGE558"/>
      <c r="AGF558"/>
      <c r="AGG558"/>
      <c r="AGH558"/>
      <c r="AGI558"/>
      <c r="AGJ558"/>
      <c r="AGK558"/>
      <c r="AGL558"/>
      <c r="AGM558"/>
      <c r="AGN558"/>
      <c r="AGO558"/>
      <c r="AGP558"/>
      <c r="AGQ558"/>
      <c r="AGR558"/>
      <c r="AGS558"/>
      <c r="AGT558"/>
      <c r="AGU558"/>
      <c r="AGV558"/>
      <c r="AGW558"/>
      <c r="AGX558"/>
      <c r="AGY558"/>
      <c r="AGZ558"/>
      <c r="AHA558"/>
      <c r="AHB558"/>
      <c r="AHC558"/>
      <c r="AHD558"/>
      <c r="AHE558"/>
      <c r="AHF558"/>
      <c r="AHG558"/>
      <c r="AHH558"/>
      <c r="AHI558"/>
      <c r="AHJ558"/>
      <c r="AHK558"/>
      <c r="AHL558"/>
      <c r="AHM558"/>
      <c r="AHN558"/>
      <c r="AHO558"/>
      <c r="AHP558"/>
      <c r="AHQ558"/>
      <c r="AHR558"/>
      <c r="AHS558"/>
      <c r="AHT558"/>
      <c r="AHU558"/>
      <c r="AHV558"/>
      <c r="AHW558"/>
      <c r="AHX558"/>
      <c r="AHY558"/>
      <c r="AHZ558"/>
      <c r="AIA558"/>
      <c r="AIB558"/>
      <c r="AIC558"/>
      <c r="AID558"/>
      <c r="AIE558"/>
      <c r="AIF558"/>
      <c r="AIG558"/>
      <c r="AIH558"/>
      <c r="AII558"/>
      <c r="AIJ558"/>
      <c r="AIK558"/>
      <c r="AIL558"/>
      <c r="AIM558"/>
      <c r="AIN558"/>
      <c r="AIO558"/>
      <c r="AIP558"/>
      <c r="AIQ558"/>
      <c r="AIR558"/>
      <c r="AIS558"/>
      <c r="AIT558"/>
      <c r="AIU558"/>
      <c r="AIV558"/>
      <c r="AIW558"/>
      <c r="AIX558"/>
      <c r="AIY558"/>
      <c r="AIZ558"/>
      <c r="AJA558"/>
      <c r="AJB558"/>
      <c r="AJC558"/>
      <c r="AJD558"/>
      <c r="AJE558"/>
      <c r="AJF558"/>
      <c r="AJG558"/>
      <c r="AJH558"/>
      <c r="AJI558"/>
      <c r="AJJ558"/>
      <c r="AJK558"/>
      <c r="AJL558"/>
      <c r="AJM558"/>
      <c r="AJN558"/>
      <c r="AJO558"/>
      <c r="AJP558"/>
      <c r="AJQ558"/>
      <c r="AJR558"/>
      <c r="AJS558"/>
      <c r="AJT558"/>
      <c r="AJU558"/>
      <c r="AJV558"/>
      <c r="AJW558"/>
      <c r="AJX558"/>
      <c r="AJY558"/>
      <c r="AJZ558"/>
      <c r="AKA558"/>
      <c r="AKB558"/>
      <c r="AKC558"/>
      <c r="AKD558"/>
      <c r="AKE558"/>
      <c r="AKF558"/>
      <c r="AKG558"/>
      <c r="AKH558"/>
      <c r="AKI558"/>
      <c r="AKJ558"/>
      <c r="AKK558"/>
      <c r="AKL558"/>
      <c r="AKM558"/>
      <c r="AKN558"/>
      <c r="AKO558"/>
      <c r="AKP558"/>
      <c r="AKQ558"/>
      <c r="AKR558"/>
      <c r="AKS558"/>
      <c r="AKT558"/>
      <c r="AKU558"/>
      <c r="AKV558"/>
      <c r="AKW558"/>
      <c r="AKX558"/>
      <c r="AKY558"/>
      <c r="AKZ558"/>
      <c r="ALA558"/>
      <c r="ALB558"/>
      <c r="ALC558"/>
      <c r="ALD558"/>
      <c r="ALE558"/>
      <c r="ALF558"/>
      <c r="ALG558"/>
      <c r="ALH558"/>
      <c r="ALI558"/>
      <c r="ALJ558"/>
      <c r="ALK558"/>
      <c r="ALL558"/>
      <c r="ALM558"/>
      <c r="ALN558"/>
      <c r="ALO558"/>
      <c r="ALP558"/>
      <c r="ALQ558"/>
      <c r="ALR558"/>
      <c r="ALS558"/>
      <c r="ALT558"/>
      <c r="ALU558"/>
      <c r="ALV558"/>
      <c r="ALW558"/>
      <c r="ALX558"/>
      <c r="ALY558"/>
      <c r="ALZ558"/>
      <c r="AMA558"/>
      <c r="AMB558"/>
      <c r="AMC558"/>
      <c r="AMD558"/>
      <c r="AME558"/>
      <c r="AMF558"/>
      <c r="AMG558"/>
      <c r="AMH558"/>
      <c r="AMI558"/>
    </row>
    <row r="559" spans="1:1023">
      <c r="A559" t="s">
        <v>26214</v>
      </c>
      <c r="B559" s="156">
        <v>559</v>
      </c>
      <c r="C559" t="s">
        <v>26212</v>
      </c>
      <c r="D559" t="s">
        <v>26213</v>
      </c>
      <c r="E559"/>
      <c r="F559"/>
      <c r="G559"/>
      <c r="I559" s="343">
        <v>0.18</v>
      </c>
      <c r="L559" s="154">
        <v>1</v>
      </c>
      <c r="N559"/>
      <c r="O559" s="156"/>
      <c r="R559"/>
      <c r="S559"/>
      <c r="T559"/>
      <c r="U559" s="232"/>
      <c r="V559" s="166">
        <f t="shared" si="279"/>
        <v>100</v>
      </c>
      <c r="W559" s="166">
        <f t="shared" si="280"/>
        <v>100</v>
      </c>
      <c r="X559" s="166">
        <f t="shared" si="281"/>
        <v>100</v>
      </c>
      <c r="Y559" s="166">
        <f t="shared" ref="Y559:Y580" si="287">IF(P559=1,10,100)</f>
        <v>100</v>
      </c>
      <c r="Z559" s="166">
        <f t="shared" ref="Z559:Z580" si="288">IF(P559=1,1,IF(P559=2,10,100))</f>
        <v>100</v>
      </c>
      <c r="AA559" s="174">
        <f t="shared" si="286"/>
        <v>100</v>
      </c>
      <c r="AB559" s="174">
        <f t="shared" si="285"/>
        <v>100</v>
      </c>
      <c r="AC559" s="174">
        <f t="shared" si="272"/>
        <v>100</v>
      </c>
      <c r="AD559"/>
      <c r="AE559" s="233"/>
      <c r="AF559" s="162">
        <f t="shared" si="282"/>
        <v>100</v>
      </c>
      <c r="AG559" s="162">
        <f t="shared" si="278"/>
        <v>100</v>
      </c>
      <c r="AH559" s="162">
        <f t="shared" si="283"/>
        <v>100</v>
      </c>
      <c r="AI559" s="162">
        <f t="shared" si="284"/>
        <v>100</v>
      </c>
      <c r="AJ559" s="251" t="s">
        <v>25997</v>
      </c>
      <c r="AK559"/>
      <c r="AL559" s="245"/>
      <c r="AM559" s="163"/>
      <c r="AN559"/>
      <c r="AO559"/>
      <c r="AQ559" s="243" t="s">
        <v>781</v>
      </c>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c r="IW559"/>
      <c r="IX559"/>
      <c r="IY559"/>
      <c r="IZ559"/>
      <c r="JA559"/>
      <c r="JB559"/>
      <c r="JC559"/>
      <c r="JD559"/>
      <c r="JE559"/>
      <c r="JF559"/>
      <c r="JG559"/>
      <c r="JH559"/>
      <c r="JI559"/>
      <c r="JJ559"/>
      <c r="JK559"/>
      <c r="JL559"/>
      <c r="JM559"/>
      <c r="JN559"/>
      <c r="JO559"/>
      <c r="JP559"/>
      <c r="JQ559"/>
      <c r="JR559"/>
      <c r="JS559"/>
      <c r="JT559"/>
      <c r="JU559"/>
      <c r="JV559"/>
      <c r="JW559"/>
      <c r="JX559"/>
      <c r="JY559"/>
      <c r="JZ559"/>
      <c r="KA559"/>
      <c r="KB559"/>
      <c r="KC559"/>
      <c r="KD559"/>
      <c r="KE559"/>
      <c r="KF559"/>
      <c r="KG559"/>
      <c r="KH559"/>
      <c r="KI559"/>
      <c r="KJ559"/>
      <c r="KK559"/>
      <c r="KL559"/>
      <c r="KM559"/>
      <c r="KN559"/>
      <c r="KO559"/>
      <c r="KP559"/>
      <c r="KQ559"/>
      <c r="KR559"/>
      <c r="KS559"/>
      <c r="KT559"/>
      <c r="KU559"/>
      <c r="KV559"/>
      <c r="KW559"/>
      <c r="KX559"/>
      <c r="KY559"/>
      <c r="KZ559"/>
      <c r="LA559"/>
      <c r="LB559"/>
      <c r="LC559"/>
      <c r="LD559"/>
      <c r="LE559"/>
      <c r="LF559"/>
      <c r="LG559"/>
      <c r="LH559"/>
      <c r="LI559"/>
      <c r="LJ559"/>
      <c r="LK559"/>
      <c r="LL559"/>
      <c r="LM559"/>
      <c r="LN559"/>
      <c r="LO559"/>
      <c r="LP559"/>
      <c r="LQ559"/>
      <c r="LR559"/>
      <c r="LS559"/>
      <c r="LT559"/>
      <c r="LU559"/>
      <c r="LV559"/>
      <c r="LW559"/>
      <c r="LX559"/>
      <c r="LY559"/>
      <c r="LZ559"/>
      <c r="MA559"/>
      <c r="MB559"/>
      <c r="MC559"/>
      <c r="MD559"/>
      <c r="ME559"/>
      <c r="MF559"/>
      <c r="MG559"/>
      <c r="MH559"/>
      <c r="MI559"/>
      <c r="MJ559"/>
      <c r="MK559"/>
      <c r="ML559"/>
      <c r="MM559"/>
      <c r="MN559"/>
      <c r="MO559"/>
      <c r="MP559"/>
      <c r="MQ559"/>
      <c r="MR559"/>
      <c r="MS559"/>
      <c r="MT559"/>
      <c r="MU559"/>
      <c r="MV559"/>
      <c r="MW559"/>
      <c r="MX559"/>
      <c r="MY559"/>
      <c r="MZ559"/>
      <c r="NA559"/>
      <c r="NB559"/>
      <c r="NC559"/>
      <c r="ND559"/>
      <c r="NE559"/>
      <c r="NF559"/>
      <c r="NG559"/>
      <c r="NH559"/>
      <c r="NI559"/>
      <c r="NJ559"/>
      <c r="NK559"/>
      <c r="NL559"/>
      <c r="NM559"/>
      <c r="NN559"/>
      <c r="NO559"/>
      <c r="NP559"/>
      <c r="NQ559"/>
      <c r="NR559"/>
      <c r="NS559"/>
      <c r="NT559"/>
      <c r="NU559"/>
      <c r="NV559"/>
      <c r="NW559"/>
      <c r="NX559"/>
      <c r="NY559"/>
      <c r="NZ559"/>
      <c r="OA559"/>
      <c r="OB559"/>
      <c r="OC559"/>
      <c r="OD559"/>
      <c r="OE559"/>
      <c r="OF559"/>
      <c r="OG559"/>
      <c r="OH559"/>
      <c r="OI559"/>
      <c r="OJ559"/>
      <c r="OK559"/>
      <c r="OL559"/>
      <c r="OM559"/>
      <c r="ON559"/>
      <c r="OO559"/>
      <c r="OP559"/>
      <c r="OQ559"/>
      <c r="OR559"/>
      <c r="OS559"/>
      <c r="OT559"/>
      <c r="OU559"/>
      <c r="OV559"/>
      <c r="OW559"/>
      <c r="OX559"/>
      <c r="OY559"/>
      <c r="OZ559"/>
      <c r="PA559"/>
      <c r="PB559"/>
      <c r="PC559"/>
      <c r="PD559"/>
      <c r="PE559"/>
      <c r="PF559"/>
      <c r="PG559"/>
      <c r="PH559"/>
      <c r="PI559"/>
      <c r="PJ559"/>
      <c r="PK559"/>
      <c r="PL559"/>
      <c r="PM559"/>
      <c r="PN559"/>
      <c r="PO559"/>
      <c r="PP559"/>
      <c r="PQ559"/>
      <c r="PR559"/>
      <c r="PS559"/>
      <c r="PT559"/>
      <c r="PU559"/>
      <c r="PV559"/>
      <c r="PW559"/>
      <c r="PX559"/>
      <c r="PY559"/>
      <c r="PZ559"/>
      <c r="QA559"/>
      <c r="QB559"/>
      <c r="QC559"/>
      <c r="QD559"/>
      <c r="QE559"/>
      <c r="QF559"/>
      <c r="QG559"/>
      <c r="QH559"/>
      <c r="QI559"/>
      <c r="QJ559"/>
      <c r="QK559"/>
      <c r="QL559"/>
      <c r="QM559"/>
      <c r="QN559"/>
      <c r="QO559"/>
      <c r="QP559"/>
      <c r="QQ559"/>
      <c r="QR559"/>
      <c r="QS559"/>
      <c r="QT559"/>
      <c r="QU559"/>
      <c r="QV559"/>
      <c r="QW559"/>
      <c r="QX559"/>
      <c r="QY559"/>
      <c r="QZ559"/>
      <c r="RA559"/>
      <c r="RB559"/>
      <c r="RC559"/>
      <c r="RD559"/>
      <c r="RE559"/>
      <c r="RF559"/>
      <c r="RG559"/>
      <c r="RH559"/>
      <c r="RI559"/>
      <c r="RJ559"/>
      <c r="RK559"/>
      <c r="RL559"/>
      <c r="RM559"/>
      <c r="RN559"/>
      <c r="RO559"/>
      <c r="RP559"/>
      <c r="RQ559"/>
      <c r="RR559"/>
      <c r="RS559"/>
      <c r="RT559"/>
      <c r="RU559"/>
      <c r="RV559"/>
      <c r="RW559"/>
      <c r="RX559"/>
      <c r="RY559"/>
      <c r="RZ559"/>
      <c r="SA559"/>
      <c r="SB559"/>
      <c r="SC559"/>
      <c r="SD559"/>
      <c r="SE559"/>
      <c r="SF559"/>
      <c r="SG559"/>
      <c r="SH559"/>
      <c r="SI559"/>
      <c r="SJ559"/>
      <c r="SK559"/>
      <c r="SL559"/>
      <c r="SM559"/>
      <c r="SN559"/>
      <c r="SO559"/>
      <c r="SP559"/>
      <c r="SQ559"/>
      <c r="SR559"/>
      <c r="SS559"/>
      <c r="ST559"/>
      <c r="SU559"/>
      <c r="SV559"/>
      <c r="SW559"/>
      <c r="SX559"/>
      <c r="SY559"/>
      <c r="SZ559"/>
      <c r="TA559"/>
      <c r="TB559"/>
      <c r="TC559"/>
      <c r="TD559"/>
      <c r="TE559"/>
      <c r="TF559"/>
      <c r="TG559"/>
      <c r="TH559"/>
      <c r="TI559"/>
      <c r="TJ559"/>
      <c r="TK559"/>
      <c r="TL559"/>
      <c r="TM559"/>
      <c r="TN559"/>
      <c r="TO559"/>
      <c r="TP559"/>
      <c r="TQ559"/>
      <c r="TR559"/>
      <c r="TS559"/>
      <c r="TT559"/>
      <c r="TU559"/>
      <c r="TV559"/>
      <c r="TW559"/>
      <c r="TX559"/>
      <c r="TY559"/>
      <c r="TZ559"/>
      <c r="UA559"/>
      <c r="UB559"/>
      <c r="UC559"/>
      <c r="UD559"/>
      <c r="UE559"/>
      <c r="UF559"/>
      <c r="UG559"/>
      <c r="UH559"/>
      <c r="UI559"/>
      <c r="UJ559"/>
      <c r="UK559"/>
      <c r="UL559"/>
      <c r="UM559"/>
      <c r="UN559"/>
      <c r="UO559"/>
      <c r="UP559"/>
      <c r="UQ559"/>
      <c r="UR559"/>
      <c r="US559"/>
      <c r="UT559"/>
      <c r="UU559"/>
      <c r="UV559"/>
      <c r="UW559"/>
      <c r="UX559"/>
      <c r="UY559"/>
      <c r="UZ559"/>
      <c r="VA559"/>
      <c r="VB559"/>
      <c r="VC559"/>
      <c r="VD559"/>
      <c r="VE559"/>
      <c r="VF559"/>
      <c r="VG559"/>
      <c r="VH559"/>
      <c r="VI559"/>
      <c r="VJ559"/>
      <c r="VK559"/>
      <c r="VL559"/>
      <c r="VM559"/>
      <c r="VN559"/>
      <c r="VO559"/>
      <c r="VP559"/>
      <c r="VQ559"/>
      <c r="VR559"/>
      <c r="VS559"/>
      <c r="VT559"/>
      <c r="VU559"/>
      <c r="VV559"/>
      <c r="VW559"/>
      <c r="VX559"/>
      <c r="VY559"/>
      <c r="VZ559"/>
      <c r="WA559"/>
      <c r="WB559"/>
      <c r="WC559"/>
      <c r="WD559"/>
      <c r="WE559"/>
      <c r="WF559"/>
      <c r="WG559"/>
      <c r="WH559"/>
      <c r="WI559"/>
      <c r="WJ559"/>
      <c r="WK559"/>
      <c r="WL559"/>
      <c r="WM559"/>
      <c r="WN559"/>
      <c r="WO559"/>
      <c r="WP559"/>
      <c r="WQ559"/>
      <c r="WR559"/>
      <c r="WS559"/>
      <c r="WT559"/>
      <c r="WU559"/>
      <c r="WV559"/>
      <c r="WW559"/>
      <c r="WX559"/>
      <c r="WY559"/>
      <c r="WZ559"/>
      <c r="XA559"/>
      <c r="XB559"/>
      <c r="XC559"/>
      <c r="XD559"/>
      <c r="XE559"/>
      <c r="XF559"/>
      <c r="XG559"/>
      <c r="XH559"/>
      <c r="XI559"/>
      <c r="XJ559"/>
      <c r="XK559"/>
      <c r="XL559"/>
      <c r="XM559"/>
      <c r="XN559"/>
      <c r="XO559"/>
      <c r="XP559"/>
      <c r="XQ559"/>
      <c r="XR559"/>
      <c r="XS559"/>
      <c r="XT559"/>
      <c r="XU559"/>
      <c r="XV559"/>
      <c r="XW559"/>
      <c r="XX559"/>
      <c r="XY559"/>
      <c r="XZ559"/>
      <c r="YA559"/>
      <c r="YB559"/>
      <c r="YC559"/>
      <c r="YD559"/>
      <c r="YE559"/>
      <c r="YF559"/>
      <c r="YG559"/>
      <c r="YH559"/>
      <c r="YI559"/>
      <c r="YJ559"/>
      <c r="YK559"/>
      <c r="YL559"/>
      <c r="YM559"/>
      <c r="YN559"/>
      <c r="YO559"/>
      <c r="YP559"/>
      <c r="YQ559"/>
      <c r="YR559"/>
      <c r="YS559"/>
      <c r="YT559"/>
      <c r="YU559"/>
      <c r="YV559"/>
      <c r="YW559"/>
      <c r="YX559"/>
      <c r="YY559"/>
      <c r="YZ559"/>
      <c r="ZA559"/>
      <c r="ZB559"/>
      <c r="ZC559"/>
      <c r="ZD559"/>
      <c r="ZE559"/>
      <c r="ZF559"/>
      <c r="ZG559"/>
      <c r="ZH559"/>
      <c r="ZI559"/>
      <c r="ZJ559"/>
      <c r="ZK559"/>
      <c r="ZL559"/>
      <c r="ZM559"/>
      <c r="ZN559"/>
      <c r="ZO559"/>
      <c r="ZP559"/>
      <c r="ZQ559"/>
      <c r="ZR559"/>
      <c r="ZS559"/>
      <c r="ZT559"/>
      <c r="ZU559"/>
      <c r="ZV559"/>
      <c r="ZW559"/>
      <c r="ZX559"/>
      <c r="ZY559"/>
      <c r="ZZ559"/>
      <c r="AAA559"/>
      <c r="AAB559"/>
      <c r="AAC559"/>
      <c r="AAD559"/>
      <c r="AAE559"/>
      <c r="AAF559"/>
      <c r="AAG559"/>
      <c r="AAH559"/>
      <c r="AAI559"/>
      <c r="AAJ559"/>
      <c r="AAK559"/>
      <c r="AAL559"/>
      <c r="AAM559"/>
      <c r="AAN559"/>
      <c r="AAO559"/>
      <c r="AAP559"/>
      <c r="AAQ559"/>
      <c r="AAR559"/>
      <c r="AAS559"/>
      <c r="AAT559"/>
      <c r="AAU559"/>
      <c r="AAV559"/>
      <c r="AAW559"/>
      <c r="AAX559"/>
      <c r="AAY559"/>
      <c r="AAZ559"/>
      <c r="ABA559"/>
      <c r="ABB559"/>
      <c r="ABC559"/>
      <c r="ABD559"/>
      <c r="ABE559"/>
      <c r="ABF559"/>
      <c r="ABG559"/>
      <c r="ABH559"/>
      <c r="ABI559"/>
      <c r="ABJ559"/>
      <c r="ABK559"/>
      <c r="ABL559"/>
      <c r="ABM559"/>
      <c r="ABN559"/>
      <c r="ABO559"/>
      <c r="ABP559"/>
      <c r="ABQ559"/>
      <c r="ABR559"/>
      <c r="ABS559"/>
      <c r="ABT559"/>
      <c r="ABU559"/>
      <c r="ABV559"/>
      <c r="ABW559"/>
      <c r="ABX559"/>
      <c r="ABY559"/>
      <c r="ABZ559"/>
      <c r="ACA559"/>
      <c r="ACB559"/>
      <c r="ACC559"/>
      <c r="ACD559"/>
      <c r="ACE559"/>
      <c r="ACF559"/>
      <c r="ACG559"/>
      <c r="ACH559"/>
      <c r="ACI559"/>
      <c r="ACJ559"/>
      <c r="ACK559"/>
      <c r="ACL559"/>
      <c r="ACM559"/>
      <c r="ACN559"/>
      <c r="ACO559"/>
      <c r="ACP559"/>
      <c r="ACQ559"/>
      <c r="ACR559"/>
      <c r="ACS559"/>
      <c r="ACT559"/>
      <c r="ACU559"/>
      <c r="ACV559"/>
      <c r="ACW559"/>
      <c r="ACX559"/>
      <c r="ACY559"/>
      <c r="ACZ559"/>
      <c r="ADA559"/>
      <c r="ADB559"/>
      <c r="ADC559"/>
      <c r="ADD559"/>
      <c r="ADE559"/>
      <c r="ADF559"/>
      <c r="ADG559"/>
      <c r="ADH559"/>
      <c r="ADI559"/>
      <c r="ADJ559"/>
      <c r="ADK559"/>
      <c r="ADL559"/>
      <c r="ADM559"/>
      <c r="ADN559"/>
      <c r="ADO559"/>
      <c r="ADP559"/>
      <c r="ADQ559"/>
      <c r="ADR559"/>
      <c r="ADS559"/>
      <c r="ADT559"/>
      <c r="ADU559"/>
      <c r="ADV559"/>
      <c r="ADW559"/>
      <c r="ADX559"/>
      <c r="ADY559"/>
      <c r="ADZ559"/>
      <c r="AEA559"/>
      <c r="AEB559"/>
      <c r="AEC559"/>
      <c r="AED559"/>
      <c r="AEE559"/>
      <c r="AEF559"/>
      <c r="AEG559"/>
      <c r="AEH559"/>
      <c r="AEI559"/>
      <c r="AEJ559"/>
      <c r="AEK559"/>
      <c r="AEL559"/>
      <c r="AEM559"/>
      <c r="AEN559"/>
      <c r="AEO559"/>
      <c r="AEP559"/>
      <c r="AEQ559"/>
      <c r="AER559"/>
      <c r="AES559"/>
      <c r="AET559"/>
      <c r="AEU559"/>
      <c r="AEV559"/>
      <c r="AEW559"/>
      <c r="AEX559"/>
      <c r="AEY559"/>
      <c r="AEZ559"/>
      <c r="AFA559"/>
      <c r="AFB559"/>
      <c r="AFC559"/>
      <c r="AFD559"/>
      <c r="AFE559"/>
      <c r="AFF559"/>
      <c r="AFG559"/>
      <c r="AFH559"/>
      <c r="AFI559"/>
      <c r="AFJ559"/>
      <c r="AFK559"/>
      <c r="AFL559"/>
      <c r="AFM559"/>
      <c r="AFN559"/>
      <c r="AFO559"/>
      <c r="AFP559"/>
      <c r="AFQ559"/>
      <c r="AFR559"/>
      <c r="AFS559"/>
      <c r="AFT559"/>
      <c r="AFU559"/>
      <c r="AFV559"/>
      <c r="AFW559"/>
      <c r="AFX559"/>
      <c r="AFY559"/>
      <c r="AFZ559"/>
      <c r="AGA559"/>
      <c r="AGB559"/>
      <c r="AGC559"/>
      <c r="AGD559"/>
      <c r="AGE559"/>
      <c r="AGF559"/>
      <c r="AGG559"/>
      <c r="AGH559"/>
      <c r="AGI559"/>
      <c r="AGJ559"/>
      <c r="AGK559"/>
      <c r="AGL559"/>
      <c r="AGM559"/>
      <c r="AGN559"/>
      <c r="AGO559"/>
      <c r="AGP559"/>
      <c r="AGQ559"/>
      <c r="AGR559"/>
      <c r="AGS559"/>
      <c r="AGT559"/>
      <c r="AGU559"/>
      <c r="AGV559"/>
      <c r="AGW559"/>
      <c r="AGX559"/>
      <c r="AGY559"/>
      <c r="AGZ559"/>
      <c r="AHA559"/>
      <c r="AHB559"/>
      <c r="AHC559"/>
      <c r="AHD559"/>
      <c r="AHE559"/>
      <c r="AHF559"/>
      <c r="AHG559"/>
      <c r="AHH559"/>
      <c r="AHI559"/>
      <c r="AHJ559"/>
      <c r="AHK559"/>
      <c r="AHL559"/>
      <c r="AHM559"/>
      <c r="AHN559"/>
      <c r="AHO559"/>
      <c r="AHP559"/>
      <c r="AHQ559"/>
      <c r="AHR559"/>
      <c r="AHS559"/>
      <c r="AHT559"/>
      <c r="AHU559"/>
      <c r="AHV559"/>
      <c r="AHW559"/>
      <c r="AHX559"/>
      <c r="AHY559"/>
      <c r="AHZ559"/>
      <c r="AIA559"/>
      <c r="AIB559"/>
      <c r="AIC559"/>
      <c r="AID559"/>
      <c r="AIE559"/>
      <c r="AIF559"/>
      <c r="AIG559"/>
      <c r="AIH559"/>
      <c r="AII559"/>
      <c r="AIJ559"/>
      <c r="AIK559"/>
      <c r="AIL559"/>
      <c r="AIM559"/>
      <c r="AIN559"/>
      <c r="AIO559"/>
      <c r="AIP559"/>
      <c r="AIQ559"/>
      <c r="AIR559"/>
      <c r="AIS559"/>
      <c r="AIT559"/>
      <c r="AIU559"/>
      <c r="AIV559"/>
      <c r="AIW559"/>
      <c r="AIX559"/>
      <c r="AIY559"/>
      <c r="AIZ559"/>
      <c r="AJA559"/>
      <c r="AJB559"/>
      <c r="AJC559"/>
      <c r="AJD559"/>
      <c r="AJE559"/>
      <c r="AJF559"/>
      <c r="AJG559"/>
      <c r="AJH559"/>
      <c r="AJI559"/>
      <c r="AJJ559"/>
      <c r="AJK559"/>
      <c r="AJL559"/>
      <c r="AJM559"/>
      <c r="AJN559"/>
      <c r="AJO559"/>
      <c r="AJP559"/>
      <c r="AJQ559"/>
      <c r="AJR559"/>
      <c r="AJS559"/>
      <c r="AJT559"/>
      <c r="AJU559"/>
      <c r="AJV559"/>
      <c r="AJW559"/>
      <c r="AJX559"/>
      <c r="AJY559"/>
      <c r="AJZ559"/>
      <c r="AKA559"/>
      <c r="AKB559"/>
      <c r="AKC559"/>
      <c r="AKD559"/>
      <c r="AKE559"/>
      <c r="AKF559"/>
      <c r="AKG559"/>
      <c r="AKH559"/>
      <c r="AKI559"/>
      <c r="AKJ559"/>
      <c r="AKK559"/>
      <c r="AKL559"/>
      <c r="AKM559"/>
      <c r="AKN559"/>
      <c r="AKO559"/>
      <c r="AKP559"/>
      <c r="AKQ559"/>
      <c r="AKR559"/>
      <c r="AKS559"/>
      <c r="AKT559"/>
      <c r="AKU559"/>
      <c r="AKV559"/>
      <c r="AKW559"/>
      <c r="AKX559"/>
      <c r="AKY559"/>
      <c r="AKZ559"/>
      <c r="ALA559"/>
      <c r="ALB559"/>
      <c r="ALC559"/>
      <c r="ALD559"/>
      <c r="ALE559"/>
      <c r="ALF559"/>
      <c r="ALG559"/>
      <c r="ALH559"/>
      <c r="ALI559"/>
      <c r="ALJ559"/>
      <c r="ALK559"/>
      <c r="ALL559"/>
      <c r="ALM559"/>
      <c r="ALN559"/>
      <c r="ALO559"/>
      <c r="ALP559"/>
      <c r="ALQ559"/>
      <c r="ALR559"/>
      <c r="ALS559"/>
      <c r="ALT559"/>
      <c r="ALU559"/>
      <c r="ALV559"/>
      <c r="ALW559"/>
      <c r="ALX559"/>
      <c r="ALY559"/>
      <c r="ALZ559"/>
      <c r="AMA559"/>
      <c r="AMB559"/>
      <c r="AMC559"/>
      <c r="AMD559"/>
      <c r="AME559"/>
      <c r="AMF559"/>
      <c r="AMG559"/>
      <c r="AMH559"/>
      <c r="AMI559"/>
    </row>
    <row r="560" spans="1:1023">
      <c r="A560" s="296" t="s">
        <v>26217</v>
      </c>
      <c r="B560" s="156">
        <v>560</v>
      </c>
      <c r="C560" t="s">
        <v>26215</v>
      </c>
      <c r="D560" s="296" t="s">
        <v>26216</v>
      </c>
      <c r="E560"/>
      <c r="F560"/>
      <c r="G560"/>
      <c r="I560" s="343"/>
      <c r="J560" s="154">
        <v>2</v>
      </c>
      <c r="L560" s="154">
        <v>1</v>
      </c>
      <c r="N560"/>
      <c r="O560" s="156"/>
      <c r="R560"/>
      <c r="S560"/>
      <c r="T560"/>
      <c r="U560" s="232"/>
      <c r="V560" s="166">
        <f t="shared" si="279"/>
        <v>100</v>
      </c>
      <c r="W560" s="166">
        <f t="shared" si="280"/>
        <v>100</v>
      </c>
      <c r="X560" s="166">
        <f t="shared" si="281"/>
        <v>100</v>
      </c>
      <c r="Y560" s="166">
        <f t="shared" si="287"/>
        <v>100</v>
      </c>
      <c r="Z560" s="166">
        <f t="shared" si="288"/>
        <v>100</v>
      </c>
      <c r="AA560" s="174">
        <f t="shared" si="286"/>
        <v>100</v>
      </c>
      <c r="AB560" s="174">
        <f t="shared" si="285"/>
        <v>100</v>
      </c>
      <c r="AC560" s="174">
        <f t="shared" si="272"/>
        <v>100</v>
      </c>
      <c r="AD560"/>
      <c r="AE560" s="233"/>
      <c r="AF560" s="162">
        <f t="shared" si="282"/>
        <v>100</v>
      </c>
      <c r="AG560" s="162">
        <f t="shared" si="278"/>
        <v>10</v>
      </c>
      <c r="AH560" s="162">
        <f t="shared" si="283"/>
        <v>100</v>
      </c>
      <c r="AI560" s="162">
        <f t="shared" si="284"/>
        <v>100</v>
      </c>
      <c r="AJ560" s="251" t="s">
        <v>25620</v>
      </c>
      <c r="AK560"/>
      <c r="AL560" s="245">
        <v>2</v>
      </c>
      <c r="AM560" s="163"/>
      <c r="AN560"/>
      <c r="AO560"/>
      <c r="AQ560" s="243" t="s">
        <v>781</v>
      </c>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c r="IW560"/>
      <c r="IX560"/>
      <c r="IY560"/>
      <c r="IZ560"/>
      <c r="JA560"/>
      <c r="JB560"/>
      <c r="JC560"/>
      <c r="JD560"/>
      <c r="JE560"/>
      <c r="JF560"/>
      <c r="JG560"/>
      <c r="JH560"/>
      <c r="JI560"/>
      <c r="JJ560"/>
      <c r="JK560"/>
      <c r="JL560"/>
      <c r="JM560"/>
      <c r="JN560"/>
      <c r="JO560"/>
      <c r="JP560"/>
      <c r="JQ560"/>
      <c r="JR560"/>
      <c r="JS560"/>
      <c r="JT560"/>
      <c r="JU560"/>
      <c r="JV560"/>
      <c r="JW560"/>
      <c r="JX560"/>
      <c r="JY560"/>
      <c r="JZ560"/>
      <c r="KA560"/>
      <c r="KB560"/>
      <c r="KC560"/>
      <c r="KD560"/>
      <c r="KE560"/>
      <c r="KF560"/>
      <c r="KG560"/>
      <c r="KH560"/>
      <c r="KI560"/>
      <c r="KJ560"/>
      <c r="KK560"/>
      <c r="KL560"/>
      <c r="KM560"/>
      <c r="KN560"/>
      <c r="KO560"/>
      <c r="KP560"/>
      <c r="KQ560"/>
      <c r="KR560"/>
      <c r="KS560"/>
      <c r="KT560"/>
      <c r="KU560"/>
      <c r="KV560"/>
      <c r="KW560"/>
      <c r="KX560"/>
      <c r="KY560"/>
      <c r="KZ560"/>
      <c r="LA560"/>
      <c r="LB560"/>
      <c r="LC560"/>
      <c r="LD560"/>
      <c r="LE560"/>
      <c r="LF560"/>
      <c r="LG560"/>
      <c r="LH560"/>
      <c r="LI560"/>
      <c r="LJ560"/>
      <c r="LK560"/>
      <c r="LL560"/>
      <c r="LM560"/>
      <c r="LN560"/>
      <c r="LO560"/>
      <c r="LP560"/>
      <c r="LQ560"/>
      <c r="LR560"/>
      <c r="LS560"/>
      <c r="LT560"/>
      <c r="LU560"/>
      <c r="LV560"/>
      <c r="LW560"/>
      <c r="LX560"/>
      <c r="LY560"/>
      <c r="LZ560"/>
      <c r="MA560"/>
      <c r="MB560"/>
      <c r="MC560"/>
      <c r="MD560"/>
      <c r="ME560"/>
      <c r="MF560"/>
      <c r="MG560"/>
      <c r="MH560"/>
      <c r="MI560"/>
      <c r="MJ560"/>
      <c r="MK560"/>
      <c r="ML560"/>
      <c r="MM560"/>
      <c r="MN560"/>
      <c r="MO560"/>
      <c r="MP560"/>
      <c r="MQ560"/>
      <c r="MR560"/>
      <c r="MS560"/>
      <c r="MT560"/>
      <c r="MU560"/>
      <c r="MV560"/>
      <c r="MW560"/>
      <c r="MX560"/>
      <c r="MY560"/>
      <c r="MZ560"/>
      <c r="NA560"/>
      <c r="NB560"/>
      <c r="NC560"/>
      <c r="ND560"/>
      <c r="NE560"/>
      <c r="NF560"/>
      <c r="NG560"/>
      <c r="NH560"/>
      <c r="NI560"/>
      <c r="NJ560"/>
      <c r="NK560"/>
      <c r="NL560"/>
      <c r="NM560"/>
      <c r="NN560"/>
      <c r="NO560"/>
      <c r="NP560"/>
      <c r="NQ560"/>
      <c r="NR560"/>
      <c r="NS560"/>
      <c r="NT560"/>
      <c r="NU560"/>
      <c r="NV560"/>
      <c r="NW560"/>
      <c r="NX560"/>
      <c r="NY560"/>
      <c r="NZ560"/>
      <c r="OA560"/>
      <c r="OB560"/>
      <c r="OC560"/>
      <c r="OD560"/>
      <c r="OE560"/>
      <c r="OF560"/>
      <c r="OG560"/>
      <c r="OH560"/>
      <c r="OI560"/>
      <c r="OJ560"/>
      <c r="OK560"/>
      <c r="OL560"/>
      <c r="OM560"/>
      <c r="ON560"/>
      <c r="OO560"/>
      <c r="OP560"/>
      <c r="OQ560"/>
      <c r="OR560"/>
      <c r="OS560"/>
      <c r="OT560"/>
      <c r="OU560"/>
      <c r="OV560"/>
      <c r="OW560"/>
      <c r="OX560"/>
      <c r="OY560"/>
      <c r="OZ560"/>
      <c r="PA560"/>
      <c r="PB560"/>
      <c r="PC560"/>
      <c r="PD560"/>
      <c r="PE560"/>
      <c r="PF560"/>
      <c r="PG560"/>
      <c r="PH560"/>
      <c r="PI560"/>
      <c r="PJ560"/>
      <c r="PK560"/>
      <c r="PL560"/>
      <c r="PM560"/>
      <c r="PN560"/>
      <c r="PO560"/>
      <c r="PP560"/>
      <c r="PQ560"/>
      <c r="PR560"/>
      <c r="PS560"/>
      <c r="PT560"/>
      <c r="PU560"/>
      <c r="PV560"/>
      <c r="PW560"/>
      <c r="PX560"/>
      <c r="PY560"/>
      <c r="PZ560"/>
      <c r="QA560"/>
      <c r="QB560"/>
      <c r="QC560"/>
      <c r="QD560"/>
      <c r="QE560"/>
      <c r="QF560"/>
      <c r="QG560"/>
      <c r="QH560"/>
      <c r="QI560"/>
      <c r="QJ560"/>
      <c r="QK560"/>
      <c r="QL560"/>
      <c r="QM560"/>
      <c r="QN560"/>
      <c r="QO560"/>
      <c r="QP560"/>
      <c r="QQ560"/>
      <c r="QR560"/>
      <c r="QS560"/>
      <c r="QT560"/>
      <c r="QU560"/>
      <c r="QV560"/>
      <c r="QW560"/>
      <c r="QX560"/>
      <c r="QY560"/>
      <c r="QZ560"/>
      <c r="RA560"/>
      <c r="RB560"/>
      <c r="RC560"/>
      <c r="RD560"/>
      <c r="RE560"/>
      <c r="RF560"/>
      <c r="RG560"/>
      <c r="RH560"/>
      <c r="RI560"/>
      <c r="RJ560"/>
      <c r="RK560"/>
      <c r="RL560"/>
      <c r="RM560"/>
      <c r="RN560"/>
      <c r="RO560"/>
      <c r="RP560"/>
      <c r="RQ560"/>
      <c r="RR560"/>
      <c r="RS560"/>
      <c r="RT560"/>
      <c r="RU560"/>
      <c r="RV560"/>
      <c r="RW560"/>
      <c r="RX560"/>
      <c r="RY560"/>
      <c r="RZ560"/>
      <c r="SA560"/>
      <c r="SB560"/>
      <c r="SC560"/>
      <c r="SD560"/>
      <c r="SE560"/>
      <c r="SF560"/>
      <c r="SG560"/>
      <c r="SH560"/>
      <c r="SI560"/>
      <c r="SJ560"/>
      <c r="SK560"/>
      <c r="SL560"/>
      <c r="SM560"/>
      <c r="SN560"/>
      <c r="SO560"/>
      <c r="SP560"/>
      <c r="SQ560"/>
      <c r="SR560"/>
      <c r="SS560"/>
      <c r="ST560"/>
      <c r="SU560"/>
      <c r="SV560"/>
      <c r="SW560"/>
      <c r="SX560"/>
      <c r="SY560"/>
      <c r="SZ560"/>
      <c r="TA560"/>
      <c r="TB560"/>
      <c r="TC560"/>
      <c r="TD560"/>
      <c r="TE560"/>
      <c r="TF560"/>
      <c r="TG560"/>
      <c r="TH560"/>
      <c r="TI560"/>
      <c r="TJ560"/>
      <c r="TK560"/>
      <c r="TL560"/>
      <c r="TM560"/>
      <c r="TN560"/>
      <c r="TO560"/>
      <c r="TP560"/>
      <c r="TQ560"/>
      <c r="TR560"/>
      <c r="TS560"/>
      <c r="TT560"/>
      <c r="TU560"/>
      <c r="TV560"/>
      <c r="TW560"/>
      <c r="TX560"/>
      <c r="TY560"/>
      <c r="TZ560"/>
      <c r="UA560"/>
      <c r="UB560"/>
      <c r="UC560"/>
      <c r="UD560"/>
      <c r="UE560"/>
      <c r="UF560"/>
      <c r="UG560"/>
      <c r="UH560"/>
      <c r="UI560"/>
      <c r="UJ560"/>
      <c r="UK560"/>
      <c r="UL560"/>
      <c r="UM560"/>
      <c r="UN560"/>
      <c r="UO560"/>
      <c r="UP560"/>
      <c r="UQ560"/>
      <c r="UR560"/>
      <c r="US560"/>
      <c r="UT560"/>
      <c r="UU560"/>
      <c r="UV560"/>
      <c r="UW560"/>
      <c r="UX560"/>
      <c r="UY560"/>
      <c r="UZ560"/>
      <c r="VA560"/>
      <c r="VB560"/>
      <c r="VC560"/>
      <c r="VD560"/>
      <c r="VE560"/>
      <c r="VF560"/>
      <c r="VG560"/>
      <c r="VH560"/>
      <c r="VI560"/>
      <c r="VJ560"/>
      <c r="VK560"/>
      <c r="VL560"/>
      <c r="VM560"/>
      <c r="VN560"/>
      <c r="VO560"/>
      <c r="VP560"/>
      <c r="VQ560"/>
      <c r="VR560"/>
      <c r="VS560"/>
      <c r="VT560"/>
      <c r="VU560"/>
      <c r="VV560"/>
      <c r="VW560"/>
      <c r="VX560"/>
      <c r="VY560"/>
      <c r="VZ560"/>
      <c r="WA560"/>
      <c r="WB560"/>
      <c r="WC560"/>
      <c r="WD560"/>
      <c r="WE560"/>
      <c r="WF560"/>
      <c r="WG560"/>
      <c r="WH560"/>
      <c r="WI560"/>
      <c r="WJ560"/>
      <c r="WK560"/>
      <c r="WL560"/>
      <c r="WM560"/>
      <c r="WN560"/>
      <c r="WO560"/>
      <c r="WP560"/>
      <c r="WQ560"/>
      <c r="WR560"/>
      <c r="WS560"/>
      <c r="WT560"/>
      <c r="WU560"/>
      <c r="WV560"/>
      <c r="WW560"/>
      <c r="WX560"/>
      <c r="WY560"/>
      <c r="WZ560"/>
      <c r="XA560"/>
      <c r="XB560"/>
      <c r="XC560"/>
      <c r="XD560"/>
      <c r="XE560"/>
      <c r="XF560"/>
      <c r="XG560"/>
      <c r="XH560"/>
      <c r="XI560"/>
      <c r="XJ560"/>
      <c r="XK560"/>
      <c r="XL560"/>
      <c r="XM560"/>
      <c r="XN560"/>
      <c r="XO560"/>
      <c r="XP560"/>
      <c r="XQ560"/>
      <c r="XR560"/>
      <c r="XS560"/>
      <c r="XT560"/>
      <c r="XU560"/>
      <c r="XV560"/>
      <c r="XW560"/>
      <c r="XX560"/>
      <c r="XY560"/>
      <c r="XZ560"/>
      <c r="YA560"/>
      <c r="YB560"/>
      <c r="YC560"/>
      <c r="YD560"/>
      <c r="YE560"/>
      <c r="YF560"/>
      <c r="YG560"/>
      <c r="YH560"/>
      <c r="YI560"/>
      <c r="YJ560"/>
      <c r="YK560"/>
      <c r="YL560"/>
      <c r="YM560"/>
      <c r="YN560"/>
      <c r="YO560"/>
      <c r="YP560"/>
      <c r="YQ560"/>
      <c r="YR560"/>
      <c r="YS560"/>
      <c r="YT560"/>
      <c r="YU560"/>
      <c r="YV560"/>
      <c r="YW560"/>
      <c r="YX560"/>
      <c r="YY560"/>
      <c r="YZ560"/>
      <c r="ZA560"/>
      <c r="ZB560"/>
      <c r="ZC560"/>
      <c r="ZD560"/>
      <c r="ZE560"/>
      <c r="ZF560"/>
      <c r="ZG560"/>
      <c r="ZH560"/>
      <c r="ZI560"/>
      <c r="ZJ560"/>
      <c r="ZK560"/>
      <c r="ZL560"/>
      <c r="ZM560"/>
      <c r="ZN560"/>
      <c r="ZO560"/>
      <c r="ZP560"/>
      <c r="ZQ560"/>
      <c r="ZR560"/>
      <c r="ZS560"/>
      <c r="ZT560"/>
      <c r="ZU560"/>
      <c r="ZV560"/>
      <c r="ZW560"/>
      <c r="ZX560"/>
      <c r="ZY560"/>
      <c r="ZZ560"/>
      <c r="AAA560"/>
      <c r="AAB560"/>
      <c r="AAC560"/>
      <c r="AAD560"/>
      <c r="AAE560"/>
      <c r="AAF560"/>
      <c r="AAG560"/>
      <c r="AAH560"/>
      <c r="AAI560"/>
      <c r="AAJ560"/>
      <c r="AAK560"/>
      <c r="AAL560"/>
      <c r="AAM560"/>
      <c r="AAN560"/>
      <c r="AAO560"/>
      <c r="AAP560"/>
      <c r="AAQ560"/>
      <c r="AAR560"/>
      <c r="AAS560"/>
      <c r="AAT560"/>
      <c r="AAU560"/>
      <c r="AAV560"/>
      <c r="AAW560"/>
      <c r="AAX560"/>
      <c r="AAY560"/>
      <c r="AAZ560"/>
      <c r="ABA560"/>
      <c r="ABB560"/>
      <c r="ABC560"/>
      <c r="ABD560"/>
      <c r="ABE560"/>
      <c r="ABF560"/>
      <c r="ABG560"/>
      <c r="ABH560"/>
      <c r="ABI560"/>
      <c r="ABJ560"/>
      <c r="ABK560"/>
      <c r="ABL560"/>
      <c r="ABM560"/>
      <c r="ABN560"/>
      <c r="ABO560"/>
      <c r="ABP560"/>
      <c r="ABQ560"/>
      <c r="ABR560"/>
      <c r="ABS560"/>
      <c r="ABT560"/>
      <c r="ABU560"/>
      <c r="ABV560"/>
      <c r="ABW560"/>
      <c r="ABX560"/>
      <c r="ABY560"/>
      <c r="ABZ560"/>
      <c r="ACA560"/>
      <c r="ACB560"/>
      <c r="ACC560"/>
      <c r="ACD560"/>
      <c r="ACE560"/>
      <c r="ACF560"/>
      <c r="ACG560"/>
      <c r="ACH560"/>
      <c r="ACI560"/>
      <c r="ACJ560"/>
      <c r="ACK560"/>
      <c r="ACL560"/>
      <c r="ACM560"/>
      <c r="ACN560"/>
      <c r="ACO560"/>
      <c r="ACP560"/>
      <c r="ACQ560"/>
      <c r="ACR560"/>
      <c r="ACS560"/>
      <c r="ACT560"/>
      <c r="ACU560"/>
      <c r="ACV560"/>
      <c r="ACW560"/>
      <c r="ACX560"/>
      <c r="ACY560"/>
      <c r="ACZ560"/>
      <c r="ADA560"/>
      <c r="ADB560"/>
      <c r="ADC560"/>
      <c r="ADD560"/>
      <c r="ADE560"/>
      <c r="ADF560"/>
      <c r="ADG560"/>
      <c r="ADH560"/>
      <c r="ADI560"/>
      <c r="ADJ560"/>
      <c r="ADK560"/>
      <c r="ADL560"/>
      <c r="ADM560"/>
      <c r="ADN560"/>
      <c r="ADO560"/>
      <c r="ADP560"/>
      <c r="ADQ560"/>
      <c r="ADR560"/>
      <c r="ADS560"/>
      <c r="ADT560"/>
      <c r="ADU560"/>
      <c r="ADV560"/>
      <c r="ADW560"/>
      <c r="ADX560"/>
      <c r="ADY560"/>
      <c r="ADZ560"/>
      <c r="AEA560"/>
      <c r="AEB560"/>
      <c r="AEC560"/>
      <c r="AED560"/>
      <c r="AEE560"/>
      <c r="AEF560"/>
      <c r="AEG560"/>
      <c r="AEH560"/>
      <c r="AEI560"/>
      <c r="AEJ560"/>
      <c r="AEK560"/>
      <c r="AEL560"/>
      <c r="AEM560"/>
      <c r="AEN560"/>
      <c r="AEO560"/>
      <c r="AEP560"/>
      <c r="AEQ560"/>
      <c r="AER560"/>
      <c r="AES560"/>
      <c r="AET560"/>
      <c r="AEU560"/>
      <c r="AEV560"/>
      <c r="AEW560"/>
      <c r="AEX560"/>
      <c r="AEY560"/>
      <c r="AEZ560"/>
      <c r="AFA560"/>
      <c r="AFB560"/>
      <c r="AFC560"/>
      <c r="AFD560"/>
      <c r="AFE560"/>
      <c r="AFF560"/>
      <c r="AFG560"/>
      <c r="AFH560"/>
      <c r="AFI560"/>
      <c r="AFJ560"/>
      <c r="AFK560"/>
      <c r="AFL560"/>
      <c r="AFM560"/>
      <c r="AFN560"/>
      <c r="AFO560"/>
      <c r="AFP560"/>
      <c r="AFQ560"/>
      <c r="AFR560"/>
      <c r="AFS560"/>
      <c r="AFT560"/>
      <c r="AFU560"/>
      <c r="AFV560"/>
      <c r="AFW560"/>
      <c r="AFX560"/>
      <c r="AFY560"/>
      <c r="AFZ560"/>
      <c r="AGA560"/>
      <c r="AGB560"/>
      <c r="AGC560"/>
      <c r="AGD560"/>
      <c r="AGE560"/>
      <c r="AGF560"/>
      <c r="AGG560"/>
      <c r="AGH560"/>
      <c r="AGI560"/>
      <c r="AGJ560"/>
      <c r="AGK560"/>
      <c r="AGL560"/>
      <c r="AGM560"/>
      <c r="AGN560"/>
      <c r="AGO560"/>
      <c r="AGP560"/>
      <c r="AGQ560"/>
      <c r="AGR560"/>
      <c r="AGS560"/>
      <c r="AGT560"/>
      <c r="AGU560"/>
      <c r="AGV560"/>
      <c r="AGW560"/>
      <c r="AGX560"/>
      <c r="AGY560"/>
      <c r="AGZ560"/>
      <c r="AHA560"/>
      <c r="AHB560"/>
      <c r="AHC560"/>
      <c r="AHD560"/>
      <c r="AHE560"/>
      <c r="AHF560"/>
      <c r="AHG560"/>
      <c r="AHH560"/>
      <c r="AHI560"/>
      <c r="AHJ560"/>
      <c r="AHK560"/>
      <c r="AHL560"/>
      <c r="AHM560"/>
      <c r="AHN560"/>
      <c r="AHO560"/>
      <c r="AHP560"/>
      <c r="AHQ560"/>
      <c r="AHR560"/>
      <c r="AHS560"/>
      <c r="AHT560"/>
      <c r="AHU560"/>
      <c r="AHV560"/>
      <c r="AHW560"/>
      <c r="AHX560"/>
      <c r="AHY560"/>
      <c r="AHZ560"/>
      <c r="AIA560"/>
      <c r="AIB560"/>
      <c r="AIC560"/>
      <c r="AID560"/>
      <c r="AIE560"/>
      <c r="AIF560"/>
      <c r="AIG560"/>
      <c r="AIH560"/>
      <c r="AII560"/>
      <c r="AIJ560"/>
      <c r="AIK560"/>
      <c r="AIL560"/>
      <c r="AIM560"/>
      <c r="AIN560"/>
      <c r="AIO560"/>
      <c r="AIP560"/>
      <c r="AIQ560"/>
      <c r="AIR560"/>
      <c r="AIS560"/>
      <c r="AIT560"/>
      <c r="AIU560"/>
      <c r="AIV560"/>
      <c r="AIW560"/>
      <c r="AIX560"/>
      <c r="AIY560"/>
      <c r="AIZ560"/>
      <c r="AJA560"/>
      <c r="AJB560"/>
      <c r="AJC560"/>
      <c r="AJD560"/>
      <c r="AJE560"/>
      <c r="AJF560"/>
      <c r="AJG560"/>
      <c r="AJH560"/>
      <c r="AJI560"/>
      <c r="AJJ560"/>
      <c r="AJK560"/>
      <c r="AJL560"/>
      <c r="AJM560"/>
      <c r="AJN560"/>
      <c r="AJO560"/>
      <c r="AJP560"/>
      <c r="AJQ560"/>
      <c r="AJR560"/>
      <c r="AJS560"/>
      <c r="AJT560"/>
      <c r="AJU560"/>
      <c r="AJV560"/>
      <c r="AJW560"/>
      <c r="AJX560"/>
      <c r="AJY560"/>
      <c r="AJZ560"/>
      <c r="AKA560"/>
      <c r="AKB560"/>
      <c r="AKC560"/>
      <c r="AKD560"/>
      <c r="AKE560"/>
      <c r="AKF560"/>
      <c r="AKG560"/>
      <c r="AKH560"/>
      <c r="AKI560"/>
      <c r="AKJ560"/>
      <c r="AKK560"/>
      <c r="AKL560"/>
      <c r="AKM560"/>
      <c r="AKN560"/>
      <c r="AKO560"/>
      <c r="AKP560"/>
      <c r="AKQ560"/>
      <c r="AKR560"/>
      <c r="AKS560"/>
      <c r="AKT560"/>
      <c r="AKU560"/>
      <c r="AKV560"/>
      <c r="AKW560"/>
      <c r="AKX560"/>
      <c r="AKY560"/>
      <c r="AKZ560"/>
      <c r="ALA560"/>
      <c r="ALB560"/>
      <c r="ALC560"/>
      <c r="ALD560"/>
      <c r="ALE560"/>
      <c r="ALF560"/>
      <c r="ALG560"/>
      <c r="ALH560"/>
      <c r="ALI560"/>
      <c r="ALJ560"/>
      <c r="ALK560"/>
      <c r="ALL560"/>
      <c r="ALM560"/>
      <c r="ALN560"/>
      <c r="ALO560"/>
      <c r="ALP560"/>
      <c r="ALQ560"/>
      <c r="ALR560"/>
      <c r="ALS560"/>
      <c r="ALT560"/>
      <c r="ALU560"/>
      <c r="ALV560"/>
      <c r="ALW560"/>
      <c r="ALX560"/>
      <c r="ALY560"/>
      <c r="ALZ560"/>
      <c r="AMA560"/>
      <c r="AMB560"/>
      <c r="AMC560"/>
      <c r="AMD560"/>
      <c r="AME560"/>
      <c r="AMF560"/>
      <c r="AMG560"/>
      <c r="AMH560"/>
      <c r="AMI560"/>
    </row>
    <row r="561" spans="1:1024">
      <c r="A561" s="296" t="s">
        <v>6073</v>
      </c>
      <c r="B561" s="156">
        <v>561</v>
      </c>
      <c r="C561" t="s">
        <v>26218</v>
      </c>
      <c r="D561" s="296" t="s">
        <v>6319</v>
      </c>
      <c r="E561"/>
      <c r="F561">
        <v>4</v>
      </c>
      <c r="G561"/>
      <c r="H561" s="154">
        <v>3</v>
      </c>
      <c r="I561" s="343"/>
      <c r="K561" s="154">
        <v>1</v>
      </c>
      <c r="L561" s="154">
        <v>1</v>
      </c>
      <c r="N561"/>
      <c r="O561" s="156"/>
      <c r="P561" s="154">
        <v>2</v>
      </c>
      <c r="R561" t="s">
        <v>772</v>
      </c>
      <c r="S561"/>
      <c r="T561"/>
      <c r="U561" s="232"/>
      <c r="V561" s="166">
        <f t="shared" si="279"/>
        <v>100</v>
      </c>
      <c r="W561" s="166">
        <f t="shared" si="280"/>
        <v>100</v>
      </c>
      <c r="X561" s="166">
        <f t="shared" si="281"/>
        <v>100</v>
      </c>
      <c r="Y561" s="166">
        <f t="shared" si="287"/>
        <v>100</v>
      </c>
      <c r="Z561" s="166">
        <f t="shared" si="288"/>
        <v>10</v>
      </c>
      <c r="AA561" s="174">
        <f t="shared" si="286"/>
        <v>100</v>
      </c>
      <c r="AB561" s="174">
        <f t="shared" si="285"/>
        <v>0.1</v>
      </c>
      <c r="AC561" s="174">
        <f t="shared" si="272"/>
        <v>100</v>
      </c>
      <c r="AD561"/>
      <c r="AE561" s="233"/>
      <c r="AF561" s="162">
        <f t="shared" si="282"/>
        <v>1</v>
      </c>
      <c r="AG561" s="162">
        <f t="shared" si="278"/>
        <v>100</v>
      </c>
      <c r="AH561" s="162">
        <f t="shared" si="283"/>
        <v>3</v>
      </c>
      <c r="AI561" s="162">
        <f t="shared" si="284"/>
        <v>100</v>
      </c>
      <c r="AJ561" s="251"/>
      <c r="AK561"/>
      <c r="AL561" s="245"/>
      <c r="AM561" s="163"/>
      <c r="AN561"/>
      <c r="AO561"/>
      <c r="AQ561" s="243" t="s">
        <v>26219</v>
      </c>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c r="IW561"/>
      <c r="IX561"/>
      <c r="IY561"/>
      <c r="IZ561"/>
      <c r="JA561"/>
      <c r="JB561"/>
      <c r="JC561"/>
      <c r="JD561"/>
      <c r="JE561"/>
      <c r="JF561"/>
      <c r="JG561"/>
      <c r="JH561"/>
      <c r="JI561"/>
      <c r="JJ561"/>
      <c r="JK561"/>
      <c r="JL561"/>
      <c r="JM561"/>
      <c r="JN561"/>
      <c r="JO561"/>
      <c r="JP561"/>
      <c r="JQ561"/>
      <c r="JR561"/>
      <c r="JS561"/>
      <c r="JT561"/>
      <c r="JU561"/>
      <c r="JV561"/>
      <c r="JW561"/>
      <c r="JX561"/>
      <c r="JY561"/>
      <c r="JZ561"/>
      <c r="KA561"/>
      <c r="KB561"/>
      <c r="KC561"/>
      <c r="KD561"/>
      <c r="KE561"/>
      <c r="KF561"/>
      <c r="KG561"/>
      <c r="KH561"/>
      <c r="KI561"/>
      <c r="KJ561"/>
      <c r="KK561"/>
      <c r="KL561"/>
      <c r="KM561"/>
      <c r="KN561"/>
      <c r="KO561"/>
      <c r="KP561"/>
      <c r="KQ561"/>
      <c r="KR561"/>
      <c r="KS561"/>
      <c r="KT561"/>
      <c r="KU561"/>
      <c r="KV561"/>
      <c r="KW561"/>
      <c r="KX561"/>
      <c r="KY561"/>
      <c r="KZ561"/>
      <c r="LA561"/>
      <c r="LB561"/>
      <c r="LC561"/>
      <c r="LD561"/>
      <c r="LE561"/>
      <c r="LF561"/>
      <c r="LG561"/>
      <c r="LH561"/>
      <c r="LI561"/>
      <c r="LJ561"/>
      <c r="LK561"/>
      <c r="LL561"/>
      <c r="LM561"/>
      <c r="LN561"/>
      <c r="LO561"/>
      <c r="LP561"/>
      <c r="LQ561"/>
      <c r="LR561"/>
      <c r="LS561"/>
      <c r="LT561"/>
      <c r="LU561"/>
      <c r="LV561"/>
      <c r="LW561"/>
      <c r="LX561"/>
      <c r="LY561"/>
      <c r="LZ561"/>
      <c r="MA561"/>
      <c r="MB561"/>
      <c r="MC561"/>
      <c r="MD561"/>
      <c r="ME561"/>
      <c r="MF561"/>
      <c r="MG561"/>
      <c r="MH561"/>
      <c r="MI561"/>
      <c r="MJ561"/>
      <c r="MK561"/>
      <c r="ML561"/>
      <c r="MM561"/>
      <c r="MN561"/>
      <c r="MO561"/>
      <c r="MP561"/>
      <c r="MQ561"/>
      <c r="MR561"/>
      <c r="MS561"/>
      <c r="MT561"/>
      <c r="MU561"/>
      <c r="MV561"/>
      <c r="MW561"/>
      <c r="MX561"/>
      <c r="MY561"/>
      <c r="MZ561"/>
      <c r="NA561"/>
      <c r="NB561"/>
      <c r="NC561"/>
      <c r="ND561"/>
      <c r="NE561"/>
      <c r="NF561"/>
      <c r="NG561"/>
      <c r="NH561"/>
      <c r="NI561"/>
      <c r="NJ561"/>
      <c r="NK561"/>
      <c r="NL561"/>
      <c r="NM561"/>
      <c r="NN561"/>
      <c r="NO561"/>
      <c r="NP561"/>
      <c r="NQ561"/>
      <c r="NR561"/>
      <c r="NS561"/>
      <c r="NT561"/>
      <c r="NU561"/>
      <c r="NV561"/>
      <c r="NW561"/>
      <c r="NX561"/>
      <c r="NY561"/>
      <c r="NZ561"/>
      <c r="OA561"/>
      <c r="OB561"/>
      <c r="OC561"/>
      <c r="OD561"/>
      <c r="OE561"/>
      <c r="OF561"/>
      <c r="OG561"/>
      <c r="OH561"/>
      <c r="OI561"/>
      <c r="OJ561"/>
      <c r="OK561"/>
      <c r="OL561"/>
      <c r="OM561"/>
      <c r="ON561"/>
      <c r="OO561"/>
      <c r="OP561"/>
      <c r="OQ561"/>
      <c r="OR561"/>
      <c r="OS561"/>
      <c r="OT561"/>
      <c r="OU561"/>
      <c r="OV561"/>
      <c r="OW561"/>
      <c r="OX561"/>
      <c r="OY561"/>
      <c r="OZ561"/>
      <c r="PA561"/>
      <c r="PB561"/>
      <c r="PC561"/>
      <c r="PD561"/>
      <c r="PE561"/>
      <c r="PF561"/>
      <c r="PG561"/>
      <c r="PH561"/>
      <c r="PI561"/>
      <c r="PJ561"/>
      <c r="PK561"/>
      <c r="PL561"/>
      <c r="PM561"/>
      <c r="PN561"/>
      <c r="PO561"/>
      <c r="PP561"/>
      <c r="PQ561"/>
      <c r="PR561"/>
      <c r="PS561"/>
      <c r="PT561"/>
      <c r="PU561"/>
      <c r="PV561"/>
      <c r="PW561"/>
      <c r="PX561"/>
      <c r="PY561"/>
      <c r="PZ561"/>
      <c r="QA561"/>
      <c r="QB561"/>
      <c r="QC561"/>
      <c r="QD561"/>
      <c r="QE561"/>
      <c r="QF561"/>
      <c r="QG561"/>
      <c r="QH561"/>
      <c r="QI561"/>
      <c r="QJ561"/>
      <c r="QK561"/>
      <c r="QL561"/>
      <c r="QM561"/>
      <c r="QN561"/>
      <c r="QO561"/>
      <c r="QP561"/>
      <c r="QQ561"/>
      <c r="QR561"/>
      <c r="QS561"/>
      <c r="QT561"/>
      <c r="QU561"/>
      <c r="QV561"/>
      <c r="QW561"/>
      <c r="QX561"/>
      <c r="QY561"/>
      <c r="QZ561"/>
      <c r="RA561"/>
      <c r="RB561"/>
      <c r="RC561"/>
      <c r="RD561"/>
      <c r="RE561"/>
      <c r="RF561"/>
      <c r="RG561"/>
      <c r="RH561"/>
      <c r="RI561"/>
      <c r="RJ561"/>
      <c r="RK561"/>
      <c r="RL561"/>
      <c r="RM561"/>
      <c r="RN561"/>
      <c r="RO561"/>
      <c r="RP561"/>
      <c r="RQ561"/>
      <c r="RR561"/>
      <c r="RS561"/>
      <c r="RT561"/>
      <c r="RU561"/>
      <c r="RV561"/>
      <c r="RW561"/>
      <c r="RX561"/>
      <c r="RY561"/>
      <c r="RZ561"/>
      <c r="SA561"/>
      <c r="SB561"/>
      <c r="SC561"/>
      <c r="SD561"/>
      <c r="SE561"/>
      <c r="SF561"/>
      <c r="SG561"/>
      <c r="SH561"/>
      <c r="SI561"/>
      <c r="SJ561"/>
      <c r="SK561"/>
      <c r="SL561"/>
      <c r="SM561"/>
      <c r="SN561"/>
      <c r="SO561"/>
      <c r="SP561"/>
      <c r="SQ561"/>
      <c r="SR561"/>
      <c r="SS561"/>
      <c r="ST561"/>
      <c r="SU561"/>
      <c r="SV561"/>
      <c r="SW561"/>
      <c r="SX561"/>
      <c r="SY561"/>
      <c r="SZ561"/>
      <c r="TA561"/>
      <c r="TB561"/>
      <c r="TC561"/>
      <c r="TD561"/>
      <c r="TE561"/>
      <c r="TF561"/>
      <c r="TG561"/>
      <c r="TH561"/>
      <c r="TI561"/>
      <c r="TJ561"/>
      <c r="TK561"/>
      <c r="TL561"/>
      <c r="TM561"/>
      <c r="TN561"/>
      <c r="TO561"/>
      <c r="TP561"/>
      <c r="TQ561"/>
      <c r="TR561"/>
      <c r="TS561"/>
      <c r="TT561"/>
      <c r="TU561"/>
      <c r="TV561"/>
      <c r="TW561"/>
      <c r="TX561"/>
      <c r="TY561"/>
      <c r="TZ561"/>
      <c r="UA561"/>
      <c r="UB561"/>
      <c r="UC561"/>
      <c r="UD561"/>
      <c r="UE561"/>
      <c r="UF561"/>
      <c r="UG561"/>
      <c r="UH561"/>
      <c r="UI561"/>
      <c r="UJ561"/>
      <c r="UK561"/>
      <c r="UL561"/>
      <c r="UM561"/>
      <c r="UN561"/>
      <c r="UO561"/>
      <c r="UP561"/>
      <c r="UQ561"/>
      <c r="UR561"/>
      <c r="US561"/>
      <c r="UT561"/>
      <c r="UU561"/>
      <c r="UV561"/>
      <c r="UW561"/>
      <c r="UX561"/>
      <c r="UY561"/>
      <c r="UZ561"/>
      <c r="VA561"/>
      <c r="VB561"/>
      <c r="VC561"/>
      <c r="VD561"/>
      <c r="VE561"/>
      <c r="VF561"/>
      <c r="VG561"/>
      <c r="VH561"/>
      <c r="VI561"/>
      <c r="VJ561"/>
      <c r="VK561"/>
      <c r="VL561"/>
      <c r="VM561"/>
      <c r="VN561"/>
      <c r="VO561"/>
      <c r="VP561"/>
      <c r="VQ561"/>
      <c r="VR561"/>
      <c r="VS561"/>
      <c r="VT561"/>
      <c r="VU561"/>
      <c r="VV561"/>
      <c r="VW561"/>
      <c r="VX561"/>
      <c r="VY561"/>
      <c r="VZ561"/>
      <c r="WA561"/>
      <c r="WB561"/>
      <c r="WC561"/>
      <c r="WD561"/>
      <c r="WE561"/>
      <c r="WF561"/>
      <c r="WG561"/>
      <c r="WH561"/>
      <c r="WI561"/>
      <c r="WJ561"/>
      <c r="WK561"/>
      <c r="WL561"/>
      <c r="WM561"/>
      <c r="WN561"/>
      <c r="WO561"/>
      <c r="WP561"/>
      <c r="WQ561"/>
      <c r="WR561"/>
      <c r="WS561"/>
      <c r="WT561"/>
      <c r="WU561"/>
      <c r="WV561"/>
      <c r="WW561"/>
      <c r="WX561"/>
      <c r="WY561"/>
      <c r="WZ561"/>
      <c r="XA561"/>
      <c r="XB561"/>
      <c r="XC561"/>
      <c r="XD561"/>
      <c r="XE561"/>
      <c r="XF561"/>
      <c r="XG561"/>
      <c r="XH561"/>
      <c r="XI561"/>
      <c r="XJ561"/>
      <c r="XK561"/>
      <c r="XL561"/>
      <c r="XM561"/>
      <c r="XN561"/>
      <c r="XO561"/>
      <c r="XP561"/>
      <c r="XQ561"/>
      <c r="XR561"/>
      <c r="XS561"/>
      <c r="XT561"/>
      <c r="XU561"/>
      <c r="XV561"/>
      <c r="XW561"/>
      <c r="XX561"/>
      <c r="XY561"/>
      <c r="XZ561"/>
      <c r="YA561"/>
      <c r="YB561"/>
      <c r="YC561"/>
      <c r="YD561"/>
      <c r="YE561"/>
      <c r="YF561"/>
      <c r="YG561"/>
      <c r="YH561"/>
      <c r="YI561"/>
      <c r="YJ561"/>
      <c r="YK561"/>
      <c r="YL561"/>
      <c r="YM561"/>
      <c r="YN561"/>
      <c r="YO561"/>
      <c r="YP561"/>
      <c r="YQ561"/>
      <c r="YR561"/>
      <c r="YS561"/>
      <c r="YT561"/>
      <c r="YU561"/>
      <c r="YV561"/>
      <c r="YW561"/>
      <c r="YX561"/>
      <c r="YY561"/>
      <c r="YZ561"/>
      <c r="ZA561"/>
      <c r="ZB561"/>
      <c r="ZC561"/>
      <c r="ZD561"/>
      <c r="ZE561"/>
      <c r="ZF561"/>
      <c r="ZG561"/>
      <c r="ZH561"/>
      <c r="ZI561"/>
      <c r="ZJ561"/>
      <c r="ZK561"/>
      <c r="ZL561"/>
      <c r="ZM561"/>
      <c r="ZN561"/>
      <c r="ZO561"/>
      <c r="ZP561"/>
      <c r="ZQ561"/>
      <c r="ZR561"/>
      <c r="ZS561"/>
      <c r="ZT561"/>
      <c r="ZU561"/>
      <c r="ZV561"/>
      <c r="ZW561"/>
      <c r="ZX561"/>
      <c r="ZY561"/>
      <c r="ZZ561"/>
      <c r="AAA561"/>
      <c r="AAB561"/>
      <c r="AAC561"/>
      <c r="AAD561"/>
      <c r="AAE561"/>
      <c r="AAF561"/>
      <c r="AAG561"/>
      <c r="AAH561"/>
      <c r="AAI561"/>
      <c r="AAJ561"/>
      <c r="AAK561"/>
      <c r="AAL561"/>
      <c r="AAM561"/>
      <c r="AAN561"/>
      <c r="AAO561"/>
      <c r="AAP561"/>
      <c r="AAQ561"/>
      <c r="AAR561"/>
      <c r="AAS561"/>
      <c r="AAT561"/>
      <c r="AAU561"/>
      <c r="AAV561"/>
      <c r="AAW561"/>
      <c r="AAX561"/>
      <c r="AAY561"/>
      <c r="AAZ561"/>
      <c r="ABA561"/>
      <c r="ABB561"/>
      <c r="ABC561"/>
      <c r="ABD561"/>
      <c r="ABE561"/>
      <c r="ABF561"/>
      <c r="ABG561"/>
      <c r="ABH561"/>
      <c r="ABI561"/>
      <c r="ABJ561"/>
      <c r="ABK561"/>
      <c r="ABL561"/>
      <c r="ABM561"/>
      <c r="ABN561"/>
      <c r="ABO561"/>
      <c r="ABP561"/>
      <c r="ABQ561"/>
      <c r="ABR561"/>
      <c r="ABS561"/>
      <c r="ABT561"/>
      <c r="ABU561"/>
      <c r="ABV561"/>
      <c r="ABW561"/>
      <c r="ABX561"/>
      <c r="ABY561"/>
      <c r="ABZ561"/>
      <c r="ACA561"/>
      <c r="ACB561"/>
      <c r="ACC561"/>
      <c r="ACD561"/>
      <c r="ACE561"/>
      <c r="ACF561"/>
      <c r="ACG561"/>
      <c r="ACH561"/>
      <c r="ACI561"/>
      <c r="ACJ561"/>
      <c r="ACK561"/>
      <c r="ACL561"/>
      <c r="ACM561"/>
      <c r="ACN561"/>
      <c r="ACO561"/>
      <c r="ACP561"/>
      <c r="ACQ561"/>
      <c r="ACR561"/>
      <c r="ACS561"/>
      <c r="ACT561"/>
      <c r="ACU561"/>
      <c r="ACV561"/>
      <c r="ACW561"/>
      <c r="ACX561"/>
      <c r="ACY561"/>
      <c r="ACZ561"/>
      <c r="ADA561"/>
      <c r="ADB561"/>
      <c r="ADC561"/>
      <c r="ADD561"/>
      <c r="ADE561"/>
      <c r="ADF561"/>
      <c r="ADG561"/>
      <c r="ADH561"/>
      <c r="ADI561"/>
      <c r="ADJ561"/>
      <c r="ADK561"/>
      <c r="ADL561"/>
      <c r="ADM561"/>
      <c r="ADN561"/>
      <c r="ADO561"/>
      <c r="ADP561"/>
      <c r="ADQ561"/>
      <c r="ADR561"/>
      <c r="ADS561"/>
      <c r="ADT561"/>
      <c r="ADU561"/>
      <c r="ADV561"/>
      <c r="ADW561"/>
      <c r="ADX561"/>
      <c r="ADY561"/>
      <c r="ADZ561"/>
      <c r="AEA561"/>
      <c r="AEB561"/>
      <c r="AEC561"/>
      <c r="AED561"/>
      <c r="AEE561"/>
      <c r="AEF561"/>
      <c r="AEG561"/>
      <c r="AEH561"/>
      <c r="AEI561"/>
      <c r="AEJ561"/>
      <c r="AEK561"/>
      <c r="AEL561"/>
      <c r="AEM561"/>
      <c r="AEN561"/>
      <c r="AEO561"/>
      <c r="AEP561"/>
      <c r="AEQ561"/>
      <c r="AER561"/>
      <c r="AES561"/>
      <c r="AET561"/>
      <c r="AEU561"/>
      <c r="AEV561"/>
      <c r="AEW561"/>
      <c r="AEX561"/>
      <c r="AEY561"/>
      <c r="AEZ561"/>
      <c r="AFA561"/>
      <c r="AFB561"/>
      <c r="AFC561"/>
      <c r="AFD561"/>
      <c r="AFE561"/>
      <c r="AFF561"/>
      <c r="AFG561"/>
      <c r="AFH561"/>
      <c r="AFI561"/>
      <c r="AFJ561"/>
      <c r="AFK561"/>
      <c r="AFL561"/>
      <c r="AFM561"/>
      <c r="AFN561"/>
      <c r="AFO561"/>
      <c r="AFP561"/>
      <c r="AFQ561"/>
      <c r="AFR561"/>
      <c r="AFS561"/>
      <c r="AFT561"/>
      <c r="AFU561"/>
      <c r="AFV561"/>
      <c r="AFW561"/>
      <c r="AFX561"/>
      <c r="AFY561"/>
      <c r="AFZ561"/>
      <c r="AGA561"/>
      <c r="AGB561"/>
      <c r="AGC561"/>
      <c r="AGD561"/>
      <c r="AGE561"/>
      <c r="AGF561"/>
      <c r="AGG561"/>
      <c r="AGH561"/>
      <c r="AGI561"/>
      <c r="AGJ561"/>
      <c r="AGK561"/>
      <c r="AGL561"/>
      <c r="AGM561"/>
      <c r="AGN561"/>
      <c r="AGO561"/>
      <c r="AGP561"/>
      <c r="AGQ561"/>
      <c r="AGR561"/>
      <c r="AGS561"/>
      <c r="AGT561"/>
      <c r="AGU561"/>
      <c r="AGV561"/>
      <c r="AGW561"/>
      <c r="AGX561"/>
      <c r="AGY561"/>
      <c r="AGZ561"/>
      <c r="AHA561"/>
      <c r="AHB561"/>
      <c r="AHC561"/>
      <c r="AHD561"/>
      <c r="AHE561"/>
      <c r="AHF561"/>
      <c r="AHG561"/>
      <c r="AHH561"/>
      <c r="AHI561"/>
      <c r="AHJ561"/>
      <c r="AHK561"/>
      <c r="AHL561"/>
      <c r="AHM561"/>
      <c r="AHN561"/>
      <c r="AHO561"/>
      <c r="AHP561"/>
      <c r="AHQ561"/>
      <c r="AHR561"/>
      <c r="AHS561"/>
      <c r="AHT561"/>
      <c r="AHU561"/>
      <c r="AHV561"/>
      <c r="AHW561"/>
      <c r="AHX561"/>
      <c r="AHY561"/>
      <c r="AHZ561"/>
      <c r="AIA561"/>
      <c r="AIB561"/>
      <c r="AIC561"/>
      <c r="AID561"/>
      <c r="AIE561"/>
      <c r="AIF561"/>
      <c r="AIG561"/>
      <c r="AIH561"/>
      <c r="AII561"/>
      <c r="AIJ561"/>
      <c r="AIK561"/>
      <c r="AIL561"/>
      <c r="AIM561"/>
      <c r="AIN561"/>
      <c r="AIO561"/>
      <c r="AIP561"/>
      <c r="AIQ561"/>
      <c r="AIR561"/>
      <c r="AIS561"/>
      <c r="AIT561"/>
      <c r="AIU561"/>
      <c r="AIV561"/>
      <c r="AIW561"/>
      <c r="AIX561"/>
      <c r="AIY561"/>
      <c r="AIZ561"/>
      <c r="AJA561"/>
      <c r="AJB561"/>
      <c r="AJC561"/>
      <c r="AJD561"/>
      <c r="AJE561"/>
      <c r="AJF561"/>
      <c r="AJG561"/>
      <c r="AJH561"/>
      <c r="AJI561"/>
      <c r="AJJ561"/>
      <c r="AJK561"/>
      <c r="AJL561"/>
      <c r="AJM561"/>
      <c r="AJN561"/>
      <c r="AJO561"/>
      <c r="AJP561"/>
      <c r="AJQ561"/>
      <c r="AJR561"/>
      <c r="AJS561"/>
      <c r="AJT561"/>
      <c r="AJU561"/>
      <c r="AJV561"/>
      <c r="AJW561"/>
      <c r="AJX561"/>
      <c r="AJY561"/>
      <c r="AJZ561"/>
      <c r="AKA561"/>
      <c r="AKB561"/>
      <c r="AKC561"/>
      <c r="AKD561"/>
      <c r="AKE561"/>
      <c r="AKF561"/>
      <c r="AKG561"/>
      <c r="AKH561"/>
      <c r="AKI561"/>
      <c r="AKJ561"/>
      <c r="AKK561"/>
      <c r="AKL561"/>
      <c r="AKM561"/>
      <c r="AKN561"/>
      <c r="AKO561"/>
      <c r="AKP561"/>
      <c r="AKQ561"/>
      <c r="AKR561"/>
      <c r="AKS561"/>
      <c r="AKT561"/>
      <c r="AKU561"/>
      <c r="AKV561"/>
      <c r="AKW561"/>
      <c r="AKX561"/>
      <c r="AKY561"/>
      <c r="AKZ561"/>
      <c r="ALA561"/>
      <c r="ALB561"/>
      <c r="ALC561"/>
      <c r="ALD561"/>
      <c r="ALE561"/>
      <c r="ALF561"/>
      <c r="ALG561"/>
      <c r="ALH561"/>
      <c r="ALI561"/>
      <c r="ALJ561"/>
      <c r="ALK561"/>
      <c r="ALL561"/>
      <c r="ALM561"/>
      <c r="ALN561"/>
      <c r="ALO561"/>
      <c r="ALP561"/>
      <c r="ALQ561"/>
      <c r="ALR561"/>
      <c r="ALS561"/>
      <c r="ALT561"/>
      <c r="ALU561"/>
      <c r="ALV561"/>
      <c r="ALW561"/>
      <c r="ALX561"/>
      <c r="ALY561"/>
      <c r="ALZ561"/>
      <c r="AMA561"/>
      <c r="AMB561"/>
      <c r="AMC561"/>
      <c r="AMD561"/>
      <c r="AME561"/>
      <c r="AMF561"/>
      <c r="AMG561"/>
      <c r="AMH561"/>
      <c r="AMI561"/>
    </row>
    <row r="562" spans="1:1024">
      <c r="A562" s="296" t="s">
        <v>26272</v>
      </c>
      <c r="B562" s="156">
        <v>562</v>
      </c>
      <c r="C562" t="s">
        <v>26273</v>
      </c>
      <c r="D562" s="296"/>
      <c r="E562"/>
      <c r="F562"/>
      <c r="G562"/>
      <c r="I562" s="343"/>
      <c r="J562" s="154">
        <v>2</v>
      </c>
      <c r="K562" s="154">
        <v>2</v>
      </c>
      <c r="L562" s="154">
        <v>1</v>
      </c>
      <c r="N562"/>
      <c r="O562" s="156"/>
      <c r="R562"/>
      <c r="S562"/>
      <c r="T562"/>
      <c r="U562" s="232"/>
      <c r="V562" s="166">
        <f t="shared" si="279"/>
        <v>100</v>
      </c>
      <c r="W562" s="166">
        <f t="shared" si="280"/>
        <v>100</v>
      </c>
      <c r="X562" s="166">
        <f t="shared" si="281"/>
        <v>100</v>
      </c>
      <c r="Y562" s="166">
        <f t="shared" si="287"/>
        <v>100</v>
      </c>
      <c r="Z562" s="166">
        <f t="shared" si="288"/>
        <v>100</v>
      </c>
      <c r="AA562" s="174">
        <f t="shared" si="286"/>
        <v>100</v>
      </c>
      <c r="AB562" s="174">
        <f t="shared" si="285"/>
        <v>100</v>
      </c>
      <c r="AC562" s="174">
        <f t="shared" si="272"/>
        <v>100</v>
      </c>
      <c r="AD562"/>
      <c r="AE562" s="233"/>
      <c r="AF562" s="162">
        <f t="shared" si="282"/>
        <v>10</v>
      </c>
      <c r="AG562" s="162">
        <f t="shared" si="278"/>
        <v>10</v>
      </c>
      <c r="AH562" s="162">
        <f t="shared" si="283"/>
        <v>100</v>
      </c>
      <c r="AI562" s="162">
        <f t="shared" si="284"/>
        <v>100</v>
      </c>
      <c r="AJ562" s="251"/>
      <c r="AK562"/>
      <c r="AL562" s="245"/>
      <c r="AM562" s="163"/>
      <c r="AN562"/>
      <c r="AO562"/>
      <c r="AQ562" s="243" t="s">
        <v>26274</v>
      </c>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c r="IW562"/>
      <c r="IX562"/>
      <c r="IY562"/>
      <c r="IZ562"/>
      <c r="JA562"/>
      <c r="JB562"/>
      <c r="JC562"/>
      <c r="JD562"/>
      <c r="JE562"/>
      <c r="JF562"/>
      <c r="JG562"/>
      <c r="JH562"/>
      <c r="JI562"/>
      <c r="JJ562"/>
      <c r="JK562"/>
      <c r="JL562"/>
      <c r="JM562"/>
      <c r="JN562"/>
      <c r="JO562"/>
      <c r="JP562"/>
      <c r="JQ562"/>
      <c r="JR562"/>
      <c r="JS562"/>
      <c r="JT562"/>
      <c r="JU562"/>
      <c r="JV562"/>
      <c r="JW562"/>
      <c r="JX562"/>
      <c r="JY562"/>
      <c r="JZ562"/>
      <c r="KA562"/>
      <c r="KB562"/>
      <c r="KC562"/>
      <c r="KD562"/>
      <c r="KE562"/>
      <c r="KF562"/>
      <c r="KG562"/>
      <c r="KH562"/>
      <c r="KI562"/>
      <c r="KJ562"/>
      <c r="KK562"/>
      <c r="KL562"/>
      <c r="KM562"/>
      <c r="KN562"/>
      <c r="KO562"/>
      <c r="KP562"/>
      <c r="KQ562"/>
      <c r="KR562"/>
      <c r="KS562"/>
      <c r="KT562"/>
      <c r="KU562"/>
      <c r="KV562"/>
      <c r="KW562"/>
      <c r="KX562"/>
      <c r="KY562"/>
      <c r="KZ562"/>
      <c r="LA562"/>
      <c r="LB562"/>
      <c r="LC562"/>
      <c r="LD562"/>
      <c r="LE562"/>
      <c r="LF562"/>
      <c r="LG562"/>
      <c r="LH562"/>
      <c r="LI562"/>
      <c r="LJ562"/>
      <c r="LK562"/>
      <c r="LL562"/>
      <c r="LM562"/>
      <c r="LN562"/>
      <c r="LO562"/>
      <c r="LP562"/>
      <c r="LQ562"/>
      <c r="LR562"/>
      <c r="LS562"/>
      <c r="LT562"/>
      <c r="LU562"/>
      <c r="LV562"/>
      <c r="LW562"/>
      <c r="LX562"/>
      <c r="LY562"/>
      <c r="LZ562"/>
      <c r="MA562"/>
      <c r="MB562"/>
      <c r="MC562"/>
      <c r="MD562"/>
      <c r="ME562"/>
      <c r="MF562"/>
      <c r="MG562"/>
      <c r="MH562"/>
      <c r="MI562"/>
      <c r="MJ562"/>
      <c r="MK562"/>
      <c r="ML562"/>
      <c r="MM562"/>
      <c r="MN562"/>
      <c r="MO562"/>
      <c r="MP562"/>
      <c r="MQ562"/>
      <c r="MR562"/>
      <c r="MS562"/>
      <c r="MT562"/>
      <c r="MU562"/>
      <c r="MV562"/>
      <c r="MW562"/>
      <c r="MX562"/>
      <c r="MY562"/>
      <c r="MZ562"/>
      <c r="NA562"/>
      <c r="NB562"/>
      <c r="NC562"/>
      <c r="ND562"/>
      <c r="NE562"/>
      <c r="NF562"/>
      <c r="NG562"/>
      <c r="NH562"/>
      <c r="NI562"/>
      <c r="NJ562"/>
      <c r="NK562"/>
      <c r="NL562"/>
      <c r="NM562"/>
      <c r="NN562"/>
      <c r="NO562"/>
      <c r="NP562"/>
      <c r="NQ562"/>
      <c r="NR562"/>
      <c r="NS562"/>
      <c r="NT562"/>
      <c r="NU562"/>
      <c r="NV562"/>
      <c r="NW562"/>
      <c r="NX562"/>
      <c r="NY562"/>
      <c r="NZ562"/>
      <c r="OA562"/>
      <c r="OB562"/>
      <c r="OC562"/>
      <c r="OD562"/>
      <c r="OE562"/>
      <c r="OF562"/>
      <c r="OG562"/>
      <c r="OH562"/>
      <c r="OI562"/>
      <c r="OJ562"/>
      <c r="OK562"/>
      <c r="OL562"/>
      <c r="OM562"/>
      <c r="ON562"/>
      <c r="OO562"/>
      <c r="OP562"/>
      <c r="OQ562"/>
      <c r="OR562"/>
      <c r="OS562"/>
      <c r="OT562"/>
      <c r="OU562"/>
      <c r="OV562"/>
      <c r="OW562"/>
      <c r="OX562"/>
      <c r="OY562"/>
      <c r="OZ562"/>
      <c r="PA562"/>
      <c r="PB562"/>
      <c r="PC562"/>
      <c r="PD562"/>
      <c r="PE562"/>
      <c r="PF562"/>
      <c r="PG562"/>
      <c r="PH562"/>
      <c r="PI562"/>
      <c r="PJ562"/>
      <c r="PK562"/>
      <c r="PL562"/>
      <c r="PM562"/>
      <c r="PN562"/>
      <c r="PO562"/>
      <c r="PP562"/>
      <c r="PQ562"/>
      <c r="PR562"/>
      <c r="PS562"/>
      <c r="PT562"/>
      <c r="PU562"/>
      <c r="PV562"/>
      <c r="PW562"/>
      <c r="PX562"/>
      <c r="PY562"/>
      <c r="PZ562"/>
      <c r="QA562"/>
      <c r="QB562"/>
      <c r="QC562"/>
      <c r="QD562"/>
      <c r="QE562"/>
      <c r="QF562"/>
      <c r="QG562"/>
      <c r="QH562"/>
      <c r="QI562"/>
      <c r="QJ562"/>
      <c r="QK562"/>
      <c r="QL562"/>
      <c r="QM562"/>
      <c r="QN562"/>
      <c r="QO562"/>
      <c r="QP562"/>
      <c r="QQ562"/>
      <c r="QR562"/>
      <c r="QS562"/>
      <c r="QT562"/>
      <c r="QU562"/>
      <c r="QV562"/>
      <c r="QW562"/>
      <c r="QX562"/>
      <c r="QY562"/>
      <c r="QZ562"/>
      <c r="RA562"/>
      <c r="RB562"/>
      <c r="RC562"/>
      <c r="RD562"/>
      <c r="RE562"/>
      <c r="RF562"/>
      <c r="RG562"/>
      <c r="RH562"/>
      <c r="RI562"/>
      <c r="RJ562"/>
      <c r="RK562"/>
      <c r="RL562"/>
      <c r="RM562"/>
      <c r="RN562"/>
      <c r="RO562"/>
      <c r="RP562"/>
      <c r="RQ562"/>
      <c r="RR562"/>
      <c r="RS562"/>
      <c r="RT562"/>
      <c r="RU562"/>
      <c r="RV562"/>
      <c r="RW562"/>
      <c r="RX562"/>
      <c r="RY562"/>
      <c r="RZ562"/>
      <c r="SA562"/>
      <c r="SB562"/>
      <c r="SC562"/>
      <c r="SD562"/>
      <c r="SE562"/>
      <c r="SF562"/>
      <c r="SG562"/>
      <c r="SH562"/>
      <c r="SI562"/>
      <c r="SJ562"/>
      <c r="SK562"/>
      <c r="SL562"/>
      <c r="SM562"/>
      <c r="SN562"/>
      <c r="SO562"/>
      <c r="SP562"/>
      <c r="SQ562"/>
      <c r="SR562"/>
      <c r="SS562"/>
      <c r="ST562"/>
      <c r="SU562"/>
      <c r="SV562"/>
      <c r="SW562"/>
      <c r="SX562"/>
      <c r="SY562"/>
      <c r="SZ562"/>
      <c r="TA562"/>
      <c r="TB562"/>
      <c r="TC562"/>
      <c r="TD562"/>
      <c r="TE562"/>
      <c r="TF562"/>
      <c r="TG562"/>
      <c r="TH562"/>
      <c r="TI562"/>
      <c r="TJ562"/>
      <c r="TK562"/>
      <c r="TL562"/>
      <c r="TM562"/>
      <c r="TN562"/>
      <c r="TO562"/>
      <c r="TP562"/>
      <c r="TQ562"/>
      <c r="TR562"/>
      <c r="TS562"/>
      <c r="TT562"/>
      <c r="TU562"/>
      <c r="TV562"/>
      <c r="TW562"/>
      <c r="TX562"/>
      <c r="TY562"/>
      <c r="TZ562"/>
      <c r="UA562"/>
      <c r="UB562"/>
      <c r="UC562"/>
      <c r="UD562"/>
      <c r="UE562"/>
      <c r="UF562"/>
      <c r="UG562"/>
      <c r="UH562"/>
      <c r="UI562"/>
      <c r="UJ562"/>
      <c r="UK562"/>
      <c r="UL562"/>
      <c r="UM562"/>
      <c r="UN562"/>
      <c r="UO562"/>
      <c r="UP562"/>
      <c r="UQ562"/>
      <c r="UR562"/>
      <c r="US562"/>
      <c r="UT562"/>
      <c r="UU562"/>
      <c r="UV562"/>
      <c r="UW562"/>
      <c r="UX562"/>
      <c r="UY562"/>
      <c r="UZ562"/>
      <c r="VA562"/>
      <c r="VB562"/>
      <c r="VC562"/>
      <c r="VD562"/>
      <c r="VE562"/>
      <c r="VF562"/>
      <c r="VG562"/>
      <c r="VH562"/>
      <c r="VI562"/>
      <c r="VJ562"/>
      <c r="VK562"/>
      <c r="VL562"/>
      <c r="VM562"/>
      <c r="VN562"/>
      <c r="VO562"/>
      <c r="VP562"/>
      <c r="VQ562"/>
      <c r="VR562"/>
      <c r="VS562"/>
      <c r="VT562"/>
      <c r="VU562"/>
      <c r="VV562"/>
      <c r="VW562"/>
      <c r="VX562"/>
      <c r="VY562"/>
      <c r="VZ562"/>
      <c r="WA562"/>
      <c r="WB562"/>
      <c r="WC562"/>
      <c r="WD562"/>
      <c r="WE562"/>
      <c r="WF562"/>
      <c r="WG562"/>
      <c r="WH562"/>
      <c r="WI562"/>
      <c r="WJ562"/>
      <c r="WK562"/>
      <c r="WL562"/>
      <c r="WM562"/>
      <c r="WN562"/>
      <c r="WO562"/>
      <c r="WP562"/>
      <c r="WQ562"/>
      <c r="WR562"/>
      <c r="WS562"/>
      <c r="WT562"/>
      <c r="WU562"/>
      <c r="WV562"/>
      <c r="WW562"/>
      <c r="WX562"/>
      <c r="WY562"/>
      <c r="WZ562"/>
      <c r="XA562"/>
      <c r="XB562"/>
      <c r="XC562"/>
      <c r="XD562"/>
      <c r="XE562"/>
      <c r="XF562"/>
      <c r="XG562"/>
      <c r="XH562"/>
      <c r="XI562"/>
      <c r="XJ562"/>
      <c r="XK562"/>
      <c r="XL562"/>
      <c r="XM562"/>
      <c r="XN562"/>
      <c r="XO562"/>
      <c r="XP562"/>
      <c r="XQ562"/>
      <c r="XR562"/>
      <c r="XS562"/>
      <c r="XT562"/>
      <c r="XU562"/>
      <c r="XV562"/>
      <c r="XW562"/>
      <c r="XX562"/>
      <c r="XY562"/>
      <c r="XZ562"/>
      <c r="YA562"/>
      <c r="YB562"/>
      <c r="YC562"/>
      <c r="YD562"/>
      <c r="YE562"/>
      <c r="YF562"/>
      <c r="YG562"/>
      <c r="YH562"/>
      <c r="YI562"/>
      <c r="YJ562"/>
      <c r="YK562"/>
      <c r="YL562"/>
      <c r="YM562"/>
      <c r="YN562"/>
      <c r="YO562"/>
      <c r="YP562"/>
      <c r="YQ562"/>
      <c r="YR562"/>
      <c r="YS562"/>
      <c r="YT562"/>
      <c r="YU562"/>
      <c r="YV562"/>
      <c r="YW562"/>
      <c r="YX562"/>
      <c r="YY562"/>
      <c r="YZ562"/>
      <c r="ZA562"/>
      <c r="ZB562"/>
      <c r="ZC562"/>
      <c r="ZD562"/>
      <c r="ZE562"/>
      <c r="ZF562"/>
      <c r="ZG562"/>
      <c r="ZH562"/>
      <c r="ZI562"/>
      <c r="ZJ562"/>
      <c r="ZK562"/>
      <c r="ZL562"/>
      <c r="ZM562"/>
      <c r="ZN562"/>
      <c r="ZO562"/>
      <c r="ZP562"/>
      <c r="ZQ562"/>
      <c r="ZR562"/>
      <c r="ZS562"/>
      <c r="ZT562"/>
      <c r="ZU562"/>
      <c r="ZV562"/>
      <c r="ZW562"/>
      <c r="ZX562"/>
      <c r="ZY562"/>
      <c r="ZZ562"/>
      <c r="AAA562"/>
      <c r="AAB562"/>
      <c r="AAC562"/>
      <c r="AAD562"/>
      <c r="AAE562"/>
      <c r="AAF562"/>
      <c r="AAG562"/>
      <c r="AAH562"/>
      <c r="AAI562"/>
      <c r="AAJ562"/>
      <c r="AAK562"/>
      <c r="AAL562"/>
      <c r="AAM562"/>
      <c r="AAN562"/>
      <c r="AAO562"/>
      <c r="AAP562"/>
      <c r="AAQ562"/>
      <c r="AAR562"/>
      <c r="AAS562"/>
      <c r="AAT562"/>
      <c r="AAU562"/>
      <c r="AAV562"/>
      <c r="AAW562"/>
      <c r="AAX562"/>
      <c r="AAY562"/>
      <c r="AAZ562"/>
      <c r="ABA562"/>
      <c r="ABB562"/>
      <c r="ABC562"/>
      <c r="ABD562"/>
      <c r="ABE562"/>
      <c r="ABF562"/>
      <c r="ABG562"/>
      <c r="ABH562"/>
      <c r="ABI562"/>
      <c r="ABJ562"/>
      <c r="ABK562"/>
      <c r="ABL562"/>
      <c r="ABM562"/>
      <c r="ABN562"/>
      <c r="ABO562"/>
      <c r="ABP562"/>
      <c r="ABQ562"/>
      <c r="ABR562"/>
      <c r="ABS562"/>
      <c r="ABT562"/>
      <c r="ABU562"/>
      <c r="ABV562"/>
      <c r="ABW562"/>
      <c r="ABX562"/>
      <c r="ABY562"/>
      <c r="ABZ562"/>
      <c r="ACA562"/>
      <c r="ACB562"/>
      <c r="ACC562"/>
      <c r="ACD562"/>
      <c r="ACE562"/>
      <c r="ACF562"/>
      <c r="ACG562"/>
      <c r="ACH562"/>
      <c r="ACI562"/>
      <c r="ACJ562"/>
      <c r="ACK562"/>
      <c r="ACL562"/>
      <c r="ACM562"/>
      <c r="ACN562"/>
      <c r="ACO562"/>
      <c r="ACP562"/>
      <c r="ACQ562"/>
      <c r="ACR562"/>
      <c r="ACS562"/>
      <c r="ACT562"/>
      <c r="ACU562"/>
      <c r="ACV562"/>
      <c r="ACW562"/>
      <c r="ACX562"/>
      <c r="ACY562"/>
      <c r="ACZ562"/>
      <c r="ADA562"/>
      <c r="ADB562"/>
      <c r="ADC562"/>
      <c r="ADD562"/>
      <c r="ADE562"/>
      <c r="ADF562"/>
      <c r="ADG562"/>
      <c r="ADH562"/>
      <c r="ADI562"/>
      <c r="ADJ562"/>
      <c r="ADK562"/>
      <c r="ADL562"/>
      <c r="ADM562"/>
      <c r="ADN562"/>
      <c r="ADO562"/>
      <c r="ADP562"/>
      <c r="ADQ562"/>
      <c r="ADR562"/>
      <c r="ADS562"/>
      <c r="ADT562"/>
      <c r="ADU562"/>
      <c r="ADV562"/>
      <c r="ADW562"/>
      <c r="ADX562"/>
      <c r="ADY562"/>
      <c r="ADZ562"/>
      <c r="AEA562"/>
      <c r="AEB562"/>
      <c r="AEC562"/>
      <c r="AED562"/>
      <c r="AEE562"/>
      <c r="AEF562"/>
      <c r="AEG562"/>
      <c r="AEH562"/>
      <c r="AEI562"/>
      <c r="AEJ562"/>
      <c r="AEK562"/>
      <c r="AEL562"/>
      <c r="AEM562"/>
      <c r="AEN562"/>
      <c r="AEO562"/>
      <c r="AEP562"/>
      <c r="AEQ562"/>
      <c r="AER562"/>
      <c r="AES562"/>
      <c r="AET562"/>
      <c r="AEU562"/>
      <c r="AEV562"/>
      <c r="AEW562"/>
      <c r="AEX562"/>
      <c r="AEY562"/>
      <c r="AEZ562"/>
      <c r="AFA562"/>
      <c r="AFB562"/>
      <c r="AFC562"/>
      <c r="AFD562"/>
      <c r="AFE562"/>
      <c r="AFF562"/>
      <c r="AFG562"/>
      <c r="AFH562"/>
      <c r="AFI562"/>
      <c r="AFJ562"/>
      <c r="AFK562"/>
      <c r="AFL562"/>
      <c r="AFM562"/>
      <c r="AFN562"/>
      <c r="AFO562"/>
      <c r="AFP562"/>
      <c r="AFQ562"/>
      <c r="AFR562"/>
      <c r="AFS562"/>
      <c r="AFT562"/>
      <c r="AFU562"/>
      <c r="AFV562"/>
      <c r="AFW562"/>
      <c r="AFX562"/>
      <c r="AFY562"/>
      <c r="AFZ562"/>
      <c r="AGA562"/>
      <c r="AGB562"/>
      <c r="AGC562"/>
      <c r="AGD562"/>
      <c r="AGE562"/>
      <c r="AGF562"/>
      <c r="AGG562"/>
      <c r="AGH562"/>
      <c r="AGI562"/>
      <c r="AGJ562"/>
      <c r="AGK562"/>
      <c r="AGL562"/>
      <c r="AGM562"/>
      <c r="AGN562"/>
      <c r="AGO562"/>
      <c r="AGP562"/>
      <c r="AGQ562"/>
      <c r="AGR562"/>
      <c r="AGS562"/>
      <c r="AGT562"/>
      <c r="AGU562"/>
      <c r="AGV562"/>
      <c r="AGW562"/>
      <c r="AGX562"/>
      <c r="AGY562"/>
      <c r="AGZ562"/>
      <c r="AHA562"/>
      <c r="AHB562"/>
      <c r="AHC562"/>
      <c r="AHD562"/>
      <c r="AHE562"/>
      <c r="AHF562"/>
      <c r="AHG562"/>
      <c r="AHH562"/>
      <c r="AHI562"/>
      <c r="AHJ562"/>
      <c r="AHK562"/>
      <c r="AHL562"/>
      <c r="AHM562"/>
      <c r="AHN562"/>
      <c r="AHO562"/>
      <c r="AHP562"/>
      <c r="AHQ562"/>
      <c r="AHR562"/>
      <c r="AHS562"/>
      <c r="AHT562"/>
      <c r="AHU562"/>
      <c r="AHV562"/>
      <c r="AHW562"/>
      <c r="AHX562"/>
      <c r="AHY562"/>
      <c r="AHZ562"/>
      <c r="AIA562"/>
      <c r="AIB562"/>
      <c r="AIC562"/>
      <c r="AID562"/>
      <c r="AIE562"/>
      <c r="AIF562"/>
      <c r="AIG562"/>
      <c r="AIH562"/>
      <c r="AII562"/>
      <c r="AIJ562"/>
      <c r="AIK562"/>
      <c r="AIL562"/>
      <c r="AIM562"/>
      <c r="AIN562"/>
      <c r="AIO562"/>
      <c r="AIP562"/>
      <c r="AIQ562"/>
      <c r="AIR562"/>
      <c r="AIS562"/>
      <c r="AIT562"/>
      <c r="AIU562"/>
      <c r="AIV562"/>
      <c r="AIW562"/>
      <c r="AIX562"/>
      <c r="AIY562"/>
      <c r="AIZ562"/>
      <c r="AJA562"/>
      <c r="AJB562"/>
      <c r="AJC562"/>
      <c r="AJD562"/>
      <c r="AJE562"/>
      <c r="AJF562"/>
      <c r="AJG562"/>
      <c r="AJH562"/>
      <c r="AJI562"/>
      <c r="AJJ562"/>
      <c r="AJK562"/>
      <c r="AJL562"/>
      <c r="AJM562"/>
      <c r="AJN562"/>
      <c r="AJO562"/>
      <c r="AJP562"/>
      <c r="AJQ562"/>
      <c r="AJR562"/>
      <c r="AJS562"/>
      <c r="AJT562"/>
      <c r="AJU562"/>
      <c r="AJV562"/>
      <c r="AJW562"/>
      <c r="AJX562"/>
      <c r="AJY562"/>
      <c r="AJZ562"/>
      <c r="AKA562"/>
      <c r="AKB562"/>
      <c r="AKC562"/>
      <c r="AKD562"/>
      <c r="AKE562"/>
      <c r="AKF562"/>
      <c r="AKG562"/>
      <c r="AKH562"/>
      <c r="AKI562"/>
      <c r="AKJ562"/>
      <c r="AKK562"/>
      <c r="AKL562"/>
      <c r="AKM562"/>
      <c r="AKN562"/>
      <c r="AKO562"/>
      <c r="AKP562"/>
      <c r="AKQ562"/>
      <c r="AKR562"/>
      <c r="AKS562"/>
      <c r="AKT562"/>
      <c r="AKU562"/>
      <c r="AKV562"/>
      <c r="AKW562"/>
      <c r="AKX562"/>
      <c r="AKY562"/>
      <c r="AKZ562"/>
      <c r="ALA562"/>
      <c r="ALB562"/>
      <c r="ALC562"/>
      <c r="ALD562"/>
      <c r="ALE562"/>
      <c r="ALF562"/>
      <c r="ALG562"/>
      <c r="ALH562"/>
      <c r="ALI562"/>
      <c r="ALJ562"/>
      <c r="ALK562"/>
      <c r="ALL562"/>
      <c r="ALM562"/>
      <c r="ALN562"/>
      <c r="ALO562"/>
      <c r="ALP562"/>
      <c r="ALQ562"/>
      <c r="ALR562"/>
      <c r="ALS562"/>
      <c r="ALT562"/>
      <c r="ALU562"/>
      <c r="ALV562"/>
      <c r="ALW562"/>
      <c r="ALX562"/>
      <c r="ALY562"/>
      <c r="ALZ562"/>
      <c r="AMA562"/>
      <c r="AMB562"/>
      <c r="AMC562"/>
      <c r="AMD562"/>
      <c r="AME562"/>
      <c r="AMF562"/>
      <c r="AMG562"/>
      <c r="AMH562"/>
      <c r="AMI562"/>
    </row>
    <row r="563" spans="1:1024">
      <c r="A563" s="296" t="s">
        <v>26294</v>
      </c>
      <c r="B563" s="156">
        <v>563</v>
      </c>
      <c r="C563" t="s">
        <v>26295</v>
      </c>
      <c r="D563" s="296" t="s">
        <v>26296</v>
      </c>
      <c r="E563"/>
      <c r="F563"/>
      <c r="G563"/>
      <c r="I563" s="343"/>
      <c r="J563" s="154">
        <v>2</v>
      </c>
      <c r="L563" s="154" t="s">
        <v>773</v>
      </c>
      <c r="N563"/>
      <c r="O563" s="156"/>
      <c r="R563"/>
      <c r="S563"/>
      <c r="T563"/>
      <c r="U563" s="232"/>
      <c r="V563" s="166">
        <f t="shared" si="279"/>
        <v>100</v>
      </c>
      <c r="W563" s="166">
        <f t="shared" si="280"/>
        <v>100</v>
      </c>
      <c r="X563" s="166">
        <f t="shared" si="281"/>
        <v>100</v>
      </c>
      <c r="Y563" s="166">
        <f t="shared" si="287"/>
        <v>100</v>
      </c>
      <c r="Z563" s="166">
        <f t="shared" si="288"/>
        <v>100</v>
      </c>
      <c r="AA563" s="174">
        <f t="shared" si="286"/>
        <v>100</v>
      </c>
      <c r="AB563" s="174">
        <f t="shared" si="285"/>
        <v>100</v>
      </c>
      <c r="AC563" s="174">
        <f t="shared" si="272"/>
        <v>100</v>
      </c>
      <c r="AD563"/>
      <c r="AE563" s="233"/>
      <c r="AF563" s="162">
        <f t="shared" si="282"/>
        <v>100</v>
      </c>
      <c r="AG563" s="162">
        <f t="shared" si="278"/>
        <v>10</v>
      </c>
      <c r="AH563" s="162">
        <f t="shared" si="283"/>
        <v>100</v>
      </c>
      <c r="AI563" s="162">
        <f t="shared" si="284"/>
        <v>100</v>
      </c>
      <c r="AJ563" s="251"/>
      <c r="AK563"/>
      <c r="AL563" s="245"/>
      <c r="AM563" s="163"/>
      <c r="AN563"/>
      <c r="AO563"/>
      <c r="AQ563" s="243" t="s">
        <v>26297</v>
      </c>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c r="IW563"/>
      <c r="IX563"/>
      <c r="IY563"/>
      <c r="IZ563"/>
      <c r="JA563"/>
      <c r="JB563"/>
      <c r="JC563"/>
      <c r="JD563"/>
      <c r="JE563"/>
      <c r="JF563"/>
      <c r="JG563"/>
      <c r="JH563"/>
      <c r="JI563"/>
      <c r="JJ563"/>
      <c r="JK563"/>
      <c r="JL563"/>
      <c r="JM563"/>
      <c r="JN563"/>
      <c r="JO563"/>
      <c r="JP563"/>
      <c r="JQ563"/>
      <c r="JR563"/>
      <c r="JS563"/>
      <c r="JT563"/>
      <c r="JU563"/>
      <c r="JV563"/>
      <c r="JW563"/>
      <c r="JX563"/>
      <c r="JY563"/>
      <c r="JZ563"/>
      <c r="KA563"/>
      <c r="KB563"/>
      <c r="KC563"/>
      <c r="KD563"/>
      <c r="KE563"/>
      <c r="KF563"/>
      <c r="KG563"/>
      <c r="KH563"/>
      <c r="KI563"/>
      <c r="KJ563"/>
      <c r="KK563"/>
      <c r="KL563"/>
      <c r="KM563"/>
      <c r="KN563"/>
      <c r="KO563"/>
      <c r="KP563"/>
      <c r="KQ563"/>
      <c r="KR563"/>
      <c r="KS563"/>
      <c r="KT563"/>
      <c r="KU563"/>
      <c r="KV563"/>
      <c r="KW563"/>
      <c r="KX563"/>
      <c r="KY563"/>
      <c r="KZ563"/>
      <c r="LA563"/>
      <c r="LB563"/>
      <c r="LC563"/>
      <c r="LD563"/>
      <c r="LE563"/>
      <c r="LF563"/>
      <c r="LG563"/>
      <c r="LH563"/>
      <c r="LI563"/>
      <c r="LJ563"/>
      <c r="LK563"/>
      <c r="LL563"/>
      <c r="LM563"/>
      <c r="LN563"/>
      <c r="LO563"/>
      <c r="LP563"/>
      <c r="LQ563"/>
      <c r="LR563"/>
      <c r="LS563"/>
      <c r="LT563"/>
      <c r="LU563"/>
      <c r="LV563"/>
      <c r="LW563"/>
      <c r="LX563"/>
      <c r="LY563"/>
      <c r="LZ563"/>
      <c r="MA563"/>
      <c r="MB563"/>
      <c r="MC563"/>
      <c r="MD563"/>
      <c r="ME563"/>
      <c r="MF563"/>
      <c r="MG563"/>
      <c r="MH563"/>
      <c r="MI563"/>
      <c r="MJ563"/>
      <c r="MK563"/>
      <c r="ML563"/>
      <c r="MM563"/>
      <c r="MN563"/>
      <c r="MO563"/>
      <c r="MP563"/>
      <c r="MQ563"/>
      <c r="MR563"/>
      <c r="MS563"/>
      <c r="MT563"/>
      <c r="MU563"/>
      <c r="MV563"/>
      <c r="MW563"/>
      <c r="MX563"/>
      <c r="MY563"/>
      <c r="MZ563"/>
      <c r="NA563"/>
      <c r="NB563"/>
      <c r="NC563"/>
      <c r="ND563"/>
      <c r="NE563"/>
      <c r="NF563"/>
      <c r="NG563"/>
      <c r="NH563"/>
      <c r="NI563"/>
      <c r="NJ563"/>
      <c r="NK563"/>
      <c r="NL563"/>
      <c r="NM563"/>
      <c r="NN563"/>
      <c r="NO563"/>
      <c r="NP563"/>
      <c r="NQ563"/>
      <c r="NR563"/>
      <c r="NS563"/>
      <c r="NT563"/>
      <c r="NU563"/>
      <c r="NV563"/>
      <c r="NW563"/>
      <c r="NX563"/>
      <c r="NY563"/>
      <c r="NZ563"/>
      <c r="OA563"/>
      <c r="OB563"/>
      <c r="OC563"/>
      <c r="OD563"/>
      <c r="OE563"/>
      <c r="OF563"/>
      <c r="OG563"/>
      <c r="OH563"/>
      <c r="OI563"/>
      <c r="OJ563"/>
      <c r="OK563"/>
      <c r="OL563"/>
      <c r="OM563"/>
      <c r="ON563"/>
      <c r="OO563"/>
      <c r="OP563"/>
      <c r="OQ563"/>
      <c r="OR563"/>
      <c r="OS563"/>
      <c r="OT563"/>
      <c r="OU563"/>
      <c r="OV563"/>
      <c r="OW563"/>
      <c r="OX563"/>
      <c r="OY563"/>
      <c r="OZ563"/>
      <c r="PA563"/>
      <c r="PB563"/>
      <c r="PC563"/>
      <c r="PD563"/>
      <c r="PE563"/>
      <c r="PF563"/>
      <c r="PG563"/>
      <c r="PH563"/>
      <c r="PI563"/>
      <c r="PJ563"/>
      <c r="PK563"/>
      <c r="PL563"/>
      <c r="PM563"/>
      <c r="PN563"/>
      <c r="PO563"/>
      <c r="PP563"/>
      <c r="PQ563"/>
      <c r="PR563"/>
      <c r="PS563"/>
      <c r="PT563"/>
      <c r="PU563"/>
      <c r="PV563"/>
      <c r="PW563"/>
      <c r="PX563"/>
      <c r="PY563"/>
      <c r="PZ563"/>
      <c r="QA563"/>
      <c r="QB563"/>
      <c r="QC563"/>
      <c r="QD563"/>
      <c r="QE563"/>
      <c r="QF563"/>
      <c r="QG563"/>
      <c r="QH563"/>
      <c r="QI563"/>
      <c r="QJ563"/>
      <c r="QK563"/>
      <c r="QL563"/>
      <c r="QM563"/>
      <c r="QN563"/>
      <c r="QO563"/>
      <c r="QP563"/>
      <c r="QQ563"/>
      <c r="QR563"/>
      <c r="QS563"/>
      <c r="QT563"/>
      <c r="QU563"/>
      <c r="QV563"/>
      <c r="QW563"/>
      <c r="QX563"/>
      <c r="QY563"/>
      <c r="QZ563"/>
      <c r="RA563"/>
      <c r="RB563"/>
      <c r="RC563"/>
      <c r="RD563"/>
      <c r="RE563"/>
      <c r="RF563"/>
      <c r="RG563"/>
      <c r="RH563"/>
      <c r="RI563"/>
      <c r="RJ563"/>
      <c r="RK563"/>
      <c r="RL563"/>
      <c r="RM563"/>
      <c r="RN563"/>
      <c r="RO563"/>
      <c r="RP563"/>
      <c r="RQ563"/>
      <c r="RR563"/>
      <c r="RS563"/>
      <c r="RT563"/>
      <c r="RU563"/>
      <c r="RV563"/>
      <c r="RW563"/>
      <c r="RX563"/>
      <c r="RY563"/>
      <c r="RZ563"/>
      <c r="SA563"/>
      <c r="SB563"/>
      <c r="SC563"/>
      <c r="SD563"/>
      <c r="SE563"/>
      <c r="SF563"/>
      <c r="SG563"/>
      <c r="SH563"/>
      <c r="SI563"/>
      <c r="SJ563"/>
      <c r="SK563"/>
      <c r="SL563"/>
      <c r="SM563"/>
      <c r="SN563"/>
      <c r="SO563"/>
      <c r="SP563"/>
      <c r="SQ563"/>
      <c r="SR563"/>
      <c r="SS563"/>
      <c r="ST563"/>
      <c r="SU563"/>
      <c r="SV563"/>
      <c r="SW563"/>
      <c r="SX563"/>
      <c r="SY563"/>
      <c r="SZ563"/>
      <c r="TA563"/>
      <c r="TB563"/>
      <c r="TC563"/>
      <c r="TD563"/>
      <c r="TE563"/>
      <c r="TF563"/>
      <c r="TG563"/>
      <c r="TH563"/>
      <c r="TI563"/>
      <c r="TJ563"/>
      <c r="TK563"/>
      <c r="TL563"/>
      <c r="TM563"/>
      <c r="TN563"/>
      <c r="TO563"/>
      <c r="TP563"/>
      <c r="TQ563"/>
      <c r="TR563"/>
      <c r="TS563"/>
      <c r="TT563"/>
      <c r="TU563"/>
      <c r="TV563"/>
      <c r="TW563"/>
      <c r="TX563"/>
      <c r="TY563"/>
      <c r="TZ563"/>
      <c r="UA563"/>
      <c r="UB563"/>
      <c r="UC563"/>
      <c r="UD563"/>
      <c r="UE563"/>
      <c r="UF563"/>
      <c r="UG563"/>
      <c r="UH563"/>
      <c r="UI563"/>
      <c r="UJ563"/>
      <c r="UK563"/>
      <c r="UL563"/>
      <c r="UM563"/>
      <c r="UN563"/>
      <c r="UO563"/>
      <c r="UP563"/>
      <c r="UQ563"/>
      <c r="UR563"/>
      <c r="US563"/>
      <c r="UT563"/>
      <c r="UU563"/>
      <c r="UV563"/>
      <c r="UW563"/>
      <c r="UX563"/>
      <c r="UY563"/>
      <c r="UZ563"/>
      <c r="VA563"/>
      <c r="VB563"/>
      <c r="VC563"/>
      <c r="VD563"/>
      <c r="VE563"/>
      <c r="VF563"/>
      <c r="VG563"/>
      <c r="VH563"/>
      <c r="VI563"/>
      <c r="VJ563"/>
      <c r="VK563"/>
      <c r="VL563"/>
      <c r="VM563"/>
      <c r="VN563"/>
      <c r="VO563"/>
      <c r="VP563"/>
      <c r="VQ563"/>
      <c r="VR563"/>
      <c r="VS563"/>
      <c r="VT563"/>
      <c r="VU563"/>
      <c r="VV563"/>
      <c r="VW563"/>
      <c r="VX563"/>
      <c r="VY563"/>
      <c r="VZ563"/>
      <c r="WA563"/>
      <c r="WB563"/>
      <c r="WC563"/>
      <c r="WD563"/>
      <c r="WE563"/>
      <c r="WF563"/>
      <c r="WG563"/>
      <c r="WH563"/>
      <c r="WI563"/>
      <c r="WJ563"/>
      <c r="WK563"/>
      <c r="WL563"/>
      <c r="WM563"/>
      <c r="WN563"/>
      <c r="WO563"/>
      <c r="WP563"/>
      <c r="WQ563"/>
      <c r="WR563"/>
      <c r="WS563"/>
      <c r="WT563"/>
      <c r="WU563"/>
      <c r="WV563"/>
      <c r="WW563"/>
      <c r="WX563"/>
      <c r="WY563"/>
      <c r="WZ563"/>
      <c r="XA563"/>
      <c r="XB563"/>
      <c r="XC563"/>
      <c r="XD563"/>
      <c r="XE563"/>
      <c r="XF563"/>
      <c r="XG563"/>
      <c r="XH563"/>
      <c r="XI563"/>
      <c r="XJ563"/>
      <c r="XK563"/>
      <c r="XL563"/>
      <c r="XM563"/>
      <c r="XN563"/>
      <c r="XO563"/>
      <c r="XP563"/>
      <c r="XQ563"/>
      <c r="XR563"/>
      <c r="XS563"/>
      <c r="XT563"/>
      <c r="XU563"/>
      <c r="XV563"/>
      <c r="XW563"/>
      <c r="XX563"/>
      <c r="XY563"/>
      <c r="XZ563"/>
      <c r="YA563"/>
      <c r="YB563"/>
      <c r="YC563"/>
      <c r="YD563"/>
      <c r="YE563"/>
      <c r="YF563"/>
      <c r="YG563"/>
      <c r="YH563"/>
      <c r="YI563"/>
      <c r="YJ563"/>
      <c r="YK563"/>
      <c r="YL563"/>
      <c r="YM563"/>
      <c r="YN563"/>
      <c r="YO563"/>
      <c r="YP563"/>
      <c r="YQ563"/>
      <c r="YR563"/>
      <c r="YS563"/>
      <c r="YT563"/>
      <c r="YU563"/>
      <c r="YV563"/>
      <c r="YW563"/>
      <c r="YX563"/>
      <c r="YY563"/>
      <c r="YZ563"/>
      <c r="ZA563"/>
      <c r="ZB563"/>
      <c r="ZC563"/>
      <c r="ZD563"/>
      <c r="ZE563"/>
      <c r="ZF563"/>
      <c r="ZG563"/>
      <c r="ZH563"/>
      <c r="ZI563"/>
      <c r="ZJ563"/>
      <c r="ZK563"/>
      <c r="ZL563"/>
      <c r="ZM563"/>
      <c r="ZN563"/>
      <c r="ZO563"/>
      <c r="ZP563"/>
      <c r="ZQ563"/>
      <c r="ZR563"/>
      <c r="ZS563"/>
      <c r="ZT563"/>
      <c r="ZU563"/>
      <c r="ZV563"/>
      <c r="ZW563"/>
      <c r="ZX563"/>
      <c r="ZY563"/>
      <c r="ZZ563"/>
      <c r="AAA563"/>
      <c r="AAB563"/>
      <c r="AAC563"/>
      <c r="AAD563"/>
      <c r="AAE563"/>
      <c r="AAF563"/>
      <c r="AAG563"/>
      <c r="AAH563"/>
      <c r="AAI563"/>
      <c r="AAJ563"/>
      <c r="AAK563"/>
      <c r="AAL563"/>
      <c r="AAM563"/>
      <c r="AAN563"/>
      <c r="AAO563"/>
      <c r="AAP563"/>
      <c r="AAQ563"/>
      <c r="AAR563"/>
      <c r="AAS563"/>
      <c r="AAT563"/>
      <c r="AAU563"/>
      <c r="AAV563"/>
      <c r="AAW563"/>
      <c r="AAX563"/>
      <c r="AAY563"/>
      <c r="AAZ563"/>
      <c r="ABA563"/>
      <c r="ABB563"/>
      <c r="ABC563"/>
      <c r="ABD563"/>
      <c r="ABE563"/>
      <c r="ABF563"/>
      <c r="ABG563"/>
      <c r="ABH563"/>
      <c r="ABI563"/>
      <c r="ABJ563"/>
      <c r="ABK563"/>
      <c r="ABL563"/>
      <c r="ABM563"/>
      <c r="ABN563"/>
      <c r="ABO563"/>
      <c r="ABP563"/>
      <c r="ABQ563"/>
      <c r="ABR563"/>
      <c r="ABS563"/>
      <c r="ABT563"/>
      <c r="ABU563"/>
      <c r="ABV563"/>
      <c r="ABW563"/>
      <c r="ABX563"/>
      <c r="ABY563"/>
      <c r="ABZ563"/>
      <c r="ACA563"/>
      <c r="ACB563"/>
      <c r="ACC563"/>
      <c r="ACD563"/>
      <c r="ACE563"/>
      <c r="ACF563"/>
      <c r="ACG563"/>
      <c r="ACH563"/>
      <c r="ACI563"/>
      <c r="ACJ563"/>
      <c r="ACK563"/>
      <c r="ACL563"/>
      <c r="ACM563"/>
      <c r="ACN563"/>
      <c r="ACO563"/>
      <c r="ACP563"/>
      <c r="ACQ563"/>
      <c r="ACR563"/>
      <c r="ACS563"/>
      <c r="ACT563"/>
      <c r="ACU563"/>
      <c r="ACV563"/>
      <c r="ACW563"/>
      <c r="ACX563"/>
      <c r="ACY563"/>
      <c r="ACZ563"/>
      <c r="ADA563"/>
      <c r="ADB563"/>
      <c r="ADC563"/>
      <c r="ADD563"/>
      <c r="ADE563"/>
      <c r="ADF563"/>
      <c r="ADG563"/>
      <c r="ADH563"/>
      <c r="ADI563"/>
      <c r="ADJ563"/>
      <c r="ADK563"/>
      <c r="ADL563"/>
      <c r="ADM563"/>
      <c r="ADN563"/>
      <c r="ADO563"/>
      <c r="ADP563"/>
      <c r="ADQ563"/>
      <c r="ADR563"/>
      <c r="ADS563"/>
      <c r="ADT563"/>
      <c r="ADU563"/>
      <c r="ADV563"/>
      <c r="ADW563"/>
      <c r="ADX563"/>
      <c r="ADY563"/>
      <c r="ADZ563"/>
      <c r="AEA563"/>
      <c r="AEB563"/>
      <c r="AEC563"/>
      <c r="AED563"/>
      <c r="AEE563"/>
      <c r="AEF563"/>
      <c r="AEG563"/>
      <c r="AEH563"/>
      <c r="AEI563"/>
      <c r="AEJ563"/>
      <c r="AEK563"/>
      <c r="AEL563"/>
      <c r="AEM563"/>
      <c r="AEN563"/>
      <c r="AEO563"/>
      <c r="AEP563"/>
      <c r="AEQ563"/>
      <c r="AER563"/>
      <c r="AES563"/>
      <c r="AET563"/>
      <c r="AEU563"/>
      <c r="AEV563"/>
      <c r="AEW563"/>
      <c r="AEX563"/>
      <c r="AEY563"/>
      <c r="AEZ563"/>
      <c r="AFA563"/>
      <c r="AFB563"/>
      <c r="AFC563"/>
      <c r="AFD563"/>
      <c r="AFE563"/>
      <c r="AFF563"/>
      <c r="AFG563"/>
      <c r="AFH563"/>
      <c r="AFI563"/>
      <c r="AFJ563"/>
      <c r="AFK563"/>
      <c r="AFL563"/>
      <c r="AFM563"/>
      <c r="AFN563"/>
      <c r="AFO563"/>
      <c r="AFP563"/>
      <c r="AFQ563"/>
      <c r="AFR563"/>
      <c r="AFS563"/>
      <c r="AFT563"/>
      <c r="AFU563"/>
      <c r="AFV563"/>
      <c r="AFW563"/>
      <c r="AFX563"/>
      <c r="AFY563"/>
      <c r="AFZ563"/>
      <c r="AGA563"/>
      <c r="AGB563"/>
      <c r="AGC563"/>
      <c r="AGD563"/>
      <c r="AGE563"/>
      <c r="AGF563"/>
      <c r="AGG563"/>
      <c r="AGH563"/>
      <c r="AGI563"/>
      <c r="AGJ563"/>
      <c r="AGK563"/>
      <c r="AGL563"/>
      <c r="AGM563"/>
      <c r="AGN563"/>
      <c r="AGO563"/>
      <c r="AGP563"/>
      <c r="AGQ563"/>
      <c r="AGR563"/>
      <c r="AGS563"/>
      <c r="AGT563"/>
      <c r="AGU563"/>
      <c r="AGV563"/>
      <c r="AGW563"/>
      <c r="AGX563"/>
      <c r="AGY563"/>
      <c r="AGZ563"/>
      <c r="AHA563"/>
      <c r="AHB563"/>
      <c r="AHC563"/>
      <c r="AHD563"/>
      <c r="AHE563"/>
      <c r="AHF563"/>
      <c r="AHG563"/>
      <c r="AHH563"/>
      <c r="AHI563"/>
      <c r="AHJ563"/>
      <c r="AHK563"/>
      <c r="AHL563"/>
      <c r="AHM563"/>
      <c r="AHN563"/>
      <c r="AHO563"/>
      <c r="AHP563"/>
      <c r="AHQ563"/>
      <c r="AHR563"/>
      <c r="AHS563"/>
      <c r="AHT563"/>
      <c r="AHU563"/>
      <c r="AHV563"/>
      <c r="AHW563"/>
      <c r="AHX563"/>
      <c r="AHY563"/>
      <c r="AHZ563"/>
      <c r="AIA563"/>
      <c r="AIB563"/>
      <c r="AIC563"/>
      <c r="AID563"/>
      <c r="AIE563"/>
      <c r="AIF563"/>
      <c r="AIG563"/>
      <c r="AIH563"/>
      <c r="AII563"/>
      <c r="AIJ563"/>
      <c r="AIK563"/>
      <c r="AIL563"/>
      <c r="AIM563"/>
      <c r="AIN563"/>
      <c r="AIO563"/>
      <c r="AIP563"/>
      <c r="AIQ563"/>
      <c r="AIR563"/>
      <c r="AIS563"/>
      <c r="AIT563"/>
      <c r="AIU563"/>
      <c r="AIV563"/>
      <c r="AIW563"/>
      <c r="AIX563"/>
      <c r="AIY563"/>
      <c r="AIZ563"/>
      <c r="AJA563"/>
      <c r="AJB563"/>
      <c r="AJC563"/>
      <c r="AJD563"/>
      <c r="AJE563"/>
      <c r="AJF563"/>
      <c r="AJG563"/>
      <c r="AJH563"/>
      <c r="AJI563"/>
      <c r="AJJ563"/>
      <c r="AJK563"/>
      <c r="AJL563"/>
      <c r="AJM563"/>
      <c r="AJN563"/>
      <c r="AJO563"/>
      <c r="AJP563"/>
      <c r="AJQ563"/>
      <c r="AJR563"/>
      <c r="AJS563"/>
      <c r="AJT563"/>
      <c r="AJU563"/>
      <c r="AJV563"/>
      <c r="AJW563"/>
      <c r="AJX563"/>
      <c r="AJY563"/>
      <c r="AJZ563"/>
      <c r="AKA563"/>
      <c r="AKB563"/>
      <c r="AKC563"/>
      <c r="AKD563"/>
      <c r="AKE563"/>
      <c r="AKF563"/>
      <c r="AKG563"/>
      <c r="AKH563"/>
      <c r="AKI563"/>
      <c r="AKJ563"/>
      <c r="AKK563"/>
      <c r="AKL563"/>
      <c r="AKM563"/>
      <c r="AKN563"/>
      <c r="AKO563"/>
      <c r="AKP563"/>
      <c r="AKQ563"/>
      <c r="AKR563"/>
      <c r="AKS563"/>
      <c r="AKT563"/>
      <c r="AKU563"/>
      <c r="AKV563"/>
      <c r="AKW563"/>
      <c r="AKX563"/>
      <c r="AKY563"/>
      <c r="AKZ563"/>
      <c r="ALA563"/>
      <c r="ALB563"/>
      <c r="ALC563"/>
      <c r="ALD563"/>
      <c r="ALE563"/>
      <c r="ALF563"/>
      <c r="ALG563"/>
      <c r="ALH563"/>
      <c r="ALI563"/>
      <c r="ALJ563"/>
      <c r="ALK563"/>
      <c r="ALL563"/>
      <c r="ALM563"/>
      <c r="ALN563"/>
      <c r="ALO563"/>
      <c r="ALP563"/>
      <c r="ALQ563"/>
      <c r="ALR563"/>
      <c r="ALS563"/>
      <c r="ALT563"/>
      <c r="ALU563"/>
      <c r="ALV563"/>
      <c r="ALW563"/>
      <c r="ALX563"/>
      <c r="ALY563"/>
      <c r="ALZ563"/>
      <c r="AMA563"/>
      <c r="AMB563"/>
      <c r="AMC563"/>
      <c r="AMD563"/>
      <c r="AME563"/>
      <c r="AMF563"/>
      <c r="AMG563"/>
      <c r="AMH563"/>
      <c r="AMI563"/>
    </row>
    <row r="564" spans="1:1024">
      <c r="A564" s="278" t="s">
        <v>12289</v>
      </c>
      <c r="B564" s="156">
        <v>564</v>
      </c>
      <c r="C564" t="s">
        <v>26210</v>
      </c>
      <c r="D564" t="s">
        <v>12288</v>
      </c>
      <c r="I564" s="343">
        <v>12.25</v>
      </c>
      <c r="J564" s="154">
        <v>2</v>
      </c>
      <c r="K564" s="154">
        <v>2</v>
      </c>
      <c r="L564" s="154">
        <v>1</v>
      </c>
      <c r="V564" s="166">
        <f t="shared" si="279"/>
        <v>100</v>
      </c>
      <c r="W564" s="166">
        <f t="shared" si="280"/>
        <v>100</v>
      </c>
      <c r="X564" s="166">
        <f t="shared" si="281"/>
        <v>100</v>
      </c>
      <c r="Y564" s="166">
        <f t="shared" si="287"/>
        <v>100</v>
      </c>
      <c r="Z564" s="166">
        <f t="shared" si="288"/>
        <v>100</v>
      </c>
      <c r="AA564" s="174">
        <f t="shared" si="286"/>
        <v>100</v>
      </c>
      <c r="AB564" s="174">
        <f t="shared" si="285"/>
        <v>100</v>
      </c>
      <c r="AC564" s="174">
        <f t="shared" si="272"/>
        <v>100</v>
      </c>
      <c r="AF564" s="220">
        <v>5</v>
      </c>
      <c r="AG564" s="220">
        <v>5</v>
      </c>
      <c r="AH564" s="162">
        <f t="shared" si="283"/>
        <v>100</v>
      </c>
      <c r="AI564" s="162">
        <f t="shared" si="284"/>
        <v>100</v>
      </c>
      <c r="AJ564" s="251" t="s">
        <v>25812</v>
      </c>
      <c r="AL564" s="154">
        <v>2</v>
      </c>
      <c r="AM564" s="163"/>
      <c r="AQ564" s="273" t="s">
        <v>26211</v>
      </c>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c r="IW564"/>
      <c r="IX564"/>
      <c r="IY564"/>
      <c r="IZ564"/>
      <c r="JA564"/>
      <c r="JB564"/>
      <c r="JC564"/>
      <c r="JD564"/>
      <c r="JE564"/>
      <c r="JF564"/>
      <c r="JG564"/>
      <c r="JH564"/>
      <c r="JI564"/>
      <c r="JJ564"/>
      <c r="JK564"/>
      <c r="JL564"/>
      <c r="JM564"/>
      <c r="JN564"/>
      <c r="JO564"/>
      <c r="JP564"/>
      <c r="JQ564"/>
      <c r="JR564"/>
      <c r="JS564"/>
      <c r="JT564"/>
      <c r="JU564"/>
      <c r="JV564"/>
      <c r="JW564"/>
      <c r="JX564"/>
      <c r="JY564"/>
      <c r="JZ564"/>
      <c r="KA564"/>
      <c r="KB564"/>
      <c r="KC564"/>
      <c r="KD564"/>
      <c r="KE564"/>
      <c r="KF564"/>
      <c r="KG564"/>
      <c r="KH564"/>
      <c r="KI564"/>
      <c r="KJ564"/>
      <c r="KK564"/>
      <c r="KL564"/>
      <c r="KM564"/>
      <c r="KN564"/>
      <c r="KO564"/>
      <c r="KP564"/>
      <c r="KQ564"/>
      <c r="KR564"/>
      <c r="KS564"/>
      <c r="KT564"/>
      <c r="KU564"/>
      <c r="KV564"/>
      <c r="KW564"/>
      <c r="KX564"/>
      <c r="KY564"/>
      <c r="KZ564"/>
      <c r="LA564"/>
      <c r="LB564"/>
      <c r="LC564"/>
      <c r="LD564"/>
      <c r="LE564"/>
      <c r="LF564"/>
      <c r="LG564"/>
      <c r="LH564"/>
      <c r="LI564"/>
      <c r="LJ564"/>
      <c r="LK564"/>
      <c r="LL564"/>
      <c r="LM564"/>
      <c r="LN564"/>
      <c r="LO564"/>
      <c r="LP564"/>
      <c r="LQ564"/>
      <c r="LR564"/>
      <c r="LS564"/>
      <c r="LT564"/>
      <c r="LU564"/>
      <c r="LV564"/>
      <c r="LW564"/>
      <c r="LX564"/>
      <c r="LY564"/>
      <c r="LZ564"/>
      <c r="MA564"/>
      <c r="MB564"/>
      <c r="MC564"/>
      <c r="MD564"/>
      <c r="ME564"/>
      <c r="MF564"/>
      <c r="MG564"/>
      <c r="MH564"/>
      <c r="MI564"/>
      <c r="MJ564"/>
      <c r="MK564"/>
      <c r="ML564"/>
      <c r="MM564"/>
      <c r="MN564"/>
      <c r="MO564"/>
      <c r="MP564"/>
      <c r="MQ564"/>
      <c r="MR564"/>
      <c r="MS564"/>
      <c r="MT564"/>
      <c r="MU564"/>
      <c r="MV564"/>
      <c r="MW564"/>
      <c r="MX564"/>
      <c r="MY564"/>
      <c r="MZ564"/>
      <c r="NA564"/>
      <c r="NB564"/>
      <c r="NC564"/>
      <c r="ND564"/>
      <c r="NE564"/>
      <c r="NF564"/>
      <c r="NG564"/>
      <c r="NH564"/>
      <c r="NI564"/>
      <c r="NJ564"/>
      <c r="NK564"/>
      <c r="NL564"/>
      <c r="NM564"/>
      <c r="NN564"/>
      <c r="NO564"/>
      <c r="NP564"/>
      <c r="NQ564"/>
      <c r="NR564"/>
      <c r="NS564"/>
      <c r="NT564"/>
      <c r="NU564"/>
      <c r="NV564"/>
      <c r="NW564"/>
      <c r="NX564"/>
      <c r="NY564"/>
      <c r="NZ564"/>
      <c r="OA564"/>
      <c r="OB564"/>
      <c r="OC564"/>
      <c r="OD564"/>
      <c r="OE564"/>
      <c r="OF564"/>
      <c r="OG564"/>
      <c r="OH564"/>
      <c r="OI564"/>
      <c r="OJ564"/>
      <c r="OK564"/>
      <c r="OL564"/>
      <c r="OM564"/>
      <c r="ON564"/>
      <c r="OO564"/>
      <c r="OP564"/>
      <c r="OQ564"/>
      <c r="OR564"/>
      <c r="OS564"/>
      <c r="OT564"/>
      <c r="OU564"/>
      <c r="OV564"/>
      <c r="OW564"/>
      <c r="OX564"/>
      <c r="OY564"/>
      <c r="OZ564"/>
      <c r="PA564"/>
      <c r="PB564"/>
      <c r="PC564"/>
      <c r="PD564"/>
      <c r="PE564"/>
      <c r="PF564"/>
      <c r="PG564"/>
      <c r="PH564"/>
      <c r="PI564"/>
      <c r="PJ564"/>
      <c r="PK564"/>
      <c r="PL564"/>
      <c r="PM564"/>
      <c r="PN564"/>
      <c r="PO564"/>
      <c r="PP564"/>
      <c r="PQ564"/>
      <c r="PR564"/>
      <c r="PS564"/>
      <c r="PT564"/>
      <c r="PU564"/>
      <c r="PV564"/>
      <c r="PW564"/>
      <c r="PX564"/>
      <c r="PY564"/>
      <c r="PZ564"/>
      <c r="QA564"/>
      <c r="QB564"/>
      <c r="QC564"/>
      <c r="QD564"/>
      <c r="QE564"/>
      <c r="QF564"/>
      <c r="QG564"/>
      <c r="QH564"/>
      <c r="QI564"/>
      <c r="QJ564"/>
      <c r="QK564"/>
      <c r="QL564"/>
      <c r="QM564"/>
      <c r="QN564"/>
      <c r="QO564"/>
      <c r="QP564"/>
      <c r="QQ564"/>
      <c r="QR564"/>
      <c r="QS564"/>
      <c r="QT564"/>
      <c r="QU564"/>
      <c r="QV564"/>
      <c r="QW564"/>
      <c r="QX564"/>
      <c r="QY564"/>
      <c r="QZ564"/>
      <c r="RA564"/>
      <c r="RB564"/>
      <c r="RC564"/>
      <c r="RD564"/>
      <c r="RE564"/>
      <c r="RF564"/>
      <c r="RG564"/>
      <c r="RH564"/>
      <c r="RI564"/>
      <c r="RJ564"/>
      <c r="RK564"/>
      <c r="RL564"/>
      <c r="RM564"/>
      <c r="RN564"/>
      <c r="RO564"/>
      <c r="RP564"/>
      <c r="RQ564"/>
      <c r="RR564"/>
      <c r="RS564"/>
      <c r="RT564"/>
      <c r="RU564"/>
      <c r="RV564"/>
      <c r="RW564"/>
      <c r="RX564"/>
      <c r="RY564"/>
      <c r="RZ564"/>
      <c r="SA564"/>
      <c r="SB564"/>
      <c r="SC564"/>
      <c r="SD564"/>
      <c r="SE564"/>
      <c r="SF564"/>
      <c r="SG564"/>
      <c r="SH564"/>
      <c r="SI564"/>
      <c r="SJ564"/>
      <c r="SK564"/>
      <c r="SL564"/>
      <c r="SM564"/>
      <c r="SN564"/>
      <c r="SO564"/>
      <c r="SP564"/>
      <c r="SQ564"/>
      <c r="SR564"/>
      <c r="SS564"/>
      <c r="ST564"/>
      <c r="SU564"/>
      <c r="SV564"/>
      <c r="SW564"/>
      <c r="SX564"/>
      <c r="SY564"/>
      <c r="SZ564"/>
      <c r="TA564"/>
      <c r="TB564"/>
      <c r="TC564"/>
      <c r="TD564"/>
      <c r="TE564"/>
      <c r="TF564"/>
      <c r="TG564"/>
      <c r="TH564"/>
      <c r="TI564"/>
      <c r="TJ564"/>
      <c r="TK564"/>
      <c r="TL564"/>
      <c r="TM564"/>
      <c r="TN564"/>
      <c r="TO564"/>
      <c r="TP564"/>
      <c r="TQ564"/>
      <c r="TR564"/>
      <c r="TS564"/>
      <c r="TT564"/>
      <c r="TU564"/>
      <c r="TV564"/>
      <c r="TW564"/>
      <c r="TX564"/>
      <c r="TY564"/>
      <c r="TZ564"/>
      <c r="UA564"/>
      <c r="UB564"/>
      <c r="UC564"/>
      <c r="UD564"/>
      <c r="UE564"/>
      <c r="UF564"/>
      <c r="UG564"/>
      <c r="UH564"/>
      <c r="UI564"/>
      <c r="UJ564"/>
      <c r="UK564"/>
      <c r="UL564"/>
      <c r="UM564"/>
      <c r="UN564"/>
      <c r="UO564"/>
      <c r="UP564"/>
      <c r="UQ564"/>
      <c r="UR564"/>
      <c r="US564"/>
      <c r="UT564"/>
      <c r="UU564"/>
      <c r="UV564"/>
      <c r="UW564"/>
      <c r="UX564"/>
      <c r="UY564"/>
      <c r="UZ564"/>
      <c r="VA564"/>
      <c r="VB564"/>
      <c r="VC564"/>
      <c r="VD564"/>
      <c r="VE564"/>
      <c r="VF564"/>
      <c r="VG564"/>
      <c r="VH564"/>
      <c r="VI564"/>
      <c r="VJ564"/>
      <c r="VK564"/>
      <c r="VL564"/>
      <c r="VM564"/>
      <c r="VN564"/>
      <c r="VO564"/>
      <c r="VP564"/>
      <c r="VQ564"/>
      <c r="VR564"/>
      <c r="VS564"/>
      <c r="VT564"/>
      <c r="VU564"/>
      <c r="VV564"/>
      <c r="VW564"/>
      <c r="VX564"/>
      <c r="VY564"/>
      <c r="VZ564"/>
      <c r="WA564"/>
      <c r="WB564"/>
      <c r="WC564"/>
      <c r="WD564"/>
      <c r="WE564"/>
      <c r="WF564"/>
      <c r="WG564"/>
      <c r="WH564"/>
      <c r="WI564"/>
      <c r="WJ564"/>
      <c r="WK564"/>
      <c r="WL564"/>
      <c r="WM564"/>
      <c r="WN564"/>
      <c r="WO564"/>
      <c r="WP564"/>
      <c r="WQ564"/>
      <c r="WR564"/>
      <c r="WS564"/>
      <c r="WT564"/>
      <c r="WU564"/>
      <c r="WV564"/>
      <c r="WW564"/>
      <c r="WX564"/>
      <c r="WY564"/>
      <c r="WZ564"/>
      <c r="XA564"/>
      <c r="XB564"/>
      <c r="XC564"/>
      <c r="XD564"/>
      <c r="XE564"/>
      <c r="XF564"/>
      <c r="XG564"/>
      <c r="XH564"/>
      <c r="XI564"/>
      <c r="XJ564"/>
      <c r="XK564"/>
      <c r="XL564"/>
      <c r="XM564"/>
      <c r="XN564"/>
      <c r="XO564"/>
      <c r="XP564"/>
      <c r="XQ564"/>
      <c r="XR564"/>
      <c r="XS564"/>
      <c r="XT564"/>
      <c r="XU564"/>
      <c r="XV564"/>
      <c r="XW564"/>
      <c r="XX564"/>
      <c r="XY564"/>
      <c r="XZ564"/>
      <c r="YA564"/>
      <c r="YB564"/>
      <c r="YC564"/>
      <c r="YD564"/>
      <c r="YE564"/>
      <c r="YF564"/>
      <c r="YG564"/>
      <c r="YH564"/>
      <c r="YI564"/>
      <c r="YJ564"/>
      <c r="YK564"/>
      <c r="YL564"/>
      <c r="YM564"/>
      <c r="YN564"/>
      <c r="YO564"/>
      <c r="YP564"/>
      <c r="YQ564"/>
      <c r="YR564"/>
      <c r="YS564"/>
      <c r="YT564"/>
      <c r="YU564"/>
      <c r="YV564"/>
      <c r="YW564"/>
      <c r="YX564"/>
      <c r="YY564"/>
      <c r="YZ564"/>
      <c r="ZA564"/>
      <c r="ZB564"/>
      <c r="ZC564"/>
      <c r="ZD564"/>
      <c r="ZE564"/>
      <c r="ZF564"/>
      <c r="ZG564"/>
      <c r="ZH564"/>
      <c r="ZI564"/>
      <c r="ZJ564"/>
      <c r="ZK564"/>
      <c r="ZL564"/>
      <c r="ZM564"/>
      <c r="ZN564"/>
      <c r="ZO564"/>
      <c r="ZP564"/>
      <c r="ZQ564"/>
      <c r="ZR564"/>
      <c r="ZS564"/>
      <c r="ZT564"/>
      <c r="ZU564"/>
      <c r="ZV564"/>
      <c r="ZW564"/>
      <c r="ZX564"/>
      <c r="ZY564"/>
      <c r="ZZ564"/>
      <c r="AAA564"/>
      <c r="AAB564"/>
      <c r="AAC564"/>
      <c r="AAD564"/>
      <c r="AAE564"/>
      <c r="AAF564"/>
      <c r="AAG564"/>
      <c r="AAH564"/>
      <c r="AAI564"/>
      <c r="AAJ564"/>
      <c r="AAK564"/>
      <c r="AAL564"/>
      <c r="AAM564"/>
      <c r="AAN564"/>
      <c r="AAO564"/>
      <c r="AAP564"/>
      <c r="AAQ564"/>
      <c r="AAR564"/>
      <c r="AAS564"/>
      <c r="AAT564"/>
      <c r="AAU564"/>
      <c r="AAV564"/>
      <c r="AAW564"/>
      <c r="AAX564"/>
      <c r="AAY564"/>
      <c r="AAZ564"/>
      <c r="ABA564"/>
      <c r="ABB564"/>
      <c r="ABC564"/>
      <c r="ABD564"/>
      <c r="ABE564"/>
      <c r="ABF564"/>
      <c r="ABG564"/>
      <c r="ABH564"/>
      <c r="ABI564"/>
      <c r="ABJ564"/>
      <c r="ABK564"/>
      <c r="ABL564"/>
      <c r="ABM564"/>
      <c r="ABN564"/>
      <c r="ABO564"/>
      <c r="ABP564"/>
      <c r="ABQ564"/>
      <c r="ABR564"/>
      <c r="ABS564"/>
      <c r="ABT564"/>
      <c r="ABU564"/>
      <c r="ABV564"/>
      <c r="ABW564"/>
      <c r="ABX564"/>
      <c r="ABY564"/>
      <c r="ABZ564"/>
      <c r="ACA564"/>
      <c r="ACB564"/>
      <c r="ACC564"/>
      <c r="ACD564"/>
      <c r="ACE564"/>
      <c r="ACF564"/>
      <c r="ACG564"/>
      <c r="ACH564"/>
      <c r="ACI564"/>
      <c r="ACJ564"/>
      <c r="ACK564"/>
      <c r="ACL564"/>
      <c r="ACM564"/>
      <c r="ACN564"/>
      <c r="ACO564"/>
      <c r="ACP564"/>
      <c r="ACQ564"/>
      <c r="ACR564"/>
      <c r="ACS564"/>
      <c r="ACT564"/>
      <c r="ACU564"/>
      <c r="ACV564"/>
      <c r="ACW564"/>
      <c r="ACX564"/>
      <c r="ACY564"/>
      <c r="ACZ564"/>
      <c r="ADA564"/>
      <c r="ADB564"/>
      <c r="ADC564"/>
      <c r="ADD564"/>
      <c r="ADE564"/>
      <c r="ADF564"/>
      <c r="ADG564"/>
      <c r="ADH564"/>
      <c r="ADI564"/>
      <c r="ADJ564"/>
      <c r="ADK564"/>
      <c r="ADL564"/>
      <c r="ADM564"/>
      <c r="ADN564"/>
      <c r="ADO564"/>
      <c r="ADP564"/>
      <c r="ADQ564"/>
      <c r="ADR564"/>
      <c r="ADS564"/>
      <c r="ADT564"/>
      <c r="ADU564"/>
      <c r="ADV564"/>
      <c r="ADW564"/>
      <c r="ADX564"/>
      <c r="ADY564"/>
      <c r="ADZ564"/>
      <c r="AEA564"/>
      <c r="AEB564"/>
      <c r="AEC564"/>
      <c r="AED564"/>
      <c r="AEE564"/>
      <c r="AEF564"/>
      <c r="AEG564"/>
      <c r="AEH564"/>
      <c r="AEI564"/>
      <c r="AEJ564"/>
      <c r="AEK564"/>
      <c r="AEL564"/>
      <c r="AEM564"/>
      <c r="AEN564"/>
      <c r="AEO564"/>
      <c r="AEP564"/>
      <c r="AEQ564"/>
      <c r="AER564"/>
      <c r="AES564"/>
      <c r="AET564"/>
      <c r="AEU564"/>
      <c r="AEV564"/>
      <c r="AEW564"/>
      <c r="AEX564"/>
      <c r="AEY564"/>
      <c r="AEZ564"/>
      <c r="AFA564"/>
      <c r="AFB564"/>
      <c r="AFC564"/>
      <c r="AFD564"/>
      <c r="AFE564"/>
      <c r="AFF564"/>
      <c r="AFG564"/>
      <c r="AFH564"/>
      <c r="AFI564"/>
      <c r="AFJ564"/>
      <c r="AFK564"/>
      <c r="AFL564"/>
      <c r="AFM564"/>
      <c r="AFN564"/>
      <c r="AFO564"/>
      <c r="AFP564"/>
      <c r="AFQ564"/>
      <c r="AFR564"/>
      <c r="AFS564"/>
      <c r="AFT564"/>
      <c r="AFU564"/>
      <c r="AFV564"/>
      <c r="AFW564"/>
      <c r="AFX564"/>
      <c r="AFY564"/>
      <c r="AFZ564"/>
      <c r="AGA564"/>
      <c r="AGB564"/>
      <c r="AGC564"/>
      <c r="AGD564"/>
      <c r="AGE564"/>
      <c r="AGF564"/>
      <c r="AGG564"/>
      <c r="AGH564"/>
      <c r="AGI564"/>
      <c r="AGJ564"/>
      <c r="AGK564"/>
      <c r="AGL564"/>
      <c r="AGM564"/>
      <c r="AGN564"/>
      <c r="AGO564"/>
      <c r="AGP564"/>
      <c r="AGQ564"/>
      <c r="AGR564"/>
      <c r="AGS564"/>
      <c r="AGT564"/>
      <c r="AGU564"/>
      <c r="AGV564"/>
      <c r="AGW564"/>
      <c r="AGX564"/>
      <c r="AGY564"/>
      <c r="AGZ564"/>
      <c r="AHA564"/>
      <c r="AHB564"/>
      <c r="AHC564"/>
      <c r="AHD564"/>
      <c r="AHE564"/>
      <c r="AHF564"/>
      <c r="AHG564"/>
      <c r="AHH564"/>
      <c r="AHI564"/>
      <c r="AHJ564"/>
      <c r="AHK564"/>
      <c r="AHL564"/>
      <c r="AHM564"/>
      <c r="AHN564"/>
      <c r="AHO564"/>
      <c r="AHP564"/>
      <c r="AHQ564"/>
      <c r="AHR564"/>
      <c r="AHS564"/>
      <c r="AHT564"/>
      <c r="AHU564"/>
      <c r="AHV564"/>
      <c r="AHW564"/>
      <c r="AHX564"/>
      <c r="AHY564"/>
      <c r="AHZ564"/>
      <c r="AIA564"/>
      <c r="AIB564"/>
      <c r="AIC564"/>
      <c r="AID564"/>
      <c r="AIE564"/>
      <c r="AIF564"/>
      <c r="AIG564"/>
      <c r="AIH564"/>
      <c r="AII564"/>
      <c r="AIJ564"/>
      <c r="AIK564"/>
      <c r="AIL564"/>
      <c r="AIM564"/>
      <c r="AIN564"/>
      <c r="AIO564"/>
      <c r="AIP564"/>
      <c r="AIQ564"/>
      <c r="AIR564"/>
      <c r="AIS564"/>
      <c r="AIT564"/>
      <c r="AIU564"/>
      <c r="AIV564"/>
      <c r="AIW564"/>
      <c r="AIX564"/>
      <c r="AIY564"/>
      <c r="AIZ564"/>
      <c r="AJA564"/>
      <c r="AJB564"/>
      <c r="AJC564"/>
      <c r="AJD564"/>
      <c r="AJE564"/>
      <c r="AJF564"/>
      <c r="AJG564"/>
      <c r="AJH564"/>
      <c r="AJI564"/>
      <c r="AJJ564"/>
      <c r="AJK564"/>
      <c r="AJL564"/>
      <c r="AJM564"/>
      <c r="AJN564"/>
      <c r="AJO564"/>
      <c r="AJP564"/>
      <c r="AJQ564"/>
      <c r="AJR564"/>
      <c r="AJS564"/>
      <c r="AJT564"/>
      <c r="AJU564"/>
      <c r="AJV564"/>
      <c r="AJW564"/>
      <c r="AJX564"/>
      <c r="AJY564"/>
      <c r="AJZ564"/>
      <c r="AKA564"/>
      <c r="AKB564"/>
      <c r="AKC564"/>
      <c r="AKD564"/>
      <c r="AKE564"/>
      <c r="AKF564"/>
      <c r="AKG564"/>
      <c r="AKH564"/>
      <c r="AKI564"/>
      <c r="AKJ564"/>
      <c r="AKK564"/>
      <c r="AKL564"/>
      <c r="AKM564"/>
      <c r="AKN564"/>
      <c r="AKO564"/>
      <c r="AKP564"/>
      <c r="AKQ564"/>
      <c r="AKR564"/>
      <c r="AKS564"/>
      <c r="AKT564"/>
      <c r="AKU564"/>
      <c r="AKV564"/>
      <c r="AKW564"/>
      <c r="AKX564"/>
      <c r="AKY564"/>
      <c r="AKZ564"/>
      <c r="ALA564"/>
      <c r="ALB564"/>
      <c r="ALC564"/>
      <c r="ALD564"/>
      <c r="ALE564"/>
      <c r="ALF564"/>
      <c r="ALG564"/>
      <c r="ALH564"/>
      <c r="ALI564"/>
      <c r="ALJ564"/>
      <c r="ALK564"/>
      <c r="ALL564"/>
      <c r="ALM564"/>
      <c r="ALN564"/>
      <c r="ALO564"/>
      <c r="ALP564"/>
      <c r="ALQ564"/>
      <c r="ALR564"/>
      <c r="ALS564"/>
      <c r="ALT564"/>
      <c r="ALU564"/>
      <c r="ALV564"/>
      <c r="ALW564"/>
      <c r="ALX564"/>
      <c r="ALY564"/>
      <c r="ALZ564"/>
      <c r="AMA564"/>
      <c r="AMB564"/>
      <c r="AMC564"/>
      <c r="AMD564"/>
      <c r="AME564"/>
      <c r="AMF564"/>
      <c r="AMG564"/>
      <c r="AMH564"/>
      <c r="AMI564"/>
    </row>
    <row r="565" spans="1:1024" ht="30">
      <c r="A565" s="279" t="s">
        <v>25515</v>
      </c>
      <c r="B565" s="156">
        <v>565</v>
      </c>
      <c r="C565" t="s">
        <v>26207</v>
      </c>
      <c r="D565" s="312" t="s">
        <v>25516</v>
      </c>
      <c r="E565" s="168"/>
      <c r="F565" s="168">
        <v>4</v>
      </c>
      <c r="G565" s="168"/>
      <c r="H565" s="168"/>
      <c r="I565" s="343"/>
      <c r="J565" s="325">
        <v>2</v>
      </c>
      <c r="K565" s="171">
        <v>2</v>
      </c>
      <c r="L565" s="171"/>
      <c r="M565" s="172"/>
      <c r="N565" s="172"/>
      <c r="O565" s="171">
        <v>3</v>
      </c>
      <c r="P565" s="172"/>
      <c r="Q565" s="172"/>
      <c r="R565" s="172"/>
      <c r="S565" s="172"/>
      <c r="T565" s="172"/>
      <c r="U565" s="173"/>
      <c r="V565" s="166">
        <f t="shared" si="279"/>
        <v>100</v>
      </c>
      <c r="W565" s="166">
        <f t="shared" si="280"/>
        <v>100</v>
      </c>
      <c r="X565" s="166">
        <f t="shared" si="281"/>
        <v>20</v>
      </c>
      <c r="Y565" s="166">
        <f t="shared" si="287"/>
        <v>100</v>
      </c>
      <c r="Z565" s="166">
        <f t="shared" si="288"/>
        <v>100</v>
      </c>
      <c r="AA565" s="174">
        <f t="shared" si="286"/>
        <v>100</v>
      </c>
      <c r="AB565" s="174">
        <f t="shared" si="285"/>
        <v>100</v>
      </c>
      <c r="AC565" s="174">
        <f t="shared" si="272"/>
        <v>100</v>
      </c>
      <c r="AD565" s="168"/>
      <c r="AE565" s="168"/>
      <c r="AF565" s="162">
        <f t="shared" ref="AF565:AF580" si="289">IF(OR(OR(EXACT(J565,"1A"),EXACT(J565,"1B"),EXACT(J565,"1C")),K565=1),1,IF(K565=2,10,100))</f>
        <v>10</v>
      </c>
      <c r="AG565" s="162">
        <f t="shared" ref="AG565:AG580" si="290">IF(OR(EXACT(J565,"1A"),EXACT(J565,"1B"),EXACT(J565,"1C")),1,IF(J565=2,10,100))</f>
        <v>10</v>
      </c>
      <c r="AH565" s="162">
        <f t="shared" si="283"/>
        <v>100</v>
      </c>
      <c r="AI565" s="162">
        <f t="shared" si="284"/>
        <v>100</v>
      </c>
      <c r="AJ565" s="251"/>
      <c r="AK565" s="189"/>
      <c r="AL565" s="198"/>
      <c r="AM565" s="163"/>
      <c r="AN565" s="212"/>
      <c r="AO565" s="212"/>
      <c r="AP565" s="212"/>
      <c r="AQ565" s="243" t="s">
        <v>781</v>
      </c>
      <c r="AR565" s="212"/>
      <c r="AS565" s="212"/>
      <c r="AT565" s="212"/>
      <c r="AU565" s="212"/>
      <c r="AV565" s="212"/>
      <c r="AW565" s="212"/>
      <c r="AX565" s="212"/>
      <c r="AY565" s="212"/>
      <c r="AZ565" s="212"/>
      <c r="BA565" s="212"/>
      <c r="BB565" s="212"/>
      <c r="BC565" s="212"/>
      <c r="BD565" s="212"/>
      <c r="BE565" s="212"/>
      <c r="BF565" s="212"/>
      <c r="BG565" s="212"/>
      <c r="BH565" s="212"/>
      <c r="BI565" s="212"/>
      <c r="BJ565" s="212"/>
      <c r="BK565" s="212"/>
      <c r="BL565" s="212"/>
      <c r="BM565" s="212"/>
      <c r="BN565" s="212"/>
      <c r="BO565" s="212"/>
      <c r="BP565" s="212"/>
      <c r="BQ565" s="212"/>
      <c r="BR565" s="212"/>
      <c r="BS565" s="212"/>
      <c r="BT565" s="212"/>
      <c r="BU565" s="212"/>
      <c r="BV565" s="212"/>
      <c r="BW565" s="212"/>
      <c r="BX565" s="212"/>
      <c r="BY565" s="212"/>
      <c r="BZ565" s="212"/>
      <c r="CA565" s="212"/>
      <c r="CB565" s="212"/>
      <c r="CC565" s="212"/>
      <c r="CD565" s="212"/>
      <c r="CE565" s="212"/>
      <c r="CF565" s="212"/>
      <c r="CG565" s="212"/>
      <c r="CH565" s="212"/>
      <c r="CI565" s="212"/>
      <c r="CJ565" s="212"/>
      <c r="CK565" s="212"/>
      <c r="CL565" s="212"/>
      <c r="CM565" s="212"/>
      <c r="CN565" s="212"/>
      <c r="CO565" s="212"/>
      <c r="CP565" s="212"/>
      <c r="CQ565" s="212"/>
      <c r="CR565" s="212"/>
      <c r="CS565" s="212"/>
      <c r="CT565" s="212"/>
      <c r="CU565" s="212"/>
      <c r="CV565" s="212"/>
      <c r="CW565" s="212"/>
      <c r="CX565" s="212"/>
      <c r="CY565" s="212"/>
      <c r="CZ565" s="212"/>
      <c r="DA565" s="212"/>
      <c r="DB565" s="212"/>
      <c r="DC565" s="212"/>
      <c r="DD565" s="212"/>
      <c r="DE565" s="212"/>
      <c r="DF565" s="212"/>
      <c r="DG565" s="212"/>
      <c r="DH565" s="212"/>
      <c r="DI565" s="212"/>
      <c r="DJ565" s="212"/>
      <c r="DK565" s="212"/>
      <c r="DL565" s="212"/>
      <c r="DM565" s="212"/>
      <c r="DN565" s="212"/>
      <c r="DO565" s="212"/>
      <c r="DP565" s="212"/>
      <c r="DQ565" s="212"/>
      <c r="DR565" s="212"/>
      <c r="DS565" s="212"/>
      <c r="DT565" s="212"/>
      <c r="DU565" s="212"/>
      <c r="DV565" s="212"/>
      <c r="DW565" s="212"/>
      <c r="DX565" s="212"/>
      <c r="DY565" s="212"/>
      <c r="DZ565" s="212"/>
      <c r="EA565" s="212"/>
      <c r="EB565" s="212"/>
      <c r="EC565" s="212"/>
      <c r="ED565" s="212"/>
      <c r="EE565" s="212"/>
      <c r="EF565" s="212"/>
      <c r="EG565" s="212"/>
      <c r="EH565" s="212"/>
      <c r="EI565" s="212"/>
      <c r="EJ565" s="212"/>
      <c r="EK565" s="212"/>
      <c r="EL565" s="212"/>
      <c r="EM565" s="212"/>
      <c r="EN565" s="212"/>
      <c r="EO565" s="212"/>
      <c r="EP565" s="212"/>
      <c r="EQ565" s="212"/>
      <c r="ER565" s="212"/>
      <c r="ES565" s="212"/>
      <c r="ET565" s="212"/>
      <c r="EU565" s="212"/>
      <c r="EV565" s="212"/>
      <c r="EW565" s="212"/>
      <c r="EX565" s="212"/>
      <c r="EY565" s="212"/>
      <c r="EZ565" s="212"/>
      <c r="FA565" s="212"/>
      <c r="FB565" s="212"/>
      <c r="FC565" s="212"/>
      <c r="FD565" s="212"/>
      <c r="FE565" s="212"/>
      <c r="FF565" s="212"/>
      <c r="FG565" s="212"/>
      <c r="FH565" s="212"/>
      <c r="FI565" s="212"/>
      <c r="FJ565" s="212"/>
      <c r="FK565" s="212"/>
      <c r="FL565" s="212"/>
      <c r="FM565" s="212"/>
      <c r="FN565" s="212"/>
      <c r="FO565" s="212"/>
      <c r="FP565" s="212"/>
      <c r="FQ565" s="212"/>
      <c r="FR565" s="212"/>
      <c r="FS565" s="212"/>
      <c r="FT565" s="212"/>
      <c r="FU565" s="212"/>
      <c r="FV565" s="212"/>
      <c r="FW565" s="212"/>
      <c r="FX565" s="212"/>
      <c r="FY565" s="212"/>
      <c r="FZ565" s="212"/>
      <c r="GA565" s="212"/>
      <c r="GB565" s="212"/>
      <c r="GC565" s="212"/>
      <c r="GD565" s="212"/>
      <c r="GE565" s="212"/>
      <c r="GF565" s="212"/>
      <c r="GG565" s="212"/>
      <c r="GH565" s="212"/>
      <c r="GI565" s="212"/>
      <c r="GJ565" s="212"/>
      <c r="GK565" s="212"/>
      <c r="GL565" s="212"/>
      <c r="GM565" s="212"/>
      <c r="GN565" s="212"/>
      <c r="GO565" s="212"/>
      <c r="GP565" s="212"/>
      <c r="GQ565" s="212"/>
      <c r="GR565" s="212"/>
      <c r="GS565" s="212"/>
      <c r="GT565" s="212"/>
      <c r="GU565" s="212"/>
      <c r="GV565" s="212"/>
      <c r="GW565" s="212"/>
      <c r="GX565" s="212"/>
      <c r="GY565" s="212"/>
      <c r="GZ565" s="212"/>
      <c r="HA565" s="212"/>
      <c r="HB565" s="212"/>
      <c r="HC565" s="212"/>
      <c r="HD565" s="212"/>
      <c r="HE565" s="212"/>
      <c r="HF565" s="212"/>
      <c r="HG565" s="212"/>
      <c r="HH565" s="212"/>
      <c r="HI565" s="212"/>
      <c r="HJ565" s="212"/>
      <c r="HK565" s="212"/>
      <c r="HL565" s="212"/>
      <c r="HM565" s="212"/>
      <c r="HN565" s="212"/>
      <c r="HO565" s="212"/>
      <c r="HP565" s="212"/>
      <c r="HQ565" s="212"/>
      <c r="HR565" s="212"/>
      <c r="HS565" s="212"/>
      <c r="HT565" s="212"/>
      <c r="HU565" s="212"/>
      <c r="HV565" s="212"/>
      <c r="HW565" s="212"/>
      <c r="HX565" s="212"/>
      <c r="HY565" s="212"/>
      <c r="HZ565" s="212"/>
      <c r="IA565" s="212"/>
      <c r="IB565" s="212"/>
      <c r="IC565" s="212"/>
      <c r="ID565" s="212"/>
      <c r="IE565" s="212"/>
      <c r="IF565" s="212"/>
      <c r="IG565" s="212"/>
      <c r="IH565" s="212"/>
      <c r="II565" s="212"/>
      <c r="IJ565" s="212"/>
      <c r="IK565" s="212"/>
      <c r="IL565" s="212"/>
      <c r="IM565" s="212"/>
      <c r="IN565" s="212"/>
      <c r="IO565" s="212"/>
      <c r="IP565" s="212"/>
      <c r="IQ565" s="212"/>
      <c r="IR565" s="212"/>
      <c r="IS565" s="212"/>
      <c r="IT565" s="212"/>
      <c r="IU565" s="212"/>
      <c r="IV565" s="212"/>
      <c r="IW565" s="212"/>
      <c r="IX565" s="212"/>
      <c r="IY565" s="212"/>
      <c r="IZ565" s="212"/>
      <c r="JA565" s="212"/>
      <c r="JB565" s="212"/>
      <c r="JC565" s="212"/>
      <c r="JD565" s="212"/>
      <c r="JE565" s="212"/>
      <c r="JF565" s="212"/>
      <c r="JG565" s="212"/>
      <c r="JH565" s="212"/>
      <c r="JI565" s="212"/>
      <c r="JJ565" s="212"/>
      <c r="JK565" s="212"/>
      <c r="JL565" s="212"/>
      <c r="JM565" s="212"/>
      <c r="JN565" s="212"/>
      <c r="JO565" s="212"/>
      <c r="JP565" s="212"/>
      <c r="JQ565" s="212"/>
      <c r="JR565" s="212"/>
      <c r="JS565" s="212"/>
      <c r="JT565" s="212"/>
      <c r="JU565" s="212"/>
      <c r="JV565" s="212"/>
      <c r="JW565" s="212"/>
      <c r="JX565" s="212"/>
      <c r="JY565" s="212"/>
      <c r="JZ565" s="212"/>
      <c r="KA565" s="212"/>
      <c r="KB565" s="212"/>
      <c r="KC565" s="212"/>
      <c r="KD565" s="212"/>
      <c r="KE565" s="212"/>
      <c r="KF565" s="212"/>
      <c r="KG565" s="212"/>
      <c r="KH565" s="212"/>
      <c r="KI565" s="212"/>
      <c r="KJ565" s="212"/>
      <c r="KK565" s="212"/>
      <c r="KL565" s="212"/>
      <c r="KM565" s="212"/>
      <c r="KN565" s="212"/>
      <c r="KO565" s="212"/>
      <c r="KP565" s="212"/>
      <c r="KQ565" s="212"/>
      <c r="KR565" s="212"/>
      <c r="KS565" s="212"/>
      <c r="KT565" s="212"/>
      <c r="KU565" s="212"/>
      <c r="KV565" s="212"/>
      <c r="KW565" s="212"/>
      <c r="KX565" s="212"/>
      <c r="KY565" s="212"/>
      <c r="KZ565" s="212"/>
      <c r="LA565" s="212"/>
      <c r="LB565" s="212"/>
      <c r="LC565" s="212"/>
      <c r="LD565" s="212"/>
      <c r="LE565" s="212"/>
      <c r="LF565" s="212"/>
      <c r="LG565" s="212"/>
      <c r="LH565" s="212"/>
      <c r="LI565" s="212"/>
      <c r="LJ565" s="212"/>
      <c r="LK565" s="212"/>
      <c r="LL565" s="212"/>
      <c r="LM565" s="212"/>
      <c r="LN565" s="212"/>
      <c r="LO565" s="212"/>
      <c r="LP565" s="212"/>
      <c r="LQ565" s="212"/>
      <c r="LR565" s="212"/>
      <c r="LS565" s="212"/>
      <c r="LT565" s="212"/>
      <c r="LU565" s="212"/>
      <c r="LV565" s="212"/>
      <c r="LW565" s="212"/>
      <c r="LX565" s="212"/>
      <c r="LY565" s="212"/>
      <c r="LZ565" s="212"/>
      <c r="MA565" s="212"/>
      <c r="MB565" s="212"/>
      <c r="MC565" s="212"/>
      <c r="MD565" s="212"/>
      <c r="ME565" s="212"/>
      <c r="MF565" s="212"/>
      <c r="MG565" s="212"/>
      <c r="MH565" s="212"/>
      <c r="MI565" s="212"/>
      <c r="MJ565" s="212"/>
      <c r="MK565" s="212"/>
      <c r="ML565" s="212"/>
      <c r="MM565" s="212"/>
      <c r="MN565" s="212"/>
      <c r="MO565" s="212"/>
      <c r="MP565" s="212"/>
      <c r="MQ565" s="212"/>
      <c r="MR565" s="212"/>
      <c r="MS565" s="212"/>
      <c r="MT565" s="212"/>
      <c r="MU565" s="212"/>
      <c r="MV565" s="212"/>
      <c r="MW565" s="212"/>
      <c r="MX565" s="212"/>
      <c r="MY565" s="212"/>
      <c r="MZ565" s="212"/>
      <c r="NA565" s="212"/>
      <c r="NB565" s="212"/>
      <c r="NC565" s="212"/>
      <c r="ND565" s="212"/>
      <c r="NE565" s="212"/>
      <c r="NF565" s="212"/>
      <c r="NG565" s="212"/>
      <c r="NH565" s="212"/>
      <c r="NI565" s="212"/>
      <c r="NJ565" s="212"/>
      <c r="NK565" s="212"/>
      <c r="NL565" s="212"/>
      <c r="NM565" s="212"/>
      <c r="NN565" s="212"/>
      <c r="NO565" s="212"/>
      <c r="NP565" s="212"/>
      <c r="NQ565" s="212"/>
      <c r="NR565" s="212"/>
      <c r="NS565" s="212"/>
      <c r="NT565" s="212"/>
      <c r="NU565" s="212"/>
      <c r="NV565" s="212"/>
      <c r="NW565" s="212"/>
      <c r="NX565" s="212"/>
      <c r="NY565" s="212"/>
      <c r="NZ565" s="212"/>
      <c r="OA565" s="212"/>
      <c r="OB565" s="212"/>
      <c r="OC565" s="212"/>
      <c r="OD565" s="212"/>
      <c r="OE565" s="212"/>
      <c r="OF565" s="212"/>
      <c r="OG565" s="212"/>
      <c r="OH565" s="212"/>
      <c r="OI565" s="212"/>
      <c r="OJ565" s="212"/>
      <c r="OK565" s="212"/>
      <c r="OL565" s="212"/>
      <c r="OM565" s="212"/>
      <c r="ON565" s="212"/>
      <c r="OO565" s="212"/>
      <c r="OP565" s="212"/>
      <c r="OQ565" s="212"/>
      <c r="OR565" s="212"/>
      <c r="OS565" s="212"/>
      <c r="OT565" s="212"/>
      <c r="OU565" s="212"/>
      <c r="OV565" s="212"/>
      <c r="OW565" s="212"/>
      <c r="OX565" s="212"/>
      <c r="OY565" s="212"/>
      <c r="OZ565" s="212"/>
      <c r="PA565" s="212"/>
      <c r="PB565" s="212"/>
      <c r="PC565" s="212"/>
      <c r="PD565" s="212"/>
      <c r="PE565" s="212"/>
      <c r="PF565" s="212"/>
      <c r="PG565" s="212"/>
      <c r="PH565" s="212"/>
      <c r="PI565" s="212"/>
      <c r="PJ565" s="212"/>
      <c r="PK565" s="212"/>
      <c r="PL565" s="212"/>
      <c r="PM565" s="212"/>
      <c r="PN565" s="212"/>
      <c r="PO565" s="212"/>
      <c r="PP565" s="212"/>
      <c r="PQ565" s="212"/>
      <c r="PR565" s="212"/>
      <c r="PS565" s="212"/>
      <c r="PT565" s="212"/>
      <c r="PU565" s="212"/>
      <c r="PV565" s="212"/>
      <c r="PW565" s="212"/>
      <c r="PX565" s="212"/>
      <c r="PY565" s="212"/>
      <c r="PZ565" s="212"/>
      <c r="QA565" s="212"/>
      <c r="QB565" s="212"/>
      <c r="QC565" s="212"/>
      <c r="QD565" s="212"/>
      <c r="QE565" s="212"/>
      <c r="QF565" s="212"/>
      <c r="QG565" s="212"/>
      <c r="QH565" s="212"/>
      <c r="QI565" s="212"/>
      <c r="QJ565" s="212"/>
      <c r="QK565" s="212"/>
      <c r="QL565" s="212"/>
      <c r="QM565" s="212"/>
      <c r="QN565" s="212"/>
      <c r="QO565" s="212"/>
      <c r="QP565" s="212"/>
      <c r="QQ565" s="212"/>
      <c r="QR565" s="212"/>
      <c r="QS565" s="212"/>
      <c r="QT565" s="212"/>
      <c r="QU565" s="212"/>
      <c r="QV565" s="212"/>
      <c r="QW565" s="212"/>
      <c r="QX565" s="212"/>
      <c r="QY565" s="212"/>
      <c r="QZ565" s="212"/>
      <c r="RA565" s="212"/>
      <c r="RB565" s="212"/>
      <c r="RC565" s="212"/>
      <c r="RD565" s="212"/>
      <c r="RE565" s="212"/>
      <c r="RF565" s="212"/>
      <c r="RG565" s="212"/>
      <c r="RH565" s="212"/>
      <c r="RI565" s="212"/>
      <c r="RJ565" s="212"/>
      <c r="RK565" s="212"/>
      <c r="RL565" s="212"/>
      <c r="RM565" s="212"/>
      <c r="RN565" s="212"/>
      <c r="RO565" s="212"/>
      <c r="RP565" s="212"/>
      <c r="RQ565" s="212"/>
      <c r="RR565" s="212"/>
      <c r="RS565" s="212"/>
      <c r="RT565" s="212"/>
      <c r="RU565" s="212"/>
      <c r="RV565" s="212"/>
      <c r="RW565" s="212"/>
      <c r="RX565" s="212"/>
      <c r="RY565" s="212"/>
      <c r="RZ565" s="212"/>
      <c r="SA565" s="212"/>
      <c r="SB565" s="212"/>
      <c r="SC565" s="212"/>
      <c r="SD565" s="212"/>
      <c r="SE565" s="212"/>
      <c r="SF565" s="212"/>
      <c r="SG565" s="212"/>
      <c r="SH565" s="212"/>
      <c r="SI565" s="212"/>
      <c r="SJ565" s="212"/>
      <c r="SK565" s="212"/>
      <c r="SL565" s="212"/>
      <c r="SM565" s="212"/>
      <c r="SN565" s="212"/>
      <c r="SO565" s="212"/>
      <c r="SP565" s="212"/>
      <c r="SQ565" s="212"/>
      <c r="SR565" s="212"/>
      <c r="SS565" s="212"/>
      <c r="ST565" s="212"/>
      <c r="SU565" s="212"/>
      <c r="SV565" s="212"/>
      <c r="SW565" s="212"/>
      <c r="SX565" s="212"/>
      <c r="SY565" s="212"/>
      <c r="SZ565" s="212"/>
      <c r="TA565" s="212"/>
      <c r="TB565" s="212"/>
      <c r="TC565" s="212"/>
      <c r="TD565" s="212"/>
      <c r="TE565" s="212"/>
      <c r="TF565" s="212"/>
      <c r="TG565" s="212"/>
      <c r="TH565" s="212"/>
      <c r="TI565" s="212"/>
      <c r="TJ565" s="212"/>
      <c r="TK565" s="212"/>
      <c r="TL565" s="212"/>
      <c r="TM565" s="212"/>
      <c r="TN565" s="212"/>
      <c r="TO565" s="212"/>
      <c r="TP565" s="212"/>
      <c r="TQ565" s="212"/>
      <c r="TR565" s="212"/>
      <c r="TS565" s="212"/>
      <c r="TT565" s="212"/>
      <c r="TU565" s="212"/>
      <c r="TV565" s="212"/>
      <c r="TW565" s="212"/>
      <c r="TX565" s="212"/>
      <c r="TY565" s="212"/>
      <c r="TZ565" s="212"/>
      <c r="UA565" s="212"/>
      <c r="UB565" s="212"/>
      <c r="UC565" s="212"/>
      <c r="UD565" s="212"/>
      <c r="UE565" s="212"/>
      <c r="UF565" s="212"/>
      <c r="UG565" s="212"/>
      <c r="UH565" s="212"/>
      <c r="UI565" s="212"/>
      <c r="UJ565" s="212"/>
      <c r="UK565" s="212"/>
      <c r="UL565" s="212"/>
      <c r="UM565" s="212"/>
      <c r="UN565" s="212"/>
      <c r="UO565" s="212"/>
      <c r="UP565" s="212"/>
      <c r="UQ565" s="212"/>
      <c r="UR565" s="212"/>
      <c r="US565" s="212"/>
      <c r="UT565" s="212"/>
      <c r="UU565" s="212"/>
      <c r="UV565" s="212"/>
      <c r="UW565" s="212"/>
      <c r="UX565" s="212"/>
      <c r="UY565" s="212"/>
      <c r="UZ565" s="212"/>
      <c r="VA565" s="212"/>
      <c r="VB565" s="212"/>
      <c r="VC565" s="212"/>
      <c r="VD565" s="212"/>
      <c r="VE565" s="212"/>
      <c r="VF565" s="212"/>
      <c r="VG565" s="212"/>
      <c r="VH565" s="212"/>
      <c r="VI565" s="212"/>
      <c r="VJ565" s="212"/>
      <c r="VK565" s="212"/>
      <c r="VL565" s="212"/>
      <c r="VM565" s="212"/>
      <c r="VN565" s="212"/>
      <c r="VO565" s="212"/>
      <c r="VP565" s="212"/>
      <c r="VQ565" s="212"/>
      <c r="VR565" s="212"/>
      <c r="VS565" s="212"/>
      <c r="VT565" s="212"/>
      <c r="VU565" s="212"/>
      <c r="VV565" s="212"/>
      <c r="VW565" s="212"/>
      <c r="VX565" s="212"/>
      <c r="VY565" s="212"/>
      <c r="VZ565" s="212"/>
      <c r="WA565" s="212"/>
      <c r="WB565" s="212"/>
      <c r="WC565" s="212"/>
      <c r="WD565" s="212"/>
      <c r="WE565" s="212"/>
      <c r="WF565" s="212"/>
      <c r="WG565" s="212"/>
      <c r="WH565" s="212"/>
      <c r="WI565" s="212"/>
      <c r="WJ565" s="212"/>
      <c r="WK565" s="212"/>
      <c r="WL565" s="212"/>
      <c r="WM565" s="212"/>
      <c r="WN565" s="212"/>
      <c r="WO565" s="212"/>
      <c r="WP565" s="212"/>
      <c r="WQ565" s="212"/>
      <c r="WR565" s="212"/>
      <c r="WS565" s="212"/>
      <c r="WT565" s="212"/>
      <c r="WU565" s="212"/>
      <c r="WV565" s="212"/>
      <c r="WW565" s="212"/>
      <c r="WX565" s="212"/>
      <c r="WY565" s="212"/>
      <c r="WZ565" s="212"/>
      <c r="XA565" s="212"/>
      <c r="XB565" s="212"/>
      <c r="XC565" s="212"/>
      <c r="XD565" s="212"/>
      <c r="XE565" s="212"/>
      <c r="XF565" s="212"/>
      <c r="XG565" s="212"/>
      <c r="XH565" s="212"/>
      <c r="XI565" s="212"/>
      <c r="XJ565" s="212"/>
      <c r="XK565" s="212"/>
      <c r="XL565" s="212"/>
      <c r="XM565" s="212"/>
      <c r="XN565" s="212"/>
      <c r="XO565" s="212"/>
      <c r="XP565" s="212"/>
      <c r="XQ565" s="212"/>
      <c r="XR565" s="212"/>
      <c r="XS565" s="212"/>
      <c r="XT565" s="212"/>
      <c r="XU565" s="212"/>
      <c r="XV565" s="212"/>
      <c r="XW565" s="212"/>
      <c r="XX565" s="212"/>
      <c r="XY565" s="212"/>
      <c r="XZ565" s="212"/>
      <c r="YA565" s="212"/>
      <c r="YB565" s="212"/>
      <c r="YC565" s="212"/>
      <c r="YD565" s="212"/>
      <c r="YE565" s="212"/>
      <c r="YF565" s="212"/>
      <c r="YG565" s="212"/>
      <c r="YH565" s="212"/>
      <c r="YI565" s="212"/>
      <c r="YJ565" s="212"/>
      <c r="YK565" s="212"/>
      <c r="YL565" s="212"/>
      <c r="YM565" s="212"/>
      <c r="YN565" s="212"/>
      <c r="YO565" s="212"/>
      <c r="YP565" s="212"/>
      <c r="YQ565" s="212"/>
      <c r="YR565" s="212"/>
      <c r="YS565" s="212"/>
      <c r="YT565" s="212"/>
      <c r="YU565" s="212"/>
      <c r="YV565" s="212"/>
      <c r="YW565" s="212"/>
      <c r="YX565" s="212"/>
      <c r="YY565" s="212"/>
      <c r="YZ565" s="212"/>
      <c r="ZA565" s="212"/>
      <c r="ZB565" s="212"/>
      <c r="ZC565" s="212"/>
      <c r="ZD565" s="212"/>
      <c r="ZE565" s="212"/>
      <c r="ZF565" s="212"/>
      <c r="ZG565" s="212"/>
      <c r="ZH565" s="212"/>
      <c r="ZI565" s="212"/>
      <c r="ZJ565" s="212"/>
      <c r="ZK565" s="212"/>
      <c r="ZL565" s="212"/>
      <c r="ZM565" s="212"/>
      <c r="ZN565" s="212"/>
      <c r="ZO565" s="212"/>
      <c r="ZP565" s="212"/>
      <c r="ZQ565" s="212"/>
      <c r="ZR565" s="212"/>
      <c r="ZS565" s="212"/>
      <c r="ZT565" s="212"/>
      <c r="ZU565" s="212"/>
      <c r="ZV565" s="212"/>
      <c r="ZW565" s="212"/>
      <c r="ZX565" s="212"/>
      <c r="ZY565" s="212"/>
      <c r="ZZ565" s="212"/>
      <c r="AAA565" s="212"/>
      <c r="AAB565" s="212"/>
      <c r="AAC565" s="212"/>
      <c r="AAD565" s="212"/>
      <c r="AAE565" s="212"/>
      <c r="AAF565" s="212"/>
      <c r="AAG565" s="212"/>
      <c r="AAH565" s="212"/>
      <c r="AAI565" s="212"/>
      <c r="AAJ565" s="212"/>
      <c r="AAK565" s="212"/>
      <c r="AAL565" s="212"/>
      <c r="AAM565" s="212"/>
      <c r="AAN565" s="212"/>
      <c r="AAO565" s="212"/>
      <c r="AAP565" s="212"/>
      <c r="AAQ565" s="212"/>
      <c r="AAR565" s="212"/>
      <c r="AAS565" s="212"/>
      <c r="AAT565" s="212"/>
      <c r="AAU565" s="212"/>
      <c r="AAV565" s="212"/>
      <c r="AAW565" s="212"/>
      <c r="AAX565" s="212"/>
      <c r="AAY565" s="212"/>
      <c r="AAZ565" s="212"/>
      <c r="ABA565" s="212"/>
      <c r="ABB565" s="212"/>
      <c r="ABC565" s="212"/>
      <c r="ABD565" s="212"/>
      <c r="ABE565" s="212"/>
      <c r="ABF565" s="212"/>
      <c r="ABG565" s="212"/>
      <c r="ABH565" s="212"/>
      <c r="ABI565" s="212"/>
      <c r="ABJ565" s="212"/>
      <c r="ABK565" s="212"/>
      <c r="ABL565" s="212"/>
      <c r="ABM565" s="212"/>
      <c r="ABN565" s="212"/>
      <c r="ABO565" s="212"/>
      <c r="ABP565" s="212"/>
      <c r="ABQ565" s="212"/>
      <c r="ABR565" s="212"/>
      <c r="ABS565" s="212"/>
      <c r="ABT565" s="212"/>
      <c r="ABU565" s="212"/>
      <c r="ABV565" s="212"/>
      <c r="ABW565" s="212"/>
      <c r="ABX565" s="212"/>
      <c r="ABY565" s="212"/>
      <c r="ABZ565" s="212"/>
      <c r="ACA565" s="212"/>
      <c r="ACB565" s="212"/>
      <c r="ACC565" s="212"/>
      <c r="ACD565" s="212"/>
      <c r="ACE565" s="212"/>
      <c r="ACF565" s="212"/>
      <c r="ACG565" s="212"/>
      <c r="ACH565" s="212"/>
      <c r="ACI565" s="212"/>
      <c r="ACJ565" s="212"/>
      <c r="ACK565" s="212"/>
      <c r="ACL565" s="212"/>
      <c r="ACM565" s="212"/>
      <c r="ACN565" s="212"/>
      <c r="ACO565" s="212"/>
      <c r="ACP565" s="212"/>
      <c r="ACQ565" s="212"/>
      <c r="ACR565" s="212"/>
      <c r="ACS565" s="212"/>
      <c r="ACT565" s="212"/>
      <c r="ACU565" s="212"/>
      <c r="ACV565" s="212"/>
      <c r="ACW565" s="212"/>
      <c r="ACX565" s="212"/>
      <c r="ACY565" s="212"/>
      <c r="ACZ565" s="212"/>
      <c r="ADA565" s="212"/>
      <c r="ADB565" s="212"/>
      <c r="ADC565" s="212"/>
      <c r="ADD565" s="212"/>
      <c r="ADE565" s="212"/>
      <c r="ADF565" s="212"/>
      <c r="ADG565" s="212"/>
      <c r="ADH565" s="212"/>
      <c r="ADI565" s="212"/>
      <c r="ADJ565" s="212"/>
      <c r="ADK565" s="212"/>
      <c r="ADL565" s="212"/>
      <c r="ADM565" s="212"/>
      <c r="ADN565" s="212"/>
      <c r="ADO565" s="212"/>
      <c r="ADP565" s="212"/>
      <c r="ADQ565" s="212"/>
      <c r="ADR565" s="212"/>
      <c r="ADS565" s="212"/>
      <c r="ADT565" s="212"/>
      <c r="ADU565" s="212"/>
      <c r="ADV565" s="212"/>
      <c r="ADW565" s="212"/>
      <c r="ADX565" s="212"/>
      <c r="ADY565" s="212"/>
      <c r="ADZ565" s="212"/>
      <c r="AEA565" s="212"/>
      <c r="AEB565" s="212"/>
      <c r="AEC565" s="212"/>
      <c r="AED565" s="212"/>
      <c r="AEE565" s="212"/>
      <c r="AEF565" s="212"/>
      <c r="AEG565" s="212"/>
      <c r="AEH565" s="212"/>
      <c r="AEI565" s="212"/>
      <c r="AEJ565" s="212"/>
      <c r="AEK565" s="212"/>
      <c r="AEL565" s="212"/>
      <c r="AEM565" s="212"/>
      <c r="AEN565" s="212"/>
      <c r="AEO565" s="212"/>
      <c r="AEP565" s="212"/>
      <c r="AEQ565" s="212"/>
      <c r="AER565" s="212"/>
      <c r="AES565" s="212"/>
      <c r="AET565" s="212"/>
      <c r="AEU565" s="212"/>
      <c r="AEV565" s="212"/>
      <c r="AEW565" s="212"/>
      <c r="AEX565" s="212"/>
      <c r="AEY565" s="212"/>
      <c r="AEZ565" s="212"/>
      <c r="AFA565" s="212"/>
      <c r="AFB565" s="212"/>
      <c r="AFC565" s="212"/>
      <c r="AFD565" s="212"/>
      <c r="AFE565" s="212"/>
      <c r="AFF565" s="212"/>
      <c r="AFG565" s="212"/>
      <c r="AFH565" s="212"/>
      <c r="AFI565" s="212"/>
      <c r="AFJ565" s="212"/>
      <c r="AFK565" s="212"/>
      <c r="AFL565" s="212"/>
      <c r="AFM565" s="212"/>
      <c r="AFN565" s="212"/>
      <c r="AFO565" s="212"/>
      <c r="AFP565" s="212"/>
      <c r="AFQ565" s="212"/>
      <c r="AFR565" s="212"/>
      <c r="AFS565" s="212"/>
      <c r="AFT565" s="212"/>
      <c r="AFU565" s="212"/>
      <c r="AFV565" s="212"/>
      <c r="AFW565" s="212"/>
      <c r="AFX565" s="212"/>
      <c r="AFY565" s="212"/>
      <c r="AFZ565" s="212"/>
      <c r="AGA565" s="212"/>
      <c r="AGB565" s="212"/>
      <c r="AGC565" s="212"/>
      <c r="AGD565" s="212"/>
      <c r="AGE565" s="212"/>
      <c r="AGF565" s="212"/>
      <c r="AGG565" s="212"/>
      <c r="AGH565" s="212"/>
      <c r="AGI565" s="212"/>
      <c r="AGJ565" s="212"/>
      <c r="AGK565" s="212"/>
      <c r="AGL565" s="212"/>
      <c r="AGM565" s="212"/>
      <c r="AGN565" s="212"/>
      <c r="AGO565" s="212"/>
      <c r="AGP565" s="212"/>
      <c r="AGQ565" s="212"/>
      <c r="AGR565" s="212"/>
      <c r="AGS565" s="212"/>
      <c r="AGT565" s="212"/>
      <c r="AGU565" s="212"/>
      <c r="AGV565" s="212"/>
      <c r="AGW565" s="212"/>
      <c r="AGX565" s="212"/>
      <c r="AGY565" s="212"/>
      <c r="AGZ565" s="212"/>
      <c r="AHA565" s="212"/>
      <c r="AHB565" s="212"/>
      <c r="AHC565" s="212"/>
      <c r="AHD565" s="212"/>
      <c r="AHE565" s="212"/>
      <c r="AHF565" s="212"/>
      <c r="AHG565" s="212"/>
      <c r="AHH565" s="212"/>
      <c r="AHI565" s="212"/>
      <c r="AHJ565" s="212"/>
      <c r="AHK565" s="212"/>
      <c r="AHL565" s="212"/>
      <c r="AHM565" s="212"/>
      <c r="AHN565" s="212"/>
      <c r="AHO565" s="212"/>
      <c r="AHP565" s="212"/>
      <c r="AHQ565" s="212"/>
      <c r="AHR565" s="212"/>
      <c r="AHS565" s="212"/>
      <c r="AHT565" s="212"/>
      <c r="AHU565" s="212"/>
      <c r="AHV565" s="212"/>
      <c r="AHW565" s="212"/>
      <c r="AHX565" s="212"/>
      <c r="AHY565" s="212"/>
      <c r="AHZ565" s="212"/>
      <c r="AIA565" s="212"/>
      <c r="AIB565" s="212"/>
      <c r="AIC565" s="212"/>
      <c r="AID565" s="212"/>
      <c r="AIE565" s="212"/>
      <c r="AIF565" s="212"/>
      <c r="AIG565" s="212"/>
      <c r="AIH565" s="212"/>
      <c r="AII565" s="212"/>
      <c r="AIJ565" s="212"/>
      <c r="AIK565" s="212"/>
      <c r="AIL565" s="212"/>
      <c r="AIM565" s="212"/>
      <c r="AIN565" s="212"/>
      <c r="AIO565" s="212"/>
      <c r="AIP565" s="212"/>
      <c r="AIQ565" s="212"/>
      <c r="AIR565" s="212"/>
      <c r="AIS565" s="212"/>
      <c r="AIT565" s="212"/>
      <c r="AIU565" s="212"/>
      <c r="AIV565" s="212"/>
      <c r="AIW565" s="212"/>
      <c r="AIX565" s="212"/>
      <c r="AIY565" s="212"/>
      <c r="AIZ565" s="212"/>
      <c r="AJA565" s="212"/>
      <c r="AJB565" s="212"/>
      <c r="AJC565" s="212"/>
      <c r="AJD565" s="212"/>
      <c r="AJE565" s="212"/>
      <c r="AJF565" s="212"/>
      <c r="AJG565" s="212"/>
      <c r="AJH565" s="212"/>
      <c r="AJI565" s="212"/>
      <c r="AJJ565" s="212"/>
      <c r="AJK565" s="212"/>
      <c r="AJL565" s="212"/>
      <c r="AJM565" s="212"/>
      <c r="AJN565" s="212"/>
      <c r="AJO565" s="212"/>
      <c r="AJP565" s="212"/>
      <c r="AJQ565" s="212"/>
      <c r="AJR565" s="212"/>
      <c r="AJS565" s="212"/>
      <c r="AJT565" s="212"/>
      <c r="AJU565" s="212"/>
      <c r="AJV565" s="212"/>
      <c r="AJW565" s="212"/>
      <c r="AJX565" s="212"/>
      <c r="AJY565" s="212"/>
      <c r="AJZ565" s="212"/>
      <c r="AKA565" s="212"/>
      <c r="AKB565" s="212"/>
      <c r="AKC565" s="212"/>
      <c r="AKD565" s="212"/>
      <c r="AKE565" s="212"/>
      <c r="AKF565" s="212"/>
      <c r="AKG565" s="212"/>
      <c r="AKH565" s="212"/>
      <c r="AKI565" s="212"/>
      <c r="AKJ565" s="212"/>
      <c r="AKK565" s="212"/>
      <c r="AKL565" s="212"/>
      <c r="AKM565" s="212"/>
      <c r="AKN565" s="212"/>
      <c r="AKO565" s="212"/>
      <c r="AKP565" s="212"/>
      <c r="AKQ565" s="212"/>
      <c r="AKR565" s="212"/>
      <c r="AKS565" s="212"/>
      <c r="AKT565" s="212"/>
      <c r="AKU565" s="212"/>
      <c r="AKV565" s="212"/>
      <c r="AKW565" s="212"/>
      <c r="AKX565" s="212"/>
      <c r="AKY565" s="212"/>
      <c r="AKZ565" s="212"/>
      <c r="ALA565" s="212"/>
      <c r="ALB565" s="212"/>
      <c r="ALC565" s="212"/>
      <c r="ALD565" s="212"/>
      <c r="ALE565" s="212"/>
      <c r="ALF565" s="212"/>
      <c r="ALG565" s="212"/>
      <c r="ALH565" s="212"/>
      <c r="ALI565" s="212"/>
      <c r="ALJ565" s="212"/>
      <c r="ALK565" s="212"/>
      <c r="ALL565" s="212"/>
      <c r="ALM565" s="212"/>
      <c r="ALN565" s="212"/>
      <c r="ALO565" s="212"/>
      <c r="ALP565" s="212"/>
      <c r="ALQ565" s="212"/>
      <c r="ALR565" s="212"/>
      <c r="ALS565" s="212"/>
      <c r="ALT565" s="212"/>
      <c r="ALU565" s="212"/>
      <c r="ALV565" s="212"/>
      <c r="ALW565" s="212"/>
      <c r="ALX565" s="212"/>
      <c r="ALY565" s="212"/>
      <c r="ALZ565" s="212"/>
      <c r="AMA565" s="212"/>
      <c r="AMB565" s="212"/>
      <c r="AMC565" s="212"/>
      <c r="AMD565" s="212"/>
      <c r="AME565" s="212"/>
      <c r="AMF565" s="212"/>
      <c r="AMG565" s="212"/>
      <c r="AMH565" s="212"/>
      <c r="AMI565" s="212"/>
      <c r="AMJ565" s="212"/>
    </row>
    <row r="566" spans="1:1024" ht="30">
      <c r="A566" s="277" t="s">
        <v>5903</v>
      </c>
      <c r="B566" s="156">
        <v>566</v>
      </c>
      <c r="C566" s="300" t="s">
        <v>6856</v>
      </c>
      <c r="D566" s="288" t="s">
        <v>6857</v>
      </c>
      <c r="E566" s="246"/>
      <c r="F566" s="245"/>
      <c r="G566" s="245"/>
      <c r="H566" s="245"/>
      <c r="I566" s="343"/>
      <c r="J566" s="245"/>
      <c r="K566" s="245"/>
      <c r="L566" s="245"/>
      <c r="M566" s="245"/>
      <c r="N566" s="245"/>
      <c r="O566" s="244"/>
      <c r="P566" s="245"/>
      <c r="Q566" s="245"/>
      <c r="R566" s="245"/>
      <c r="S566" s="245"/>
      <c r="T566" s="245"/>
      <c r="U566" s="247"/>
      <c r="V566" s="166">
        <v>100</v>
      </c>
      <c r="W566" s="166">
        <v>100</v>
      </c>
      <c r="X566" s="166">
        <v>100</v>
      </c>
      <c r="Y566" s="166">
        <f t="shared" si="287"/>
        <v>100</v>
      </c>
      <c r="Z566" s="166">
        <f t="shared" si="288"/>
        <v>100</v>
      </c>
      <c r="AA566" s="174">
        <f t="shared" si="286"/>
        <v>100</v>
      </c>
      <c r="AB566" s="174">
        <f t="shared" si="285"/>
        <v>100</v>
      </c>
      <c r="AC566" s="174">
        <f t="shared" si="272"/>
        <v>100</v>
      </c>
      <c r="AF566" s="162">
        <f t="shared" si="289"/>
        <v>100</v>
      </c>
      <c r="AG566" s="162">
        <f t="shared" si="290"/>
        <v>100</v>
      </c>
      <c r="AH566" s="162">
        <f t="shared" si="283"/>
        <v>100</v>
      </c>
      <c r="AI566" s="162">
        <f t="shared" si="284"/>
        <v>100</v>
      </c>
      <c r="AJ566" s="251"/>
      <c r="AK566" s="244"/>
      <c r="AL566" s="245"/>
      <c r="AM566" s="163"/>
      <c r="AN566" s="245"/>
      <c r="AO566" s="245"/>
      <c r="AQ566" s="243" t="s">
        <v>6858</v>
      </c>
      <c r="AR566" s="155"/>
    </row>
    <row r="567" spans="1:1024">
      <c r="A567" s="287" t="s">
        <v>26208</v>
      </c>
      <c r="B567" s="156">
        <v>567</v>
      </c>
      <c r="C567" s="393" t="s">
        <v>26209</v>
      </c>
      <c r="I567" s="343"/>
      <c r="J567" s="154">
        <v>2</v>
      </c>
      <c r="K567" s="154">
        <v>2</v>
      </c>
      <c r="M567" s="154" t="s">
        <v>6468</v>
      </c>
      <c r="V567" s="166">
        <v>100</v>
      </c>
      <c r="W567" s="166">
        <v>100</v>
      </c>
      <c r="X567" s="166">
        <v>100</v>
      </c>
      <c r="Y567" s="166">
        <f t="shared" si="287"/>
        <v>100</v>
      </c>
      <c r="Z567" s="166">
        <f t="shared" si="288"/>
        <v>100</v>
      </c>
      <c r="AA567" s="174">
        <f t="shared" si="286"/>
        <v>100</v>
      </c>
      <c r="AB567" s="174">
        <f t="shared" si="285"/>
        <v>100</v>
      </c>
      <c r="AC567" s="174">
        <f t="shared" si="272"/>
        <v>100</v>
      </c>
      <c r="AF567" s="162">
        <f t="shared" si="289"/>
        <v>10</v>
      </c>
      <c r="AG567" s="162">
        <f t="shared" si="290"/>
        <v>10</v>
      </c>
      <c r="AH567" s="162">
        <f t="shared" si="283"/>
        <v>100</v>
      </c>
      <c r="AI567" s="162">
        <f t="shared" si="284"/>
        <v>100</v>
      </c>
      <c r="AJ567" s="251"/>
      <c r="AM567" s="163"/>
      <c r="AQ567" s="263" t="s">
        <v>26317</v>
      </c>
    </row>
    <row r="568" spans="1:1024">
      <c r="A568" s="278" t="s">
        <v>26242</v>
      </c>
      <c r="B568" s="156">
        <v>568</v>
      </c>
      <c r="C568" s="243" t="s">
        <v>26243</v>
      </c>
      <c r="D568" s="278" t="s">
        <v>26244</v>
      </c>
      <c r="I568" s="343"/>
      <c r="J568" s="154" t="s">
        <v>772</v>
      </c>
      <c r="V568" s="166">
        <v>100</v>
      </c>
      <c r="W568" s="166">
        <v>100</v>
      </c>
      <c r="X568" s="166">
        <v>100</v>
      </c>
      <c r="Y568" s="166">
        <f t="shared" si="287"/>
        <v>100</v>
      </c>
      <c r="Z568" s="166">
        <f t="shared" si="288"/>
        <v>100</v>
      </c>
      <c r="AA568" s="174">
        <f t="shared" si="286"/>
        <v>100</v>
      </c>
      <c r="AB568" s="174">
        <f t="shared" si="285"/>
        <v>100</v>
      </c>
      <c r="AC568" s="174">
        <f t="shared" si="272"/>
        <v>100</v>
      </c>
      <c r="AF568" s="162">
        <f t="shared" si="289"/>
        <v>1</v>
      </c>
      <c r="AG568" s="162">
        <f t="shared" si="290"/>
        <v>1</v>
      </c>
      <c r="AH568" s="162">
        <f t="shared" si="283"/>
        <v>3</v>
      </c>
      <c r="AI568" s="162">
        <f t="shared" si="284"/>
        <v>5</v>
      </c>
      <c r="AJ568" s="251"/>
      <c r="AM568" s="163"/>
      <c r="AQ568" s="273" t="s">
        <v>6625</v>
      </c>
    </row>
    <row r="569" spans="1:1024" ht="45">
      <c r="A569" s="278" t="s">
        <v>26290</v>
      </c>
      <c r="B569" s="156">
        <v>569</v>
      </c>
      <c r="C569" s="301" t="s">
        <v>26298</v>
      </c>
      <c r="D569" s="312" t="s">
        <v>26299</v>
      </c>
      <c r="E569" s="168"/>
      <c r="F569" s="168"/>
      <c r="G569" s="168"/>
      <c r="H569" s="168"/>
      <c r="I569" s="343"/>
      <c r="J569" s="325">
        <v>2</v>
      </c>
      <c r="K569" s="171"/>
      <c r="L569" s="171" t="s">
        <v>772</v>
      </c>
      <c r="M569" s="172"/>
      <c r="N569" s="172"/>
      <c r="O569" s="171"/>
      <c r="P569" s="172" t="s">
        <v>25611</v>
      </c>
      <c r="Q569" s="172"/>
      <c r="R569" s="172"/>
      <c r="S569" s="172"/>
      <c r="T569" s="172"/>
      <c r="U569" s="173"/>
      <c r="V569" s="166">
        <v>100</v>
      </c>
      <c r="W569" s="166">
        <v>100</v>
      </c>
      <c r="X569" s="166">
        <v>100</v>
      </c>
      <c r="Y569" s="166">
        <f t="shared" si="287"/>
        <v>100</v>
      </c>
      <c r="Z569" s="166">
        <f t="shared" si="288"/>
        <v>100</v>
      </c>
      <c r="AA569" s="174">
        <f t="shared" si="286"/>
        <v>100</v>
      </c>
      <c r="AB569" s="174">
        <f t="shared" si="285"/>
        <v>100</v>
      </c>
      <c r="AC569" s="174">
        <f t="shared" si="272"/>
        <v>100</v>
      </c>
      <c r="AD569" s="168"/>
      <c r="AE569" s="168"/>
      <c r="AF569" s="162">
        <f t="shared" si="289"/>
        <v>100</v>
      </c>
      <c r="AG569" s="162">
        <f t="shared" si="290"/>
        <v>10</v>
      </c>
      <c r="AH569" s="162">
        <f t="shared" si="283"/>
        <v>100</v>
      </c>
      <c r="AI569" s="162">
        <f t="shared" si="284"/>
        <v>100</v>
      </c>
      <c r="AJ569" s="251"/>
      <c r="AK569" s="169">
        <v>1</v>
      </c>
      <c r="AL569" s="176" t="s">
        <v>758</v>
      </c>
      <c r="AM569" s="163"/>
      <c r="AN569">
        <v>10</v>
      </c>
      <c r="AO569">
        <v>1</v>
      </c>
      <c r="AP569"/>
      <c r="AQ569" s="274" t="s">
        <v>781</v>
      </c>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c r="IW569"/>
      <c r="IX569"/>
      <c r="IY569"/>
      <c r="IZ569"/>
      <c r="JA569"/>
      <c r="JB569"/>
      <c r="JC569"/>
      <c r="JD569"/>
      <c r="JE569"/>
      <c r="JF569"/>
      <c r="JG569"/>
      <c r="JH569"/>
      <c r="JI569"/>
      <c r="JJ569"/>
      <c r="JK569"/>
      <c r="JL569"/>
      <c r="JM569"/>
      <c r="JN569"/>
      <c r="JO569"/>
      <c r="JP569"/>
      <c r="JQ569"/>
      <c r="JR569"/>
      <c r="JS569"/>
      <c r="JT569"/>
      <c r="JU569"/>
      <c r="JV569"/>
      <c r="JW569"/>
      <c r="JX569"/>
      <c r="JY569"/>
      <c r="JZ569"/>
      <c r="KA569"/>
      <c r="KB569"/>
      <c r="KC569"/>
      <c r="KD569"/>
      <c r="KE569"/>
      <c r="KF569"/>
      <c r="KG569"/>
      <c r="KH569"/>
      <c r="KI569"/>
      <c r="KJ569"/>
      <c r="KK569"/>
      <c r="KL569"/>
      <c r="KM569"/>
      <c r="KN569"/>
      <c r="KO569"/>
      <c r="KP569"/>
      <c r="KQ569"/>
      <c r="KR569"/>
      <c r="KS569"/>
      <c r="KT569"/>
      <c r="KU569"/>
      <c r="KV569"/>
      <c r="KW569"/>
      <c r="KX569"/>
      <c r="KY569"/>
      <c r="KZ569"/>
      <c r="LA569"/>
      <c r="LB569"/>
      <c r="LC569"/>
      <c r="LD569"/>
      <c r="LE569"/>
      <c r="LF569"/>
      <c r="LG569"/>
      <c r="LH569"/>
      <c r="LI569"/>
      <c r="LJ569"/>
      <c r="LK569"/>
      <c r="LL569"/>
      <c r="LM569"/>
      <c r="LN569"/>
      <c r="LO569"/>
      <c r="LP569"/>
      <c r="LQ569"/>
      <c r="LR569"/>
      <c r="LS569"/>
      <c r="LT569"/>
      <c r="LU569"/>
      <c r="LV569"/>
      <c r="LW569"/>
      <c r="LX569"/>
      <c r="LY569"/>
      <c r="LZ569"/>
      <c r="MA569"/>
      <c r="MB569"/>
      <c r="MC569"/>
      <c r="MD569"/>
      <c r="ME569"/>
      <c r="MF569"/>
      <c r="MG569"/>
      <c r="MH569"/>
      <c r="MI569"/>
      <c r="MJ569"/>
      <c r="MK569"/>
      <c r="ML569"/>
      <c r="MM569"/>
      <c r="MN569"/>
      <c r="MO569"/>
      <c r="MP569"/>
      <c r="MQ569"/>
      <c r="MR569"/>
      <c r="MS569"/>
      <c r="MT569"/>
      <c r="MU569"/>
      <c r="MV569"/>
      <c r="MW569"/>
      <c r="MX569"/>
      <c r="MY569"/>
      <c r="MZ569"/>
      <c r="NA569"/>
      <c r="NB569"/>
      <c r="NC569"/>
      <c r="ND569"/>
      <c r="NE569"/>
      <c r="NF569"/>
      <c r="NG569"/>
      <c r="NH569"/>
      <c r="NI569"/>
      <c r="NJ569"/>
      <c r="NK569"/>
      <c r="NL569"/>
      <c r="NM569"/>
      <c r="NN569"/>
      <c r="NO569"/>
      <c r="NP569"/>
      <c r="NQ569"/>
      <c r="NR569"/>
      <c r="NS569"/>
      <c r="NT569"/>
      <c r="NU569"/>
      <c r="NV569"/>
      <c r="NW569"/>
      <c r="NX569"/>
      <c r="NY569"/>
      <c r="NZ569"/>
      <c r="OA569"/>
      <c r="OB569"/>
      <c r="OC569"/>
      <c r="OD569"/>
      <c r="OE569"/>
      <c r="OF569"/>
      <c r="OG569"/>
      <c r="OH569"/>
      <c r="OI569"/>
      <c r="OJ569"/>
      <c r="OK569"/>
      <c r="OL569"/>
      <c r="OM569"/>
      <c r="ON569"/>
      <c r="OO569"/>
      <c r="OP569"/>
      <c r="OQ569"/>
      <c r="OR569"/>
      <c r="OS569"/>
      <c r="OT569"/>
      <c r="OU569"/>
      <c r="OV569"/>
      <c r="OW569"/>
      <c r="OX569"/>
      <c r="OY569"/>
      <c r="OZ569"/>
      <c r="PA569"/>
      <c r="PB569"/>
      <c r="PC569"/>
      <c r="PD569"/>
      <c r="PE569"/>
      <c r="PF569"/>
      <c r="PG569"/>
      <c r="PH569"/>
      <c r="PI569"/>
      <c r="PJ569"/>
      <c r="PK569"/>
      <c r="PL569"/>
      <c r="PM569"/>
      <c r="PN569"/>
      <c r="PO569"/>
      <c r="PP569"/>
      <c r="PQ569"/>
      <c r="PR569"/>
      <c r="PS569"/>
      <c r="PT569"/>
      <c r="PU569"/>
      <c r="PV569"/>
      <c r="PW569"/>
      <c r="PX569"/>
      <c r="PY569"/>
      <c r="PZ569"/>
      <c r="QA569"/>
      <c r="QB569"/>
      <c r="QC569"/>
      <c r="QD569"/>
      <c r="QE569"/>
      <c r="QF569"/>
      <c r="QG569"/>
      <c r="QH569"/>
      <c r="QI569"/>
      <c r="QJ569"/>
      <c r="QK569"/>
      <c r="QL569"/>
      <c r="QM569"/>
      <c r="QN569"/>
      <c r="QO569"/>
      <c r="QP569"/>
      <c r="QQ569"/>
      <c r="QR569"/>
      <c r="QS569"/>
      <c r="QT569"/>
      <c r="QU569"/>
      <c r="QV569"/>
      <c r="QW569"/>
      <c r="QX569"/>
      <c r="QY569"/>
      <c r="QZ569"/>
      <c r="RA569"/>
      <c r="RB569"/>
      <c r="RC569"/>
      <c r="RD569"/>
      <c r="RE569"/>
      <c r="RF569"/>
      <c r="RG569"/>
      <c r="RH569"/>
      <c r="RI569"/>
      <c r="RJ569"/>
      <c r="RK569"/>
      <c r="RL569"/>
      <c r="RM569"/>
      <c r="RN569"/>
      <c r="RO569"/>
      <c r="RP569"/>
      <c r="RQ569"/>
      <c r="RR569"/>
      <c r="RS569"/>
      <c r="RT569"/>
      <c r="RU569"/>
      <c r="RV569"/>
      <c r="RW569"/>
      <c r="RX569"/>
      <c r="RY569"/>
      <c r="RZ569"/>
      <c r="SA569"/>
      <c r="SB569"/>
      <c r="SC569"/>
      <c r="SD569"/>
      <c r="SE569"/>
      <c r="SF569"/>
      <c r="SG569"/>
      <c r="SH569"/>
      <c r="SI569"/>
      <c r="SJ569"/>
      <c r="SK569"/>
      <c r="SL569"/>
      <c r="SM569"/>
      <c r="SN569"/>
      <c r="SO569"/>
      <c r="SP569"/>
      <c r="SQ569"/>
      <c r="SR569"/>
      <c r="SS569"/>
      <c r="ST569"/>
      <c r="SU569"/>
      <c r="SV569"/>
      <c r="SW569"/>
      <c r="SX569"/>
      <c r="SY569"/>
      <c r="SZ569"/>
      <c r="TA569"/>
      <c r="TB569"/>
      <c r="TC569"/>
      <c r="TD569"/>
      <c r="TE569"/>
      <c r="TF569"/>
      <c r="TG569"/>
      <c r="TH569"/>
      <c r="TI569"/>
      <c r="TJ569"/>
      <c r="TK569"/>
      <c r="TL569"/>
      <c r="TM569"/>
      <c r="TN569"/>
      <c r="TO569"/>
      <c r="TP569"/>
      <c r="TQ569"/>
      <c r="TR569"/>
      <c r="TS569"/>
      <c r="TT569"/>
      <c r="TU569"/>
      <c r="TV569"/>
      <c r="TW569"/>
      <c r="TX569"/>
      <c r="TY569"/>
      <c r="TZ569"/>
      <c r="UA569"/>
      <c r="UB569"/>
      <c r="UC569"/>
      <c r="UD569"/>
      <c r="UE569"/>
      <c r="UF569"/>
      <c r="UG569"/>
      <c r="UH569"/>
      <c r="UI569"/>
      <c r="UJ569"/>
      <c r="UK569"/>
      <c r="UL569"/>
      <c r="UM569"/>
      <c r="UN569"/>
      <c r="UO569"/>
      <c r="UP569"/>
      <c r="UQ569"/>
      <c r="UR569"/>
      <c r="US569"/>
      <c r="UT569"/>
      <c r="UU569"/>
      <c r="UV569"/>
      <c r="UW569"/>
      <c r="UX569"/>
      <c r="UY569"/>
      <c r="UZ569"/>
      <c r="VA569"/>
      <c r="VB569"/>
      <c r="VC569"/>
      <c r="VD569"/>
      <c r="VE569"/>
      <c r="VF569"/>
      <c r="VG569"/>
      <c r="VH569"/>
      <c r="VI569"/>
      <c r="VJ569"/>
      <c r="VK569"/>
      <c r="VL569"/>
      <c r="VM569"/>
      <c r="VN569"/>
      <c r="VO569"/>
      <c r="VP569"/>
      <c r="VQ569"/>
      <c r="VR569"/>
      <c r="VS569"/>
      <c r="VT569"/>
      <c r="VU569"/>
      <c r="VV569"/>
      <c r="VW569"/>
      <c r="VX569"/>
      <c r="VY569"/>
      <c r="VZ569"/>
      <c r="WA569"/>
      <c r="WB569"/>
      <c r="WC569"/>
      <c r="WD569"/>
      <c r="WE569"/>
      <c r="WF569"/>
      <c r="WG569"/>
      <c r="WH569"/>
      <c r="WI569"/>
      <c r="WJ569"/>
      <c r="WK569"/>
      <c r="WL569"/>
      <c r="WM569"/>
      <c r="WN569"/>
      <c r="WO569"/>
      <c r="WP569"/>
      <c r="WQ569"/>
      <c r="WR569"/>
      <c r="WS569"/>
      <c r="WT569"/>
      <c r="WU569"/>
      <c r="WV569"/>
      <c r="WW569"/>
      <c r="WX569"/>
      <c r="WY569"/>
      <c r="WZ569"/>
      <c r="XA569"/>
      <c r="XB569"/>
      <c r="XC569"/>
      <c r="XD569"/>
      <c r="XE569"/>
      <c r="XF569"/>
      <c r="XG569"/>
      <c r="XH569"/>
      <c r="XI569"/>
      <c r="XJ569"/>
      <c r="XK569"/>
      <c r="XL569"/>
      <c r="XM569"/>
      <c r="XN569"/>
      <c r="XO569"/>
      <c r="XP569"/>
      <c r="XQ569"/>
      <c r="XR569"/>
      <c r="XS569"/>
      <c r="XT569"/>
      <c r="XU569"/>
      <c r="XV569"/>
      <c r="XW569"/>
      <c r="XX569"/>
      <c r="XY569"/>
      <c r="XZ569"/>
      <c r="YA569"/>
      <c r="YB569"/>
      <c r="YC569"/>
      <c r="YD569"/>
      <c r="YE569"/>
      <c r="YF569"/>
      <c r="YG569"/>
      <c r="YH569"/>
      <c r="YI569"/>
      <c r="YJ569"/>
      <c r="YK569"/>
      <c r="YL569"/>
      <c r="YM569"/>
      <c r="YN569"/>
      <c r="YO569"/>
      <c r="YP569"/>
      <c r="YQ569"/>
      <c r="YR569"/>
      <c r="YS569"/>
      <c r="YT569"/>
      <c r="YU569"/>
      <c r="YV569"/>
      <c r="YW569"/>
      <c r="YX569"/>
      <c r="YY569"/>
      <c r="YZ569"/>
      <c r="ZA569"/>
      <c r="ZB569"/>
      <c r="ZC569"/>
      <c r="ZD569"/>
      <c r="ZE569"/>
      <c r="ZF569"/>
      <c r="ZG569"/>
      <c r="ZH569"/>
      <c r="ZI569"/>
      <c r="ZJ569"/>
      <c r="ZK569"/>
      <c r="ZL569"/>
      <c r="ZM569"/>
      <c r="ZN569"/>
      <c r="ZO569"/>
      <c r="ZP569"/>
      <c r="ZQ569"/>
      <c r="ZR569"/>
      <c r="ZS569"/>
      <c r="ZT569"/>
      <c r="ZU569"/>
      <c r="ZV569"/>
      <c r="ZW569"/>
      <c r="ZX569"/>
      <c r="ZY569"/>
      <c r="ZZ569"/>
      <c r="AAA569"/>
      <c r="AAB569"/>
      <c r="AAC569"/>
      <c r="AAD569"/>
      <c r="AAE569"/>
      <c r="AAF569"/>
      <c r="AAG569"/>
      <c r="AAH569"/>
      <c r="AAI569"/>
      <c r="AAJ569"/>
      <c r="AAK569"/>
      <c r="AAL569"/>
      <c r="AAM569"/>
      <c r="AAN569"/>
      <c r="AAO569"/>
      <c r="AAP569"/>
      <c r="AAQ569"/>
      <c r="AAR569"/>
      <c r="AAS569"/>
      <c r="AAT569"/>
      <c r="AAU569"/>
      <c r="AAV569"/>
      <c r="AAW569"/>
      <c r="AAX569"/>
      <c r="AAY569"/>
      <c r="AAZ569"/>
      <c r="ABA569"/>
      <c r="ABB569"/>
      <c r="ABC569"/>
      <c r="ABD569"/>
      <c r="ABE569"/>
      <c r="ABF569"/>
      <c r="ABG569"/>
      <c r="ABH569"/>
      <c r="ABI569"/>
      <c r="ABJ569"/>
      <c r="ABK569"/>
      <c r="ABL569"/>
      <c r="ABM569"/>
      <c r="ABN569"/>
      <c r="ABO569"/>
      <c r="ABP569"/>
      <c r="ABQ569"/>
      <c r="ABR569"/>
      <c r="ABS569"/>
      <c r="ABT569"/>
      <c r="ABU569"/>
      <c r="ABV569"/>
      <c r="ABW569"/>
      <c r="ABX569"/>
      <c r="ABY569"/>
      <c r="ABZ569"/>
      <c r="ACA569"/>
      <c r="ACB569"/>
      <c r="ACC569"/>
      <c r="ACD569"/>
      <c r="ACE569"/>
      <c r="ACF569"/>
      <c r="ACG569"/>
      <c r="ACH569"/>
      <c r="ACI569"/>
      <c r="ACJ569"/>
      <c r="ACK569"/>
      <c r="ACL569"/>
      <c r="ACM569"/>
      <c r="ACN569"/>
      <c r="ACO569"/>
      <c r="ACP569"/>
      <c r="ACQ569"/>
      <c r="ACR569"/>
      <c r="ACS569"/>
      <c r="ACT569"/>
      <c r="ACU569"/>
      <c r="ACV569"/>
      <c r="ACW569"/>
      <c r="ACX569"/>
      <c r="ACY569"/>
      <c r="ACZ569"/>
      <c r="ADA569"/>
      <c r="ADB569"/>
      <c r="ADC569"/>
      <c r="ADD569"/>
      <c r="ADE569"/>
      <c r="ADF569"/>
      <c r="ADG569"/>
      <c r="ADH569"/>
      <c r="ADI569"/>
      <c r="ADJ569"/>
      <c r="ADK569"/>
      <c r="ADL569"/>
      <c r="ADM569"/>
      <c r="ADN569"/>
      <c r="ADO569"/>
      <c r="ADP569"/>
      <c r="ADQ569"/>
      <c r="ADR569"/>
      <c r="ADS569"/>
      <c r="ADT569"/>
      <c r="ADU569"/>
      <c r="ADV569"/>
      <c r="ADW569"/>
      <c r="ADX569"/>
      <c r="ADY569"/>
      <c r="ADZ569"/>
      <c r="AEA569"/>
      <c r="AEB569"/>
      <c r="AEC569"/>
      <c r="AED569"/>
      <c r="AEE569"/>
      <c r="AEF569"/>
      <c r="AEG569"/>
      <c r="AEH569"/>
      <c r="AEI569"/>
      <c r="AEJ569"/>
      <c r="AEK569"/>
      <c r="AEL569"/>
      <c r="AEM569"/>
      <c r="AEN569"/>
      <c r="AEO569"/>
      <c r="AEP569"/>
      <c r="AEQ569"/>
      <c r="AER569"/>
      <c r="AES569"/>
      <c r="AET569"/>
      <c r="AEU569"/>
      <c r="AEV569"/>
      <c r="AEW569"/>
      <c r="AEX569"/>
      <c r="AEY569"/>
      <c r="AEZ569"/>
      <c r="AFA569"/>
      <c r="AFB569"/>
      <c r="AFC569"/>
      <c r="AFD569"/>
      <c r="AFE569"/>
      <c r="AFF569"/>
      <c r="AFG569"/>
      <c r="AFH569"/>
      <c r="AFI569"/>
      <c r="AFJ569"/>
      <c r="AFK569"/>
      <c r="AFL569"/>
      <c r="AFM569"/>
      <c r="AFN569"/>
      <c r="AFO569"/>
      <c r="AFP569"/>
      <c r="AFQ569"/>
      <c r="AFR569"/>
      <c r="AFS569"/>
      <c r="AFT569"/>
      <c r="AFU569"/>
      <c r="AFV569"/>
      <c r="AFW569"/>
      <c r="AFX569"/>
      <c r="AFY569"/>
      <c r="AFZ569"/>
      <c r="AGA569"/>
      <c r="AGB569"/>
      <c r="AGC569"/>
      <c r="AGD569"/>
      <c r="AGE569"/>
      <c r="AGF569"/>
      <c r="AGG569"/>
      <c r="AGH569"/>
      <c r="AGI569"/>
      <c r="AGJ569"/>
      <c r="AGK569"/>
      <c r="AGL569"/>
      <c r="AGM569"/>
      <c r="AGN569"/>
      <c r="AGO569"/>
      <c r="AGP569"/>
      <c r="AGQ569"/>
      <c r="AGR569"/>
      <c r="AGS569"/>
      <c r="AGT569"/>
      <c r="AGU569"/>
      <c r="AGV569"/>
      <c r="AGW569"/>
      <c r="AGX569"/>
      <c r="AGY569"/>
      <c r="AGZ569"/>
      <c r="AHA569"/>
      <c r="AHB569"/>
      <c r="AHC569"/>
      <c r="AHD569"/>
      <c r="AHE569"/>
      <c r="AHF569"/>
      <c r="AHG569"/>
      <c r="AHH569"/>
      <c r="AHI569"/>
      <c r="AHJ569"/>
      <c r="AHK569"/>
      <c r="AHL569"/>
      <c r="AHM569"/>
      <c r="AHN569"/>
      <c r="AHO569"/>
      <c r="AHP569"/>
      <c r="AHQ569"/>
      <c r="AHR569"/>
      <c r="AHS569"/>
      <c r="AHT569"/>
      <c r="AHU569"/>
      <c r="AHV569"/>
      <c r="AHW569"/>
      <c r="AHX569"/>
      <c r="AHY569"/>
      <c r="AHZ569"/>
      <c r="AIA569"/>
      <c r="AIB569"/>
      <c r="AIC569"/>
      <c r="AID569"/>
      <c r="AIE569"/>
      <c r="AIF569"/>
      <c r="AIG569"/>
      <c r="AIH569"/>
      <c r="AII569"/>
      <c r="AIJ569"/>
      <c r="AIK569"/>
      <c r="AIL569"/>
      <c r="AIM569"/>
      <c r="AIN569"/>
      <c r="AIO569"/>
      <c r="AIP569"/>
      <c r="AIQ569"/>
      <c r="AIR569"/>
      <c r="AIS569"/>
      <c r="AIT569"/>
      <c r="AIU569"/>
      <c r="AIV569"/>
      <c r="AIW569"/>
      <c r="AIX569"/>
      <c r="AIY569"/>
      <c r="AIZ569"/>
      <c r="AJA569"/>
      <c r="AJB569"/>
      <c r="AJC569"/>
      <c r="AJD569"/>
      <c r="AJE569"/>
      <c r="AJF569"/>
      <c r="AJG569"/>
      <c r="AJH569"/>
      <c r="AJI569"/>
      <c r="AJJ569"/>
      <c r="AJK569"/>
      <c r="AJL569"/>
      <c r="AJM569"/>
      <c r="AJN569"/>
      <c r="AJO569"/>
      <c r="AJP569"/>
      <c r="AJQ569"/>
      <c r="AJR569"/>
      <c r="AJS569"/>
      <c r="AJT569"/>
      <c r="AJU569"/>
      <c r="AJV569"/>
      <c r="AJW569"/>
      <c r="AJX569"/>
      <c r="AJY569"/>
      <c r="AJZ569"/>
      <c r="AKA569"/>
      <c r="AKB569"/>
      <c r="AKC569"/>
      <c r="AKD569"/>
      <c r="AKE569"/>
      <c r="AKF569"/>
      <c r="AKG569"/>
      <c r="AKH569"/>
      <c r="AKI569"/>
      <c r="AKJ569"/>
      <c r="AKK569"/>
      <c r="AKL569"/>
      <c r="AKM569"/>
      <c r="AKN569"/>
      <c r="AKO569"/>
      <c r="AKP569"/>
      <c r="AKQ569"/>
      <c r="AKR569"/>
      <c r="AKS569"/>
      <c r="AKT569"/>
      <c r="AKU569"/>
      <c r="AKV569"/>
      <c r="AKW569"/>
      <c r="AKX569"/>
      <c r="AKY569"/>
      <c r="AKZ569"/>
      <c r="ALA569"/>
      <c r="ALB569"/>
      <c r="ALC569"/>
      <c r="ALD569"/>
      <c r="ALE569"/>
      <c r="ALF569"/>
      <c r="ALG569"/>
      <c r="ALH569"/>
      <c r="ALI569"/>
      <c r="ALJ569"/>
      <c r="ALK569"/>
      <c r="ALL569"/>
      <c r="ALM569"/>
      <c r="ALN569"/>
      <c r="ALO569"/>
      <c r="ALP569"/>
      <c r="ALQ569"/>
      <c r="ALR569"/>
      <c r="ALS569"/>
      <c r="ALT569"/>
      <c r="ALU569"/>
      <c r="ALV569"/>
      <c r="ALW569"/>
      <c r="ALX569"/>
      <c r="ALY569"/>
      <c r="ALZ569"/>
      <c r="AMA569"/>
      <c r="AMB569"/>
      <c r="AMC569"/>
      <c r="AMD569"/>
      <c r="AME569"/>
      <c r="AMF569"/>
      <c r="AMG569"/>
      <c r="AMH569"/>
      <c r="AMI569"/>
    </row>
    <row r="570" spans="1:1024">
      <c r="A570" s="278" t="s">
        <v>26359</v>
      </c>
      <c r="B570" s="156">
        <v>570</v>
      </c>
      <c r="C570" t="s">
        <v>26360</v>
      </c>
      <c r="D570" s="312" t="s">
        <v>324</v>
      </c>
      <c r="E570" s="168"/>
      <c r="F570" s="168"/>
      <c r="G570" s="168"/>
      <c r="H570" s="168"/>
      <c r="I570" s="343"/>
      <c r="J570" s="325">
        <v>2</v>
      </c>
      <c r="K570" s="171">
        <v>2</v>
      </c>
      <c r="L570" s="171"/>
      <c r="M570" s="172"/>
      <c r="N570" s="172"/>
      <c r="O570" s="171"/>
      <c r="P570" s="172"/>
      <c r="Q570" s="172"/>
      <c r="R570" s="172"/>
      <c r="S570" s="172"/>
      <c r="T570" s="172"/>
      <c r="U570" s="173"/>
      <c r="V570" s="166">
        <v>100</v>
      </c>
      <c r="W570" s="166">
        <v>100</v>
      </c>
      <c r="X570" s="166">
        <v>100</v>
      </c>
      <c r="Y570" s="166">
        <f t="shared" ref="Y570" si="291">IF(P570=1,10,100)</f>
        <v>100</v>
      </c>
      <c r="Z570" s="166">
        <f t="shared" ref="Z570" si="292">IF(P570=1,1,IF(P570=2,10,100))</f>
        <v>100</v>
      </c>
      <c r="AA570" s="174">
        <f t="shared" ref="AA570" si="293">IF(OR(EXACT(Q570,"1A"),EXACT(Q570,"1B")),0.1,IF(Q570=2,1,100))</f>
        <v>100</v>
      </c>
      <c r="AB570" s="174">
        <f t="shared" ref="AB570" si="294">IF(OR(EXACT(R570,"1A"),EXACT(R570,"1B")),0.1,IF(R570=2,1,100))</f>
        <v>100</v>
      </c>
      <c r="AC570" s="174">
        <f t="shared" ref="AC570" si="295">IF(OR(EXACT(S570,"1A"),EXACT(S570,"1B")),0.3,IF(S570=2,3,100))</f>
        <v>100</v>
      </c>
      <c r="AD570" s="168"/>
      <c r="AE570" s="168"/>
      <c r="AF570" s="162">
        <f t="shared" ref="AF570" si="296">IF(OR(OR(EXACT(J570,"1A"),EXACT(J570,"1B"),EXACT(J570,"1C")),K570=1),1,IF(K570=2,10,100))</f>
        <v>10</v>
      </c>
      <c r="AG570" s="162">
        <f t="shared" ref="AG570" si="297">IF(OR(EXACT(J570,"1A"),EXACT(J570,"1B"),EXACT(J570,"1C")),1,IF(J570=2,10,100))</f>
        <v>10</v>
      </c>
      <c r="AH570" s="162">
        <f t="shared" ref="AH570" si="298">IF(OR(EXACT(J570,"1A"),EXACT(J570,"1B"),EXACT(J570,"1C"),K570=1),3,100)</f>
        <v>100</v>
      </c>
      <c r="AI570" s="162">
        <f t="shared" ref="AI570" si="299">IF(OR(EXACT(J570,"1A"),EXACT(J570,"1B"),EXACT(J570,"1C")),5,100)</f>
        <v>100</v>
      </c>
      <c r="AJ570" s="251"/>
      <c r="AK570" s="169"/>
      <c r="AL570" s="176"/>
      <c r="AM570" s="163"/>
      <c r="AN570"/>
      <c r="AO570"/>
      <c r="AP570"/>
      <c r="AQ570" s="274" t="s">
        <v>26361</v>
      </c>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c r="IW570"/>
      <c r="IX570"/>
      <c r="IY570"/>
      <c r="IZ570"/>
      <c r="JA570"/>
      <c r="JB570"/>
      <c r="JC570"/>
      <c r="JD570"/>
      <c r="JE570"/>
      <c r="JF570"/>
      <c r="JG570"/>
      <c r="JH570"/>
      <c r="JI570"/>
      <c r="JJ570"/>
      <c r="JK570"/>
      <c r="JL570"/>
      <c r="JM570"/>
      <c r="JN570"/>
      <c r="JO570"/>
      <c r="JP570"/>
      <c r="JQ570"/>
      <c r="JR570"/>
      <c r="JS570"/>
      <c r="JT570"/>
      <c r="JU570"/>
      <c r="JV570"/>
      <c r="JW570"/>
      <c r="JX570"/>
      <c r="JY570"/>
      <c r="JZ570"/>
      <c r="KA570"/>
      <c r="KB570"/>
      <c r="KC570"/>
      <c r="KD570"/>
      <c r="KE570"/>
      <c r="KF570"/>
      <c r="KG570"/>
      <c r="KH570"/>
      <c r="KI570"/>
      <c r="KJ570"/>
      <c r="KK570"/>
      <c r="KL570"/>
      <c r="KM570"/>
      <c r="KN570"/>
      <c r="KO570"/>
      <c r="KP570"/>
      <c r="KQ570"/>
      <c r="KR570"/>
      <c r="KS570"/>
      <c r="KT570"/>
      <c r="KU570"/>
      <c r="KV570"/>
      <c r="KW570"/>
      <c r="KX570"/>
      <c r="KY570"/>
      <c r="KZ570"/>
      <c r="LA570"/>
      <c r="LB570"/>
      <c r="LC570"/>
      <c r="LD570"/>
      <c r="LE570"/>
      <c r="LF570"/>
      <c r="LG570"/>
      <c r="LH570"/>
      <c r="LI570"/>
      <c r="LJ570"/>
      <c r="LK570"/>
      <c r="LL570"/>
      <c r="LM570"/>
      <c r="LN570"/>
      <c r="LO570"/>
      <c r="LP570"/>
      <c r="LQ570"/>
      <c r="LR570"/>
      <c r="LS570"/>
      <c r="LT570"/>
      <c r="LU570"/>
      <c r="LV570"/>
      <c r="LW570"/>
      <c r="LX570"/>
      <c r="LY570"/>
      <c r="LZ570"/>
      <c r="MA570"/>
      <c r="MB570"/>
      <c r="MC570"/>
      <c r="MD570"/>
      <c r="ME570"/>
      <c r="MF570"/>
      <c r="MG570"/>
      <c r="MH570"/>
      <c r="MI570"/>
      <c r="MJ570"/>
      <c r="MK570"/>
      <c r="ML570"/>
      <c r="MM570"/>
      <c r="MN570"/>
      <c r="MO570"/>
      <c r="MP570"/>
      <c r="MQ570"/>
      <c r="MR570"/>
      <c r="MS570"/>
      <c r="MT570"/>
      <c r="MU570"/>
      <c r="MV570"/>
      <c r="MW570"/>
      <c r="MX570"/>
      <c r="MY570"/>
      <c r="MZ570"/>
      <c r="NA570"/>
      <c r="NB570"/>
      <c r="NC570"/>
      <c r="ND570"/>
      <c r="NE570"/>
      <c r="NF570"/>
      <c r="NG570"/>
      <c r="NH570"/>
      <c r="NI570"/>
      <c r="NJ570"/>
      <c r="NK570"/>
      <c r="NL570"/>
      <c r="NM570"/>
      <c r="NN570"/>
      <c r="NO570"/>
      <c r="NP570"/>
      <c r="NQ570"/>
      <c r="NR570"/>
      <c r="NS570"/>
      <c r="NT570"/>
      <c r="NU570"/>
      <c r="NV570"/>
      <c r="NW570"/>
      <c r="NX570"/>
      <c r="NY570"/>
      <c r="NZ570"/>
      <c r="OA570"/>
      <c r="OB570"/>
      <c r="OC570"/>
      <c r="OD570"/>
      <c r="OE570"/>
      <c r="OF570"/>
      <c r="OG570"/>
      <c r="OH570"/>
      <c r="OI570"/>
      <c r="OJ570"/>
      <c r="OK570"/>
      <c r="OL570"/>
      <c r="OM570"/>
      <c r="ON570"/>
      <c r="OO570"/>
      <c r="OP570"/>
      <c r="OQ570"/>
      <c r="OR570"/>
      <c r="OS570"/>
      <c r="OT570"/>
      <c r="OU570"/>
      <c r="OV570"/>
      <c r="OW570"/>
      <c r="OX570"/>
      <c r="OY570"/>
      <c r="OZ570"/>
      <c r="PA570"/>
      <c r="PB570"/>
      <c r="PC570"/>
      <c r="PD570"/>
      <c r="PE570"/>
      <c r="PF570"/>
      <c r="PG570"/>
      <c r="PH570"/>
      <c r="PI570"/>
      <c r="PJ570"/>
      <c r="PK570"/>
      <c r="PL570"/>
      <c r="PM570"/>
      <c r="PN570"/>
      <c r="PO570"/>
      <c r="PP570"/>
      <c r="PQ570"/>
      <c r="PR570"/>
      <c r="PS570"/>
      <c r="PT570"/>
      <c r="PU570"/>
      <c r="PV570"/>
      <c r="PW570"/>
      <c r="PX570"/>
      <c r="PY570"/>
      <c r="PZ570"/>
      <c r="QA570"/>
      <c r="QB570"/>
      <c r="QC570"/>
      <c r="QD570"/>
      <c r="QE570"/>
      <c r="QF570"/>
      <c r="QG570"/>
      <c r="QH570"/>
      <c r="QI570"/>
      <c r="QJ570"/>
      <c r="QK570"/>
      <c r="QL570"/>
      <c r="QM570"/>
      <c r="QN570"/>
      <c r="QO570"/>
      <c r="QP570"/>
      <c r="QQ570"/>
      <c r="QR570"/>
      <c r="QS570"/>
      <c r="QT570"/>
      <c r="QU570"/>
      <c r="QV570"/>
      <c r="QW570"/>
      <c r="QX570"/>
      <c r="QY570"/>
      <c r="QZ570"/>
      <c r="RA570"/>
      <c r="RB570"/>
      <c r="RC570"/>
      <c r="RD570"/>
      <c r="RE570"/>
      <c r="RF570"/>
      <c r="RG570"/>
      <c r="RH570"/>
      <c r="RI570"/>
      <c r="RJ570"/>
      <c r="RK570"/>
      <c r="RL570"/>
      <c r="RM570"/>
      <c r="RN570"/>
      <c r="RO570"/>
      <c r="RP570"/>
      <c r="RQ570"/>
      <c r="RR570"/>
      <c r="RS570"/>
      <c r="RT570"/>
      <c r="RU570"/>
      <c r="RV570"/>
      <c r="RW570"/>
      <c r="RX570"/>
      <c r="RY570"/>
      <c r="RZ570"/>
      <c r="SA570"/>
      <c r="SB570"/>
      <c r="SC570"/>
      <c r="SD570"/>
      <c r="SE570"/>
      <c r="SF570"/>
      <c r="SG570"/>
      <c r="SH570"/>
      <c r="SI570"/>
      <c r="SJ570"/>
      <c r="SK570"/>
      <c r="SL570"/>
      <c r="SM570"/>
      <c r="SN570"/>
      <c r="SO570"/>
      <c r="SP570"/>
      <c r="SQ570"/>
      <c r="SR570"/>
      <c r="SS570"/>
      <c r="ST570"/>
      <c r="SU570"/>
      <c r="SV570"/>
      <c r="SW570"/>
      <c r="SX570"/>
      <c r="SY570"/>
      <c r="SZ570"/>
      <c r="TA570"/>
      <c r="TB570"/>
      <c r="TC570"/>
      <c r="TD570"/>
      <c r="TE570"/>
      <c r="TF570"/>
      <c r="TG570"/>
      <c r="TH570"/>
      <c r="TI570"/>
      <c r="TJ570"/>
      <c r="TK570"/>
      <c r="TL570"/>
      <c r="TM570"/>
      <c r="TN570"/>
      <c r="TO570"/>
      <c r="TP570"/>
      <c r="TQ570"/>
      <c r="TR570"/>
      <c r="TS570"/>
      <c r="TT570"/>
      <c r="TU570"/>
      <c r="TV570"/>
      <c r="TW570"/>
      <c r="TX570"/>
      <c r="TY570"/>
      <c r="TZ570"/>
      <c r="UA570"/>
      <c r="UB570"/>
      <c r="UC570"/>
      <c r="UD570"/>
      <c r="UE570"/>
      <c r="UF570"/>
      <c r="UG570"/>
      <c r="UH570"/>
      <c r="UI570"/>
      <c r="UJ570"/>
      <c r="UK570"/>
      <c r="UL570"/>
      <c r="UM570"/>
      <c r="UN570"/>
      <c r="UO570"/>
      <c r="UP570"/>
      <c r="UQ570"/>
      <c r="UR570"/>
      <c r="US570"/>
      <c r="UT570"/>
      <c r="UU570"/>
      <c r="UV570"/>
      <c r="UW570"/>
      <c r="UX570"/>
      <c r="UY570"/>
      <c r="UZ570"/>
      <c r="VA570"/>
      <c r="VB570"/>
      <c r="VC570"/>
      <c r="VD570"/>
      <c r="VE570"/>
      <c r="VF570"/>
      <c r="VG570"/>
      <c r="VH570"/>
      <c r="VI570"/>
      <c r="VJ570"/>
      <c r="VK570"/>
      <c r="VL570"/>
      <c r="VM570"/>
      <c r="VN570"/>
      <c r="VO570"/>
      <c r="VP570"/>
      <c r="VQ570"/>
      <c r="VR570"/>
      <c r="VS570"/>
      <c r="VT570"/>
      <c r="VU570"/>
      <c r="VV570"/>
      <c r="VW570"/>
      <c r="VX570"/>
      <c r="VY570"/>
      <c r="VZ570"/>
      <c r="WA570"/>
      <c r="WB570"/>
      <c r="WC570"/>
      <c r="WD570"/>
      <c r="WE570"/>
      <c r="WF570"/>
      <c r="WG570"/>
      <c r="WH570"/>
      <c r="WI570"/>
      <c r="WJ570"/>
      <c r="WK570"/>
      <c r="WL570"/>
      <c r="WM570"/>
      <c r="WN570"/>
      <c r="WO570"/>
      <c r="WP570"/>
      <c r="WQ570"/>
      <c r="WR570"/>
      <c r="WS570"/>
      <c r="WT570"/>
      <c r="WU570"/>
      <c r="WV570"/>
      <c r="WW570"/>
      <c r="WX570"/>
      <c r="WY570"/>
      <c r="WZ570"/>
      <c r="XA570"/>
      <c r="XB570"/>
      <c r="XC570"/>
      <c r="XD570"/>
      <c r="XE570"/>
      <c r="XF570"/>
      <c r="XG570"/>
      <c r="XH570"/>
      <c r="XI570"/>
      <c r="XJ570"/>
      <c r="XK570"/>
      <c r="XL570"/>
      <c r="XM570"/>
      <c r="XN570"/>
      <c r="XO570"/>
      <c r="XP570"/>
      <c r="XQ570"/>
      <c r="XR570"/>
      <c r="XS570"/>
      <c r="XT570"/>
      <c r="XU570"/>
      <c r="XV570"/>
      <c r="XW570"/>
      <c r="XX570"/>
      <c r="XY570"/>
      <c r="XZ570"/>
      <c r="YA570"/>
      <c r="YB570"/>
      <c r="YC570"/>
      <c r="YD570"/>
      <c r="YE570"/>
      <c r="YF570"/>
      <c r="YG570"/>
      <c r="YH570"/>
      <c r="YI570"/>
      <c r="YJ570"/>
      <c r="YK570"/>
      <c r="YL570"/>
      <c r="YM570"/>
      <c r="YN570"/>
      <c r="YO570"/>
      <c r="YP570"/>
      <c r="YQ570"/>
      <c r="YR570"/>
      <c r="YS570"/>
      <c r="YT570"/>
      <c r="YU570"/>
      <c r="YV570"/>
      <c r="YW570"/>
      <c r="YX570"/>
      <c r="YY570"/>
      <c r="YZ570"/>
      <c r="ZA570"/>
      <c r="ZB570"/>
      <c r="ZC570"/>
      <c r="ZD570"/>
      <c r="ZE570"/>
      <c r="ZF570"/>
      <c r="ZG570"/>
      <c r="ZH570"/>
      <c r="ZI570"/>
      <c r="ZJ570"/>
      <c r="ZK570"/>
      <c r="ZL570"/>
      <c r="ZM570"/>
      <c r="ZN570"/>
      <c r="ZO570"/>
      <c r="ZP570"/>
      <c r="ZQ570"/>
      <c r="ZR570"/>
      <c r="ZS570"/>
      <c r="ZT570"/>
      <c r="ZU570"/>
      <c r="ZV570"/>
      <c r="ZW570"/>
      <c r="ZX570"/>
      <c r="ZY570"/>
      <c r="ZZ570"/>
      <c r="AAA570"/>
      <c r="AAB570"/>
      <c r="AAC570"/>
      <c r="AAD570"/>
      <c r="AAE570"/>
      <c r="AAF570"/>
      <c r="AAG570"/>
      <c r="AAH570"/>
      <c r="AAI570"/>
      <c r="AAJ570"/>
      <c r="AAK570"/>
      <c r="AAL570"/>
      <c r="AAM570"/>
      <c r="AAN570"/>
      <c r="AAO570"/>
      <c r="AAP570"/>
      <c r="AAQ570"/>
      <c r="AAR570"/>
      <c r="AAS570"/>
      <c r="AAT570"/>
      <c r="AAU570"/>
      <c r="AAV570"/>
      <c r="AAW570"/>
      <c r="AAX570"/>
      <c r="AAY570"/>
      <c r="AAZ570"/>
      <c r="ABA570"/>
      <c r="ABB570"/>
      <c r="ABC570"/>
      <c r="ABD570"/>
      <c r="ABE570"/>
      <c r="ABF570"/>
      <c r="ABG570"/>
      <c r="ABH570"/>
      <c r="ABI570"/>
      <c r="ABJ570"/>
      <c r="ABK570"/>
      <c r="ABL570"/>
      <c r="ABM570"/>
      <c r="ABN570"/>
      <c r="ABO570"/>
      <c r="ABP570"/>
      <c r="ABQ570"/>
      <c r="ABR570"/>
      <c r="ABS570"/>
      <c r="ABT570"/>
      <c r="ABU570"/>
      <c r="ABV570"/>
      <c r="ABW570"/>
      <c r="ABX570"/>
      <c r="ABY570"/>
      <c r="ABZ570"/>
      <c r="ACA570"/>
      <c r="ACB570"/>
      <c r="ACC570"/>
      <c r="ACD570"/>
      <c r="ACE570"/>
      <c r="ACF570"/>
      <c r="ACG570"/>
      <c r="ACH570"/>
      <c r="ACI570"/>
      <c r="ACJ570"/>
      <c r="ACK570"/>
      <c r="ACL570"/>
      <c r="ACM570"/>
      <c r="ACN570"/>
      <c r="ACO570"/>
      <c r="ACP570"/>
      <c r="ACQ570"/>
      <c r="ACR570"/>
      <c r="ACS570"/>
      <c r="ACT570"/>
      <c r="ACU570"/>
      <c r="ACV570"/>
      <c r="ACW570"/>
      <c r="ACX570"/>
      <c r="ACY570"/>
      <c r="ACZ570"/>
      <c r="ADA570"/>
      <c r="ADB570"/>
      <c r="ADC570"/>
      <c r="ADD570"/>
      <c r="ADE570"/>
      <c r="ADF570"/>
      <c r="ADG570"/>
      <c r="ADH570"/>
      <c r="ADI570"/>
      <c r="ADJ570"/>
      <c r="ADK570"/>
      <c r="ADL570"/>
      <c r="ADM570"/>
      <c r="ADN570"/>
      <c r="ADO570"/>
      <c r="ADP570"/>
      <c r="ADQ570"/>
      <c r="ADR570"/>
      <c r="ADS570"/>
      <c r="ADT570"/>
      <c r="ADU570"/>
      <c r="ADV570"/>
      <c r="ADW570"/>
      <c r="ADX570"/>
      <c r="ADY570"/>
      <c r="ADZ570"/>
      <c r="AEA570"/>
      <c r="AEB570"/>
      <c r="AEC570"/>
      <c r="AED570"/>
      <c r="AEE570"/>
      <c r="AEF570"/>
      <c r="AEG570"/>
      <c r="AEH570"/>
      <c r="AEI570"/>
      <c r="AEJ570"/>
      <c r="AEK570"/>
      <c r="AEL570"/>
      <c r="AEM570"/>
      <c r="AEN570"/>
      <c r="AEO570"/>
      <c r="AEP570"/>
      <c r="AEQ570"/>
      <c r="AER570"/>
      <c r="AES570"/>
      <c r="AET570"/>
      <c r="AEU570"/>
      <c r="AEV570"/>
      <c r="AEW570"/>
      <c r="AEX570"/>
      <c r="AEY570"/>
      <c r="AEZ570"/>
      <c r="AFA570"/>
      <c r="AFB570"/>
      <c r="AFC570"/>
      <c r="AFD570"/>
      <c r="AFE570"/>
      <c r="AFF570"/>
      <c r="AFG570"/>
      <c r="AFH570"/>
      <c r="AFI570"/>
      <c r="AFJ570"/>
      <c r="AFK570"/>
      <c r="AFL570"/>
      <c r="AFM570"/>
      <c r="AFN570"/>
      <c r="AFO570"/>
      <c r="AFP570"/>
      <c r="AFQ570"/>
      <c r="AFR570"/>
      <c r="AFS570"/>
      <c r="AFT570"/>
      <c r="AFU570"/>
      <c r="AFV570"/>
      <c r="AFW570"/>
      <c r="AFX570"/>
      <c r="AFY570"/>
      <c r="AFZ570"/>
      <c r="AGA570"/>
      <c r="AGB570"/>
      <c r="AGC570"/>
      <c r="AGD570"/>
      <c r="AGE570"/>
      <c r="AGF570"/>
      <c r="AGG570"/>
      <c r="AGH570"/>
      <c r="AGI570"/>
      <c r="AGJ570"/>
      <c r="AGK570"/>
      <c r="AGL570"/>
      <c r="AGM570"/>
      <c r="AGN570"/>
      <c r="AGO570"/>
      <c r="AGP570"/>
      <c r="AGQ570"/>
      <c r="AGR570"/>
      <c r="AGS570"/>
      <c r="AGT570"/>
      <c r="AGU570"/>
      <c r="AGV570"/>
      <c r="AGW570"/>
      <c r="AGX570"/>
      <c r="AGY570"/>
      <c r="AGZ570"/>
      <c r="AHA570"/>
      <c r="AHB570"/>
      <c r="AHC570"/>
      <c r="AHD570"/>
      <c r="AHE570"/>
      <c r="AHF570"/>
      <c r="AHG570"/>
      <c r="AHH570"/>
      <c r="AHI570"/>
      <c r="AHJ570"/>
      <c r="AHK570"/>
      <c r="AHL570"/>
      <c r="AHM570"/>
      <c r="AHN570"/>
      <c r="AHO570"/>
      <c r="AHP570"/>
      <c r="AHQ570"/>
      <c r="AHR570"/>
      <c r="AHS570"/>
      <c r="AHT570"/>
      <c r="AHU570"/>
      <c r="AHV570"/>
      <c r="AHW570"/>
      <c r="AHX570"/>
      <c r="AHY570"/>
      <c r="AHZ570"/>
      <c r="AIA570"/>
      <c r="AIB570"/>
      <c r="AIC570"/>
      <c r="AID570"/>
      <c r="AIE570"/>
      <c r="AIF570"/>
      <c r="AIG570"/>
      <c r="AIH570"/>
      <c r="AII570"/>
      <c r="AIJ570"/>
      <c r="AIK570"/>
      <c r="AIL570"/>
      <c r="AIM570"/>
      <c r="AIN570"/>
      <c r="AIO570"/>
      <c r="AIP570"/>
      <c r="AIQ570"/>
      <c r="AIR570"/>
      <c r="AIS570"/>
      <c r="AIT570"/>
      <c r="AIU570"/>
      <c r="AIV570"/>
      <c r="AIW570"/>
      <c r="AIX570"/>
      <c r="AIY570"/>
      <c r="AIZ570"/>
      <c r="AJA570"/>
      <c r="AJB570"/>
      <c r="AJC570"/>
      <c r="AJD570"/>
      <c r="AJE570"/>
      <c r="AJF570"/>
      <c r="AJG570"/>
      <c r="AJH570"/>
      <c r="AJI570"/>
      <c r="AJJ570"/>
      <c r="AJK570"/>
      <c r="AJL570"/>
      <c r="AJM570"/>
      <c r="AJN570"/>
      <c r="AJO570"/>
      <c r="AJP570"/>
      <c r="AJQ570"/>
      <c r="AJR570"/>
      <c r="AJS570"/>
      <c r="AJT570"/>
      <c r="AJU570"/>
      <c r="AJV570"/>
      <c r="AJW570"/>
      <c r="AJX570"/>
      <c r="AJY570"/>
      <c r="AJZ570"/>
      <c r="AKA570"/>
      <c r="AKB570"/>
      <c r="AKC570"/>
      <c r="AKD570"/>
      <c r="AKE570"/>
      <c r="AKF570"/>
      <c r="AKG570"/>
      <c r="AKH570"/>
      <c r="AKI570"/>
      <c r="AKJ570"/>
      <c r="AKK570"/>
      <c r="AKL570"/>
      <c r="AKM570"/>
      <c r="AKN570"/>
      <c r="AKO570"/>
      <c r="AKP570"/>
      <c r="AKQ570"/>
      <c r="AKR570"/>
      <c r="AKS570"/>
      <c r="AKT570"/>
      <c r="AKU570"/>
      <c r="AKV570"/>
      <c r="AKW570"/>
      <c r="AKX570"/>
      <c r="AKY570"/>
      <c r="AKZ570"/>
      <c r="ALA570"/>
      <c r="ALB570"/>
      <c r="ALC570"/>
      <c r="ALD570"/>
      <c r="ALE570"/>
      <c r="ALF570"/>
      <c r="ALG570"/>
      <c r="ALH570"/>
      <c r="ALI570"/>
      <c r="ALJ570"/>
      <c r="ALK570"/>
      <c r="ALL570"/>
      <c r="ALM570"/>
      <c r="ALN570"/>
      <c r="ALO570"/>
      <c r="ALP570"/>
      <c r="ALQ570"/>
      <c r="ALR570"/>
      <c r="ALS570"/>
      <c r="ALT570"/>
      <c r="ALU570"/>
      <c r="ALV570"/>
      <c r="ALW570"/>
      <c r="ALX570"/>
      <c r="ALY570"/>
      <c r="ALZ570"/>
      <c r="AMA570"/>
      <c r="AMB570"/>
      <c r="AMC570"/>
      <c r="AMD570"/>
      <c r="AME570"/>
      <c r="AMF570"/>
      <c r="AMG570"/>
      <c r="AMH570"/>
      <c r="AMI570"/>
    </row>
    <row r="571" spans="1:1024" ht="30">
      <c r="A571" s="279" t="s">
        <v>26323</v>
      </c>
      <c r="B571" s="156">
        <v>571</v>
      </c>
      <c r="C571" s="143" t="s">
        <v>26322</v>
      </c>
      <c r="D571" s="312" t="s">
        <v>26324</v>
      </c>
      <c r="E571" s="168"/>
      <c r="F571" s="168"/>
      <c r="G571" s="168"/>
      <c r="H571" s="168"/>
      <c r="I571" s="170"/>
      <c r="J571" s="325"/>
      <c r="K571" s="171">
        <v>1</v>
      </c>
      <c r="L571" s="171"/>
      <c r="M571" s="172"/>
      <c r="N571" s="172"/>
      <c r="O571" s="171"/>
      <c r="P571" s="172"/>
      <c r="Q571" s="172"/>
      <c r="R571" s="172"/>
      <c r="S571" s="172"/>
      <c r="T571" s="172"/>
      <c r="U571" s="173"/>
      <c r="V571" s="166">
        <v>100</v>
      </c>
      <c r="W571" s="166">
        <v>100</v>
      </c>
      <c r="X571" s="166">
        <v>100</v>
      </c>
      <c r="Y571" s="166">
        <f t="shared" si="287"/>
        <v>100</v>
      </c>
      <c r="Z571" s="166">
        <f t="shared" si="288"/>
        <v>100</v>
      </c>
      <c r="AA571" s="174">
        <f t="shared" si="286"/>
        <v>100</v>
      </c>
      <c r="AB571" s="174">
        <f t="shared" si="285"/>
        <v>100</v>
      </c>
      <c r="AC571" s="174">
        <f t="shared" si="272"/>
        <v>100</v>
      </c>
      <c r="AD571" s="168"/>
      <c r="AE571" s="168"/>
      <c r="AF571" s="162">
        <f t="shared" si="289"/>
        <v>1</v>
      </c>
      <c r="AG571" s="162">
        <f t="shared" si="290"/>
        <v>100</v>
      </c>
      <c r="AH571" s="162">
        <f t="shared" si="283"/>
        <v>3</v>
      </c>
      <c r="AI571" s="162">
        <f t="shared" si="284"/>
        <v>100</v>
      </c>
      <c r="AJ571" s="251"/>
      <c r="AK571" s="169">
        <v>1</v>
      </c>
      <c r="AL571" s="176" t="s">
        <v>25611</v>
      </c>
      <c r="AM571" s="163"/>
      <c r="AN571"/>
      <c r="AO571"/>
      <c r="AP571"/>
      <c r="AQ571" s="421" t="s">
        <v>781</v>
      </c>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c r="JB571"/>
      <c r="JC571"/>
      <c r="JD571"/>
      <c r="JE571"/>
      <c r="JF571"/>
      <c r="JG571"/>
      <c r="JH571"/>
      <c r="JI571"/>
      <c r="JJ571"/>
      <c r="JK571"/>
      <c r="JL571"/>
      <c r="JM571"/>
      <c r="JN571"/>
      <c r="JO571"/>
      <c r="JP571"/>
      <c r="JQ571"/>
      <c r="JR571"/>
      <c r="JS571"/>
      <c r="JT571"/>
      <c r="JU571"/>
      <c r="JV571"/>
      <c r="JW571"/>
      <c r="JX571"/>
      <c r="JY571"/>
      <c r="JZ571"/>
      <c r="KA571"/>
      <c r="KB571"/>
      <c r="KC571"/>
      <c r="KD571"/>
      <c r="KE571"/>
      <c r="KF571"/>
      <c r="KG571"/>
      <c r="KH571"/>
      <c r="KI571"/>
      <c r="KJ571"/>
      <c r="KK571"/>
      <c r="KL571"/>
      <c r="KM571"/>
      <c r="KN571"/>
      <c r="KO571"/>
      <c r="KP571"/>
      <c r="KQ571"/>
      <c r="KR571"/>
      <c r="KS571"/>
      <c r="KT571"/>
      <c r="KU571"/>
      <c r="KV571"/>
      <c r="KW571"/>
      <c r="KX571"/>
      <c r="KY571"/>
      <c r="KZ571"/>
      <c r="LA571"/>
      <c r="LB571"/>
      <c r="LC571"/>
      <c r="LD571"/>
      <c r="LE571"/>
      <c r="LF571"/>
      <c r="LG571"/>
      <c r="LH571"/>
      <c r="LI571"/>
      <c r="LJ571"/>
      <c r="LK571"/>
      <c r="LL571"/>
      <c r="LM571"/>
      <c r="LN571"/>
      <c r="LO571"/>
      <c r="LP571"/>
      <c r="LQ571"/>
      <c r="LR571"/>
      <c r="LS571"/>
      <c r="LT571"/>
      <c r="LU571"/>
      <c r="LV571"/>
      <c r="LW571"/>
      <c r="LX571"/>
      <c r="LY571"/>
      <c r="LZ571"/>
      <c r="MA571"/>
      <c r="MB571"/>
      <c r="MC571"/>
      <c r="MD571"/>
      <c r="ME571"/>
      <c r="MF571"/>
      <c r="MG571"/>
      <c r="MH571"/>
      <c r="MI571"/>
      <c r="MJ571"/>
      <c r="MK571"/>
      <c r="ML571"/>
      <c r="MM571"/>
      <c r="MN571"/>
      <c r="MO571"/>
      <c r="MP571"/>
      <c r="MQ571"/>
      <c r="MR571"/>
      <c r="MS571"/>
      <c r="MT571"/>
      <c r="MU571"/>
      <c r="MV571"/>
      <c r="MW571"/>
      <c r="MX571"/>
      <c r="MY571"/>
      <c r="MZ571"/>
      <c r="NA571"/>
      <c r="NB571"/>
      <c r="NC571"/>
      <c r="ND571"/>
      <c r="NE571"/>
      <c r="NF571"/>
      <c r="NG571"/>
      <c r="NH571"/>
      <c r="NI571"/>
      <c r="NJ571"/>
      <c r="NK571"/>
      <c r="NL571"/>
      <c r="NM571"/>
      <c r="NN571"/>
      <c r="NO571"/>
      <c r="NP571"/>
      <c r="NQ571"/>
      <c r="NR571"/>
      <c r="NS571"/>
      <c r="NT571"/>
      <c r="NU571"/>
      <c r="NV571"/>
      <c r="NW571"/>
      <c r="NX571"/>
      <c r="NY571"/>
      <c r="NZ571"/>
      <c r="OA571"/>
      <c r="OB571"/>
      <c r="OC571"/>
      <c r="OD571"/>
      <c r="OE571"/>
      <c r="OF571"/>
      <c r="OG571"/>
      <c r="OH571"/>
      <c r="OI571"/>
      <c r="OJ571"/>
      <c r="OK571"/>
      <c r="OL571"/>
      <c r="OM571"/>
      <c r="ON571"/>
      <c r="OO571"/>
      <c r="OP571"/>
      <c r="OQ571"/>
      <c r="OR571"/>
      <c r="OS571"/>
      <c r="OT571"/>
      <c r="OU571"/>
      <c r="OV571"/>
      <c r="OW571"/>
      <c r="OX571"/>
      <c r="OY571"/>
      <c r="OZ571"/>
      <c r="PA571"/>
      <c r="PB571"/>
      <c r="PC571"/>
      <c r="PD571"/>
      <c r="PE571"/>
      <c r="PF571"/>
      <c r="PG571"/>
      <c r="PH571"/>
      <c r="PI571"/>
      <c r="PJ571"/>
      <c r="PK571"/>
      <c r="PL571"/>
      <c r="PM571"/>
      <c r="PN571"/>
      <c r="PO571"/>
      <c r="PP571"/>
      <c r="PQ571"/>
      <c r="PR571"/>
      <c r="PS571"/>
      <c r="PT571"/>
      <c r="PU571"/>
      <c r="PV571"/>
      <c r="PW571"/>
      <c r="PX571"/>
      <c r="PY571"/>
      <c r="PZ571"/>
      <c r="QA571"/>
      <c r="QB571"/>
      <c r="QC571"/>
      <c r="QD571"/>
      <c r="QE571"/>
      <c r="QF571"/>
      <c r="QG571"/>
      <c r="QH571"/>
      <c r="QI571"/>
      <c r="QJ571"/>
      <c r="QK571"/>
      <c r="QL571"/>
      <c r="QM571"/>
      <c r="QN571"/>
      <c r="QO571"/>
      <c r="QP571"/>
      <c r="QQ571"/>
      <c r="QR571"/>
      <c r="QS571"/>
      <c r="QT571"/>
      <c r="QU571"/>
      <c r="QV571"/>
      <c r="QW571"/>
      <c r="QX571"/>
      <c r="QY571"/>
      <c r="QZ571"/>
      <c r="RA571"/>
      <c r="RB571"/>
      <c r="RC571"/>
      <c r="RD571"/>
      <c r="RE571"/>
      <c r="RF571"/>
      <c r="RG571"/>
      <c r="RH571"/>
      <c r="RI571"/>
      <c r="RJ571"/>
      <c r="RK571"/>
      <c r="RL571"/>
      <c r="RM571"/>
      <c r="RN571"/>
      <c r="RO571"/>
      <c r="RP571"/>
      <c r="RQ571"/>
      <c r="RR571"/>
      <c r="RS571"/>
      <c r="RT571"/>
      <c r="RU571"/>
      <c r="RV571"/>
      <c r="RW571"/>
      <c r="RX571"/>
      <c r="RY571"/>
      <c r="RZ571"/>
      <c r="SA571"/>
      <c r="SB571"/>
      <c r="SC571"/>
      <c r="SD571"/>
      <c r="SE571"/>
      <c r="SF571"/>
      <c r="SG571"/>
      <c r="SH571"/>
      <c r="SI571"/>
      <c r="SJ571"/>
      <c r="SK571"/>
      <c r="SL571"/>
      <c r="SM571"/>
      <c r="SN571"/>
      <c r="SO571"/>
      <c r="SP571"/>
      <c r="SQ571"/>
      <c r="SR571"/>
      <c r="SS571"/>
      <c r="ST571"/>
      <c r="SU571"/>
      <c r="SV571"/>
      <c r="SW571"/>
      <c r="SX571"/>
      <c r="SY571"/>
      <c r="SZ571"/>
      <c r="TA571"/>
      <c r="TB571"/>
      <c r="TC571"/>
      <c r="TD571"/>
      <c r="TE571"/>
      <c r="TF571"/>
      <c r="TG571"/>
      <c r="TH571"/>
      <c r="TI571"/>
      <c r="TJ571"/>
      <c r="TK571"/>
      <c r="TL571"/>
      <c r="TM571"/>
      <c r="TN571"/>
      <c r="TO571"/>
      <c r="TP571"/>
      <c r="TQ571"/>
      <c r="TR571"/>
      <c r="TS571"/>
      <c r="TT571"/>
      <c r="TU571"/>
      <c r="TV571"/>
      <c r="TW571"/>
      <c r="TX571"/>
      <c r="TY571"/>
      <c r="TZ571"/>
      <c r="UA571"/>
      <c r="UB571"/>
      <c r="UC571"/>
      <c r="UD571"/>
      <c r="UE571"/>
      <c r="UF571"/>
      <c r="UG571"/>
      <c r="UH571"/>
      <c r="UI571"/>
      <c r="UJ571"/>
      <c r="UK571"/>
      <c r="UL571"/>
      <c r="UM571"/>
      <c r="UN571"/>
      <c r="UO571"/>
      <c r="UP571"/>
      <c r="UQ571"/>
      <c r="UR571"/>
      <c r="US571"/>
      <c r="UT571"/>
      <c r="UU571"/>
      <c r="UV571"/>
      <c r="UW571"/>
      <c r="UX571"/>
      <c r="UY571"/>
      <c r="UZ571"/>
      <c r="VA571"/>
      <c r="VB571"/>
      <c r="VC571"/>
      <c r="VD571"/>
      <c r="VE571"/>
      <c r="VF571"/>
      <c r="VG571"/>
      <c r="VH571"/>
      <c r="VI571"/>
      <c r="VJ571"/>
      <c r="VK571"/>
      <c r="VL571"/>
      <c r="VM571"/>
      <c r="VN571"/>
      <c r="VO571"/>
      <c r="VP571"/>
      <c r="VQ571"/>
      <c r="VR571"/>
      <c r="VS571"/>
      <c r="VT571"/>
      <c r="VU571"/>
      <c r="VV571"/>
      <c r="VW571"/>
      <c r="VX571"/>
      <c r="VY571"/>
      <c r="VZ571"/>
      <c r="WA571"/>
      <c r="WB571"/>
      <c r="WC571"/>
      <c r="WD571"/>
      <c r="WE571"/>
      <c r="WF571"/>
      <c r="WG571"/>
      <c r="WH571"/>
      <c r="WI571"/>
      <c r="WJ571"/>
      <c r="WK571"/>
      <c r="WL571"/>
      <c r="WM571"/>
      <c r="WN571"/>
      <c r="WO571"/>
      <c r="WP571"/>
      <c r="WQ571"/>
      <c r="WR571"/>
      <c r="WS571"/>
      <c r="WT571"/>
      <c r="WU571"/>
      <c r="WV571"/>
      <c r="WW571"/>
      <c r="WX571"/>
      <c r="WY571"/>
      <c r="WZ571"/>
      <c r="XA571"/>
      <c r="XB571"/>
      <c r="XC571"/>
      <c r="XD571"/>
      <c r="XE571"/>
      <c r="XF571"/>
      <c r="XG571"/>
      <c r="XH571"/>
      <c r="XI571"/>
      <c r="XJ571"/>
      <c r="XK571"/>
      <c r="XL571"/>
      <c r="XM571"/>
      <c r="XN571"/>
      <c r="XO571"/>
      <c r="XP571"/>
      <c r="XQ571"/>
      <c r="XR571"/>
      <c r="XS571"/>
      <c r="XT571"/>
      <c r="XU571"/>
      <c r="XV571"/>
      <c r="XW571"/>
      <c r="XX571"/>
      <c r="XY571"/>
      <c r="XZ571"/>
      <c r="YA571"/>
      <c r="YB571"/>
      <c r="YC571"/>
      <c r="YD571"/>
      <c r="YE571"/>
      <c r="YF571"/>
      <c r="YG571"/>
      <c r="YH571"/>
      <c r="YI571"/>
      <c r="YJ571"/>
      <c r="YK571"/>
      <c r="YL571"/>
      <c r="YM571"/>
      <c r="YN571"/>
      <c r="YO571"/>
      <c r="YP571"/>
      <c r="YQ571"/>
      <c r="YR571"/>
      <c r="YS571"/>
      <c r="YT571"/>
      <c r="YU571"/>
      <c r="YV571"/>
      <c r="YW571"/>
      <c r="YX571"/>
      <c r="YY571"/>
      <c r="YZ571"/>
      <c r="ZA571"/>
      <c r="ZB571"/>
      <c r="ZC571"/>
      <c r="ZD571"/>
      <c r="ZE571"/>
      <c r="ZF571"/>
      <c r="ZG571"/>
      <c r="ZH571"/>
      <c r="ZI571"/>
      <c r="ZJ571"/>
      <c r="ZK571"/>
      <c r="ZL571"/>
      <c r="ZM571"/>
      <c r="ZN571"/>
      <c r="ZO571"/>
      <c r="ZP571"/>
      <c r="ZQ571"/>
      <c r="ZR571"/>
      <c r="ZS571"/>
      <c r="ZT571"/>
      <c r="ZU571"/>
      <c r="ZV571"/>
      <c r="ZW571"/>
      <c r="ZX571"/>
      <c r="ZY571"/>
      <c r="ZZ571"/>
      <c r="AAA571"/>
      <c r="AAB571"/>
      <c r="AAC571"/>
      <c r="AAD571"/>
      <c r="AAE571"/>
      <c r="AAF571"/>
      <c r="AAG571"/>
      <c r="AAH571"/>
      <c r="AAI571"/>
      <c r="AAJ571"/>
      <c r="AAK571"/>
      <c r="AAL571"/>
      <c r="AAM571"/>
      <c r="AAN571"/>
      <c r="AAO571"/>
      <c r="AAP571"/>
      <c r="AAQ571"/>
      <c r="AAR571"/>
      <c r="AAS571"/>
      <c r="AAT571"/>
      <c r="AAU571"/>
      <c r="AAV571"/>
      <c r="AAW571"/>
      <c r="AAX571"/>
      <c r="AAY571"/>
      <c r="AAZ571"/>
      <c r="ABA571"/>
      <c r="ABB571"/>
      <c r="ABC571"/>
      <c r="ABD571"/>
      <c r="ABE571"/>
      <c r="ABF571"/>
      <c r="ABG571"/>
      <c r="ABH571"/>
      <c r="ABI571"/>
      <c r="ABJ571"/>
      <c r="ABK571"/>
      <c r="ABL571"/>
      <c r="ABM571"/>
      <c r="ABN571"/>
      <c r="ABO571"/>
      <c r="ABP571"/>
      <c r="ABQ571"/>
      <c r="ABR571"/>
      <c r="ABS571"/>
      <c r="ABT571"/>
      <c r="ABU571"/>
      <c r="ABV571"/>
      <c r="ABW571"/>
      <c r="ABX571"/>
      <c r="ABY571"/>
      <c r="ABZ571"/>
      <c r="ACA571"/>
      <c r="ACB571"/>
      <c r="ACC571"/>
      <c r="ACD571"/>
      <c r="ACE571"/>
      <c r="ACF571"/>
      <c r="ACG571"/>
      <c r="ACH571"/>
      <c r="ACI571"/>
      <c r="ACJ571"/>
      <c r="ACK571"/>
      <c r="ACL571"/>
      <c r="ACM571"/>
      <c r="ACN571"/>
      <c r="ACO571"/>
      <c r="ACP571"/>
      <c r="ACQ571"/>
      <c r="ACR571"/>
      <c r="ACS571"/>
      <c r="ACT571"/>
      <c r="ACU571"/>
      <c r="ACV571"/>
      <c r="ACW571"/>
      <c r="ACX571"/>
      <c r="ACY571"/>
      <c r="ACZ571"/>
      <c r="ADA571"/>
      <c r="ADB571"/>
      <c r="ADC571"/>
      <c r="ADD571"/>
      <c r="ADE571"/>
      <c r="ADF571"/>
      <c r="ADG571"/>
      <c r="ADH571"/>
      <c r="ADI571"/>
      <c r="ADJ571"/>
      <c r="ADK571"/>
      <c r="ADL571"/>
      <c r="ADM571"/>
      <c r="ADN571"/>
      <c r="ADO571"/>
      <c r="ADP571"/>
      <c r="ADQ571"/>
      <c r="ADR571"/>
      <c r="ADS571"/>
      <c r="ADT571"/>
      <c r="ADU571"/>
      <c r="ADV571"/>
      <c r="ADW571"/>
      <c r="ADX571"/>
      <c r="ADY571"/>
      <c r="ADZ571"/>
      <c r="AEA571"/>
      <c r="AEB571"/>
      <c r="AEC571"/>
      <c r="AED571"/>
      <c r="AEE571"/>
      <c r="AEF571"/>
      <c r="AEG571"/>
      <c r="AEH571"/>
      <c r="AEI571"/>
      <c r="AEJ571"/>
      <c r="AEK571"/>
      <c r="AEL571"/>
      <c r="AEM571"/>
      <c r="AEN571"/>
      <c r="AEO571"/>
      <c r="AEP571"/>
      <c r="AEQ571"/>
      <c r="AER571"/>
      <c r="AES571"/>
      <c r="AET571"/>
      <c r="AEU571"/>
      <c r="AEV571"/>
      <c r="AEW571"/>
      <c r="AEX571"/>
      <c r="AEY571"/>
      <c r="AEZ571"/>
      <c r="AFA571"/>
      <c r="AFB571"/>
      <c r="AFC571"/>
      <c r="AFD571"/>
      <c r="AFE571"/>
      <c r="AFF571"/>
      <c r="AFG571"/>
      <c r="AFH571"/>
      <c r="AFI571"/>
      <c r="AFJ571"/>
      <c r="AFK571"/>
      <c r="AFL571"/>
      <c r="AFM571"/>
      <c r="AFN571"/>
      <c r="AFO571"/>
      <c r="AFP571"/>
      <c r="AFQ571"/>
      <c r="AFR571"/>
      <c r="AFS571"/>
      <c r="AFT571"/>
      <c r="AFU571"/>
      <c r="AFV571"/>
      <c r="AFW571"/>
      <c r="AFX571"/>
      <c r="AFY571"/>
      <c r="AFZ571"/>
      <c r="AGA571"/>
      <c r="AGB571"/>
      <c r="AGC571"/>
      <c r="AGD571"/>
      <c r="AGE571"/>
      <c r="AGF571"/>
      <c r="AGG571"/>
      <c r="AGH571"/>
      <c r="AGI571"/>
      <c r="AGJ571"/>
      <c r="AGK571"/>
      <c r="AGL571"/>
      <c r="AGM571"/>
      <c r="AGN571"/>
      <c r="AGO571"/>
      <c r="AGP571"/>
      <c r="AGQ571"/>
      <c r="AGR571"/>
      <c r="AGS571"/>
      <c r="AGT571"/>
      <c r="AGU571"/>
      <c r="AGV571"/>
      <c r="AGW571"/>
      <c r="AGX571"/>
      <c r="AGY571"/>
      <c r="AGZ571"/>
      <c r="AHA571"/>
      <c r="AHB571"/>
      <c r="AHC571"/>
      <c r="AHD571"/>
      <c r="AHE571"/>
      <c r="AHF571"/>
      <c r="AHG571"/>
      <c r="AHH571"/>
      <c r="AHI571"/>
      <c r="AHJ571"/>
      <c r="AHK571"/>
      <c r="AHL571"/>
      <c r="AHM571"/>
      <c r="AHN571"/>
      <c r="AHO571"/>
      <c r="AHP571"/>
      <c r="AHQ571"/>
      <c r="AHR571"/>
      <c r="AHS571"/>
      <c r="AHT571"/>
      <c r="AHU571"/>
      <c r="AHV571"/>
      <c r="AHW571"/>
      <c r="AHX571"/>
      <c r="AHY571"/>
      <c r="AHZ571"/>
      <c r="AIA571"/>
      <c r="AIB571"/>
      <c r="AIC571"/>
      <c r="AID571"/>
      <c r="AIE571"/>
      <c r="AIF571"/>
      <c r="AIG571"/>
      <c r="AIH571"/>
      <c r="AII571"/>
      <c r="AIJ571"/>
      <c r="AIK571"/>
      <c r="AIL571"/>
      <c r="AIM571"/>
      <c r="AIN571"/>
      <c r="AIO571"/>
      <c r="AIP571"/>
      <c r="AIQ571"/>
      <c r="AIR571"/>
      <c r="AIS571"/>
      <c r="AIT571"/>
      <c r="AIU571"/>
      <c r="AIV571"/>
      <c r="AIW571"/>
      <c r="AIX571"/>
      <c r="AIY571"/>
      <c r="AIZ571"/>
      <c r="AJA571"/>
      <c r="AJB571"/>
      <c r="AJC571"/>
      <c r="AJD571"/>
      <c r="AJE571"/>
      <c r="AJF571"/>
      <c r="AJG571"/>
      <c r="AJH571"/>
      <c r="AJI571"/>
      <c r="AJJ571"/>
      <c r="AJK571"/>
      <c r="AJL571"/>
      <c r="AJM571"/>
      <c r="AJN571"/>
      <c r="AJO571"/>
      <c r="AJP571"/>
      <c r="AJQ571"/>
      <c r="AJR571"/>
      <c r="AJS571"/>
      <c r="AJT571"/>
      <c r="AJU571"/>
      <c r="AJV571"/>
      <c r="AJW571"/>
      <c r="AJX571"/>
      <c r="AJY571"/>
      <c r="AJZ571"/>
      <c r="AKA571"/>
      <c r="AKB571"/>
      <c r="AKC571"/>
      <c r="AKD571"/>
      <c r="AKE571"/>
      <c r="AKF571"/>
      <c r="AKG571"/>
      <c r="AKH571"/>
      <c r="AKI571"/>
      <c r="AKJ571"/>
      <c r="AKK571"/>
      <c r="AKL571"/>
      <c r="AKM571"/>
      <c r="AKN571"/>
      <c r="AKO571"/>
      <c r="AKP571"/>
      <c r="AKQ571"/>
      <c r="AKR571"/>
      <c r="AKS571"/>
      <c r="AKT571"/>
      <c r="AKU571"/>
      <c r="AKV571"/>
      <c r="AKW571"/>
      <c r="AKX571"/>
      <c r="AKY571"/>
      <c r="AKZ571"/>
      <c r="ALA571"/>
      <c r="ALB571"/>
      <c r="ALC571"/>
      <c r="ALD571"/>
      <c r="ALE571"/>
      <c r="ALF571"/>
      <c r="ALG571"/>
      <c r="ALH571"/>
      <c r="ALI571"/>
      <c r="ALJ571"/>
      <c r="ALK571"/>
      <c r="ALL571"/>
      <c r="ALM571"/>
      <c r="ALN571"/>
      <c r="ALO571"/>
      <c r="ALP571"/>
      <c r="ALQ571"/>
      <c r="ALR571"/>
      <c r="ALS571"/>
      <c r="ALT571"/>
      <c r="ALU571"/>
      <c r="ALV571"/>
      <c r="ALW571"/>
      <c r="ALX571"/>
      <c r="ALY571"/>
      <c r="ALZ571"/>
      <c r="AMA571"/>
      <c r="AMB571"/>
      <c r="AMC571"/>
      <c r="AMD571"/>
      <c r="AME571"/>
      <c r="AMF571"/>
      <c r="AMG571"/>
      <c r="AMH571"/>
      <c r="AMI571"/>
    </row>
    <row r="572" spans="1:1024">
      <c r="A572" s="278" t="s">
        <v>26326</v>
      </c>
      <c r="B572" s="156">
        <v>572</v>
      </c>
      <c r="C572" s="143" t="s">
        <v>26325</v>
      </c>
      <c r="D572" s="278" t="s">
        <v>26327</v>
      </c>
      <c r="I572" s="343"/>
      <c r="V572" s="166">
        <f>IF(O572=1,10,100)</f>
        <v>100</v>
      </c>
      <c r="W572" s="166">
        <f>IF(O572=1,1,IF(O572=2,10,100))</f>
        <v>100</v>
      </c>
      <c r="X572" s="166">
        <f>IF(O572=3,20,100)</f>
        <v>100</v>
      </c>
      <c r="Y572" s="166">
        <f t="shared" si="287"/>
        <v>100</v>
      </c>
      <c r="Z572" s="166">
        <f t="shared" si="288"/>
        <v>100</v>
      </c>
      <c r="AA572" s="174">
        <f t="shared" si="286"/>
        <v>100</v>
      </c>
      <c r="AB572" s="174">
        <f t="shared" si="285"/>
        <v>100</v>
      </c>
      <c r="AC572" s="174">
        <f t="shared" si="272"/>
        <v>100</v>
      </c>
      <c r="AF572" s="162">
        <f t="shared" si="289"/>
        <v>100</v>
      </c>
      <c r="AG572" s="162">
        <f t="shared" si="290"/>
        <v>100</v>
      </c>
      <c r="AH572" s="162">
        <f t="shared" si="283"/>
        <v>100</v>
      </c>
      <c r="AI572" s="162">
        <f t="shared" si="284"/>
        <v>100</v>
      </c>
      <c r="AJ572" s="251"/>
      <c r="AL572" s="154">
        <v>1</v>
      </c>
      <c r="AM572" s="163"/>
      <c r="AO572" s="154">
        <v>1</v>
      </c>
      <c r="AQ572" s="273" t="s">
        <v>781</v>
      </c>
    </row>
    <row r="573" spans="1:1024">
      <c r="A573" s="278" t="s">
        <v>26329</v>
      </c>
      <c r="B573" s="156">
        <v>573</v>
      </c>
      <c r="C573" s="422" t="s">
        <v>26328</v>
      </c>
      <c r="D573" s="278" t="s">
        <v>15647</v>
      </c>
      <c r="I573" s="343"/>
      <c r="V573" s="166">
        <f>IF(O573=1,10,100)</f>
        <v>100</v>
      </c>
      <c r="W573" s="166">
        <f>IF(O573=1,1,IF(O573=2,10,100))</f>
        <v>100</v>
      </c>
      <c r="X573" s="166">
        <f>IF(O573=3,20,100)</f>
        <v>100</v>
      </c>
      <c r="Y573" s="166">
        <f t="shared" si="287"/>
        <v>100</v>
      </c>
      <c r="Z573" s="166">
        <f t="shared" si="288"/>
        <v>100</v>
      </c>
      <c r="AA573" s="174">
        <f t="shared" si="286"/>
        <v>100</v>
      </c>
      <c r="AB573" s="174">
        <f t="shared" si="285"/>
        <v>100</v>
      </c>
      <c r="AC573" s="174">
        <f t="shared" si="272"/>
        <v>100</v>
      </c>
      <c r="AF573" s="162">
        <f t="shared" si="289"/>
        <v>100</v>
      </c>
      <c r="AG573" s="162">
        <f t="shared" si="290"/>
        <v>100</v>
      </c>
      <c r="AH573" s="162">
        <f t="shared" si="283"/>
        <v>100</v>
      </c>
      <c r="AI573" s="162">
        <f t="shared" si="284"/>
        <v>100</v>
      </c>
      <c r="AJ573" s="251"/>
      <c r="AM573" s="163"/>
      <c r="AQ573" s="273" t="s">
        <v>26330</v>
      </c>
    </row>
    <row r="574" spans="1:1024">
      <c r="A574" s="278" t="s">
        <v>20167</v>
      </c>
      <c r="B574" s="156">
        <v>574</v>
      </c>
      <c r="C574" s="143" t="s">
        <v>26331</v>
      </c>
      <c r="D574" s="278" t="s">
        <v>20166</v>
      </c>
      <c r="I574" s="343"/>
      <c r="L574" s="154" t="s">
        <v>773</v>
      </c>
      <c r="P574" s="154">
        <v>2</v>
      </c>
      <c r="V574" s="166">
        <f>IF(O574=1,10,100)</f>
        <v>100</v>
      </c>
      <c r="W574" s="166">
        <f>IF(O574=1,1,IF(O574=2,10,100))</f>
        <v>100</v>
      </c>
      <c r="X574" s="166">
        <f>IF(O574=3,20,100)</f>
        <v>100</v>
      </c>
      <c r="Y574" s="166">
        <f t="shared" si="287"/>
        <v>100</v>
      </c>
      <c r="Z574" s="166">
        <f t="shared" si="288"/>
        <v>10</v>
      </c>
      <c r="AA574" s="174">
        <f t="shared" si="286"/>
        <v>100</v>
      </c>
      <c r="AB574" s="174">
        <f t="shared" si="285"/>
        <v>100</v>
      </c>
      <c r="AC574" s="174">
        <f t="shared" si="272"/>
        <v>100</v>
      </c>
      <c r="AF574" s="162">
        <f t="shared" si="289"/>
        <v>100</v>
      </c>
      <c r="AG574" s="162">
        <f t="shared" si="290"/>
        <v>100</v>
      </c>
      <c r="AH574" s="162">
        <f t="shared" si="283"/>
        <v>100</v>
      </c>
      <c r="AI574" s="162">
        <f t="shared" si="284"/>
        <v>100</v>
      </c>
      <c r="AJ574" s="251"/>
      <c r="AL574" s="154">
        <v>2</v>
      </c>
      <c r="AM574" s="163"/>
      <c r="AQ574" s="273" t="s">
        <v>26332</v>
      </c>
    </row>
    <row r="575" spans="1:1024" ht="30">
      <c r="A575" s="279" t="s">
        <v>20251</v>
      </c>
      <c r="B575" s="156">
        <v>575</v>
      </c>
      <c r="C575" s="143" t="s">
        <v>26333</v>
      </c>
      <c r="D575" s="278" t="s">
        <v>20250</v>
      </c>
      <c r="K575" s="154">
        <v>1</v>
      </c>
      <c r="V575" s="166">
        <v>100</v>
      </c>
      <c r="W575" s="166">
        <v>100</v>
      </c>
      <c r="X575" s="166">
        <v>100</v>
      </c>
      <c r="Y575" s="166">
        <f t="shared" si="287"/>
        <v>100</v>
      </c>
      <c r="Z575" s="166">
        <f t="shared" si="288"/>
        <v>100</v>
      </c>
      <c r="AA575" s="174">
        <f t="shared" si="286"/>
        <v>100</v>
      </c>
      <c r="AB575" s="174">
        <f t="shared" si="285"/>
        <v>100</v>
      </c>
      <c r="AC575" s="174">
        <f t="shared" si="272"/>
        <v>100</v>
      </c>
      <c r="AF575" s="162">
        <f t="shared" si="289"/>
        <v>1</v>
      </c>
      <c r="AG575" s="162">
        <f t="shared" si="290"/>
        <v>100</v>
      </c>
      <c r="AH575" s="162">
        <f t="shared" si="283"/>
        <v>3</v>
      </c>
      <c r="AI575" s="162">
        <f t="shared" si="284"/>
        <v>100</v>
      </c>
      <c r="AJ575" s="251"/>
      <c r="AL575" s="154">
        <v>3</v>
      </c>
      <c r="AM575" s="163"/>
      <c r="AQ575" s="273" t="s">
        <v>26334</v>
      </c>
    </row>
    <row r="576" spans="1:1024">
      <c r="A576" s="278" t="s">
        <v>26336</v>
      </c>
      <c r="B576" s="156">
        <v>576</v>
      </c>
      <c r="C576" s="422" t="s">
        <v>26335</v>
      </c>
      <c r="D576" s="278" t="s">
        <v>26337</v>
      </c>
      <c r="V576" s="166">
        <v>100</v>
      </c>
      <c r="W576" s="166">
        <v>100</v>
      </c>
      <c r="X576" s="166">
        <v>100</v>
      </c>
      <c r="Y576" s="166">
        <f t="shared" si="287"/>
        <v>100</v>
      </c>
      <c r="Z576" s="166">
        <f t="shared" si="288"/>
        <v>100</v>
      </c>
      <c r="AA576" s="174">
        <f t="shared" si="286"/>
        <v>100</v>
      </c>
      <c r="AB576" s="174">
        <f t="shared" si="285"/>
        <v>100</v>
      </c>
      <c r="AC576" s="174">
        <f t="shared" si="272"/>
        <v>100</v>
      </c>
      <c r="AF576" s="162">
        <f t="shared" si="289"/>
        <v>100</v>
      </c>
      <c r="AG576" s="162">
        <f t="shared" si="290"/>
        <v>100</v>
      </c>
      <c r="AH576" s="162">
        <f t="shared" si="283"/>
        <v>100</v>
      </c>
      <c r="AI576" s="162">
        <f t="shared" si="284"/>
        <v>100</v>
      </c>
      <c r="AJ576" s="251"/>
      <c r="AM576" s="163"/>
      <c r="AQ576" s="273" t="s">
        <v>26338</v>
      </c>
    </row>
    <row r="577" spans="1:43">
      <c r="A577" s="278" t="s">
        <v>1433</v>
      </c>
      <c r="B577" s="156">
        <v>577</v>
      </c>
      <c r="C577" s="143" t="s">
        <v>26339</v>
      </c>
      <c r="D577" s="278" t="s">
        <v>1434</v>
      </c>
      <c r="V577" s="166">
        <v>100</v>
      </c>
      <c r="W577" s="166">
        <v>100</v>
      </c>
      <c r="X577" s="166">
        <v>100</v>
      </c>
      <c r="Y577" s="166">
        <f t="shared" si="287"/>
        <v>100</v>
      </c>
      <c r="Z577" s="166">
        <f t="shared" si="288"/>
        <v>100</v>
      </c>
      <c r="AA577" s="174">
        <f t="shared" si="286"/>
        <v>100</v>
      </c>
      <c r="AB577" s="174">
        <f t="shared" si="285"/>
        <v>100</v>
      </c>
      <c r="AC577" s="174">
        <f t="shared" si="272"/>
        <v>100</v>
      </c>
      <c r="AF577" s="162">
        <f t="shared" si="289"/>
        <v>100</v>
      </c>
      <c r="AG577" s="162">
        <f t="shared" si="290"/>
        <v>100</v>
      </c>
      <c r="AH577" s="162">
        <f t="shared" si="283"/>
        <v>100</v>
      </c>
      <c r="AI577" s="162">
        <f t="shared" si="284"/>
        <v>100</v>
      </c>
      <c r="AJ577" s="251"/>
      <c r="AL577" s="154">
        <v>3</v>
      </c>
      <c r="AM577" s="163"/>
      <c r="AQ577" s="273" t="s">
        <v>781</v>
      </c>
    </row>
    <row r="578" spans="1:43">
      <c r="A578" s="278" t="s">
        <v>26341</v>
      </c>
      <c r="B578" s="156">
        <v>578</v>
      </c>
      <c r="C578" s="143" t="s">
        <v>26340</v>
      </c>
      <c r="D578" s="278" t="s">
        <v>26342</v>
      </c>
      <c r="V578" s="166">
        <f>IF(O578=1,10,100)</f>
        <v>100</v>
      </c>
      <c r="W578" s="166">
        <f t="shared" ref="W578:W583" si="300">IF(O578=1,1,IF(O578=2,10,100))</f>
        <v>100</v>
      </c>
      <c r="X578" s="166">
        <f>IF(O578=3,20,100)</f>
        <v>100</v>
      </c>
      <c r="Y578" s="166">
        <f t="shared" si="287"/>
        <v>100</v>
      </c>
      <c r="Z578" s="166">
        <f t="shared" si="288"/>
        <v>100</v>
      </c>
      <c r="AA578" s="174">
        <f t="shared" si="286"/>
        <v>100</v>
      </c>
      <c r="AB578" s="174">
        <f t="shared" si="285"/>
        <v>100</v>
      </c>
      <c r="AC578" s="174">
        <f t="shared" si="272"/>
        <v>100</v>
      </c>
      <c r="AF578" s="162">
        <f t="shared" si="289"/>
        <v>100</v>
      </c>
      <c r="AG578" s="162">
        <f t="shared" si="290"/>
        <v>100</v>
      </c>
      <c r="AH578" s="162">
        <f t="shared" si="283"/>
        <v>100</v>
      </c>
      <c r="AI578" s="162">
        <f t="shared" si="284"/>
        <v>100</v>
      </c>
      <c r="AJ578" s="251"/>
      <c r="AM578" s="163"/>
      <c r="AQ578" s="273" t="s">
        <v>26338</v>
      </c>
    </row>
    <row r="579" spans="1:43">
      <c r="A579" s="278" t="s">
        <v>26344</v>
      </c>
      <c r="B579" s="156">
        <v>579</v>
      </c>
      <c r="C579" s="143" t="s">
        <v>26343</v>
      </c>
      <c r="D579" s="278" t="s">
        <v>26345</v>
      </c>
      <c r="V579" s="166">
        <f>IF(O579=1,10,100)</f>
        <v>100</v>
      </c>
      <c r="W579" s="166">
        <f t="shared" si="300"/>
        <v>100</v>
      </c>
      <c r="X579" s="166">
        <f>IF(O579=3,20,100)</f>
        <v>100</v>
      </c>
      <c r="Y579" s="166">
        <f t="shared" si="287"/>
        <v>100</v>
      </c>
      <c r="Z579" s="166">
        <f t="shared" si="288"/>
        <v>100</v>
      </c>
      <c r="AA579" s="174">
        <f t="shared" si="286"/>
        <v>100</v>
      </c>
      <c r="AB579" s="174">
        <f t="shared" si="285"/>
        <v>100</v>
      </c>
      <c r="AC579" s="174">
        <f t="shared" si="272"/>
        <v>100</v>
      </c>
      <c r="AF579" s="162">
        <f t="shared" si="289"/>
        <v>100</v>
      </c>
      <c r="AG579" s="162">
        <f t="shared" si="290"/>
        <v>100</v>
      </c>
      <c r="AH579" s="162">
        <f t="shared" si="283"/>
        <v>100</v>
      </c>
      <c r="AI579" s="162">
        <f t="shared" si="284"/>
        <v>100</v>
      </c>
      <c r="AJ579" s="251"/>
      <c r="AM579" s="163"/>
      <c r="AQ579" s="273" t="s">
        <v>26338</v>
      </c>
    </row>
    <row r="580" spans="1:43">
      <c r="A580" s="278" t="s">
        <v>26346</v>
      </c>
      <c r="B580" s="156">
        <v>580</v>
      </c>
      <c r="C580" s="243" t="s">
        <v>26347</v>
      </c>
      <c r="D580" s="278" t="s">
        <v>26348</v>
      </c>
      <c r="V580" s="166">
        <f>IF(O580=1,10,100)</f>
        <v>100</v>
      </c>
      <c r="W580" s="166">
        <f t="shared" si="300"/>
        <v>100</v>
      </c>
      <c r="X580" s="166">
        <f>IF(O580=3,20,100)</f>
        <v>100</v>
      </c>
      <c r="Y580" s="166">
        <f t="shared" si="287"/>
        <v>100</v>
      </c>
      <c r="Z580" s="166">
        <f t="shared" si="288"/>
        <v>100</v>
      </c>
      <c r="AA580" s="174">
        <f t="shared" si="286"/>
        <v>100</v>
      </c>
      <c r="AB580" s="174">
        <f t="shared" si="285"/>
        <v>100</v>
      </c>
      <c r="AC580" s="174">
        <f t="shared" si="272"/>
        <v>100</v>
      </c>
      <c r="AF580" s="162">
        <f t="shared" si="289"/>
        <v>100</v>
      </c>
      <c r="AG580" s="162">
        <f t="shared" si="290"/>
        <v>100</v>
      </c>
      <c r="AH580" s="162">
        <f t="shared" si="283"/>
        <v>100</v>
      </c>
      <c r="AI580" s="162">
        <f t="shared" si="284"/>
        <v>100</v>
      </c>
      <c r="AJ580" s="251"/>
      <c r="AM580" s="163"/>
      <c r="AQ580" s="273" t="s">
        <v>26338</v>
      </c>
    </row>
    <row r="581" spans="1:43">
      <c r="A581" s="278" t="s">
        <v>26353</v>
      </c>
      <c r="B581" s="156">
        <v>581</v>
      </c>
      <c r="C581" s="243" t="s">
        <v>26364</v>
      </c>
      <c r="D581" s="278" t="s">
        <v>26365</v>
      </c>
      <c r="F581" s="154">
        <v>4</v>
      </c>
      <c r="G581" s="154">
        <v>3</v>
      </c>
      <c r="H581" s="154">
        <v>4</v>
      </c>
      <c r="J581" s="154">
        <v>2</v>
      </c>
      <c r="K581" s="154">
        <v>2</v>
      </c>
      <c r="V581" s="166">
        <f>IF(O581=1,10,100)</f>
        <v>100</v>
      </c>
      <c r="W581" s="166">
        <f t="shared" si="300"/>
        <v>100</v>
      </c>
      <c r="X581" s="166">
        <f>IF(O581=3,20,100)</f>
        <v>100</v>
      </c>
      <c r="Y581" s="166">
        <f t="shared" ref="Y581" si="301">IF(P581=1,10,100)</f>
        <v>100</v>
      </c>
      <c r="Z581" s="166">
        <f t="shared" ref="Z581" si="302">IF(P581=1,1,IF(P581=2,10,100))</f>
        <v>100</v>
      </c>
      <c r="AA581" s="174">
        <f t="shared" ref="AA581" si="303">IF(OR(EXACT(Q581,"1A"),EXACT(Q581,"1B")),0.1,IF(Q581=2,1,100))</f>
        <v>100</v>
      </c>
      <c r="AB581" s="174">
        <f t="shared" ref="AB581" si="304">IF(OR(EXACT(R581,"1A"),EXACT(R581,"1B")),0.1,IF(R581=2,1,100))</f>
        <v>100</v>
      </c>
      <c r="AC581" s="174">
        <f t="shared" ref="AC581" si="305">IF(OR(EXACT(S581,"1A"),EXACT(S581,"1B")),0.3,IF(S581=2,3,100))</f>
        <v>100</v>
      </c>
      <c r="AF581" s="162">
        <f t="shared" ref="AF581:AF587" si="306">IF(OR(OR(EXACT(J581,"1A"),EXACT(J581,"1B"),EXACT(J581,"1C")),K581=1),1,IF(K581=2,10,100))</f>
        <v>10</v>
      </c>
      <c r="AG581" s="162">
        <f t="shared" ref="AG581:AG587" si="307">IF(OR(EXACT(J581,"1A"),EXACT(J581,"1B"),EXACT(J581,"1C")),1,IF(J581=2,10,100))</f>
        <v>10</v>
      </c>
      <c r="AH581" s="162">
        <f t="shared" ref="AH581:AH587" si="308">IF(OR(EXACT(J581,"1A"),EXACT(J581,"1B"),EXACT(J581,"1C"),K581=1),3,100)</f>
        <v>100</v>
      </c>
      <c r="AI581" s="162">
        <f t="shared" ref="AI581:AI587" si="309">IF(OR(EXACT(J581,"1A"),EXACT(J581,"1B"),EXACT(J581,"1C")),5,100)</f>
        <v>100</v>
      </c>
      <c r="AJ581" s="251"/>
      <c r="AK581" s="154">
        <v>1</v>
      </c>
      <c r="AL581" s="154">
        <v>1</v>
      </c>
      <c r="AM581" s="163"/>
      <c r="AN581" s="154">
        <v>100</v>
      </c>
      <c r="AO581" s="154">
        <v>10</v>
      </c>
      <c r="AQ581" s="273" t="s">
        <v>26366</v>
      </c>
    </row>
    <row r="582" spans="1:43" ht="28.5">
      <c r="A582" s="278" t="s">
        <v>26381</v>
      </c>
      <c r="B582" s="156">
        <v>582</v>
      </c>
      <c r="C582" s="243" t="s">
        <v>26380</v>
      </c>
      <c r="D582" s="278" t="s">
        <v>26382</v>
      </c>
      <c r="E582" s="155" t="s">
        <v>849</v>
      </c>
      <c r="F582" s="154">
        <v>4</v>
      </c>
      <c r="H582" s="154">
        <v>1</v>
      </c>
      <c r="J582" s="154" t="s">
        <v>772</v>
      </c>
      <c r="K582" s="154">
        <v>1</v>
      </c>
      <c r="V582" s="166"/>
      <c r="W582" s="166">
        <f t="shared" si="300"/>
        <v>100</v>
      </c>
      <c r="X582" s="166">
        <f>IF(O582=3,20,100)</f>
        <v>100</v>
      </c>
      <c r="Y582" s="166">
        <f t="shared" ref="Y582" si="310">IF(P582=1,10,100)</f>
        <v>100</v>
      </c>
      <c r="Z582" s="166">
        <f t="shared" ref="Z582" si="311">IF(P582=1,1,IF(P582=2,10,100))</f>
        <v>100</v>
      </c>
      <c r="AA582" s="174">
        <f t="shared" ref="AA582" si="312">IF(OR(EXACT(Q582,"1A"),EXACT(Q582,"1B")),0.1,IF(Q582=2,1,100))</f>
        <v>100</v>
      </c>
      <c r="AB582" s="174">
        <f t="shared" ref="AB582" si="313">IF(OR(EXACT(R582,"1A"),EXACT(R582,"1B")),0.1,IF(R582=2,1,100))</f>
        <v>100</v>
      </c>
      <c r="AC582" s="174">
        <f t="shared" ref="AC582" si="314">IF(OR(EXACT(S582,"1A"),EXACT(S582,"1B")),0.3,IF(S582=2,3,100))</f>
        <v>100</v>
      </c>
      <c r="AF582" s="162">
        <f t="shared" ref="AF582" si="315">IF(OR(OR(EXACT(J582,"1A"),EXACT(J582,"1B"),EXACT(J582,"1C")),K582=1),1,IF(K582=2,10,100))</f>
        <v>1</v>
      </c>
      <c r="AG582" s="162">
        <f t="shared" ref="AG582" si="316">IF(OR(EXACT(J582,"1A"),EXACT(J582,"1B"),EXACT(J582,"1C")),1,IF(J582=2,10,100))</f>
        <v>1</v>
      </c>
      <c r="AH582" s="162">
        <f t="shared" ref="AH582" si="317">IF(OR(EXACT(J582,"1A"),EXACT(J582,"1B"),EXACT(J582,"1C"),K582=1),3,100)</f>
        <v>3</v>
      </c>
      <c r="AI582" s="162">
        <f t="shared" ref="AI582" si="318">IF(OR(EXACT(J582,"1A"),EXACT(J582,"1B"),EXACT(J582,"1C")),5,100)</f>
        <v>5</v>
      </c>
      <c r="AJ582" s="251"/>
      <c r="AM582" s="163"/>
      <c r="AQ582" s="273"/>
    </row>
    <row r="583" spans="1:43">
      <c r="A583" s="278" t="s">
        <v>14513</v>
      </c>
      <c r="B583" s="156">
        <v>583</v>
      </c>
      <c r="C583" s="299" t="s">
        <v>26367</v>
      </c>
      <c r="D583" s="278" t="s">
        <v>14512</v>
      </c>
      <c r="H583" s="154">
        <v>2</v>
      </c>
      <c r="J583" s="154" t="s">
        <v>772</v>
      </c>
      <c r="K583" s="154">
        <v>1</v>
      </c>
      <c r="L583" s="154">
        <v>1</v>
      </c>
      <c r="O583" s="154">
        <v>3</v>
      </c>
      <c r="Q583" s="154" t="s">
        <v>772</v>
      </c>
      <c r="V583" s="166">
        <f>IF(O583=1,10,100)</f>
        <v>100</v>
      </c>
      <c r="W583" s="166">
        <f t="shared" si="300"/>
        <v>100</v>
      </c>
      <c r="X583" s="231">
        <v>5</v>
      </c>
      <c r="Y583" s="166">
        <f t="shared" ref="Y583" si="319">IF(P583=1,10,100)</f>
        <v>100</v>
      </c>
      <c r="Z583" s="166">
        <f t="shared" ref="Z583" si="320">IF(P583=1,1,IF(P583=2,10,100))</f>
        <v>100</v>
      </c>
      <c r="AA583" s="174">
        <f t="shared" ref="AA583" si="321">IF(OR(EXACT(Q583,"1A"),EXACT(Q583,"1B")),0.1,IF(Q583=2,1,100))</f>
        <v>0.1</v>
      </c>
      <c r="AB583" s="174">
        <f t="shared" ref="AB583" si="322">IF(OR(EXACT(R583,"1A"),EXACT(R583,"1B")),0.1,IF(R583=2,1,100))</f>
        <v>100</v>
      </c>
      <c r="AC583" s="174">
        <f t="shared" ref="AC583" si="323">IF(OR(EXACT(S583,"1A"),EXACT(S583,"1B")),0.3,IF(S583=2,3,100))</f>
        <v>100</v>
      </c>
      <c r="AF583" s="162">
        <f t="shared" si="306"/>
        <v>1</v>
      </c>
      <c r="AG583" s="162">
        <f t="shared" si="307"/>
        <v>1</v>
      </c>
      <c r="AH583" s="162">
        <f t="shared" si="308"/>
        <v>3</v>
      </c>
      <c r="AI583" s="162">
        <f t="shared" si="309"/>
        <v>5</v>
      </c>
      <c r="AJ583" s="251"/>
      <c r="AK583" s="154">
        <v>1</v>
      </c>
      <c r="AL583" s="154">
        <v>1</v>
      </c>
      <c r="AM583" s="163"/>
      <c r="AN583" s="154">
        <v>1</v>
      </c>
      <c r="AO583" s="154">
        <v>1</v>
      </c>
      <c r="AQ583" s="273" t="s">
        <v>26368</v>
      </c>
    </row>
    <row r="584" spans="1:43" ht="19.5" customHeight="1">
      <c r="A584" s="278" t="s">
        <v>14332</v>
      </c>
      <c r="B584" s="156">
        <v>584</v>
      </c>
      <c r="C584" s="299" t="s">
        <v>26369</v>
      </c>
      <c r="D584" s="278" t="s">
        <v>14331</v>
      </c>
      <c r="E584" s="155" t="s">
        <v>849</v>
      </c>
      <c r="F584" s="154">
        <v>3</v>
      </c>
      <c r="H584" s="154">
        <v>1</v>
      </c>
      <c r="J584" s="154" t="s">
        <v>772</v>
      </c>
      <c r="K584" s="154">
        <v>1</v>
      </c>
      <c r="V584" s="166">
        <f t="shared" ref="V584:V587" si="324">IF(O584=1,10,100)</f>
        <v>100</v>
      </c>
      <c r="W584" s="166">
        <f t="shared" ref="W584:W587" si="325">IF(O584=1,1,IF(O584=2,10,100))</f>
        <v>100</v>
      </c>
      <c r="X584" s="166">
        <f>IF(O584=3,20,100)</f>
        <v>100</v>
      </c>
      <c r="Y584" s="166">
        <f t="shared" ref="Y584:Y587" si="326">IF(P584=1,10,100)</f>
        <v>100</v>
      </c>
      <c r="Z584" s="166">
        <f t="shared" ref="Z584:Z587" si="327">IF(P584=1,1,IF(P584=2,10,100))</f>
        <v>100</v>
      </c>
      <c r="AA584" s="174">
        <f t="shared" ref="AA584:AA587" si="328">IF(OR(EXACT(Q584,"1A"),EXACT(Q584,"1B")),0.1,IF(Q584=2,1,100))</f>
        <v>100</v>
      </c>
      <c r="AB584" s="174">
        <f t="shared" ref="AB584:AB587" si="329">IF(OR(EXACT(R584,"1A"),EXACT(R584,"1B")),0.1,IF(R584=2,1,100))</f>
        <v>100</v>
      </c>
      <c r="AC584" s="174">
        <f t="shared" ref="AC584:AC587" si="330">IF(OR(EXACT(S584,"1A"),EXACT(S584,"1B")),0.3,IF(S584=2,3,100))</f>
        <v>100</v>
      </c>
      <c r="AF584" s="162">
        <f t="shared" si="306"/>
        <v>1</v>
      </c>
      <c r="AG584" s="162">
        <f t="shared" si="307"/>
        <v>1</v>
      </c>
      <c r="AH584" s="162">
        <f t="shared" si="308"/>
        <v>3</v>
      </c>
      <c r="AI584" s="162">
        <f t="shared" si="309"/>
        <v>5</v>
      </c>
      <c r="AJ584" s="251"/>
      <c r="AQ584" s="273" t="s">
        <v>26370</v>
      </c>
    </row>
    <row r="585" spans="1:43">
      <c r="A585" s="278" t="s">
        <v>15419</v>
      </c>
      <c r="B585" s="156">
        <v>585</v>
      </c>
      <c r="C585" s="243" t="s">
        <v>26371</v>
      </c>
      <c r="D585" s="278" t="s">
        <v>15418</v>
      </c>
      <c r="K585" s="154">
        <v>2</v>
      </c>
      <c r="V585" s="166">
        <f t="shared" si="324"/>
        <v>100</v>
      </c>
      <c r="W585" s="166">
        <f t="shared" si="325"/>
        <v>100</v>
      </c>
      <c r="X585" s="166">
        <f t="shared" ref="X585:X587" si="331">IF(O585=3,20,100)</f>
        <v>100</v>
      </c>
      <c r="Y585" s="166">
        <f t="shared" si="326"/>
        <v>100</v>
      </c>
      <c r="Z585" s="166">
        <f t="shared" si="327"/>
        <v>100</v>
      </c>
      <c r="AA585" s="174">
        <f t="shared" si="328"/>
        <v>100</v>
      </c>
      <c r="AB585" s="174">
        <f t="shared" si="329"/>
        <v>100</v>
      </c>
      <c r="AC585" s="174">
        <f t="shared" si="330"/>
        <v>100</v>
      </c>
      <c r="AF585" s="162">
        <f t="shared" si="306"/>
        <v>10</v>
      </c>
      <c r="AG585" s="162">
        <f t="shared" si="307"/>
        <v>100</v>
      </c>
      <c r="AH585" s="162">
        <f t="shared" si="308"/>
        <v>100</v>
      </c>
      <c r="AI585" s="162">
        <f t="shared" si="309"/>
        <v>100</v>
      </c>
      <c r="AJ585" s="251"/>
      <c r="AL585" s="154">
        <v>2</v>
      </c>
      <c r="AQ585" s="273" t="s">
        <v>26372</v>
      </c>
    </row>
    <row r="586" spans="1:43">
      <c r="A586" s="278" t="s">
        <v>26384</v>
      </c>
      <c r="B586" s="156">
        <v>586</v>
      </c>
      <c r="C586" s="243" t="s">
        <v>26383</v>
      </c>
      <c r="D586" s="278" t="s">
        <v>26385</v>
      </c>
      <c r="F586" s="154">
        <v>4</v>
      </c>
      <c r="H586" s="154">
        <v>1</v>
      </c>
      <c r="J586" s="154">
        <v>2</v>
      </c>
      <c r="K586" s="154">
        <v>1</v>
      </c>
      <c r="L586" s="154" t="s">
        <v>773</v>
      </c>
      <c r="M586" s="154">
        <v>1</v>
      </c>
      <c r="V586" s="166">
        <f t="shared" ref="V586" si="332">IF(O586=1,10,100)</f>
        <v>100</v>
      </c>
      <c r="W586" s="166">
        <f t="shared" ref="W586" si="333">IF(O586=1,1,IF(O586=2,10,100))</f>
        <v>100</v>
      </c>
      <c r="X586" s="166">
        <f t="shared" ref="X586" si="334">IF(O586=3,20,100)</f>
        <v>100</v>
      </c>
      <c r="Y586" s="166">
        <f t="shared" ref="Y586" si="335">IF(P586=1,10,100)</f>
        <v>100</v>
      </c>
      <c r="Z586" s="166">
        <f t="shared" ref="Z586" si="336">IF(P586=1,1,IF(P586=2,10,100))</f>
        <v>100</v>
      </c>
      <c r="AA586" s="174">
        <f t="shared" ref="AA586" si="337">IF(OR(EXACT(Q586,"1A"),EXACT(Q586,"1B")),0.1,IF(Q586=2,1,100))</f>
        <v>100</v>
      </c>
      <c r="AB586" s="174">
        <f t="shared" ref="AB586" si="338">IF(OR(EXACT(R586,"1A"),EXACT(R586,"1B")),0.1,IF(R586=2,1,100))</f>
        <v>100</v>
      </c>
      <c r="AC586" s="174">
        <f t="shared" ref="AC586" si="339">IF(OR(EXACT(S586,"1A"),EXACT(S586,"1B")),0.3,IF(S586=2,3,100))</f>
        <v>100</v>
      </c>
      <c r="AF586" s="162">
        <f t="shared" ref="AF586" si="340">IF(OR(OR(EXACT(J586,"1A"),EXACT(J586,"1B"),EXACT(J586,"1C")),K586=1),1,IF(K586=2,10,100))</f>
        <v>1</v>
      </c>
      <c r="AG586" s="162">
        <f t="shared" ref="AG586" si="341">IF(OR(EXACT(J586,"1A"),EXACT(J586,"1B"),EXACT(J586,"1C")),1,IF(J586=2,10,100))</f>
        <v>10</v>
      </c>
      <c r="AH586" s="162">
        <f t="shared" ref="AH586" si="342">IF(OR(EXACT(J586,"1A"),EXACT(J586,"1B"),EXACT(J586,"1C"),K586=1),3,100)</f>
        <v>3</v>
      </c>
      <c r="AI586" s="162">
        <f t="shared" ref="AI586" si="343">IF(OR(EXACT(J586,"1A"),EXACT(J586,"1B"),EXACT(J586,"1C")),5,100)</f>
        <v>100</v>
      </c>
      <c r="AJ586" s="251"/>
      <c r="AN586" s="273" t="s">
        <v>781</v>
      </c>
      <c r="AQ586" s="273"/>
    </row>
    <row r="587" spans="1:43" ht="28.5">
      <c r="A587" s="278" t="s">
        <v>26375</v>
      </c>
      <c r="B587" s="156">
        <v>587</v>
      </c>
      <c r="C587" s="243" t="s">
        <v>26373</v>
      </c>
      <c r="D587" s="278" t="s">
        <v>26374</v>
      </c>
      <c r="E587" s="155" t="s">
        <v>26376</v>
      </c>
      <c r="F587" s="154">
        <v>4</v>
      </c>
      <c r="H587" s="154">
        <v>1</v>
      </c>
      <c r="J587" s="154" t="s">
        <v>773</v>
      </c>
      <c r="K587" s="154">
        <v>1</v>
      </c>
      <c r="L587" s="154">
        <v>1</v>
      </c>
      <c r="V587" s="166">
        <f t="shared" si="324"/>
        <v>100</v>
      </c>
      <c r="W587" s="166">
        <f t="shared" si="325"/>
        <v>100</v>
      </c>
      <c r="X587" s="166">
        <f t="shared" si="331"/>
        <v>100</v>
      </c>
      <c r="Y587" s="166">
        <f t="shared" si="326"/>
        <v>100</v>
      </c>
      <c r="Z587" s="166">
        <f t="shared" si="327"/>
        <v>100</v>
      </c>
      <c r="AA587" s="174">
        <f t="shared" si="328"/>
        <v>100</v>
      </c>
      <c r="AB587" s="174">
        <f t="shared" si="329"/>
        <v>100</v>
      </c>
      <c r="AC587" s="174">
        <f t="shared" si="330"/>
        <v>100</v>
      </c>
      <c r="AF587" s="162">
        <f t="shared" si="306"/>
        <v>1</v>
      </c>
      <c r="AG587" s="162">
        <f t="shared" si="307"/>
        <v>1</v>
      </c>
      <c r="AH587" s="162">
        <f t="shared" si="308"/>
        <v>3</v>
      </c>
      <c r="AI587" s="162">
        <f t="shared" si="309"/>
        <v>5</v>
      </c>
      <c r="AJ587" s="251"/>
      <c r="AL587" s="154">
        <v>3</v>
      </c>
      <c r="AN587" s="273" t="s">
        <v>781</v>
      </c>
    </row>
    <row r="588" spans="1:43" ht="17.25" customHeight="1">
      <c r="A588" s="278" t="s">
        <v>26379</v>
      </c>
      <c r="B588" s="156">
        <v>588</v>
      </c>
      <c r="C588" s="243" t="s">
        <v>26377</v>
      </c>
      <c r="D588" s="278" t="s">
        <v>26378</v>
      </c>
      <c r="H588" s="154">
        <v>2</v>
      </c>
      <c r="J588" s="154">
        <v>2</v>
      </c>
      <c r="K588" s="154">
        <v>1</v>
      </c>
      <c r="V588" s="166">
        <f t="shared" ref="V588:V589" si="344">IF(O588=1,10,100)</f>
        <v>100</v>
      </c>
      <c r="W588" s="166">
        <f t="shared" ref="W588:W589" si="345">IF(O588=1,1,IF(O588=2,10,100))</f>
        <v>100</v>
      </c>
      <c r="X588" s="166">
        <f t="shared" ref="X588:X589" si="346">IF(O588=3,20,100)</f>
        <v>100</v>
      </c>
      <c r="Y588" s="166">
        <f t="shared" ref="Y588:Y589" si="347">IF(P588=1,10,100)</f>
        <v>100</v>
      </c>
      <c r="Z588" s="166">
        <f t="shared" ref="Z588:Z589" si="348">IF(P588=1,1,IF(P588=2,10,100))</f>
        <v>100</v>
      </c>
      <c r="AA588" s="174">
        <f t="shared" ref="AA588:AA589" si="349">IF(OR(EXACT(Q588,"1A"),EXACT(Q588,"1B")),0.1,IF(Q588=2,1,100))</f>
        <v>100</v>
      </c>
      <c r="AB588" s="174">
        <f t="shared" ref="AB588:AB589" si="350">IF(OR(EXACT(R588,"1A"),EXACT(R588,"1B")),0.1,IF(R588=2,1,100))</f>
        <v>100</v>
      </c>
      <c r="AC588" s="174">
        <f t="shared" ref="AC588:AC589" si="351">IF(OR(EXACT(S588,"1A"),EXACT(S588,"1B")),0.3,IF(S588=2,3,100))</f>
        <v>100</v>
      </c>
      <c r="AF588" s="162">
        <f t="shared" ref="AF588:AF593" si="352">IF(OR(OR(EXACT(J588,"1A"),EXACT(J588,"1B"),EXACT(J588,"1C")),K588=1),1,IF(K588=2,10,100))</f>
        <v>1</v>
      </c>
      <c r="AG588" s="162">
        <f t="shared" ref="AG588:AG593" si="353">IF(OR(EXACT(J588,"1A"),EXACT(J588,"1B"),EXACT(J588,"1C")),1,IF(J588=2,10,100))</f>
        <v>10</v>
      </c>
      <c r="AH588" s="162">
        <f t="shared" ref="AH588:AH593" si="354">IF(OR(EXACT(J588,"1A"),EXACT(J588,"1B"),EXACT(J588,"1C"),K588=1),3,100)</f>
        <v>3</v>
      </c>
      <c r="AI588" s="162">
        <f t="shared" ref="AI588:AI593" si="355">IF(OR(EXACT(J588,"1A"),EXACT(J588,"1B"),EXACT(J588,"1C")),5,100)</f>
        <v>100</v>
      </c>
      <c r="AJ588" s="251"/>
      <c r="AL588" s="154">
        <v>3</v>
      </c>
      <c r="AN588" s="273" t="s">
        <v>781</v>
      </c>
    </row>
    <row r="589" spans="1:43" ht="17.25" customHeight="1">
      <c r="A589" s="278" t="s">
        <v>14883</v>
      </c>
      <c r="B589" s="156">
        <v>589</v>
      </c>
      <c r="C589" s="243" t="s">
        <v>26386</v>
      </c>
      <c r="D589" s="278" t="s">
        <v>14882</v>
      </c>
      <c r="E589" s="155" t="s">
        <v>849</v>
      </c>
      <c r="F589" s="154">
        <v>4</v>
      </c>
      <c r="H589" s="154">
        <v>2</v>
      </c>
      <c r="J589" s="154" t="s">
        <v>772</v>
      </c>
      <c r="K589" s="154">
        <v>1</v>
      </c>
      <c r="V589" s="166">
        <f t="shared" si="344"/>
        <v>100</v>
      </c>
      <c r="W589" s="166">
        <f t="shared" si="345"/>
        <v>100</v>
      </c>
      <c r="X589" s="166">
        <f t="shared" si="346"/>
        <v>100</v>
      </c>
      <c r="Y589" s="166">
        <f t="shared" si="347"/>
        <v>100</v>
      </c>
      <c r="Z589" s="166">
        <f t="shared" si="348"/>
        <v>100</v>
      </c>
      <c r="AA589" s="174">
        <f t="shared" si="349"/>
        <v>100</v>
      </c>
      <c r="AB589" s="174">
        <f t="shared" si="350"/>
        <v>100</v>
      </c>
      <c r="AC589" s="174">
        <f t="shared" si="351"/>
        <v>100</v>
      </c>
      <c r="AF589" s="162">
        <f t="shared" si="352"/>
        <v>1</v>
      </c>
      <c r="AG589" s="162">
        <f t="shared" si="353"/>
        <v>1</v>
      </c>
      <c r="AH589" s="162">
        <f t="shared" si="354"/>
        <v>3</v>
      </c>
      <c r="AI589" s="162">
        <f t="shared" si="355"/>
        <v>5</v>
      </c>
      <c r="AJ589" s="251"/>
      <c r="AN589" s="273" t="s">
        <v>781</v>
      </c>
    </row>
    <row r="590" spans="1:43" ht="17.25" customHeight="1">
      <c r="V590" s="166">
        <f t="shared" ref="V590:V596" si="356">IF(O590=1,10,100)</f>
        <v>100</v>
      </c>
      <c r="W590" s="166">
        <f t="shared" ref="W590:W596" si="357">IF(O590=1,1,IF(O590=2,10,100))</f>
        <v>100</v>
      </c>
      <c r="X590" s="166">
        <f t="shared" ref="X590:X596" si="358">IF(O590=3,20,100)</f>
        <v>100</v>
      </c>
      <c r="Y590" s="166">
        <f t="shared" ref="Y590:Y596" si="359">IF(P590=1,10,100)</f>
        <v>100</v>
      </c>
      <c r="Z590" s="166">
        <f t="shared" ref="Z590:Z596" si="360">IF(P590=1,1,IF(P590=2,10,100))</f>
        <v>100</v>
      </c>
      <c r="AA590" s="174">
        <f t="shared" ref="AA590:AA596" si="361">IF(OR(EXACT(Q590,"1A"),EXACT(Q590,"1B")),0.1,IF(Q590=2,1,100))</f>
        <v>100</v>
      </c>
      <c r="AB590" s="174">
        <f t="shared" ref="AB590:AB596" si="362">IF(OR(EXACT(R590,"1A"),EXACT(R590,"1B")),0.1,IF(R590=2,1,100))</f>
        <v>100</v>
      </c>
      <c r="AC590" s="174">
        <f t="shared" ref="AC590:AC596" si="363">IF(OR(EXACT(S590,"1A"),EXACT(S590,"1B")),0.3,IF(S590=2,3,100))</f>
        <v>100</v>
      </c>
      <c r="AF590" s="162">
        <f t="shared" si="352"/>
        <v>100</v>
      </c>
      <c r="AG590" s="162">
        <f t="shared" si="353"/>
        <v>100</v>
      </c>
      <c r="AH590" s="162">
        <f t="shared" si="354"/>
        <v>100</v>
      </c>
      <c r="AI590" s="162">
        <f t="shared" si="355"/>
        <v>100</v>
      </c>
      <c r="AJ590" s="251"/>
    </row>
    <row r="591" spans="1:43">
      <c r="V591" s="166">
        <f t="shared" si="356"/>
        <v>100</v>
      </c>
      <c r="W591" s="166">
        <f t="shared" si="357"/>
        <v>100</v>
      </c>
      <c r="X591" s="166">
        <f t="shared" si="358"/>
        <v>100</v>
      </c>
      <c r="Y591" s="166">
        <f t="shared" si="359"/>
        <v>100</v>
      </c>
      <c r="Z591" s="166">
        <f t="shared" si="360"/>
        <v>100</v>
      </c>
      <c r="AA591" s="174">
        <f t="shared" si="361"/>
        <v>100</v>
      </c>
      <c r="AB591" s="174">
        <f t="shared" si="362"/>
        <v>100</v>
      </c>
      <c r="AC591" s="174">
        <f t="shared" si="363"/>
        <v>100</v>
      </c>
      <c r="AF591" s="162">
        <f t="shared" si="352"/>
        <v>100</v>
      </c>
      <c r="AG591" s="162">
        <f t="shared" si="353"/>
        <v>100</v>
      </c>
      <c r="AH591" s="162">
        <f t="shared" si="354"/>
        <v>100</v>
      </c>
      <c r="AI591" s="162">
        <f t="shared" si="355"/>
        <v>100</v>
      </c>
      <c r="AJ591" s="251"/>
    </row>
    <row r="592" spans="1:43">
      <c r="V592" s="166">
        <f t="shared" si="356"/>
        <v>100</v>
      </c>
      <c r="W592" s="166">
        <f t="shared" si="357"/>
        <v>100</v>
      </c>
      <c r="X592" s="166">
        <f t="shared" si="358"/>
        <v>100</v>
      </c>
      <c r="Y592" s="166">
        <f t="shared" si="359"/>
        <v>100</v>
      </c>
      <c r="Z592" s="166">
        <f t="shared" si="360"/>
        <v>100</v>
      </c>
      <c r="AA592" s="174">
        <f t="shared" si="361"/>
        <v>100</v>
      </c>
      <c r="AB592" s="174">
        <f t="shared" si="362"/>
        <v>100</v>
      </c>
      <c r="AC592" s="174">
        <f t="shared" si="363"/>
        <v>100</v>
      </c>
      <c r="AF592" s="162">
        <f t="shared" si="352"/>
        <v>100</v>
      </c>
      <c r="AG592" s="162">
        <f t="shared" si="353"/>
        <v>100</v>
      </c>
      <c r="AH592" s="162">
        <f t="shared" si="354"/>
        <v>100</v>
      </c>
      <c r="AI592" s="162">
        <f t="shared" si="355"/>
        <v>100</v>
      </c>
      <c r="AJ592" s="251"/>
    </row>
    <row r="593" spans="22:36">
      <c r="V593" s="166">
        <f t="shared" si="356"/>
        <v>100</v>
      </c>
      <c r="W593" s="166">
        <f t="shared" si="357"/>
        <v>100</v>
      </c>
      <c r="X593" s="166">
        <f t="shared" si="358"/>
        <v>100</v>
      </c>
      <c r="Y593" s="166">
        <f t="shared" si="359"/>
        <v>100</v>
      </c>
      <c r="Z593" s="166">
        <f t="shared" si="360"/>
        <v>100</v>
      </c>
      <c r="AA593" s="174">
        <f t="shared" si="361"/>
        <v>100</v>
      </c>
      <c r="AB593" s="174">
        <f t="shared" si="362"/>
        <v>100</v>
      </c>
      <c r="AC593" s="174">
        <f t="shared" si="363"/>
        <v>100</v>
      </c>
      <c r="AF593" s="162">
        <f t="shared" si="352"/>
        <v>100</v>
      </c>
      <c r="AG593" s="162">
        <f t="shared" si="353"/>
        <v>100</v>
      </c>
      <c r="AH593" s="162">
        <f t="shared" si="354"/>
        <v>100</v>
      </c>
      <c r="AI593" s="162">
        <f t="shared" si="355"/>
        <v>100</v>
      </c>
      <c r="AJ593" s="251"/>
    </row>
    <row r="594" spans="22:36">
      <c r="V594" s="166">
        <f t="shared" si="356"/>
        <v>100</v>
      </c>
      <c r="W594" s="166">
        <f t="shared" si="357"/>
        <v>100</v>
      </c>
      <c r="X594" s="166">
        <f t="shared" si="358"/>
        <v>100</v>
      </c>
      <c r="Y594" s="166">
        <f t="shared" si="359"/>
        <v>100</v>
      </c>
      <c r="Z594" s="166">
        <f t="shared" si="360"/>
        <v>100</v>
      </c>
      <c r="AA594" s="174">
        <f t="shared" si="361"/>
        <v>100</v>
      </c>
      <c r="AB594" s="174">
        <f t="shared" si="362"/>
        <v>100</v>
      </c>
      <c r="AC594" s="174">
        <f t="shared" si="363"/>
        <v>100</v>
      </c>
    </row>
    <row r="595" spans="22:36">
      <c r="V595" s="166">
        <f t="shared" si="356"/>
        <v>100</v>
      </c>
      <c r="W595" s="166">
        <f t="shared" si="357"/>
        <v>100</v>
      </c>
      <c r="X595" s="166">
        <f t="shared" si="358"/>
        <v>100</v>
      </c>
      <c r="Y595" s="166">
        <f t="shared" si="359"/>
        <v>100</v>
      </c>
      <c r="Z595" s="166">
        <f t="shared" si="360"/>
        <v>100</v>
      </c>
      <c r="AA595" s="174">
        <f t="shared" si="361"/>
        <v>100</v>
      </c>
      <c r="AB595" s="174">
        <f t="shared" si="362"/>
        <v>100</v>
      </c>
      <c r="AC595" s="174">
        <f t="shared" si="363"/>
        <v>100</v>
      </c>
    </row>
    <row r="596" spans="22:36">
      <c r="V596" s="166">
        <f t="shared" si="356"/>
        <v>100</v>
      </c>
      <c r="W596" s="166">
        <f t="shared" si="357"/>
        <v>100</v>
      </c>
      <c r="X596" s="166">
        <f t="shared" si="358"/>
        <v>100</v>
      </c>
      <c r="Y596" s="166">
        <f t="shared" si="359"/>
        <v>100</v>
      </c>
      <c r="Z596" s="166">
        <f t="shared" si="360"/>
        <v>100</v>
      </c>
      <c r="AA596" s="174">
        <f t="shared" si="361"/>
        <v>100</v>
      </c>
      <c r="AB596" s="174">
        <f t="shared" si="362"/>
        <v>100</v>
      </c>
      <c r="AC596" s="174">
        <f t="shared" si="363"/>
        <v>100</v>
      </c>
    </row>
    <row r="695" ht="14.25" customHeight="1"/>
    <row r="733" spans="9:39">
      <c r="I733" s="343"/>
      <c r="AJ733" s="163"/>
      <c r="AM733" s="163"/>
    </row>
    <row r="734" spans="9:39">
      <c r="I734" s="343"/>
      <c r="AM734" s="163"/>
    </row>
    <row r="735" spans="9:39">
      <c r="I735" s="343"/>
      <c r="AM735" s="163"/>
    </row>
    <row r="736" spans="9:39">
      <c r="I736" s="343"/>
      <c r="AM736" s="163"/>
    </row>
    <row r="737" spans="9:39">
      <c r="I737" s="343"/>
      <c r="AM737" s="163"/>
    </row>
    <row r="738" spans="9:39">
      <c r="I738" s="343"/>
      <c r="AM738" s="163"/>
    </row>
    <row r="739" spans="9:39">
      <c r="I739" s="343"/>
      <c r="AM739" s="163"/>
    </row>
    <row r="740" spans="9:39">
      <c r="I740" s="343"/>
      <c r="AM740" s="163"/>
    </row>
    <row r="741" spans="9:39">
      <c r="I741" s="343"/>
      <c r="AM741" s="163"/>
    </row>
    <row r="742" spans="9:39">
      <c r="I742" s="343"/>
      <c r="AM742" s="163"/>
    </row>
    <row r="743" spans="9:39">
      <c r="I743" s="343"/>
      <c r="AM743" s="163"/>
    </row>
    <row r="744" spans="9:39">
      <c r="I744" s="343"/>
    </row>
    <row r="745" spans="9:39">
      <c r="I745" s="343"/>
    </row>
  </sheetData>
  <sortState xmlns:xlrd2="http://schemas.microsoft.com/office/spreadsheetml/2017/richdata2" ref="A2:AMJ745">
    <sortCondition ref="B2:B745"/>
  </sortState>
  <hyperlinks>
    <hyperlink ref="I145" r:id="rId1" location="L-78ada988-0524-4b45-9c28-a18dc38436a8" xr:uid="{00000000-0004-0000-0300-000000000000}"/>
    <hyperlink ref="AJ145" r:id="rId2" location="L-78ada988-0524-4b45-9c28-a18dc38436a8" xr:uid="{00000000-0004-0000-0300-000001000000}"/>
    <hyperlink ref="AM145" r:id="rId3" location="L-78ada988-0524-4b45-9c28-a18dc38436a8" xr:uid="{00000000-0004-0000-0300-000002000000}"/>
    <hyperlink ref="I209" r:id="rId4" location="AGGR-da6c40b2-b60a-400d-a97c-2268056a6392" xr:uid="{00000000-0004-0000-0300-000003000000}"/>
    <hyperlink ref="AM209" r:id="rId5" location="AGGR-ed9f32e4-ef3e-42dd-b0d2-94e1d341f585" xr:uid="{00000000-0004-0000-0300-000004000000}"/>
    <hyperlink ref="I334" r:id="rId6" xr:uid="{00000000-0004-0000-0300-000005000000}"/>
    <hyperlink ref="AJ176" r:id="rId7" location="AGGR-94027175-c60f-4658-bce1-f7c66562ef8a" xr:uid="{00000000-0004-0000-0300-000006000000}"/>
    <hyperlink ref="AM176" r:id="rId8" location="AGGR-c343c84a-3ca2-4a39-8d14-4a7b7cae963d" xr:uid="{00000000-0004-0000-0300-000007000000}"/>
    <hyperlink ref="I182" r:id="rId9" location="AGGR-300e3823-7f32-4f32-90e5-bf2d0a7a42ea" xr:uid="{00000000-0004-0000-0300-000008000000}"/>
    <hyperlink ref="AM182" r:id="rId10" location="AGGR-a511c45f-57c9-451d-b389-24a7b410d899" xr:uid="{00000000-0004-0000-0300-000009000000}"/>
    <hyperlink ref="I172" r:id="rId11" location="L-ab86c44a-e328-4d9a-93d3-c9b0caaca029" xr:uid="{00000000-0004-0000-0300-00000A000000}"/>
    <hyperlink ref="AM172" r:id="rId12" location="L-ab86c44a-e328-4d9a-93d3-c9b0caaca029" xr:uid="{00000000-0004-0000-0300-00000B000000}"/>
    <hyperlink ref="E62" r:id="rId13" location="L-24b90e0f-6d0f-45d2-b91e-4f22e14b7778" xr:uid="{00000000-0004-0000-0300-00000C000000}"/>
    <hyperlink ref="I62" r:id="rId14" location="AGGR-3bd57441-5816-4e8d-bc8a-420d4961209e" xr:uid="{00000000-0004-0000-0300-00000D000000}"/>
    <hyperlink ref="AQ62" r:id="rId15" xr:uid="{00000000-0004-0000-0300-00000E000000}"/>
    <hyperlink ref="AM206" r:id="rId16" location="AGGR-14fa63d4-f293-4a72-b4a0-ff120136eeb4" xr:uid="{00000000-0004-0000-0300-00000F000000}"/>
    <hyperlink ref="I208" r:id="rId17" location="L-2176689a-e939-4edc-a35f-97d97699a4fc" xr:uid="{00000000-0004-0000-0300-000010000000}"/>
    <hyperlink ref="AM208" r:id="rId18" location="L-2176689a-e939-4edc-a35f-97d97699a4fc" xr:uid="{00000000-0004-0000-0300-000011000000}"/>
    <hyperlink ref="AM196" r:id="rId19" location="AGGR-b08318b1-49b9-46ad-9e2d-e6ffec081a99" xr:uid="{00000000-0004-0000-0300-000012000000}"/>
    <hyperlink ref="AJ146" r:id="rId20" location="AGGR-82b51dac-4f45-4a37-9ddd-08388fb1bcd5" xr:uid="{00000000-0004-0000-0300-000013000000}"/>
    <hyperlink ref="AM146" r:id="rId21" location="AGGR-82b51dac-4f45-4a37-9ddd-08388fb1bcd5" xr:uid="{00000000-0004-0000-0300-000014000000}"/>
    <hyperlink ref="E60" r:id="rId22" location="AGGR-571aafca-c601-4cf7-bda3-48eb496c6a5c" xr:uid="{00000000-0004-0000-0300-000015000000}"/>
    <hyperlink ref="E65" r:id="rId23" location="L-d8bfd967-6f91-4177-9192-98deb8a16a46" xr:uid="{00000000-0004-0000-0300-000016000000}"/>
    <hyperlink ref="I65" r:id="rId24" xr:uid="{00000000-0004-0000-0300-000017000000}"/>
    <hyperlink ref="AM173" r:id="rId25" location="L-12336d3e-aece-4bef-aa2e-0dda6c1ea3f2" xr:uid="{00000000-0004-0000-0300-000018000000}"/>
    <hyperlink ref="AM205" r:id="rId26" location="AGGR-51b8a2a6-be2e-454c-9a05-97ad86fe4b0f" xr:uid="{00000000-0004-0000-0300-000019000000}"/>
    <hyperlink ref="E35" r:id="rId27" location="AGGR-7b841654-5d7c-4b31-9d69-3dd5e7e50db5" xr:uid="{00000000-0004-0000-0300-00001A000000}"/>
    <hyperlink ref="I35" r:id="rId28" xr:uid="{00000000-0004-0000-0300-00001B000000}"/>
    <hyperlink ref="I58" r:id="rId29" location="AGGR-09296125-8d1b-44ed-8cf7-bf1a6339f925" xr:uid="{00000000-0004-0000-0300-00001C000000}"/>
    <hyperlink ref="I26" r:id="rId30" location="AGGR-32c0ade5-db80-4c77-9bff-61e6bfa881d9" xr:uid="{00000000-0004-0000-0300-00001D000000}"/>
    <hyperlink ref="AJ26" r:id="rId31" location="AGGR-c417098c-43b1-4aaf-b4c1-1cf23dca47c7" display="no limit (But limits for total salt concentration)" xr:uid="{00000000-0004-0000-0300-00001E000000}"/>
    <hyperlink ref="E22" r:id="rId32" location="L-19b41b49-7a6f-42d4-b32c-5c0137c6e552" xr:uid="{00000000-0004-0000-0300-00001F000000}"/>
    <hyperlink ref="I22" r:id="rId33" location="AGGR-0559ceda-c082-4ac3-8c08-e719d8d2fd1e" xr:uid="{00000000-0004-0000-0300-000020000000}"/>
    <hyperlink ref="AQ22" r:id="rId34" xr:uid="{00000000-0004-0000-0300-000021000000}"/>
    <hyperlink ref="E33" r:id="rId35" location="L-cbec98da-4735-422f-b3a3-f19f7897b4e6" xr:uid="{00000000-0004-0000-0300-000022000000}"/>
    <hyperlink ref="I33" r:id="rId36" location="AGGR-0ea58d3a-a6da-4df3-a0f1-a34bbb5472c1" xr:uid="{00000000-0004-0000-0300-000023000000}"/>
    <hyperlink ref="I36" r:id="rId37" xr:uid="{00000000-0004-0000-0300-000024000000}"/>
    <hyperlink ref="I20" r:id="rId38" location="AGGR-f40b4404-734c-4af8-9ec3-9b90347a4086" xr:uid="{00000000-0004-0000-0300-000025000000}"/>
    <hyperlink ref="AJ20" r:id="rId39" location="AGGR-53ddf848-e431-4f00-b7ca-3a1fb5118771" display="0,127" xr:uid="{00000000-0004-0000-0300-000026000000}"/>
    <hyperlink ref="AQ220" r:id="rId40" xr:uid="{00000000-0004-0000-0300-000027000000}"/>
    <hyperlink ref="AS347" r:id="rId41" xr:uid="{00000000-0004-0000-0300-000028000000}"/>
    <hyperlink ref="AQ31" r:id="rId42" xr:uid="{00000000-0004-0000-0300-000029000000}"/>
    <hyperlink ref="AQ32" r:id="rId43" xr:uid="{00000000-0004-0000-0300-00002A000000}"/>
    <hyperlink ref="A318" r:id="rId44" xr:uid="{00000000-0004-0000-0300-00002B000000}"/>
    <hyperlink ref="AQ358" r:id="rId45" location="L-99b1eb7d-7071-419b-b999-b6b6e431644d" xr:uid="{00000000-0004-0000-0300-00002C000000}"/>
    <hyperlink ref="AQ360" r:id="rId46" location="L-99b1eb7d-7071-419b-b999-b6b6e431644d" xr:uid="{00000000-0004-0000-0300-00002D000000}"/>
    <hyperlink ref="AQ69" r:id="rId47" xr:uid="{00000000-0004-0000-0300-00002E000000}"/>
    <hyperlink ref="AQ38" r:id="rId48" xr:uid="{00000000-0004-0000-0300-00002F000000}"/>
    <hyperlink ref="AQ44" r:id="rId49" location="L-e19d4d9a-e7c6-4b3a-9097-c1e40552a670" xr:uid="{00000000-0004-0000-0300-000030000000}"/>
    <hyperlink ref="AQ42" r:id="rId50" display="regisztráció NIKKEL és MANGÁN/CINK tartalom fontos" xr:uid="{00000000-0004-0000-0300-000031000000}"/>
    <hyperlink ref="AQ46" r:id="rId51" location="L-b5ee0cb6-9ecd-4bff-ba1f-cd9c19630254" xr:uid="{00000000-0004-0000-0300-000032000000}"/>
    <hyperlink ref="AQ49" r:id="rId52" xr:uid="{00000000-0004-0000-0300-000033000000}"/>
    <hyperlink ref="AQ41" r:id="rId53" display="CLP01 a regisztrációval egyező" xr:uid="{00000000-0004-0000-0300-000034000000}"/>
    <hyperlink ref="AR346" r:id="rId54" xr:uid="{00000000-0004-0000-0300-000035000000}"/>
    <hyperlink ref="AQ50" r:id="rId55" xr:uid="{00000000-0004-0000-0300-000036000000}"/>
    <hyperlink ref="AQ34" r:id="rId56" xr:uid="{00000000-0004-0000-0300-000037000000}"/>
    <hyperlink ref="AQ23" r:id="rId57" xr:uid="{00000000-0004-0000-0300-000038000000}"/>
    <hyperlink ref="AQ40" r:id="rId58" xr:uid="{00000000-0004-0000-0300-000039000000}"/>
    <hyperlink ref="AQ53" r:id="rId59" xr:uid="{00000000-0004-0000-0300-00003A000000}"/>
    <hyperlink ref="AQ54" r:id="rId60" xr:uid="{00000000-0004-0000-0300-00003B000000}"/>
    <hyperlink ref="AQ47" r:id="rId61" display="CLP  regisztrációval egyező" xr:uid="{00000000-0004-0000-0300-00003C000000}"/>
    <hyperlink ref="AQ51" r:id="rId62" location="L-421a865a-e574-4973-8c21-5de9d35ba378" xr:uid="{00000000-0004-0000-0300-00003D000000}"/>
    <hyperlink ref="AQ56" r:id="rId63" xr:uid="{00000000-0004-0000-0300-00003E000000}"/>
    <hyperlink ref="AQ52" r:id="rId64" xr:uid="{00000000-0004-0000-0300-00003F000000}"/>
    <hyperlink ref="AQ115" r:id="rId65" display="CLP, de én hozzáadtam az Asp. 1-et, mert azt biztos" xr:uid="{00000000-0004-0000-0300-000040000000}"/>
    <hyperlink ref="AQ24" r:id="rId66" xr:uid="{00000000-0004-0000-0300-000041000000}"/>
    <hyperlink ref="AQ11" r:id="rId67" display="regisztráció a harmonizálttal meegyező" xr:uid="{00000000-0004-0000-0300-000042000000}"/>
    <hyperlink ref="AQ25" r:id="rId68" xr:uid="{00000000-0004-0000-0300-000043000000}"/>
    <hyperlink ref="AP410" r:id="rId69" location="L-2ba8acd4-fffa-455a-b2f5-6d5a4ade9a13" display="regisztráció hozzávéve a Chronic 1" xr:uid="{00000000-0004-0000-0300-000044000000}"/>
    <hyperlink ref="AQ378" r:id="rId70" location="L-d566d4f9-d7e9-4798-98b3-2e47f5d27f3b" xr:uid="{00000000-0004-0000-0300-000045000000}"/>
    <hyperlink ref="AQ315" r:id="rId71" location="L-da731146-030f-4374-a27b-bf40eb304b99" display="a regisztráció szigorúbb, mint a harmonizált" xr:uid="{00000000-0004-0000-0300-000046000000}"/>
    <hyperlink ref="AQ316" r:id="rId72" location="L-01dd6fba-9501-4e36-b275-44eec8eb9f75" xr:uid="{00000000-0004-0000-0300-000047000000}"/>
    <hyperlink ref="AQ57" r:id="rId73" location="L-2f90efb3-def6-4952-9cac-db845cdb7e9a" display="harmonizált" xr:uid="{00000000-0004-0000-0300-000048000000}"/>
    <hyperlink ref="AQ15" r:id="rId74" xr:uid="{00000000-0004-0000-0300-000049000000}"/>
    <hyperlink ref="AQ16" r:id="rId75" xr:uid="{00000000-0004-0000-0300-00004A000000}"/>
    <hyperlink ref="AQ17" r:id="rId76" xr:uid="{00000000-0004-0000-0300-00004B000000}"/>
    <hyperlink ref="AQ525" r:id="rId77" xr:uid="{00000000-0004-0000-0300-00004C000000}"/>
    <hyperlink ref="AQ20" r:id="rId78" display="regisztráció" xr:uid="{00000000-0004-0000-0300-00004D000000}"/>
    <hyperlink ref="AQ37" r:id="rId79" display="regisztrációban a vizes oldat érzékenyítő, a szilárd nem" xr:uid="{00000000-0004-0000-0300-00004E000000}"/>
    <hyperlink ref="AQ58" r:id="rId80" display="CLP00, de 2015 februárban beadták a Repr. 1B javaslatot. A regisztrációban Skin Corr. 1C és a két M tényező jött hozzá" xr:uid="{00000000-0004-0000-0300-00004F000000}"/>
    <hyperlink ref="AQ65" r:id="rId81" xr:uid="{00000000-0004-0000-0300-000050000000}"/>
    <hyperlink ref="AQ35" r:id="rId82" xr:uid="{00000000-0004-0000-0300-000051000000}"/>
    <hyperlink ref="AQ27" r:id="rId83" xr:uid="{00000000-0004-0000-0300-000052000000}"/>
    <hyperlink ref="AQ3" r:id="rId84" xr:uid="{00000000-0004-0000-0300-000053000000}"/>
    <hyperlink ref="AQ6" r:id="rId85" xr:uid="{00000000-0004-0000-0300-000054000000}"/>
    <hyperlink ref="AQ4" r:id="rId86" xr:uid="{00000000-0004-0000-0300-000055000000}"/>
    <hyperlink ref="AQ7" r:id="rId87" display="a regisztráció kiveszi a harmonizáltból az Aquatic Acute 1-et" xr:uid="{00000000-0004-0000-0300-000056000000}"/>
    <hyperlink ref="AQ8" r:id="rId88" xr:uid="{00000000-0004-0000-0300-000057000000}"/>
    <hyperlink ref="AQ9" r:id="rId89" xr:uid="{00000000-0004-0000-0300-000058000000}"/>
    <hyperlink ref="AQ10" r:id="rId90" xr:uid="{00000000-0004-0000-0300-000059000000}"/>
    <hyperlink ref="AQ12" r:id="rId91" xr:uid="{00000000-0004-0000-0300-00005A000000}"/>
    <hyperlink ref="AQ13" r:id="rId92" xr:uid="{00000000-0004-0000-0300-00005B000000}"/>
    <hyperlink ref="AQ14" r:id="rId93" display="regisztráció, de ha szennyezett, akkor új végpontok jönnek be" xr:uid="{00000000-0004-0000-0300-00005C000000}"/>
    <hyperlink ref="AQ19" r:id="rId94" xr:uid="{00000000-0004-0000-0300-00005D000000}"/>
    <hyperlink ref="AQ21" r:id="rId95" xr:uid="{00000000-0004-0000-0300-00005E000000}"/>
    <hyperlink ref="AQ26" r:id="rId96" xr:uid="{00000000-0004-0000-0300-00005F000000}"/>
    <hyperlink ref="I27" r:id="rId97" display="http://echa.europa.eu/hu/registration-dossier/-/registered-dossier/16162/7/1" xr:uid="{00000000-0004-0000-0300-000060000000}"/>
    <hyperlink ref="AQ28" r:id="rId98" xr:uid="{00000000-0004-0000-0300-000061000000}"/>
    <hyperlink ref="AQ29" r:id="rId99" xr:uid="{00000000-0004-0000-0300-000062000000}"/>
    <hyperlink ref="AQ30" r:id="rId100" xr:uid="{00000000-0004-0000-0300-000063000000}"/>
    <hyperlink ref="I30" r:id="rId101" display="http://echa.europa.eu/hu/registration-dossier/-/registered-dossier/14890" xr:uid="{00000000-0004-0000-0300-000064000000}"/>
    <hyperlink ref="AQ33" r:id="rId102" display="A regisztrációban hozzáadják a STOT-ot és a Met. Corr. Egy 2015 februári javaslatban az M faktorokat tízszeresére emelnék a regisztrációhoz képest. Ezt adtam meg." xr:uid="{00000000-0004-0000-0300-000065000000}"/>
    <hyperlink ref="AQ36" r:id="rId103" xr:uid="{00000000-0004-0000-0300-000066000000}"/>
    <hyperlink ref="AJ37" r:id="rId104" display="http://echa.europa.eu/hu/registration-dossier/-/registered-dossier/15539/6/1" xr:uid="{00000000-0004-0000-0300-000067000000}"/>
    <hyperlink ref="I37" r:id="rId105" display="http://echa.europa.eu/hu/registration-dossier/-/registered-dossier/15539/7/1" xr:uid="{00000000-0004-0000-0300-000068000000}"/>
    <hyperlink ref="AJ38" r:id="rId106" xr:uid="{00000000-0004-0000-0300-000069000000}"/>
    <hyperlink ref="AQ39" r:id="rId107" xr:uid="{00000000-0004-0000-0300-00006A000000}"/>
    <hyperlink ref="AJ39" r:id="rId108" display="0,0078" xr:uid="{00000000-0004-0000-0300-00006B000000}"/>
    <hyperlink ref="I41" r:id="rId109" display="http://echa.europa.eu/hu/registration-dossier/-/registered-dossier/15304/7/1" xr:uid="{00000000-0004-0000-0300-00006C000000}"/>
    <hyperlink ref="AQ43" r:id="rId110" xr:uid="{00000000-0004-0000-0300-00006D000000}"/>
    <hyperlink ref="AQ45" r:id="rId111" location="L-b5ee0cb6-9ecd-4bff-ba1f-cd9c19630254" xr:uid="{00000000-0004-0000-0300-00006E000000}"/>
    <hyperlink ref="AQ48" r:id="rId112" display="http://echa.europa.eu/registration-dossier/-/registered-dossier/15179/2/1" xr:uid="{00000000-0004-0000-0300-00006F000000}"/>
    <hyperlink ref="AR51" r:id="rId113" xr:uid="{00000000-0004-0000-0300-000070000000}"/>
    <hyperlink ref="AJ52" r:id="rId114" xr:uid="{00000000-0004-0000-0300-000071000000}"/>
    <hyperlink ref="AQ55" r:id="rId115" xr:uid="{00000000-0004-0000-0300-000072000000}"/>
    <hyperlink ref="AQ60" r:id="rId116" xr:uid="{00000000-0004-0000-0300-000073000000}"/>
    <hyperlink ref="AQ61" r:id="rId117" xr:uid="{00000000-0004-0000-0300-000074000000}"/>
    <hyperlink ref="AQ63" r:id="rId118" xr:uid="{00000000-0004-0000-0300-000075000000}"/>
    <hyperlink ref="AQ64" r:id="rId119" xr:uid="{00000000-0004-0000-0300-000076000000}"/>
    <hyperlink ref="AQ66" r:id="rId120" xr:uid="{00000000-0004-0000-0300-000077000000}"/>
    <hyperlink ref="AQ67" r:id="rId121" xr:uid="{00000000-0004-0000-0300-000078000000}"/>
    <hyperlink ref="AQ68" r:id="rId122" xr:uid="{00000000-0004-0000-0300-000079000000}"/>
    <hyperlink ref="AQ70" r:id="rId123" xr:uid="{00000000-0004-0000-0300-00007A000000}"/>
    <hyperlink ref="AQ71" r:id="rId124" xr:uid="{00000000-0004-0000-0300-00007B000000}"/>
    <hyperlink ref="AQ72" r:id="rId125" xr:uid="{00000000-0004-0000-0300-00007C000000}"/>
    <hyperlink ref="AQ73" r:id="rId126" xr:uid="{00000000-0004-0000-0300-00007D000000}"/>
    <hyperlink ref="AQ74" r:id="rId127" xr:uid="{00000000-0004-0000-0300-00007E000000}"/>
    <hyperlink ref="AQ75" r:id="rId128" xr:uid="{00000000-0004-0000-0300-00007F000000}"/>
    <hyperlink ref="AQ76" r:id="rId129" xr:uid="{00000000-0004-0000-0300-000080000000}"/>
    <hyperlink ref="AQ77" r:id="rId130" xr:uid="{00000000-0004-0000-0300-000081000000}"/>
    <hyperlink ref="AQ78" r:id="rId131" xr:uid="{00000000-0004-0000-0300-000082000000}"/>
    <hyperlink ref="AQ79" r:id="rId132" xr:uid="{00000000-0004-0000-0300-000083000000}"/>
    <hyperlink ref="AQ80" r:id="rId133" xr:uid="{00000000-0004-0000-0300-000084000000}"/>
    <hyperlink ref="AQ81" r:id="rId134" xr:uid="{00000000-0004-0000-0300-000085000000}"/>
    <hyperlink ref="AQ87" r:id="rId135" xr:uid="{00000000-0004-0000-0300-000086000000}"/>
    <hyperlink ref="AQ89" r:id="rId136" xr:uid="{00000000-0004-0000-0300-000087000000}"/>
    <hyperlink ref="AQ90" r:id="rId137" xr:uid="{00000000-0004-0000-0300-000088000000}"/>
    <hyperlink ref="AQ91" r:id="rId138" xr:uid="{00000000-0004-0000-0300-000089000000}"/>
    <hyperlink ref="AQ92" r:id="rId139" xr:uid="{00000000-0004-0000-0300-00008A000000}"/>
    <hyperlink ref="AQ93" r:id="rId140" xr:uid="{00000000-0004-0000-0300-00008B000000}"/>
    <hyperlink ref="AQ94" r:id="rId141" xr:uid="{00000000-0004-0000-0300-00008C000000}"/>
    <hyperlink ref="AQ95" r:id="rId142" xr:uid="{00000000-0004-0000-0300-00008D000000}"/>
    <hyperlink ref="AQ96" r:id="rId143" xr:uid="{00000000-0004-0000-0300-00008E000000}"/>
    <hyperlink ref="AQ97" r:id="rId144" xr:uid="{00000000-0004-0000-0300-00008F000000}"/>
    <hyperlink ref="AQ98" r:id="rId145" xr:uid="{00000000-0004-0000-0300-000090000000}"/>
    <hyperlink ref="AQ99" r:id="rId146" xr:uid="{00000000-0004-0000-0300-000091000000}"/>
    <hyperlink ref="AQ100" r:id="rId147" xr:uid="{00000000-0004-0000-0300-000092000000}"/>
    <hyperlink ref="AQ103" r:id="rId148" xr:uid="{00000000-0004-0000-0300-000093000000}"/>
    <hyperlink ref="AQ104" r:id="rId149" xr:uid="{00000000-0004-0000-0300-000094000000}"/>
    <hyperlink ref="AQ105" r:id="rId150" xr:uid="{00000000-0004-0000-0300-000095000000}"/>
    <hyperlink ref="AQ108" r:id="rId151" xr:uid="{00000000-0004-0000-0300-000096000000}"/>
    <hyperlink ref="AQ109" r:id="rId152" xr:uid="{00000000-0004-0000-0300-000097000000}"/>
    <hyperlink ref="AQ110" r:id="rId153" xr:uid="{00000000-0004-0000-0300-000098000000}"/>
    <hyperlink ref="AQ111" r:id="rId154" xr:uid="{00000000-0004-0000-0300-000099000000}"/>
    <hyperlink ref="AQ112" r:id="rId155" xr:uid="{00000000-0004-0000-0300-00009A000000}"/>
    <hyperlink ref="AQ113" r:id="rId156" xr:uid="{00000000-0004-0000-0300-00009B000000}"/>
    <hyperlink ref="AQ114" r:id="rId157" xr:uid="{00000000-0004-0000-0300-00009C000000}"/>
    <hyperlink ref="AQ116" r:id="rId158" xr:uid="{00000000-0004-0000-0300-00009D000000}"/>
    <hyperlink ref="AQ117" r:id="rId159" xr:uid="{00000000-0004-0000-0300-00009E000000}"/>
    <hyperlink ref="AQ118" r:id="rId160" xr:uid="{00000000-0004-0000-0300-00009F000000}"/>
    <hyperlink ref="AQ120" r:id="rId161" xr:uid="{00000000-0004-0000-0300-0000A0000000}"/>
    <hyperlink ref="AQ121" r:id="rId162" xr:uid="{00000000-0004-0000-0300-0000A1000000}"/>
    <hyperlink ref="AQ122" r:id="rId163" xr:uid="{00000000-0004-0000-0300-0000A2000000}"/>
    <hyperlink ref="AQ123" r:id="rId164" xr:uid="{00000000-0004-0000-0300-0000A3000000}"/>
    <hyperlink ref="AQ124" r:id="rId165" xr:uid="{00000000-0004-0000-0300-0000A4000000}"/>
    <hyperlink ref="AQ125" r:id="rId166" xr:uid="{00000000-0004-0000-0300-0000A5000000}"/>
    <hyperlink ref="AQ126" r:id="rId167" xr:uid="{00000000-0004-0000-0300-0000A6000000}"/>
    <hyperlink ref="AQ127" r:id="rId168" xr:uid="{00000000-0004-0000-0300-0000A7000000}"/>
    <hyperlink ref="AQ128" r:id="rId169" xr:uid="{00000000-0004-0000-0300-0000A8000000}"/>
    <hyperlink ref="AQ129" r:id="rId170" xr:uid="{00000000-0004-0000-0300-0000A9000000}"/>
    <hyperlink ref="AQ130" r:id="rId171" xr:uid="{00000000-0004-0000-0300-0000AA000000}"/>
    <hyperlink ref="AQ132" r:id="rId172" xr:uid="{00000000-0004-0000-0300-0000AB000000}"/>
    <hyperlink ref="AQ133" r:id="rId173" xr:uid="{00000000-0004-0000-0300-0000AC000000}"/>
    <hyperlink ref="AQ134" r:id="rId174" xr:uid="{00000000-0004-0000-0300-0000AD000000}"/>
    <hyperlink ref="AQ135" r:id="rId175" xr:uid="{00000000-0004-0000-0300-0000AE000000}"/>
    <hyperlink ref="AQ136" r:id="rId176" xr:uid="{00000000-0004-0000-0300-0000AF000000}"/>
    <hyperlink ref="AQ137" r:id="rId177" xr:uid="{00000000-0004-0000-0300-0000B0000000}"/>
    <hyperlink ref="AQ138" r:id="rId178" xr:uid="{00000000-0004-0000-0300-0000B1000000}"/>
    <hyperlink ref="AQ139" r:id="rId179" xr:uid="{00000000-0004-0000-0300-0000B2000000}"/>
    <hyperlink ref="AQ140" r:id="rId180" xr:uid="{00000000-0004-0000-0300-0000B3000000}"/>
    <hyperlink ref="AQ141" r:id="rId181" xr:uid="{00000000-0004-0000-0300-0000B4000000}"/>
    <hyperlink ref="AQ142" r:id="rId182" xr:uid="{00000000-0004-0000-0300-0000B5000000}"/>
    <hyperlink ref="AQ143" r:id="rId183" xr:uid="{00000000-0004-0000-0300-0000B6000000}"/>
    <hyperlink ref="AQ144" r:id="rId184" xr:uid="{00000000-0004-0000-0300-0000B7000000}"/>
    <hyperlink ref="AQ145" r:id="rId185" xr:uid="{00000000-0004-0000-0300-0000B8000000}"/>
    <hyperlink ref="AQ146" r:id="rId186" display="CLP0 plusz a regiszráló STOT RE 2-je" xr:uid="{00000000-0004-0000-0300-0000B9000000}"/>
    <hyperlink ref="AQ147" r:id="rId187" xr:uid="{00000000-0004-0000-0300-0000BA000000}"/>
    <hyperlink ref="AQ148" r:id="rId188" xr:uid="{00000000-0004-0000-0300-0000BB000000}"/>
    <hyperlink ref="AQ149" r:id="rId189" xr:uid="{00000000-0004-0000-0300-0000BC000000}"/>
    <hyperlink ref="AQ150" r:id="rId190" xr:uid="{00000000-0004-0000-0300-0000BD000000}"/>
    <hyperlink ref="AQ151" r:id="rId191" xr:uid="{00000000-0004-0000-0300-0000BE000000}"/>
    <hyperlink ref="AQ153" r:id="rId192" xr:uid="{00000000-0004-0000-0300-0000BF000000}"/>
    <hyperlink ref="AQ152" r:id="rId193" xr:uid="{00000000-0004-0000-0300-0000C0000000}"/>
    <hyperlink ref="AQ154" r:id="rId194" xr:uid="{00000000-0004-0000-0300-0000C1000000}"/>
    <hyperlink ref="AQ155" r:id="rId195" xr:uid="{00000000-0004-0000-0300-0000C2000000}"/>
    <hyperlink ref="AQ156" r:id="rId196" xr:uid="{00000000-0004-0000-0300-0000C3000000}"/>
    <hyperlink ref="AQ157" r:id="rId197" xr:uid="{00000000-0004-0000-0300-0000C4000000}"/>
    <hyperlink ref="AQ158" r:id="rId198" xr:uid="{00000000-0004-0000-0300-0000C5000000}"/>
    <hyperlink ref="AQ159" r:id="rId199" xr:uid="{00000000-0004-0000-0300-0000C6000000}"/>
    <hyperlink ref="AQ160" r:id="rId200" xr:uid="{00000000-0004-0000-0300-0000C7000000}"/>
    <hyperlink ref="AQ161" r:id="rId201" xr:uid="{00000000-0004-0000-0300-0000C8000000}"/>
    <hyperlink ref="AQ162" r:id="rId202" xr:uid="{00000000-0004-0000-0300-0000C9000000}"/>
    <hyperlink ref="AQ163" r:id="rId203" xr:uid="{00000000-0004-0000-0300-0000CA000000}"/>
    <hyperlink ref="AQ164" r:id="rId204" xr:uid="{00000000-0004-0000-0300-0000CB000000}"/>
    <hyperlink ref="AQ166" r:id="rId205" xr:uid="{00000000-0004-0000-0300-0000CC000000}"/>
    <hyperlink ref="AQ167" r:id="rId206" xr:uid="{00000000-0004-0000-0300-0000CD000000}"/>
    <hyperlink ref="AQ168" r:id="rId207" xr:uid="{00000000-0004-0000-0300-0000CE000000}"/>
    <hyperlink ref="AQ169" r:id="rId208" xr:uid="{00000000-0004-0000-0300-0000CF000000}"/>
    <hyperlink ref="AQ170" r:id="rId209" xr:uid="{00000000-0004-0000-0300-0000D0000000}"/>
    <hyperlink ref="AQ171" r:id="rId210" xr:uid="{00000000-0004-0000-0300-0000D1000000}"/>
    <hyperlink ref="AQ172" r:id="rId211" xr:uid="{00000000-0004-0000-0300-0000D2000000}"/>
    <hyperlink ref="AQ173" r:id="rId212" xr:uid="{00000000-0004-0000-0300-0000D3000000}"/>
    <hyperlink ref="AQ174" r:id="rId213" xr:uid="{00000000-0004-0000-0300-0000D4000000}"/>
    <hyperlink ref="AQ175" r:id="rId214" xr:uid="{00000000-0004-0000-0300-0000D5000000}"/>
    <hyperlink ref="AQ176" r:id="rId215" xr:uid="{00000000-0004-0000-0300-0000D6000000}"/>
    <hyperlink ref="AQ177" r:id="rId216" display="ATP06, látható a bejelentési oldalon" xr:uid="{00000000-0004-0000-0300-0000D7000000}"/>
    <hyperlink ref="AQ178" r:id="rId217" xr:uid="{00000000-0004-0000-0300-0000D8000000}"/>
    <hyperlink ref="AQ179" r:id="rId218" xr:uid="{00000000-0004-0000-0300-0000D9000000}"/>
    <hyperlink ref="AQ180" r:id="rId219" xr:uid="{00000000-0004-0000-0300-0000DA000000}"/>
    <hyperlink ref="AQ181" r:id="rId220" xr:uid="{00000000-0004-0000-0300-0000DB000000}"/>
    <hyperlink ref="AQ182" r:id="rId221" xr:uid="{00000000-0004-0000-0300-0000DC000000}"/>
    <hyperlink ref="AQ184" r:id="rId222" xr:uid="{00000000-0004-0000-0300-0000DD000000}"/>
    <hyperlink ref="AQ185" r:id="rId223" xr:uid="{00000000-0004-0000-0300-0000DE000000}"/>
    <hyperlink ref="AQ186" r:id="rId224" xr:uid="{00000000-0004-0000-0300-0000DF000000}"/>
    <hyperlink ref="AQ187" r:id="rId225" xr:uid="{00000000-0004-0000-0300-0000E0000000}"/>
    <hyperlink ref="AQ188" r:id="rId226" xr:uid="{00000000-0004-0000-0300-0000E1000000}"/>
    <hyperlink ref="AQ189" r:id="rId227" xr:uid="{00000000-0004-0000-0300-0000E2000000}"/>
    <hyperlink ref="AQ190" r:id="rId228" xr:uid="{00000000-0004-0000-0300-0000E3000000}"/>
    <hyperlink ref="AQ191" r:id="rId229" xr:uid="{00000000-0004-0000-0300-0000E4000000}"/>
    <hyperlink ref="AQ192" r:id="rId230" xr:uid="{00000000-0004-0000-0300-0000E5000000}"/>
    <hyperlink ref="AQ193" r:id="rId231" xr:uid="{00000000-0004-0000-0300-0000E6000000}"/>
    <hyperlink ref="AQ194" r:id="rId232" xr:uid="{00000000-0004-0000-0300-0000E7000000}"/>
    <hyperlink ref="AQ195" r:id="rId233" xr:uid="{00000000-0004-0000-0300-0000E8000000}"/>
    <hyperlink ref="AQ196" r:id="rId234" xr:uid="{00000000-0004-0000-0300-0000E9000000}"/>
    <hyperlink ref="AQ197" r:id="rId235" xr:uid="{00000000-0004-0000-0300-0000EA000000}"/>
    <hyperlink ref="AQ198" r:id="rId236" xr:uid="{00000000-0004-0000-0300-0000EB000000}"/>
    <hyperlink ref="AQ199" r:id="rId237" xr:uid="{00000000-0004-0000-0300-0000EC000000}"/>
    <hyperlink ref="AQ200" r:id="rId238" xr:uid="{00000000-0004-0000-0300-0000ED000000}"/>
    <hyperlink ref="AQ201" r:id="rId239" xr:uid="{00000000-0004-0000-0300-0000EE000000}"/>
    <hyperlink ref="AQ202" r:id="rId240" xr:uid="{00000000-0004-0000-0300-0000EF000000}"/>
    <hyperlink ref="AQ203" r:id="rId241" xr:uid="{00000000-0004-0000-0300-0000F0000000}"/>
    <hyperlink ref="AQ204" r:id="rId242" xr:uid="{00000000-0004-0000-0300-0000F1000000}"/>
    <hyperlink ref="AQ205" r:id="rId243" xr:uid="{00000000-0004-0000-0300-0000F2000000}"/>
    <hyperlink ref="AQ206" r:id="rId244" xr:uid="{00000000-0004-0000-0300-0000F3000000}"/>
    <hyperlink ref="AQ207" r:id="rId245" xr:uid="{00000000-0004-0000-0300-0000F4000000}"/>
    <hyperlink ref="AQ208" r:id="rId246" xr:uid="{00000000-0004-0000-0300-0000F5000000}"/>
    <hyperlink ref="AQ209" r:id="rId247" xr:uid="{00000000-0004-0000-0300-0000F6000000}"/>
    <hyperlink ref="AQ210" r:id="rId248" xr:uid="{00000000-0004-0000-0300-0000F7000000}"/>
    <hyperlink ref="AQ211" r:id="rId249" xr:uid="{00000000-0004-0000-0300-0000F8000000}"/>
    <hyperlink ref="AQ212" r:id="rId250" xr:uid="{00000000-0004-0000-0300-0000F9000000}"/>
    <hyperlink ref="AQ213" r:id="rId251" xr:uid="{00000000-0004-0000-0300-0000FA000000}"/>
    <hyperlink ref="AQ214" r:id="rId252" xr:uid="{00000000-0004-0000-0300-0000FB000000}"/>
    <hyperlink ref="AQ215" r:id="rId253" xr:uid="{00000000-0004-0000-0300-0000FC000000}"/>
    <hyperlink ref="AQ216" r:id="rId254" xr:uid="{00000000-0004-0000-0300-0000FD000000}"/>
    <hyperlink ref="AQ217" r:id="rId255" xr:uid="{00000000-0004-0000-0300-0000FE000000}"/>
    <hyperlink ref="AQ218" r:id="rId256" xr:uid="{00000000-0004-0000-0300-0000FF000000}"/>
    <hyperlink ref="AQ219" r:id="rId257" xr:uid="{00000000-0004-0000-0300-000000010000}"/>
    <hyperlink ref="AQ221" r:id="rId258" xr:uid="{00000000-0004-0000-0300-000001010000}"/>
    <hyperlink ref="AQ222" r:id="rId259" xr:uid="{00000000-0004-0000-0300-000002010000}"/>
    <hyperlink ref="AQ223" r:id="rId260" xr:uid="{00000000-0004-0000-0300-000003010000}"/>
    <hyperlink ref="AQ224" r:id="rId261" xr:uid="{00000000-0004-0000-0300-000004010000}"/>
    <hyperlink ref="AQ225" r:id="rId262" xr:uid="{00000000-0004-0000-0300-000005010000}"/>
    <hyperlink ref="AQ226" r:id="rId263" xr:uid="{00000000-0004-0000-0300-000006010000}"/>
    <hyperlink ref="AQ227" r:id="rId264" xr:uid="{00000000-0004-0000-0300-000007010000}"/>
    <hyperlink ref="AQ228" r:id="rId265" xr:uid="{00000000-0004-0000-0300-000008010000}"/>
    <hyperlink ref="AQ229" r:id="rId266" xr:uid="{00000000-0004-0000-0300-000009010000}"/>
    <hyperlink ref="AQ230" r:id="rId267" xr:uid="{00000000-0004-0000-0300-00000A010000}"/>
    <hyperlink ref="AQ231" r:id="rId268" xr:uid="{00000000-0004-0000-0300-00000B010000}"/>
    <hyperlink ref="AQ232" r:id="rId269" xr:uid="{00000000-0004-0000-0300-00000C010000}"/>
    <hyperlink ref="AQ233" r:id="rId270" xr:uid="{00000000-0004-0000-0300-00000D010000}"/>
    <hyperlink ref="AQ234" r:id="rId271" xr:uid="{00000000-0004-0000-0300-00000E010000}"/>
    <hyperlink ref="AQ235" r:id="rId272" xr:uid="{00000000-0004-0000-0300-00000F010000}"/>
    <hyperlink ref="AQ236" r:id="rId273" xr:uid="{00000000-0004-0000-0300-000010010000}"/>
    <hyperlink ref="AQ237" r:id="rId274" xr:uid="{00000000-0004-0000-0300-000011010000}"/>
    <hyperlink ref="AQ238" r:id="rId275" xr:uid="{00000000-0004-0000-0300-000012010000}"/>
    <hyperlink ref="AQ239" r:id="rId276" xr:uid="{00000000-0004-0000-0300-000013010000}"/>
    <hyperlink ref="AQ240" r:id="rId277" xr:uid="{00000000-0004-0000-0300-000014010000}"/>
    <hyperlink ref="AQ241" r:id="rId278" xr:uid="{00000000-0004-0000-0300-000015010000}"/>
    <hyperlink ref="AQ242" r:id="rId279" xr:uid="{00000000-0004-0000-0300-000016010000}"/>
    <hyperlink ref="AQ243" r:id="rId280" xr:uid="{00000000-0004-0000-0300-000017010000}"/>
    <hyperlink ref="AQ244" r:id="rId281" xr:uid="{00000000-0004-0000-0300-000018010000}"/>
    <hyperlink ref="AQ246" r:id="rId282" xr:uid="{00000000-0004-0000-0300-000019010000}"/>
    <hyperlink ref="AQ245" r:id="rId283" xr:uid="{00000000-0004-0000-0300-00001A010000}"/>
    <hyperlink ref="AQ247" r:id="rId284" xr:uid="{00000000-0004-0000-0300-00001B010000}"/>
    <hyperlink ref="AQ248" r:id="rId285" xr:uid="{00000000-0004-0000-0300-00001C010000}"/>
    <hyperlink ref="AQ249" r:id="rId286" xr:uid="{00000000-0004-0000-0300-00001D010000}"/>
    <hyperlink ref="AQ251" r:id="rId287" xr:uid="{00000000-0004-0000-0300-00001E010000}"/>
    <hyperlink ref="AQ250" r:id="rId288" xr:uid="{00000000-0004-0000-0300-00001F010000}"/>
    <hyperlink ref="AQ252" r:id="rId289" xr:uid="{00000000-0004-0000-0300-000020010000}"/>
    <hyperlink ref="AQ253" r:id="rId290" xr:uid="{00000000-0004-0000-0300-000021010000}"/>
    <hyperlink ref="AQ254" r:id="rId291" xr:uid="{00000000-0004-0000-0300-000022010000}"/>
    <hyperlink ref="AQ255" r:id="rId292" xr:uid="{00000000-0004-0000-0300-000023010000}"/>
    <hyperlink ref="AQ256" r:id="rId293" xr:uid="{00000000-0004-0000-0300-000024010000}"/>
    <hyperlink ref="AQ257" r:id="rId294" xr:uid="{00000000-0004-0000-0300-000025010000}"/>
    <hyperlink ref="AQ258" r:id="rId295" xr:uid="{00000000-0004-0000-0300-000026010000}"/>
    <hyperlink ref="AQ259" r:id="rId296" xr:uid="{00000000-0004-0000-0300-000027010000}"/>
    <hyperlink ref="AQ260" r:id="rId297" xr:uid="{00000000-0004-0000-0300-000028010000}"/>
    <hyperlink ref="AQ261" r:id="rId298" xr:uid="{00000000-0004-0000-0300-000029010000}"/>
    <hyperlink ref="AQ262" r:id="rId299" xr:uid="{00000000-0004-0000-0300-00002A010000}"/>
    <hyperlink ref="AQ263" r:id="rId300" xr:uid="{00000000-0004-0000-0300-00002B010000}"/>
    <hyperlink ref="AQ264" r:id="rId301" xr:uid="{00000000-0004-0000-0300-00002C010000}"/>
    <hyperlink ref="AQ265" r:id="rId302" xr:uid="{00000000-0004-0000-0300-00002D010000}"/>
    <hyperlink ref="AQ266" r:id="rId303" xr:uid="{00000000-0004-0000-0300-00002E010000}"/>
    <hyperlink ref="AQ268" r:id="rId304" xr:uid="{00000000-0004-0000-0300-00002F010000}"/>
    <hyperlink ref="AQ267" r:id="rId305" xr:uid="{00000000-0004-0000-0300-000030010000}"/>
    <hyperlink ref="AQ269" r:id="rId306" xr:uid="{00000000-0004-0000-0300-000031010000}"/>
    <hyperlink ref="AQ270" r:id="rId307" xr:uid="{00000000-0004-0000-0300-000032010000}"/>
    <hyperlink ref="AQ271" r:id="rId308" xr:uid="{00000000-0004-0000-0300-000033010000}"/>
    <hyperlink ref="AQ272" r:id="rId309" xr:uid="{00000000-0004-0000-0300-000034010000}"/>
    <hyperlink ref="AQ273" r:id="rId310" xr:uid="{00000000-0004-0000-0300-000035010000}"/>
    <hyperlink ref="AQ274" r:id="rId311" xr:uid="{00000000-0004-0000-0300-000036010000}"/>
    <hyperlink ref="AQ275" r:id="rId312" xr:uid="{00000000-0004-0000-0300-000037010000}"/>
    <hyperlink ref="AQ276" r:id="rId313" xr:uid="{00000000-0004-0000-0300-000038010000}"/>
    <hyperlink ref="AQ277" r:id="rId314" xr:uid="{00000000-0004-0000-0300-000039010000}"/>
    <hyperlink ref="AQ278" r:id="rId315" xr:uid="{00000000-0004-0000-0300-00003A010000}"/>
    <hyperlink ref="AQ279" r:id="rId316" xr:uid="{00000000-0004-0000-0300-00003B010000}"/>
    <hyperlink ref="AQ280" r:id="rId317" xr:uid="{00000000-0004-0000-0300-00003C010000}"/>
    <hyperlink ref="AQ281" r:id="rId318" xr:uid="{00000000-0004-0000-0300-00003D010000}"/>
    <hyperlink ref="AQ282" r:id="rId319" xr:uid="{00000000-0004-0000-0300-00003E010000}"/>
    <hyperlink ref="AT283" r:id="rId320" xr:uid="{00000000-0004-0000-0300-00003F010000}"/>
    <hyperlink ref="AQ284" r:id="rId321" xr:uid="{00000000-0004-0000-0300-000040010000}"/>
    <hyperlink ref="AQ283" r:id="rId322" xr:uid="{00000000-0004-0000-0300-000041010000}"/>
    <hyperlink ref="AQ285" r:id="rId323" xr:uid="{00000000-0004-0000-0300-000042010000}"/>
    <hyperlink ref="AQ286" r:id="rId324" xr:uid="{00000000-0004-0000-0300-000043010000}"/>
    <hyperlink ref="AQ287" r:id="rId325" xr:uid="{00000000-0004-0000-0300-000044010000}"/>
    <hyperlink ref="AQ288" r:id="rId326" xr:uid="{00000000-0004-0000-0300-000045010000}"/>
    <hyperlink ref="AQ289" r:id="rId327" xr:uid="{00000000-0004-0000-0300-000046010000}"/>
    <hyperlink ref="AQ290" r:id="rId328" xr:uid="{00000000-0004-0000-0300-000047010000}"/>
    <hyperlink ref="AQ291" r:id="rId329" xr:uid="{00000000-0004-0000-0300-000048010000}"/>
    <hyperlink ref="AQ292" r:id="rId330" xr:uid="{00000000-0004-0000-0300-000049010000}"/>
    <hyperlink ref="AQ293" r:id="rId331" xr:uid="{00000000-0004-0000-0300-00004A010000}"/>
    <hyperlink ref="AQ294" r:id="rId332" xr:uid="{00000000-0004-0000-0300-00004B010000}"/>
    <hyperlink ref="AQ295" r:id="rId333" xr:uid="{00000000-0004-0000-0300-00004C010000}"/>
    <hyperlink ref="AQ296" r:id="rId334" xr:uid="{00000000-0004-0000-0300-00004D010000}"/>
    <hyperlink ref="AQ297" r:id="rId335" xr:uid="{00000000-0004-0000-0300-00004E010000}"/>
    <hyperlink ref="AQ299" r:id="rId336" xr:uid="{00000000-0004-0000-0300-00004F010000}"/>
    <hyperlink ref="AQ300" r:id="rId337" xr:uid="{00000000-0004-0000-0300-000050010000}"/>
    <hyperlink ref="AQ301" r:id="rId338" xr:uid="{00000000-0004-0000-0300-000051010000}"/>
    <hyperlink ref="AQ302" r:id="rId339" xr:uid="{00000000-0004-0000-0300-000052010000}"/>
    <hyperlink ref="AQ303" r:id="rId340" xr:uid="{00000000-0004-0000-0300-000053010000}"/>
    <hyperlink ref="AQ304" r:id="rId341" xr:uid="{00000000-0004-0000-0300-000054010000}"/>
    <hyperlink ref="AQ305" r:id="rId342" xr:uid="{00000000-0004-0000-0300-000055010000}"/>
    <hyperlink ref="AQ306" r:id="rId343" xr:uid="{00000000-0004-0000-0300-000056010000}"/>
    <hyperlink ref="AQ307" r:id="rId344" xr:uid="{00000000-0004-0000-0300-000057010000}"/>
    <hyperlink ref="AQ308" r:id="rId345" xr:uid="{00000000-0004-0000-0300-000058010000}"/>
    <hyperlink ref="AQ309" r:id="rId346" xr:uid="{00000000-0004-0000-0300-000059010000}"/>
    <hyperlink ref="AQ310" r:id="rId347" xr:uid="{00000000-0004-0000-0300-00005A010000}"/>
    <hyperlink ref="AQ311" r:id="rId348" xr:uid="{00000000-0004-0000-0300-00005B010000}"/>
    <hyperlink ref="AQ312" r:id="rId349" xr:uid="{00000000-0004-0000-0300-00005C010000}"/>
    <hyperlink ref="AQ314" r:id="rId350" xr:uid="{00000000-0004-0000-0300-00005D010000}"/>
    <hyperlink ref="AQ313" r:id="rId351" xr:uid="{00000000-0004-0000-0300-00005E010000}"/>
    <hyperlink ref="AQ318" r:id="rId352" xr:uid="{00000000-0004-0000-0300-00005F010000}"/>
    <hyperlink ref="AQ319" r:id="rId353" xr:uid="{00000000-0004-0000-0300-000060010000}"/>
    <hyperlink ref="AQ320" r:id="rId354" xr:uid="{00000000-0004-0000-0300-000061010000}"/>
    <hyperlink ref="AQ321" r:id="rId355" xr:uid="{00000000-0004-0000-0300-000062010000}"/>
    <hyperlink ref="AQ322" r:id="rId356" xr:uid="{00000000-0004-0000-0300-000063010000}"/>
    <hyperlink ref="AQ323" r:id="rId357" xr:uid="{00000000-0004-0000-0300-000064010000}"/>
    <hyperlink ref="AQ327" r:id="rId358" xr:uid="{00000000-0004-0000-0300-000065010000}"/>
    <hyperlink ref="AQ328" r:id="rId359" xr:uid="{00000000-0004-0000-0300-000066010000}"/>
    <hyperlink ref="AQ329" r:id="rId360" xr:uid="{00000000-0004-0000-0300-000067010000}"/>
    <hyperlink ref="AQ333" r:id="rId361" xr:uid="{00000000-0004-0000-0300-000068010000}"/>
    <hyperlink ref="AQ334" r:id="rId362" xr:uid="{00000000-0004-0000-0300-000069010000}"/>
    <hyperlink ref="AQ336" r:id="rId363" xr:uid="{00000000-0004-0000-0300-00006A010000}"/>
    <hyperlink ref="AQ338" r:id="rId364" xr:uid="{00000000-0004-0000-0300-00006B010000}"/>
    <hyperlink ref="AQ409" r:id="rId365" xr:uid="{00000000-0004-0000-0300-00006C010000}"/>
    <hyperlink ref="AQ339" r:id="rId366" xr:uid="{00000000-0004-0000-0300-00006D010000}"/>
    <hyperlink ref="AQ341" r:id="rId367" xr:uid="{00000000-0004-0000-0300-00006E010000}"/>
    <hyperlink ref="AQ340" r:id="rId368" xr:uid="{00000000-0004-0000-0300-00006F010000}"/>
    <hyperlink ref="AQ342" r:id="rId369" xr:uid="{00000000-0004-0000-0300-000070010000}"/>
    <hyperlink ref="AQ345" r:id="rId370" xr:uid="{00000000-0004-0000-0300-000071010000}"/>
    <hyperlink ref="AQ344" r:id="rId371" xr:uid="{00000000-0004-0000-0300-000072010000}"/>
    <hyperlink ref="AQ343" r:id="rId372" xr:uid="{00000000-0004-0000-0300-000073010000}"/>
    <hyperlink ref="AQ346" r:id="rId373" xr:uid="{00000000-0004-0000-0300-000074010000}"/>
    <hyperlink ref="AQ347" r:id="rId374" xr:uid="{00000000-0004-0000-0300-000075010000}"/>
    <hyperlink ref="AQ348" r:id="rId375" xr:uid="{00000000-0004-0000-0300-000076010000}"/>
    <hyperlink ref="AQ349" r:id="rId376" xr:uid="{00000000-0004-0000-0300-000077010000}"/>
    <hyperlink ref="AQ350" r:id="rId377" xr:uid="{00000000-0004-0000-0300-000078010000}"/>
    <hyperlink ref="AQ351" r:id="rId378" xr:uid="{00000000-0004-0000-0300-000079010000}"/>
    <hyperlink ref="AQ352" r:id="rId379" xr:uid="{00000000-0004-0000-0300-00007A010000}"/>
    <hyperlink ref="AQ353" r:id="rId380" xr:uid="{00000000-0004-0000-0300-00007B010000}"/>
    <hyperlink ref="AQ354" r:id="rId381" xr:uid="{00000000-0004-0000-0300-00007C010000}"/>
    <hyperlink ref="AQ355" r:id="rId382" xr:uid="{00000000-0004-0000-0300-00007D010000}"/>
    <hyperlink ref="AQ356" r:id="rId383" xr:uid="{00000000-0004-0000-0300-00007E010000}"/>
    <hyperlink ref="AQ357" r:id="rId384" xr:uid="{00000000-0004-0000-0300-00007F010000}"/>
    <hyperlink ref="AQ359" r:id="rId385" xr:uid="{00000000-0004-0000-0300-000080010000}"/>
    <hyperlink ref="AQ361" r:id="rId386" xr:uid="{00000000-0004-0000-0300-000081010000}"/>
    <hyperlink ref="AQ362" r:id="rId387" xr:uid="{00000000-0004-0000-0300-000082010000}"/>
    <hyperlink ref="AQ363" r:id="rId388" xr:uid="{00000000-0004-0000-0300-000083010000}"/>
    <hyperlink ref="AQ364" r:id="rId389" xr:uid="{00000000-0004-0000-0300-000084010000}"/>
    <hyperlink ref="AQ366" r:id="rId390" xr:uid="{00000000-0004-0000-0300-000085010000}"/>
    <hyperlink ref="AQ367" r:id="rId391" xr:uid="{00000000-0004-0000-0300-000086010000}"/>
    <hyperlink ref="AQ368" r:id="rId392" xr:uid="{00000000-0004-0000-0300-000087010000}"/>
    <hyperlink ref="AQ369" r:id="rId393" xr:uid="{00000000-0004-0000-0300-000088010000}"/>
    <hyperlink ref="AQ370" r:id="rId394" display="CLP, de bőrre és szemre a regisiztráció szigorúbb (1A és 1)" xr:uid="{00000000-0004-0000-0300-000089010000}"/>
    <hyperlink ref="AQ371" r:id="rId395" xr:uid="{00000000-0004-0000-0300-00008A010000}"/>
    <hyperlink ref="AQ372" r:id="rId396" xr:uid="{00000000-0004-0000-0300-00008B010000}"/>
    <hyperlink ref="AQ373" r:id="rId397" xr:uid="{00000000-0004-0000-0300-00008C010000}"/>
    <hyperlink ref="AQ374" r:id="rId398" xr:uid="{00000000-0004-0000-0300-00008D010000}"/>
    <hyperlink ref="AQ375" r:id="rId399" xr:uid="{00000000-0004-0000-0300-00008E010000}"/>
    <hyperlink ref="AQ376" r:id="rId400" xr:uid="{00000000-0004-0000-0300-00008F010000}"/>
    <hyperlink ref="AQ377" r:id="rId401" xr:uid="{00000000-0004-0000-0300-000090010000}"/>
    <hyperlink ref="AQ379" r:id="rId402" xr:uid="{00000000-0004-0000-0300-000091010000}"/>
    <hyperlink ref="AQ380" r:id="rId403" xr:uid="{00000000-0004-0000-0300-000092010000}"/>
    <hyperlink ref="AQ381" r:id="rId404" xr:uid="{00000000-0004-0000-0300-000093010000}"/>
    <hyperlink ref="AQ382" r:id="rId405" xr:uid="{00000000-0004-0000-0300-000094010000}"/>
    <hyperlink ref="AQ383" r:id="rId406" xr:uid="{00000000-0004-0000-0300-000095010000}"/>
    <hyperlink ref="AQ384" r:id="rId407" xr:uid="{00000000-0004-0000-0300-000096010000}"/>
    <hyperlink ref="AQ385" r:id="rId408" xr:uid="{00000000-0004-0000-0300-000097010000}"/>
    <hyperlink ref="AQ386" r:id="rId409" xr:uid="{00000000-0004-0000-0300-000098010000}"/>
    <hyperlink ref="AQ387" r:id="rId410" xr:uid="{00000000-0004-0000-0300-000099010000}"/>
    <hyperlink ref="AQ388" r:id="rId411" xr:uid="{00000000-0004-0000-0300-00009A010000}"/>
    <hyperlink ref="AQ389" r:id="rId412" xr:uid="{00000000-0004-0000-0300-00009B010000}"/>
    <hyperlink ref="AQ390" r:id="rId413" xr:uid="{00000000-0004-0000-0300-00009C010000}"/>
    <hyperlink ref="AQ391" r:id="rId414" xr:uid="{00000000-0004-0000-0300-00009D010000}"/>
    <hyperlink ref="AQ392" r:id="rId415" xr:uid="{00000000-0004-0000-0300-00009E010000}"/>
    <hyperlink ref="AQ393" r:id="rId416" xr:uid="{00000000-0004-0000-0300-00009F010000}"/>
    <hyperlink ref="AQ394" r:id="rId417" xr:uid="{00000000-0004-0000-0300-0000A0010000}"/>
    <hyperlink ref="AQ395" r:id="rId418" xr:uid="{00000000-0004-0000-0300-0000A1010000}"/>
    <hyperlink ref="AQ396" r:id="rId419" xr:uid="{00000000-0004-0000-0300-0000A2010000}"/>
    <hyperlink ref="AQ398" r:id="rId420" xr:uid="{00000000-0004-0000-0300-0000A3010000}"/>
    <hyperlink ref="AQ399" r:id="rId421" xr:uid="{00000000-0004-0000-0300-0000A4010000}"/>
    <hyperlink ref="AQ400" r:id="rId422" xr:uid="{00000000-0004-0000-0300-0000A5010000}"/>
    <hyperlink ref="AQ401" r:id="rId423" xr:uid="{00000000-0004-0000-0300-0000A6010000}"/>
    <hyperlink ref="AQ410" r:id="rId424" xr:uid="{00000000-0004-0000-0300-0000A7010000}"/>
    <hyperlink ref="AQ411" r:id="rId425" xr:uid="{00000000-0004-0000-0300-0000A8010000}"/>
    <hyperlink ref="AQ412" r:id="rId426" xr:uid="{00000000-0004-0000-0300-0000A9010000}"/>
    <hyperlink ref="AQ413" r:id="rId427" xr:uid="{00000000-0004-0000-0300-0000AA010000}"/>
    <hyperlink ref="AQ414" r:id="rId428" xr:uid="{00000000-0004-0000-0300-0000AB010000}"/>
    <hyperlink ref="AQ415" r:id="rId429" xr:uid="{00000000-0004-0000-0300-0000AC010000}"/>
    <hyperlink ref="AQ416" r:id="rId430" xr:uid="{00000000-0004-0000-0300-0000AD010000}"/>
    <hyperlink ref="AQ417" r:id="rId431" xr:uid="{00000000-0004-0000-0300-0000AE010000}"/>
    <hyperlink ref="AQ418" r:id="rId432" xr:uid="{00000000-0004-0000-0300-0000AF010000}"/>
    <hyperlink ref="AQ419" r:id="rId433" xr:uid="{00000000-0004-0000-0300-0000B0010000}"/>
    <hyperlink ref="AQ420" r:id="rId434" xr:uid="{00000000-0004-0000-0300-0000B1010000}"/>
    <hyperlink ref="AQ421" r:id="rId435" xr:uid="{00000000-0004-0000-0300-0000B2010000}"/>
    <hyperlink ref="AQ422" r:id="rId436" xr:uid="{00000000-0004-0000-0300-0000B3010000}"/>
    <hyperlink ref="AQ423" r:id="rId437" xr:uid="{00000000-0004-0000-0300-0000B4010000}"/>
    <hyperlink ref="AQ424" r:id="rId438" xr:uid="{00000000-0004-0000-0300-0000B5010000}"/>
    <hyperlink ref="AQ425" r:id="rId439" xr:uid="{00000000-0004-0000-0300-0000B6010000}"/>
    <hyperlink ref="AQ426" r:id="rId440" xr:uid="{00000000-0004-0000-0300-0000B7010000}"/>
    <hyperlink ref="AQ427" r:id="rId441" xr:uid="{00000000-0004-0000-0300-0000B8010000}"/>
    <hyperlink ref="AQ429" r:id="rId442" xr:uid="{00000000-0004-0000-0300-0000B9010000}"/>
    <hyperlink ref="AQ430" r:id="rId443" xr:uid="{00000000-0004-0000-0300-0000BA010000}"/>
    <hyperlink ref="AQ431" r:id="rId444" xr:uid="{00000000-0004-0000-0300-0000BB010000}"/>
    <hyperlink ref="AQ432" r:id="rId445" xr:uid="{00000000-0004-0000-0300-0000BC010000}"/>
    <hyperlink ref="AQ433" r:id="rId446" xr:uid="{00000000-0004-0000-0300-0000BD010000}"/>
    <hyperlink ref="AQ434" r:id="rId447" xr:uid="{00000000-0004-0000-0300-0000BE010000}"/>
    <hyperlink ref="AQ435" r:id="rId448" xr:uid="{00000000-0004-0000-0300-0000BF010000}"/>
    <hyperlink ref="AQ436" r:id="rId449" xr:uid="{00000000-0004-0000-0300-0000C0010000}"/>
    <hyperlink ref="AQ437" r:id="rId450" xr:uid="{00000000-0004-0000-0300-0000C1010000}"/>
    <hyperlink ref="AQ438" r:id="rId451" xr:uid="{00000000-0004-0000-0300-0000C2010000}"/>
    <hyperlink ref="AQ439" r:id="rId452" xr:uid="{00000000-0004-0000-0300-0000C3010000}"/>
    <hyperlink ref="AQ441" r:id="rId453" xr:uid="{00000000-0004-0000-0300-0000C4010000}"/>
    <hyperlink ref="AQ442" r:id="rId454" xr:uid="{00000000-0004-0000-0300-0000C5010000}"/>
    <hyperlink ref="AQ443" r:id="rId455" xr:uid="{00000000-0004-0000-0300-0000C6010000}"/>
    <hyperlink ref="AQ444" r:id="rId456" xr:uid="{00000000-0004-0000-0300-0000C7010000}"/>
    <hyperlink ref="AQ445" r:id="rId457" xr:uid="{00000000-0004-0000-0300-0000C8010000}"/>
    <hyperlink ref="AQ446" r:id="rId458" xr:uid="{00000000-0004-0000-0300-0000C9010000}"/>
    <hyperlink ref="AQ447" r:id="rId459" xr:uid="{00000000-0004-0000-0300-0000CA010000}"/>
    <hyperlink ref="AQ448" r:id="rId460" xr:uid="{00000000-0004-0000-0300-0000CB010000}"/>
    <hyperlink ref="AQ449" r:id="rId461" xr:uid="{00000000-0004-0000-0300-0000CC010000}"/>
    <hyperlink ref="AQ450" r:id="rId462" xr:uid="{00000000-0004-0000-0300-0000CD010000}"/>
    <hyperlink ref="AQ451" r:id="rId463" xr:uid="{00000000-0004-0000-0300-0000CE010000}"/>
    <hyperlink ref="AQ452" r:id="rId464" xr:uid="{00000000-0004-0000-0300-0000CF010000}"/>
    <hyperlink ref="AQ453" r:id="rId465" xr:uid="{00000000-0004-0000-0300-0000D0010000}"/>
    <hyperlink ref="AQ454" r:id="rId466" xr:uid="{00000000-0004-0000-0300-0000D1010000}"/>
    <hyperlink ref="AQ455" r:id="rId467" xr:uid="{00000000-0004-0000-0300-0000D2010000}"/>
    <hyperlink ref="AQ456" r:id="rId468" xr:uid="{00000000-0004-0000-0300-0000D3010000}"/>
    <hyperlink ref="AQ457" r:id="rId469" xr:uid="{00000000-0004-0000-0300-0000D4010000}"/>
    <hyperlink ref="AQ458" r:id="rId470" xr:uid="{00000000-0004-0000-0300-0000D5010000}"/>
    <hyperlink ref="AQ459" r:id="rId471" xr:uid="{00000000-0004-0000-0300-0000D6010000}"/>
    <hyperlink ref="AQ460" r:id="rId472" xr:uid="{00000000-0004-0000-0300-0000D7010000}"/>
    <hyperlink ref="AQ461" r:id="rId473" xr:uid="{00000000-0004-0000-0300-0000D8010000}"/>
    <hyperlink ref="AQ462" r:id="rId474" xr:uid="{00000000-0004-0000-0300-0000D9010000}"/>
    <hyperlink ref="AQ463" r:id="rId475" xr:uid="{00000000-0004-0000-0300-0000DA010000}"/>
    <hyperlink ref="AQ464" r:id="rId476" xr:uid="{00000000-0004-0000-0300-0000DB010000}"/>
    <hyperlink ref="AQ465" r:id="rId477" xr:uid="{00000000-0004-0000-0300-0000DC010000}"/>
    <hyperlink ref="AQ466" r:id="rId478" xr:uid="{00000000-0004-0000-0300-0000DD010000}"/>
    <hyperlink ref="AQ467" r:id="rId479" xr:uid="{00000000-0004-0000-0300-0000DE010000}"/>
    <hyperlink ref="AQ468" r:id="rId480" xr:uid="{00000000-0004-0000-0300-0000DF010000}"/>
    <hyperlink ref="AQ469" r:id="rId481" xr:uid="{00000000-0004-0000-0300-0000E0010000}"/>
    <hyperlink ref="AQ470" r:id="rId482" xr:uid="{00000000-0004-0000-0300-0000E1010000}"/>
    <hyperlink ref="AQ471" r:id="rId483" xr:uid="{00000000-0004-0000-0300-0000E2010000}"/>
    <hyperlink ref="AQ472" r:id="rId484" xr:uid="{00000000-0004-0000-0300-0000E3010000}"/>
    <hyperlink ref="AQ473" r:id="rId485" xr:uid="{00000000-0004-0000-0300-0000E4010000}"/>
    <hyperlink ref="AQ474" r:id="rId486" xr:uid="{00000000-0004-0000-0300-0000E5010000}"/>
    <hyperlink ref="AQ475" r:id="rId487" xr:uid="{00000000-0004-0000-0300-0000E6010000}"/>
    <hyperlink ref="AQ476" r:id="rId488" xr:uid="{00000000-0004-0000-0300-0000E7010000}"/>
    <hyperlink ref="AQ477" r:id="rId489" xr:uid="{00000000-0004-0000-0300-0000E8010000}"/>
    <hyperlink ref="AQ478" r:id="rId490" xr:uid="{00000000-0004-0000-0300-0000E9010000}"/>
    <hyperlink ref="AQ479" r:id="rId491" xr:uid="{00000000-0004-0000-0300-0000EA010000}"/>
    <hyperlink ref="AQ480" r:id="rId492" xr:uid="{00000000-0004-0000-0300-0000EB010000}"/>
    <hyperlink ref="AQ481" r:id="rId493" xr:uid="{00000000-0004-0000-0300-0000EC010000}"/>
    <hyperlink ref="AQ482" r:id="rId494" xr:uid="{00000000-0004-0000-0300-0000ED010000}"/>
    <hyperlink ref="AQ485" r:id="rId495" xr:uid="{00000000-0004-0000-0300-0000EE010000}"/>
    <hyperlink ref="AQ487" r:id="rId496" xr:uid="{00000000-0004-0000-0300-0000EF010000}"/>
    <hyperlink ref="AQ486" r:id="rId497" xr:uid="{00000000-0004-0000-0300-0000F0010000}"/>
    <hyperlink ref="AQ488" r:id="rId498" xr:uid="{00000000-0004-0000-0300-0000F1010000}"/>
    <hyperlink ref="AQ489" r:id="rId499" xr:uid="{00000000-0004-0000-0300-0000F2010000}"/>
    <hyperlink ref="AQ490" r:id="rId500" xr:uid="{00000000-0004-0000-0300-0000F3010000}"/>
    <hyperlink ref="AQ491" r:id="rId501" xr:uid="{00000000-0004-0000-0300-0000F4010000}"/>
    <hyperlink ref="AQ492" r:id="rId502" xr:uid="{00000000-0004-0000-0300-0000F5010000}"/>
    <hyperlink ref="AQ493" r:id="rId503" xr:uid="{00000000-0004-0000-0300-0000F6010000}"/>
    <hyperlink ref="AQ494" r:id="rId504" xr:uid="{00000000-0004-0000-0300-0000F7010000}"/>
    <hyperlink ref="AQ495" r:id="rId505" xr:uid="{00000000-0004-0000-0300-0000F8010000}"/>
    <hyperlink ref="AQ496" r:id="rId506" xr:uid="{00000000-0004-0000-0300-0000F9010000}"/>
    <hyperlink ref="AQ498" r:id="rId507" xr:uid="{00000000-0004-0000-0300-0000FA010000}"/>
    <hyperlink ref="AQ499" r:id="rId508" xr:uid="{00000000-0004-0000-0300-0000FB010000}"/>
    <hyperlink ref="AQ500" r:id="rId509" xr:uid="{00000000-0004-0000-0300-0000FC010000}"/>
    <hyperlink ref="AQ501" r:id="rId510" xr:uid="{00000000-0004-0000-0300-0000FD010000}"/>
    <hyperlink ref="AQ502" r:id="rId511" xr:uid="{00000000-0004-0000-0300-0000FE010000}"/>
    <hyperlink ref="AQ503" r:id="rId512" xr:uid="{00000000-0004-0000-0300-0000FF010000}"/>
    <hyperlink ref="AQ504" r:id="rId513" xr:uid="{00000000-0004-0000-0300-000000020000}"/>
    <hyperlink ref="AQ505" r:id="rId514" xr:uid="{00000000-0004-0000-0300-000001020000}"/>
    <hyperlink ref="AQ506" r:id="rId515" xr:uid="{00000000-0004-0000-0300-000002020000}"/>
    <hyperlink ref="AQ507" r:id="rId516" xr:uid="{00000000-0004-0000-0300-000003020000}"/>
    <hyperlink ref="AQ508" r:id="rId517" xr:uid="{00000000-0004-0000-0300-000004020000}"/>
    <hyperlink ref="AQ509" r:id="rId518" xr:uid="{00000000-0004-0000-0300-000005020000}"/>
    <hyperlink ref="AQ510" r:id="rId519" xr:uid="{00000000-0004-0000-0300-000006020000}"/>
    <hyperlink ref="AQ511" r:id="rId520" xr:uid="{00000000-0004-0000-0300-000007020000}"/>
    <hyperlink ref="AQ512" r:id="rId521" xr:uid="{00000000-0004-0000-0300-000008020000}"/>
    <hyperlink ref="AQ514" r:id="rId522" xr:uid="{00000000-0004-0000-0300-000009020000}"/>
    <hyperlink ref="AQ515" r:id="rId523" xr:uid="{00000000-0004-0000-0300-00000A020000}"/>
    <hyperlink ref="AQ516" r:id="rId524" xr:uid="{00000000-0004-0000-0300-00000B020000}"/>
    <hyperlink ref="AQ517" r:id="rId525" xr:uid="{00000000-0004-0000-0300-00000C020000}"/>
    <hyperlink ref="AQ518" r:id="rId526" xr:uid="{00000000-0004-0000-0300-00000D020000}"/>
    <hyperlink ref="AQ519" r:id="rId527" xr:uid="{00000000-0004-0000-0300-00000E020000}"/>
    <hyperlink ref="AQ520" r:id="rId528" xr:uid="{00000000-0004-0000-0300-00000F020000}"/>
    <hyperlink ref="AQ521" r:id="rId529" display="harminizált a regisztrációval egyező" xr:uid="{00000000-0004-0000-0300-000010020000}"/>
    <hyperlink ref="AQ522" r:id="rId530" xr:uid="{00000000-0004-0000-0300-000011020000}"/>
    <hyperlink ref="AQ523" r:id="rId531" xr:uid="{00000000-0004-0000-0300-000012020000}"/>
    <hyperlink ref="AQ524" r:id="rId532" display="harmonizáált + a regisiztráció a Chronic 3" xr:uid="{00000000-0004-0000-0300-000013020000}"/>
    <hyperlink ref="AQ526" r:id="rId533" xr:uid="{00000000-0004-0000-0300-000014020000}"/>
    <hyperlink ref="AQ527" r:id="rId534" xr:uid="{00000000-0004-0000-0300-000015020000}"/>
    <hyperlink ref="AQ528" r:id="rId535" xr:uid="{00000000-0004-0000-0300-000016020000}"/>
    <hyperlink ref="AQ529" r:id="rId536" xr:uid="{00000000-0004-0000-0300-000017020000}"/>
    <hyperlink ref="AQ530" r:id="rId537" xr:uid="{00000000-0004-0000-0300-000018020000}"/>
    <hyperlink ref="AQ531" r:id="rId538" xr:uid="{00000000-0004-0000-0300-000019020000}"/>
    <hyperlink ref="AQ532" r:id="rId539" xr:uid="{00000000-0004-0000-0300-00001A020000}"/>
    <hyperlink ref="AQ533" r:id="rId540" xr:uid="{00000000-0004-0000-0300-00001B020000}"/>
    <hyperlink ref="AQ534" r:id="rId541" xr:uid="{00000000-0004-0000-0300-00001C020000}"/>
    <hyperlink ref="AQ535" r:id="rId542" xr:uid="{00000000-0004-0000-0300-00001D020000}"/>
    <hyperlink ref="AQ536" r:id="rId543" xr:uid="{00000000-0004-0000-0300-00001E020000}"/>
    <hyperlink ref="AQ537" r:id="rId544" xr:uid="{00000000-0004-0000-0300-00001F020000}"/>
    <hyperlink ref="AQ538" r:id="rId545" xr:uid="{00000000-0004-0000-0300-000020020000}"/>
    <hyperlink ref="AQ539" r:id="rId546" xr:uid="{00000000-0004-0000-0300-000021020000}"/>
    <hyperlink ref="AQ540" r:id="rId547" xr:uid="{00000000-0004-0000-0300-000022020000}"/>
    <hyperlink ref="AQ541" r:id="rId548" xr:uid="{00000000-0004-0000-0300-000023020000}"/>
    <hyperlink ref="AQ542" r:id="rId549" xr:uid="{00000000-0004-0000-0300-000024020000}"/>
    <hyperlink ref="AQ543" r:id="rId550" xr:uid="{00000000-0004-0000-0300-000025020000}"/>
    <hyperlink ref="AQ544" r:id="rId551" xr:uid="{00000000-0004-0000-0300-000026020000}"/>
    <hyperlink ref="AQ545" r:id="rId552" xr:uid="{00000000-0004-0000-0300-000027020000}"/>
    <hyperlink ref="AQ546" r:id="rId553" display="regisiztráció, tervezik, hogy a bőrérzékenyítést is hozzáadják a harmonizálthoz" xr:uid="{00000000-0004-0000-0300-000028020000}"/>
    <hyperlink ref="AQ547" r:id="rId554" xr:uid="{00000000-0004-0000-0300-000029020000}"/>
    <hyperlink ref="AQ548" r:id="rId555" xr:uid="{00000000-0004-0000-0300-00002A020000}"/>
    <hyperlink ref="AQ549" r:id="rId556" xr:uid="{00000000-0004-0000-0300-00002B020000}"/>
    <hyperlink ref="AQ550" r:id="rId557" xr:uid="{00000000-0004-0000-0300-00002C020000}"/>
    <hyperlink ref="AQ551" r:id="rId558" xr:uid="{00000000-0004-0000-0300-00002D020000}"/>
    <hyperlink ref="AQ552" r:id="rId559" xr:uid="{00000000-0004-0000-0300-00002E020000}"/>
    <hyperlink ref="AQ553" r:id="rId560" xr:uid="{00000000-0004-0000-0300-00002F020000}"/>
    <hyperlink ref="AQ554" r:id="rId561" xr:uid="{00000000-0004-0000-0300-000030020000}"/>
    <hyperlink ref="AQ555" r:id="rId562" xr:uid="{00000000-0004-0000-0300-000031020000}"/>
    <hyperlink ref="AQ556" r:id="rId563" xr:uid="{00000000-0004-0000-0300-000032020000}"/>
    <hyperlink ref="AQ565" r:id="rId564" xr:uid="{00000000-0004-0000-0300-000033020000}"/>
    <hyperlink ref="AQ566" r:id="rId565" xr:uid="{00000000-0004-0000-0300-000034020000}"/>
    <hyperlink ref="AQ564" r:id="rId566" xr:uid="{00000000-0004-0000-0300-000035020000}"/>
    <hyperlink ref="AQ559" r:id="rId567" xr:uid="{00000000-0004-0000-0300-000036020000}"/>
    <hyperlink ref="AQ560" r:id="rId568" xr:uid="{00000000-0004-0000-0300-000037020000}"/>
    <hyperlink ref="AQ561" r:id="rId569" xr:uid="{00000000-0004-0000-0300-000038020000}"/>
    <hyperlink ref="AQ497" r:id="rId570" xr:uid="{00000000-0004-0000-0300-000039020000}"/>
    <hyperlink ref="AQ557" r:id="rId571" xr:uid="{00000000-0004-0000-0300-00003A020000}"/>
    <hyperlink ref="AQ107" r:id="rId572" xr:uid="{00000000-0004-0000-0300-00003B020000}"/>
    <hyperlink ref="AQ106" r:id="rId573" xr:uid="{00000000-0004-0000-0300-00003C020000}"/>
    <hyperlink ref="AQ324" r:id="rId574" xr:uid="{00000000-0004-0000-0300-00003D020000}"/>
    <hyperlink ref="A325" r:id="rId575" display="http://www.sigmaaldrich.com/catalog/search?term=19438-60-9&amp;interface=CAS%20No.&amp;N=0&amp;mode=partialmax&amp;lang=hu&amp;region=HU&amp;focus=product" xr:uid="{00000000-0004-0000-0300-00003E020000}"/>
    <hyperlink ref="AQ325" r:id="rId576" xr:uid="{00000000-0004-0000-0300-00003F020000}"/>
    <hyperlink ref="C513" r:id="rId577" display="https://echa.europa.eu/substance-information/-/substanceinfo/100.019.390" xr:uid="{00000000-0004-0000-0300-000040020000}"/>
    <hyperlink ref="AQ513" r:id="rId578" xr:uid="{00000000-0004-0000-0300-000041020000}"/>
    <hyperlink ref="C568" r:id="rId579" display="https://echa.europa.eu/substance-information/-/substanceinfo/100.114.947" xr:uid="{00000000-0004-0000-0300-000042020000}"/>
    <hyperlink ref="AQ568" r:id="rId580" xr:uid="{00000000-0004-0000-0300-000043020000}"/>
    <hyperlink ref="AQ404" r:id="rId581" xr:uid="{00000000-0004-0000-0300-000044020000}"/>
    <hyperlink ref="AQ402" r:id="rId582" xr:uid="{00000000-0004-0000-0300-000045020000}"/>
    <hyperlink ref="AQ406" r:id="rId583" xr:uid="{00000000-0004-0000-0300-000046020000}"/>
    <hyperlink ref="AQ405" r:id="rId584" display="regisztráció" xr:uid="{00000000-0004-0000-0300-000047020000}"/>
    <hyperlink ref="AQ365" r:id="rId585" xr:uid="{00000000-0004-0000-0300-000048020000}"/>
    <hyperlink ref="AQ403" r:id="rId586" xr:uid="{00000000-0004-0000-0300-000049020000}"/>
    <hyperlink ref="AQ88" r:id="rId587" xr:uid="{00000000-0004-0000-0300-00004A020000}"/>
    <hyperlink ref="AQ317" r:id="rId588" xr:uid="{00000000-0004-0000-0300-00004B020000}"/>
    <hyperlink ref="AQ562" r:id="rId589" xr:uid="{00000000-0004-0000-0300-00004C020000}"/>
    <hyperlink ref="AQ407" r:id="rId590" xr:uid="{00000000-0004-0000-0300-00004D020000}"/>
    <hyperlink ref="AQ408" r:id="rId591" xr:uid="{00000000-0004-0000-0300-00004E020000}"/>
    <hyperlink ref="AQ330" r:id="rId592" xr:uid="{00000000-0004-0000-0300-00004F020000}"/>
    <hyperlink ref="AQ331" r:id="rId593" xr:uid="{00000000-0004-0000-0300-000050020000}"/>
    <hyperlink ref="AQ18" r:id="rId594" xr:uid="{00000000-0004-0000-0300-000051020000}"/>
    <hyperlink ref="AQ563" r:id="rId595" xr:uid="{00000000-0004-0000-0300-000052020000}"/>
    <hyperlink ref="AQ569" r:id="rId596" xr:uid="{00000000-0004-0000-0300-000053020000}"/>
    <hyperlink ref="AQ428" r:id="rId597" xr:uid="{00000000-0004-0000-0300-000054020000}"/>
    <hyperlink ref="AQ82" r:id="rId598" xr:uid="{00000000-0004-0000-0300-000055020000}"/>
    <hyperlink ref="C83" r:id="rId599" display="https://echa.europa.eu/substance-information/-/substanceinfo/100.059.139" xr:uid="{00000000-0004-0000-0300-000056020000}"/>
    <hyperlink ref="C84" r:id="rId600" display="https://echa.europa.eu/substance-information/-/substanceinfo/100.015.140" xr:uid="{00000000-0004-0000-0300-000057020000}"/>
    <hyperlink ref="AQ84" r:id="rId601" xr:uid="{00000000-0004-0000-0300-000058020000}"/>
    <hyperlink ref="C86" r:id="rId602" display="https://echa.europa.eu/substance-information/-/substanceinfo/100.007.964" xr:uid="{00000000-0004-0000-0300-000059020000}"/>
    <hyperlink ref="AQ86" r:id="rId603" xr:uid="{00000000-0004-0000-0300-00005A020000}"/>
    <hyperlink ref="C85" r:id="rId604" display="https://echa.europa.eu/substance-information/-/substanceinfo/100.003.462" xr:uid="{00000000-0004-0000-0300-00005B020000}"/>
    <hyperlink ref="AQ85" r:id="rId605" xr:uid="{00000000-0004-0000-0300-00005C020000}"/>
    <hyperlink ref="AQ5" r:id="rId606" xr:uid="{F002D990-ED0F-4500-A6B8-E7C2C7B84D59}"/>
    <hyperlink ref="AQ571" r:id="rId607" xr:uid="{CD73DDAA-8AC1-45A9-8DD9-3D3838344386}"/>
    <hyperlink ref="AQ572" r:id="rId608" xr:uid="{B52E118A-9BB0-4354-BB33-D680E1192E80}"/>
    <hyperlink ref="C573" r:id="rId609" display="https://echa.europa.eu/substance-information/-/substanceinfo/100.100.831" xr:uid="{541105B3-C87C-4262-869D-980DDBCBD67D}"/>
    <hyperlink ref="AQ573" r:id="rId610" xr:uid="{3EB35300-C1BA-4D51-ADE9-01104B6219D4}"/>
    <hyperlink ref="AQ574" r:id="rId611" xr:uid="{F56596C7-798B-4CED-B5E1-52BFCDBF43F4}"/>
    <hyperlink ref="AQ575" r:id="rId612" xr:uid="{D1A717D0-5E25-4E4A-86B7-07AF03CCBC3E}"/>
    <hyperlink ref="C576" r:id="rId613" display="https://echa.europa.eu/substance-information/-/substanceinfo/100.003.891" xr:uid="{C14FFD58-4BA4-44BE-AEAB-8D4D1C3EBE78}"/>
    <hyperlink ref="AQ576" r:id="rId614" xr:uid="{2B15BACA-361A-4B77-8837-59C43B39383E}"/>
    <hyperlink ref="AQ577" r:id="rId615" xr:uid="{DF4B2310-31EB-4100-AA1F-FE13CF252473}"/>
    <hyperlink ref="AQ578" r:id="rId616" xr:uid="{ED413462-7887-4F24-B1F4-0147E38C978D}"/>
    <hyperlink ref="AQ579" r:id="rId617" xr:uid="{22148F55-389F-4AAE-9AD5-27624A019845}"/>
    <hyperlink ref="C580" r:id="rId618" display="https://echa.europa.eu/substance-information/-/substanceinfo/100.016.560" xr:uid="{0EDBBFC4-BE4D-4D99-B1F2-1C71975C31DB}"/>
    <hyperlink ref="AQ580" r:id="rId619" xr:uid="{1973765C-7E37-405A-B4F8-273C974E61AE}"/>
    <hyperlink ref="C165" r:id="rId620" display="https://echa.europa.eu/substance-information/-/substanceinfo/100.105.725" xr:uid="{B562F318-89B2-4EC1-8066-BB62584C1BE7}"/>
    <hyperlink ref="AQ165" r:id="rId621" xr:uid="{294A071C-960E-44BD-9B23-B530EC78D0F9}"/>
    <hyperlink ref="AQ183" r:id="rId622" xr:uid="{12EAD599-3F15-4017-BFBD-CB711CA0410D}"/>
    <hyperlink ref="C483" r:id="rId623" display="https://echa.europa.eu/substance-information/-/substanceinfo/100.065.235" xr:uid="{5869AB8F-3A8F-488B-A831-1B2BBDC8ABAB}"/>
    <hyperlink ref="AQ483" r:id="rId624" xr:uid="{317E9E7F-54FC-4C4E-AC73-4D30E6C08AA5}"/>
    <hyperlink ref="C484" r:id="rId625" display="https://echa.europa.eu/substance-information/-/substanceinfo/100.082.430" xr:uid="{6A14A0DF-91CD-45CF-892E-EEDE17E53A85}"/>
    <hyperlink ref="AQ484" r:id="rId626" xr:uid="{C34D19AF-1AA4-40A0-916F-8B2975E2FE42}"/>
    <hyperlink ref="C581" r:id="rId627" display="https://echa.europa.eu/substance-information/-/substanceinfo/100.021.179" xr:uid="{375024E2-27BB-4D74-8AE7-1FDCFA0A17DC}"/>
    <hyperlink ref="AQ581" r:id="rId628" xr:uid="{BC04F61C-B9E0-423E-A5A6-ADBC2A534186}"/>
    <hyperlink ref="AQ583" r:id="rId629" xr:uid="{0ED093DB-7385-4606-83F2-322CEF330070}"/>
    <hyperlink ref="C584" r:id="rId630" display="https://echa.europa.eu/hu/substance-information/-/substanceinfo/100.007.981" xr:uid="{E69D5C6A-1520-4B7F-BF7C-D8CE483CE672}"/>
    <hyperlink ref="AQ584" r:id="rId631" xr:uid="{9BCB0B3C-66B6-48FF-AD7D-7B2D8F223D1D}"/>
    <hyperlink ref="C585" r:id="rId632" display="https://echa.europa.eu/hu/substance-information/-/substanceinfo/100.101.629" xr:uid="{52C24987-6D00-409A-A63F-FAD9691DEA6A}"/>
    <hyperlink ref="AQ585" r:id="rId633" xr:uid="{51E55F10-DDC6-4208-B0C2-000BD23DA2C6}"/>
    <hyperlink ref="C587" r:id="rId634" display="https://echa.europa.eu/hu/substance-information/-/substanceinfo/100.048.319" xr:uid="{84558F6C-842F-4F26-8570-195ECE8008B0}"/>
    <hyperlink ref="AN587" r:id="rId635" display="regisztáció" xr:uid="{231D3D6D-2554-4ADC-B3BF-2734AAB27AC0}"/>
    <hyperlink ref="C588" r:id="rId636" display="https://echa.europa.eu/hu/substance-information/-/substanceinfo/100.025.488" xr:uid="{2CC169EE-D682-4F6A-97E6-96C81D910826}"/>
    <hyperlink ref="AN588" r:id="rId637" display="regisztáció" xr:uid="{29272C15-7209-4219-A91A-1B89C816542B}"/>
    <hyperlink ref="C582" r:id="rId638" display="https://echa.europa.eu/hu/substance-information/-/substanceinfo/100.011.272" xr:uid="{460E3BC5-2B9A-4DA9-A4A6-E64173024BA9}"/>
    <hyperlink ref="C586" r:id="rId639" display="https://echa.europa.eu/hu/substance-information/-/substanceinfo/100.045.698" xr:uid="{5D034973-BFF7-4F93-9238-CC9C8F843A1F}"/>
    <hyperlink ref="AN586" r:id="rId640" display="regisztáció" xr:uid="{F1C72077-025A-4A8A-96CF-65C69A2FA174}"/>
    <hyperlink ref="C589" r:id="rId641" display="https://echa.europa.eu/hu/substance-information/-/substanceinfo/100.003.353" xr:uid="{BB34073F-4879-4CD2-A200-BD4F98554656}"/>
    <hyperlink ref="AN589" r:id="rId642" xr:uid="{97FB3410-D6D7-4750-A241-C0A1118BAAF3}"/>
    <hyperlink ref="AQ397" r:id="rId643" display="regisztráció" xr:uid="{92B3169F-2614-4F9B-870C-91884C0DDDAC}"/>
    <hyperlink ref="AQ131" r:id="rId644" xr:uid="{59314C10-6BC5-4C75-84E1-E1FCF2C3960D}"/>
  </hyperlinks>
  <pageMargins left="0.7" right="0.7" top="0.75" bottom="0.75" header="0.51180555555555496" footer="0.51180555555555496"/>
  <pageSetup paperSize="9" firstPageNumber="0" orientation="portrait" r:id="rId645"/>
  <legacyDrawing r:id="rId64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100"/>
  <sheetViews>
    <sheetView topLeftCell="A46" zoomScale="90" zoomScaleNormal="90" workbookViewId="0">
      <selection activeCell="E13" sqref="E13:E14"/>
    </sheetView>
  </sheetViews>
  <sheetFormatPr defaultRowHeight="15"/>
  <cols>
    <col min="1" max="1" width="10.5703125"/>
    <col min="2" max="2" width="15" style="84"/>
    <col min="3" max="3" width="22.140625" style="84"/>
    <col min="4" max="4" width="10.140625" style="84"/>
    <col min="5" max="5" width="86.140625" style="13"/>
  </cols>
  <sheetData>
    <row r="1" spans="1:5" s="143" customFormat="1" ht="30">
      <c r="A1" s="141" t="s">
        <v>121</v>
      </c>
      <c r="B1" s="141" t="s">
        <v>122</v>
      </c>
      <c r="C1" s="142" t="s">
        <v>123</v>
      </c>
      <c r="D1" s="141" t="s">
        <v>124</v>
      </c>
      <c r="E1" s="142" t="s">
        <v>125</v>
      </c>
    </row>
    <row r="2" spans="1:5" ht="28.35" customHeight="1">
      <c r="A2" s="447" t="s">
        <v>126</v>
      </c>
      <c r="B2" s="144" t="s">
        <v>127</v>
      </c>
      <c r="C2" s="145" t="s">
        <v>128</v>
      </c>
      <c r="D2" s="144" t="s">
        <v>129</v>
      </c>
      <c r="E2" s="146" t="s">
        <v>130</v>
      </c>
    </row>
    <row r="3" spans="1:5" ht="28.35" customHeight="1">
      <c r="A3" s="447"/>
      <c r="B3" s="147" t="s">
        <v>127</v>
      </c>
      <c r="C3" s="147" t="s">
        <v>131</v>
      </c>
      <c r="D3" s="147" t="s">
        <v>132</v>
      </c>
      <c r="E3" s="443" t="s">
        <v>133</v>
      </c>
    </row>
    <row r="4" spans="1:5" ht="28.35" customHeight="1">
      <c r="A4" s="447"/>
      <c r="B4" s="147" t="s">
        <v>127</v>
      </c>
      <c r="C4" s="147" t="s">
        <v>134</v>
      </c>
      <c r="D4" s="147" t="s">
        <v>135</v>
      </c>
      <c r="E4" s="443"/>
    </row>
    <row r="5" spans="1:5" ht="28.35" customHeight="1">
      <c r="A5" s="447"/>
      <c r="B5" s="147" t="s">
        <v>127</v>
      </c>
      <c r="C5" s="147" t="s">
        <v>136</v>
      </c>
      <c r="D5" s="147" t="s">
        <v>137</v>
      </c>
      <c r="E5" s="443"/>
    </row>
    <row r="6" spans="1:5" ht="28.35" customHeight="1">
      <c r="A6" s="447"/>
      <c r="B6" s="147" t="s">
        <v>138</v>
      </c>
      <c r="C6" s="147" t="s">
        <v>139</v>
      </c>
      <c r="D6" s="147" t="s">
        <v>140</v>
      </c>
      <c r="E6" s="148" t="s">
        <v>141</v>
      </c>
    </row>
    <row r="7" spans="1:5" ht="28.35" customHeight="1">
      <c r="A7" s="447"/>
      <c r="B7" s="147" t="s">
        <v>127</v>
      </c>
      <c r="C7" s="147" t="s">
        <v>142</v>
      </c>
      <c r="D7" s="147" t="s">
        <v>143</v>
      </c>
      <c r="E7" s="443" t="s">
        <v>144</v>
      </c>
    </row>
    <row r="8" spans="1:5" ht="28.35" customHeight="1">
      <c r="A8" s="447"/>
      <c r="B8" s="147" t="s">
        <v>127</v>
      </c>
      <c r="C8" s="147" t="s">
        <v>145</v>
      </c>
      <c r="D8" s="147" t="s">
        <v>146</v>
      </c>
      <c r="E8" s="443"/>
    </row>
    <row r="9" spans="1:5" ht="28.35" customHeight="1">
      <c r="A9" s="447"/>
      <c r="B9" s="147" t="s">
        <v>127</v>
      </c>
      <c r="C9" s="147" t="s">
        <v>147</v>
      </c>
      <c r="D9" s="147" t="s">
        <v>143</v>
      </c>
      <c r="E9" s="442" t="s">
        <v>148</v>
      </c>
    </row>
    <row r="10" spans="1:5" ht="28.35" customHeight="1">
      <c r="A10" s="447"/>
      <c r="B10" s="150" t="s">
        <v>127</v>
      </c>
      <c r="C10" s="150" t="s">
        <v>149</v>
      </c>
      <c r="D10" s="150" t="s">
        <v>146</v>
      </c>
      <c r="E10" s="442"/>
    </row>
    <row r="11" spans="1:5" ht="28.35" customHeight="1">
      <c r="A11" s="448" t="s">
        <v>150</v>
      </c>
      <c r="B11" s="147" t="s">
        <v>127</v>
      </c>
      <c r="C11" s="147" t="s">
        <v>151</v>
      </c>
      <c r="D11" s="147" t="s">
        <v>152</v>
      </c>
      <c r="E11" s="148" t="s">
        <v>153</v>
      </c>
    </row>
    <row r="12" spans="1:5" ht="28.35" customHeight="1">
      <c r="A12" s="448"/>
      <c r="B12" s="147" t="s">
        <v>127</v>
      </c>
      <c r="C12" s="147" t="s">
        <v>154</v>
      </c>
      <c r="D12" s="147" t="s">
        <v>155</v>
      </c>
      <c r="E12" s="148" t="s">
        <v>156</v>
      </c>
    </row>
    <row r="13" spans="1:5" ht="28.35" customHeight="1">
      <c r="A13" s="448"/>
      <c r="B13" s="147" t="s">
        <v>127</v>
      </c>
      <c r="C13" s="147" t="s">
        <v>157</v>
      </c>
      <c r="D13" s="147" t="s">
        <v>158</v>
      </c>
      <c r="E13" s="443" t="s">
        <v>159</v>
      </c>
    </row>
    <row r="14" spans="1:5" ht="28.35" customHeight="1">
      <c r="A14" s="448"/>
      <c r="B14" s="147" t="s">
        <v>138</v>
      </c>
      <c r="C14" s="147" t="s">
        <v>160</v>
      </c>
      <c r="D14" s="147" t="s">
        <v>161</v>
      </c>
      <c r="E14" s="443"/>
    </row>
    <row r="15" spans="1:5" ht="28.35" customHeight="1">
      <c r="A15" s="448"/>
      <c r="B15" s="147" t="s">
        <v>127</v>
      </c>
      <c r="C15" s="147" t="s">
        <v>162</v>
      </c>
      <c r="D15" s="147" t="s">
        <v>163</v>
      </c>
      <c r="E15" s="443" t="s">
        <v>164</v>
      </c>
    </row>
    <row r="16" spans="1:5" ht="28.35" customHeight="1">
      <c r="A16" s="448"/>
      <c r="B16" s="147" t="s">
        <v>127</v>
      </c>
      <c r="C16" s="147" t="s">
        <v>165</v>
      </c>
      <c r="D16" s="147" t="s">
        <v>166</v>
      </c>
      <c r="E16" s="443"/>
    </row>
    <row r="17" spans="1:5" ht="28.35" customHeight="1">
      <c r="A17" s="448"/>
      <c r="B17" s="147" t="s">
        <v>138</v>
      </c>
      <c r="C17" s="147" t="s">
        <v>167</v>
      </c>
      <c r="D17" s="147" t="s">
        <v>168</v>
      </c>
      <c r="E17" s="443"/>
    </row>
    <row r="18" spans="1:5" ht="28.35" customHeight="1">
      <c r="A18" s="448"/>
      <c r="B18" s="147" t="s">
        <v>127</v>
      </c>
      <c r="C18" s="147" t="s">
        <v>169</v>
      </c>
      <c r="D18" s="147" t="s">
        <v>170</v>
      </c>
      <c r="E18" s="443" t="s">
        <v>171</v>
      </c>
    </row>
    <row r="19" spans="1:5" ht="28.35" customHeight="1">
      <c r="A19" s="448"/>
      <c r="B19" s="147" t="s">
        <v>138</v>
      </c>
      <c r="C19" s="147" t="s">
        <v>172</v>
      </c>
      <c r="D19" s="147" t="s">
        <v>170</v>
      </c>
      <c r="E19" s="443"/>
    </row>
    <row r="20" spans="1:5" ht="28.35" customHeight="1">
      <c r="A20" s="448"/>
      <c r="B20" s="147" t="s">
        <v>127</v>
      </c>
      <c r="C20" s="147" t="s">
        <v>145</v>
      </c>
      <c r="D20" s="147" t="s">
        <v>146</v>
      </c>
      <c r="E20" s="151" t="s">
        <v>173</v>
      </c>
    </row>
    <row r="21" spans="1:5" ht="28.35" customHeight="1">
      <c r="A21" s="448"/>
      <c r="B21" s="147" t="s">
        <v>127</v>
      </c>
      <c r="C21" s="147" t="s">
        <v>174</v>
      </c>
      <c r="D21" s="147" t="s">
        <v>175</v>
      </c>
      <c r="E21" s="443" t="s">
        <v>176</v>
      </c>
    </row>
    <row r="22" spans="1:5" ht="28.35" customHeight="1">
      <c r="A22" s="448"/>
      <c r="B22" s="147" t="s">
        <v>138</v>
      </c>
      <c r="C22" s="147" t="s">
        <v>177</v>
      </c>
      <c r="D22" s="147" t="s">
        <v>175</v>
      </c>
      <c r="E22" s="443"/>
    </row>
    <row r="23" spans="1:5" ht="28.35" customHeight="1">
      <c r="A23" s="448"/>
      <c r="B23" s="147" t="s">
        <v>127</v>
      </c>
      <c r="C23" s="147" t="s">
        <v>178</v>
      </c>
      <c r="D23" s="147" t="s">
        <v>179</v>
      </c>
      <c r="E23" s="148" t="s">
        <v>180</v>
      </c>
    </row>
    <row r="24" spans="1:5" ht="28.35" customHeight="1">
      <c r="A24" s="448"/>
      <c r="B24" s="147" t="s">
        <v>127</v>
      </c>
      <c r="C24" s="147" t="s">
        <v>181</v>
      </c>
      <c r="D24" s="147" t="s">
        <v>179</v>
      </c>
      <c r="E24" s="148" t="s">
        <v>182</v>
      </c>
    </row>
    <row r="25" spans="1:5" ht="28.35" customHeight="1">
      <c r="A25" s="448"/>
      <c r="B25" s="147" t="s">
        <v>127</v>
      </c>
      <c r="C25" s="147" t="s">
        <v>183</v>
      </c>
      <c r="D25" s="147" t="s">
        <v>184</v>
      </c>
      <c r="E25" s="443" t="s">
        <v>185</v>
      </c>
    </row>
    <row r="26" spans="1:5" ht="28.35" customHeight="1">
      <c r="A26" s="448"/>
      <c r="B26" s="147" t="s">
        <v>138</v>
      </c>
      <c r="C26" s="147" t="s">
        <v>186</v>
      </c>
      <c r="D26" s="147" t="s">
        <v>187</v>
      </c>
      <c r="E26" s="443"/>
    </row>
    <row r="27" spans="1:5" ht="28.35" customHeight="1">
      <c r="A27" s="448"/>
      <c r="B27" s="147" t="s">
        <v>127</v>
      </c>
      <c r="C27" s="147" t="s">
        <v>149</v>
      </c>
      <c r="D27" s="147" t="s">
        <v>146</v>
      </c>
      <c r="E27" s="443" t="s">
        <v>188</v>
      </c>
    </row>
    <row r="28" spans="1:5" ht="28.35" customHeight="1">
      <c r="A28" s="448"/>
      <c r="B28" s="147" t="s">
        <v>127</v>
      </c>
      <c r="C28" s="147" t="s">
        <v>189</v>
      </c>
      <c r="D28" s="147" t="s">
        <v>175</v>
      </c>
      <c r="E28" s="443"/>
    </row>
    <row r="29" spans="1:5" ht="28.35" customHeight="1">
      <c r="A29" s="448"/>
      <c r="B29" s="147" t="s">
        <v>138</v>
      </c>
      <c r="C29" s="147" t="s">
        <v>190</v>
      </c>
      <c r="D29" s="147" t="s">
        <v>175</v>
      </c>
      <c r="E29" s="443"/>
    </row>
    <row r="30" spans="1:5" ht="28.35" customHeight="1">
      <c r="A30" s="448"/>
      <c r="B30" s="147" t="s">
        <v>127</v>
      </c>
      <c r="C30" s="147" t="s">
        <v>191</v>
      </c>
      <c r="D30" s="147" t="s">
        <v>192</v>
      </c>
      <c r="E30" s="443" t="s">
        <v>193</v>
      </c>
    </row>
    <row r="31" spans="1:5" ht="28.35" customHeight="1">
      <c r="A31" s="448"/>
      <c r="B31" s="147" t="s">
        <v>127</v>
      </c>
      <c r="C31" s="147" t="s">
        <v>194</v>
      </c>
      <c r="D31" s="147" t="s">
        <v>195</v>
      </c>
      <c r="E31" s="443"/>
    </row>
    <row r="32" spans="1:5" ht="28.35" customHeight="1">
      <c r="A32" s="448"/>
      <c r="B32" s="147" t="s">
        <v>138</v>
      </c>
      <c r="C32" s="147" t="s">
        <v>196</v>
      </c>
      <c r="D32" s="147" t="s">
        <v>195</v>
      </c>
      <c r="E32" s="148" t="s">
        <v>197</v>
      </c>
    </row>
    <row r="33" spans="1:5" ht="28.35" customHeight="1">
      <c r="A33" s="447" t="s">
        <v>198</v>
      </c>
      <c r="B33" s="144" t="s">
        <v>127</v>
      </c>
      <c r="C33" s="144" t="s">
        <v>199</v>
      </c>
      <c r="D33" s="144" t="s">
        <v>200</v>
      </c>
      <c r="E33" s="146" t="s">
        <v>201</v>
      </c>
    </row>
    <row r="34" spans="1:5" ht="28.35" customHeight="1">
      <c r="A34" s="447"/>
      <c r="B34" s="147" t="s">
        <v>127</v>
      </c>
      <c r="C34" s="147" t="s">
        <v>202</v>
      </c>
      <c r="D34" s="147" t="s">
        <v>203</v>
      </c>
      <c r="E34" s="148" t="s">
        <v>204</v>
      </c>
    </row>
    <row r="35" spans="1:5" ht="28.35" customHeight="1">
      <c r="A35" s="447"/>
      <c r="B35" s="147" t="s">
        <v>127</v>
      </c>
      <c r="C35" s="147" t="s">
        <v>205</v>
      </c>
      <c r="D35" s="147" t="s">
        <v>206</v>
      </c>
      <c r="E35" s="443" t="s">
        <v>207</v>
      </c>
    </row>
    <row r="36" spans="1:5" ht="28.35" customHeight="1">
      <c r="A36" s="447"/>
      <c r="B36" s="147" t="s">
        <v>138</v>
      </c>
      <c r="C36" s="147" t="s">
        <v>208</v>
      </c>
      <c r="D36" s="147" t="s">
        <v>206</v>
      </c>
      <c r="E36" s="443"/>
    </row>
    <row r="37" spans="1:5" ht="28.35" customHeight="1">
      <c r="A37" s="447"/>
      <c r="B37" s="147" t="s">
        <v>127</v>
      </c>
      <c r="C37" s="147" t="s">
        <v>209</v>
      </c>
      <c r="D37" s="147" t="s">
        <v>203</v>
      </c>
      <c r="E37" s="148" t="s">
        <v>204</v>
      </c>
    </row>
    <row r="38" spans="1:5" ht="28.35" customHeight="1">
      <c r="A38" s="447"/>
      <c r="B38" s="147" t="s">
        <v>127</v>
      </c>
      <c r="C38" s="147" t="s">
        <v>210</v>
      </c>
      <c r="D38" s="147" t="s">
        <v>206</v>
      </c>
      <c r="E38" s="442" t="s">
        <v>207</v>
      </c>
    </row>
    <row r="39" spans="1:5" ht="28.35" customHeight="1">
      <c r="A39" s="447"/>
      <c r="B39" s="150" t="s">
        <v>138</v>
      </c>
      <c r="C39" s="150" t="s">
        <v>211</v>
      </c>
      <c r="D39" s="150" t="s">
        <v>206</v>
      </c>
      <c r="E39" s="442"/>
    </row>
    <row r="40" spans="1:5" ht="28.35" customHeight="1">
      <c r="A40" s="451" t="s">
        <v>212</v>
      </c>
      <c r="B40" s="147" t="s">
        <v>138</v>
      </c>
      <c r="C40" s="147" t="s">
        <v>213</v>
      </c>
      <c r="D40" s="147" t="s">
        <v>214</v>
      </c>
      <c r="E40" s="443" t="s">
        <v>215</v>
      </c>
    </row>
    <row r="41" spans="1:5" ht="28.35" customHeight="1">
      <c r="A41" s="451"/>
      <c r="B41" s="147" t="s">
        <v>138</v>
      </c>
      <c r="C41" s="147" t="s">
        <v>216</v>
      </c>
      <c r="D41" s="147" t="s">
        <v>214</v>
      </c>
      <c r="E41" s="443"/>
    </row>
    <row r="42" spans="1:5" ht="28.35" customHeight="1">
      <c r="A42" s="451"/>
      <c r="B42" s="147" t="s">
        <v>138</v>
      </c>
      <c r="C42" s="147" t="s">
        <v>217</v>
      </c>
      <c r="D42" s="147" t="s">
        <v>214</v>
      </c>
      <c r="E42" s="443"/>
    </row>
    <row r="43" spans="1:5" ht="28.35" customHeight="1">
      <c r="A43" s="451"/>
      <c r="B43" s="147" t="s">
        <v>138</v>
      </c>
      <c r="C43" s="147" t="s">
        <v>218</v>
      </c>
      <c r="D43" s="147" t="s">
        <v>219</v>
      </c>
      <c r="E43" s="148" t="s">
        <v>220</v>
      </c>
    </row>
    <row r="44" spans="1:5" ht="28.35" customHeight="1">
      <c r="A44" s="449" t="s">
        <v>221</v>
      </c>
      <c r="B44" s="144" t="s">
        <v>138</v>
      </c>
      <c r="C44" s="144" t="s">
        <v>222</v>
      </c>
      <c r="D44" s="144" t="s">
        <v>223</v>
      </c>
      <c r="E44" s="146" t="s">
        <v>224</v>
      </c>
    </row>
    <row r="45" spans="1:5" ht="28.35" customHeight="1">
      <c r="A45" s="449"/>
      <c r="B45" s="147" t="s">
        <v>127</v>
      </c>
      <c r="C45" s="147" t="s">
        <v>225</v>
      </c>
      <c r="D45" s="147" t="s">
        <v>226</v>
      </c>
      <c r="E45" s="443" t="s">
        <v>227</v>
      </c>
    </row>
    <row r="46" spans="1:5" ht="28.35" customHeight="1">
      <c r="A46" s="449"/>
      <c r="B46" s="147" t="s">
        <v>127</v>
      </c>
      <c r="C46" s="147" t="s">
        <v>228</v>
      </c>
      <c r="D46" s="147" t="s">
        <v>226</v>
      </c>
      <c r="E46" s="443"/>
    </row>
    <row r="47" spans="1:5" ht="28.35" customHeight="1">
      <c r="A47" s="449"/>
      <c r="B47" s="147" t="s">
        <v>127</v>
      </c>
      <c r="C47" s="147" t="s">
        <v>229</v>
      </c>
      <c r="D47" s="147" t="s">
        <v>226</v>
      </c>
      <c r="E47" s="443"/>
    </row>
    <row r="48" spans="1:5" ht="28.35" customHeight="1">
      <c r="A48" s="449"/>
      <c r="B48" s="150" t="s">
        <v>127</v>
      </c>
      <c r="C48" s="150" t="s">
        <v>230</v>
      </c>
      <c r="D48" s="150" t="s">
        <v>231</v>
      </c>
      <c r="E48" s="149" t="s">
        <v>232</v>
      </c>
    </row>
    <row r="49" spans="1:5" ht="28.35" customHeight="1">
      <c r="A49" s="448" t="s">
        <v>233</v>
      </c>
      <c r="B49" s="147" t="s">
        <v>127</v>
      </c>
      <c r="C49" s="147" t="s">
        <v>234</v>
      </c>
      <c r="D49" s="147" t="s">
        <v>235</v>
      </c>
      <c r="E49" s="443" t="s">
        <v>236</v>
      </c>
    </row>
    <row r="50" spans="1:5" ht="28.35" customHeight="1">
      <c r="A50" s="448"/>
      <c r="B50" s="147" t="s">
        <v>127</v>
      </c>
      <c r="C50" s="147" t="s">
        <v>237</v>
      </c>
      <c r="D50" s="147" t="s">
        <v>235</v>
      </c>
      <c r="E50" s="443"/>
    </row>
    <row r="51" spans="1:5" ht="28.35" customHeight="1">
      <c r="A51" s="448"/>
      <c r="B51" s="147" t="s">
        <v>127</v>
      </c>
      <c r="C51" s="147" t="s">
        <v>238</v>
      </c>
      <c r="D51" s="147" t="s">
        <v>239</v>
      </c>
      <c r="E51" s="443"/>
    </row>
    <row r="52" spans="1:5" ht="28.35" customHeight="1">
      <c r="A52" s="448"/>
      <c r="B52" s="147" t="s">
        <v>127</v>
      </c>
      <c r="C52" s="147" t="s">
        <v>240</v>
      </c>
      <c r="D52" s="147" t="s">
        <v>241</v>
      </c>
      <c r="E52" s="443" t="s">
        <v>242</v>
      </c>
    </row>
    <row r="53" spans="1:5" ht="28.35" customHeight="1">
      <c r="A53" s="448"/>
      <c r="B53" s="147" t="s">
        <v>127</v>
      </c>
      <c r="C53" s="147" t="s">
        <v>243</v>
      </c>
      <c r="D53" s="147" t="s">
        <v>244</v>
      </c>
      <c r="E53" s="443"/>
    </row>
    <row r="54" spans="1:5" ht="28.35" customHeight="1">
      <c r="A54" s="448"/>
      <c r="B54" s="147" t="s">
        <v>127</v>
      </c>
      <c r="C54" s="147" t="s">
        <v>245</v>
      </c>
      <c r="D54" s="147" t="s">
        <v>246</v>
      </c>
      <c r="E54" s="148" t="s">
        <v>247</v>
      </c>
    </row>
    <row r="55" spans="1:5" ht="28.35" customHeight="1">
      <c r="A55" s="448"/>
      <c r="B55" s="147" t="s">
        <v>127</v>
      </c>
      <c r="C55" s="147" t="s">
        <v>248</v>
      </c>
      <c r="D55" s="147" t="s">
        <v>249</v>
      </c>
      <c r="E55" s="443" t="s">
        <v>250</v>
      </c>
    </row>
    <row r="56" spans="1:5" ht="28.35" customHeight="1">
      <c r="A56" s="448"/>
      <c r="B56" s="147" t="s">
        <v>127</v>
      </c>
      <c r="C56" s="147" t="s">
        <v>251</v>
      </c>
      <c r="D56" s="147" t="s">
        <v>249</v>
      </c>
      <c r="E56" s="443"/>
    </row>
    <row r="57" spans="1:5" ht="28.35" customHeight="1">
      <c r="A57" s="448"/>
      <c r="B57" s="147" t="s">
        <v>127</v>
      </c>
      <c r="C57" s="147" t="s">
        <v>252</v>
      </c>
      <c r="D57" s="147" t="s">
        <v>253</v>
      </c>
      <c r="E57" s="148" t="s">
        <v>254</v>
      </c>
    </row>
    <row r="58" spans="1:5" ht="28.35" customHeight="1">
      <c r="A58" s="447" t="s">
        <v>255</v>
      </c>
      <c r="B58" s="144" t="s">
        <v>138</v>
      </c>
      <c r="C58" s="144" t="s">
        <v>256</v>
      </c>
      <c r="D58" s="144" t="s">
        <v>257</v>
      </c>
      <c r="E58" s="146" t="s">
        <v>258</v>
      </c>
    </row>
    <row r="59" spans="1:5" ht="28.35" customHeight="1">
      <c r="A59" s="447"/>
      <c r="B59" s="147" t="s">
        <v>138</v>
      </c>
      <c r="C59" s="147" t="s">
        <v>259</v>
      </c>
      <c r="D59" s="147" t="s">
        <v>260</v>
      </c>
      <c r="E59" s="148" t="s">
        <v>261</v>
      </c>
    </row>
    <row r="60" spans="1:5" ht="28.35" customHeight="1">
      <c r="A60" s="447"/>
      <c r="B60" s="147" t="s">
        <v>138</v>
      </c>
      <c r="C60" s="147" t="s">
        <v>262</v>
      </c>
      <c r="D60" s="147" t="s">
        <v>263</v>
      </c>
      <c r="E60" s="148" t="s">
        <v>264</v>
      </c>
    </row>
    <row r="61" spans="1:5" ht="28.35" customHeight="1">
      <c r="A61" s="447"/>
      <c r="B61" s="147" t="s">
        <v>138</v>
      </c>
      <c r="C61" s="147" t="s">
        <v>265</v>
      </c>
      <c r="D61" s="147" t="s">
        <v>266</v>
      </c>
      <c r="E61" s="148" t="s">
        <v>267</v>
      </c>
    </row>
    <row r="62" spans="1:5" ht="28.35" customHeight="1">
      <c r="A62" s="447"/>
      <c r="B62" s="147" t="s">
        <v>138</v>
      </c>
      <c r="C62" s="147" t="s">
        <v>268</v>
      </c>
      <c r="D62" s="147" t="s">
        <v>269</v>
      </c>
      <c r="E62" s="148" t="s">
        <v>270</v>
      </c>
    </row>
    <row r="63" spans="1:5" ht="28.35" customHeight="1">
      <c r="A63" s="447"/>
      <c r="B63" s="147" t="s">
        <v>138</v>
      </c>
      <c r="C63" s="147" t="s">
        <v>271</v>
      </c>
      <c r="D63" s="147" t="s">
        <v>272</v>
      </c>
      <c r="E63" s="148" t="s">
        <v>273</v>
      </c>
    </row>
    <row r="64" spans="1:5" ht="28.35" customHeight="1">
      <c r="A64" s="447"/>
      <c r="B64" s="147" t="s">
        <v>138</v>
      </c>
      <c r="C64" s="147" t="s">
        <v>274</v>
      </c>
      <c r="D64" s="147" t="s">
        <v>275</v>
      </c>
      <c r="E64" s="443" t="s">
        <v>276</v>
      </c>
    </row>
    <row r="65" spans="1:5" ht="28.35" customHeight="1">
      <c r="A65" s="447"/>
      <c r="B65" s="147" t="s">
        <v>138</v>
      </c>
      <c r="C65" s="147" t="s">
        <v>277</v>
      </c>
      <c r="D65" s="147" t="s">
        <v>275</v>
      </c>
      <c r="E65" s="443"/>
    </row>
    <row r="66" spans="1:5" ht="28.35" customHeight="1">
      <c r="A66" s="447"/>
      <c r="B66" s="147" t="s">
        <v>138</v>
      </c>
      <c r="C66" s="147" t="s">
        <v>278</v>
      </c>
      <c r="D66" s="147" t="s">
        <v>279</v>
      </c>
      <c r="E66" s="443"/>
    </row>
    <row r="67" spans="1:5" ht="28.35" customHeight="1">
      <c r="A67" s="447"/>
      <c r="B67" s="150" t="s">
        <v>138</v>
      </c>
      <c r="C67" s="150" t="s">
        <v>280</v>
      </c>
      <c r="D67" s="150" t="s">
        <v>281</v>
      </c>
      <c r="E67" s="149" t="s">
        <v>282</v>
      </c>
    </row>
    <row r="68" spans="1:5" ht="28.35" customHeight="1">
      <c r="A68" s="448" t="s">
        <v>283</v>
      </c>
      <c r="B68" s="147" t="s">
        <v>127</v>
      </c>
      <c r="C68" s="147" t="s">
        <v>284</v>
      </c>
      <c r="D68" s="147" t="s">
        <v>285</v>
      </c>
      <c r="E68" s="148" t="s">
        <v>286</v>
      </c>
    </row>
    <row r="69" spans="1:5" ht="28.35" customHeight="1">
      <c r="A69" s="448"/>
      <c r="B69" s="147" t="s">
        <v>127</v>
      </c>
      <c r="C69" s="147" t="s">
        <v>287</v>
      </c>
      <c r="D69" s="147" t="s">
        <v>288</v>
      </c>
      <c r="E69" s="443" t="s">
        <v>289</v>
      </c>
    </row>
    <row r="70" spans="1:5" ht="28.35" customHeight="1">
      <c r="A70" s="448"/>
      <c r="B70" s="147" t="s">
        <v>138</v>
      </c>
      <c r="C70" s="147" t="s">
        <v>290</v>
      </c>
      <c r="D70" s="147" t="s">
        <v>291</v>
      </c>
      <c r="E70" s="443"/>
    </row>
    <row r="71" spans="1:5" ht="28.35" customHeight="1">
      <c r="A71" s="448"/>
      <c r="B71" s="147" t="s">
        <v>127</v>
      </c>
      <c r="C71" s="147" t="s">
        <v>292</v>
      </c>
      <c r="D71" s="147" t="s">
        <v>293</v>
      </c>
      <c r="E71" s="443"/>
    </row>
    <row r="72" spans="1:5" ht="28.35" customHeight="1">
      <c r="A72" s="448"/>
      <c r="B72" s="147" t="s">
        <v>138</v>
      </c>
      <c r="C72" s="147" t="s">
        <v>294</v>
      </c>
      <c r="D72" s="147" t="s">
        <v>295</v>
      </c>
      <c r="E72" s="443"/>
    </row>
    <row r="73" spans="1:5" ht="28.35" customHeight="1">
      <c r="A73" s="448"/>
      <c r="B73" s="147" t="s">
        <v>127</v>
      </c>
      <c r="C73" s="147" t="s">
        <v>296</v>
      </c>
      <c r="D73" s="147" t="s">
        <v>297</v>
      </c>
      <c r="E73" s="443"/>
    </row>
    <row r="74" spans="1:5" ht="28.35" customHeight="1">
      <c r="A74" s="448"/>
      <c r="B74" s="147" t="s">
        <v>138</v>
      </c>
      <c r="C74" s="147" t="s">
        <v>298</v>
      </c>
      <c r="D74" s="147" t="s">
        <v>299</v>
      </c>
      <c r="E74" s="443"/>
    </row>
    <row r="75" spans="1:5" ht="28.35" customHeight="1">
      <c r="A75" s="448"/>
      <c r="B75" s="147" t="s">
        <v>127</v>
      </c>
      <c r="C75" s="147" t="s">
        <v>300</v>
      </c>
      <c r="D75" s="147" t="s">
        <v>301</v>
      </c>
      <c r="E75" s="148" t="s">
        <v>302</v>
      </c>
    </row>
    <row r="76" spans="1:5" ht="28.35" customHeight="1">
      <c r="A76" s="448"/>
      <c r="B76" s="147" t="s">
        <v>127</v>
      </c>
      <c r="C76" s="147" t="s">
        <v>303</v>
      </c>
      <c r="D76" s="147" t="s">
        <v>304</v>
      </c>
      <c r="E76" s="148" t="s">
        <v>305</v>
      </c>
    </row>
    <row r="77" spans="1:5" ht="28.35" customHeight="1">
      <c r="A77" s="448"/>
      <c r="B77" s="147" t="s">
        <v>138</v>
      </c>
      <c r="C77" s="147" t="s">
        <v>306</v>
      </c>
      <c r="D77" s="147" t="s">
        <v>307</v>
      </c>
      <c r="E77" s="148" t="s">
        <v>308</v>
      </c>
    </row>
    <row r="78" spans="1:5" ht="28.35" customHeight="1">
      <c r="A78" s="448"/>
      <c r="B78" s="147" t="s">
        <v>127</v>
      </c>
      <c r="C78" s="147" t="s">
        <v>309</v>
      </c>
      <c r="D78" s="147" t="s">
        <v>310</v>
      </c>
      <c r="E78" s="148" t="s">
        <v>311</v>
      </c>
    </row>
    <row r="79" spans="1:5" ht="28.35" customHeight="1">
      <c r="A79" s="448"/>
      <c r="B79" s="147" t="s">
        <v>138</v>
      </c>
      <c r="C79" s="147" t="s">
        <v>312</v>
      </c>
      <c r="D79" s="147" t="s">
        <v>313</v>
      </c>
      <c r="E79" s="148" t="s">
        <v>314</v>
      </c>
    </row>
    <row r="80" spans="1:5" ht="28.35" customHeight="1">
      <c r="A80" s="449" t="s">
        <v>315</v>
      </c>
      <c r="B80" s="144" t="s">
        <v>138</v>
      </c>
      <c r="C80" s="144" t="s">
        <v>316</v>
      </c>
      <c r="D80" s="144" t="s">
        <v>317</v>
      </c>
      <c r="E80" s="450" t="s">
        <v>318</v>
      </c>
    </row>
    <row r="81" spans="1:5" ht="28.35" customHeight="1">
      <c r="A81" s="449"/>
      <c r="B81" s="147" t="s">
        <v>138</v>
      </c>
      <c r="C81" s="147" t="s">
        <v>319</v>
      </c>
      <c r="D81" s="147" t="s">
        <v>320</v>
      </c>
      <c r="E81" s="450"/>
    </row>
    <row r="82" spans="1:5" ht="28.35" customHeight="1">
      <c r="A82" s="449"/>
      <c r="B82" s="150" t="s">
        <v>321</v>
      </c>
      <c r="C82" s="150" t="s">
        <v>322</v>
      </c>
      <c r="D82" s="150" t="s">
        <v>323</v>
      </c>
      <c r="E82" s="450"/>
    </row>
    <row r="83" spans="1:5" ht="28.35" customHeight="1">
      <c r="A83" s="445" t="s">
        <v>324</v>
      </c>
      <c r="B83" s="147" t="s">
        <v>138</v>
      </c>
      <c r="C83" s="147" t="s">
        <v>325</v>
      </c>
      <c r="D83" s="147" t="s">
        <v>326</v>
      </c>
      <c r="E83" s="148" t="s">
        <v>133</v>
      </c>
    </row>
    <row r="84" spans="1:5" ht="28.35" customHeight="1">
      <c r="A84" s="445"/>
      <c r="B84" s="147" t="s">
        <v>324</v>
      </c>
      <c r="C84" s="147" t="s">
        <v>327</v>
      </c>
      <c r="D84" s="147" t="s">
        <v>324</v>
      </c>
      <c r="E84" s="148" t="s">
        <v>324</v>
      </c>
    </row>
    <row r="85" spans="1:5" ht="28.35" customHeight="1">
      <c r="A85" s="445"/>
      <c r="B85" s="147" t="s">
        <v>138</v>
      </c>
      <c r="C85" s="147" t="s">
        <v>328</v>
      </c>
      <c r="D85" s="147" t="s">
        <v>329</v>
      </c>
      <c r="E85" s="148" t="s">
        <v>153</v>
      </c>
    </row>
    <row r="86" spans="1:5" ht="28.35" customHeight="1">
      <c r="A86" s="445"/>
      <c r="B86" s="147" t="s">
        <v>138</v>
      </c>
      <c r="C86" s="147" t="s">
        <v>330</v>
      </c>
      <c r="D86" s="147" t="s">
        <v>331</v>
      </c>
      <c r="E86" s="148" t="s">
        <v>156</v>
      </c>
    </row>
    <row r="87" spans="1:5" ht="28.35" customHeight="1">
      <c r="A87" s="445"/>
      <c r="B87" s="147" t="s">
        <v>138</v>
      </c>
      <c r="C87" s="147" t="s">
        <v>332</v>
      </c>
      <c r="D87" s="147" t="s">
        <v>333</v>
      </c>
      <c r="E87" s="148" t="s">
        <v>334</v>
      </c>
    </row>
    <row r="88" spans="1:5" ht="28.35" customHeight="1">
      <c r="A88" s="445"/>
      <c r="B88" s="147" t="s">
        <v>324</v>
      </c>
      <c r="C88" s="147" t="s">
        <v>335</v>
      </c>
      <c r="D88" s="147" t="s">
        <v>324</v>
      </c>
      <c r="E88" s="148" t="s">
        <v>324</v>
      </c>
    </row>
    <row r="89" spans="1:5" ht="28.35" customHeight="1">
      <c r="A89" s="445"/>
      <c r="B89" s="147" t="s">
        <v>324</v>
      </c>
      <c r="C89" s="147" t="s">
        <v>336</v>
      </c>
      <c r="D89" s="147" t="s">
        <v>337</v>
      </c>
      <c r="E89" s="148" t="s">
        <v>338</v>
      </c>
    </row>
    <row r="90" spans="1:5" ht="28.35" customHeight="1">
      <c r="A90" s="445"/>
      <c r="B90" s="147" t="s">
        <v>324</v>
      </c>
      <c r="C90" s="147" t="s">
        <v>339</v>
      </c>
      <c r="D90" s="147" t="s">
        <v>340</v>
      </c>
      <c r="E90" s="443" t="s">
        <v>341</v>
      </c>
    </row>
    <row r="91" spans="1:5" ht="28.35" customHeight="1">
      <c r="A91" s="445"/>
      <c r="B91" s="147" t="s">
        <v>324</v>
      </c>
      <c r="C91" s="147" t="s">
        <v>342</v>
      </c>
      <c r="D91" s="147" t="s">
        <v>343</v>
      </c>
      <c r="E91" s="443"/>
    </row>
    <row r="92" spans="1:5" ht="28.35" customHeight="1">
      <c r="A92" s="445"/>
      <c r="B92" s="150" t="s">
        <v>138</v>
      </c>
      <c r="C92" s="150" t="s">
        <v>222</v>
      </c>
      <c r="D92" s="150" t="s">
        <v>223</v>
      </c>
      <c r="E92" s="149" t="s">
        <v>344</v>
      </c>
    </row>
    <row r="93" spans="1:5" ht="28.35" customHeight="1">
      <c r="B93"/>
      <c r="C93"/>
      <c r="D93"/>
      <c r="E93" s="84"/>
    </row>
    <row r="94" spans="1:5" ht="28.35" customHeight="1">
      <c r="B94"/>
      <c r="C94"/>
      <c r="D94"/>
      <c r="E94" s="84"/>
    </row>
    <row r="95" spans="1:5" s="39" customFormat="1" ht="28.35" customHeight="1">
      <c r="A95" s="446" t="s">
        <v>345</v>
      </c>
      <c r="B95" s="446"/>
      <c r="C95" s="446" t="s">
        <v>346</v>
      </c>
      <c r="D95" s="446"/>
      <c r="E95" s="152" t="s">
        <v>347</v>
      </c>
    </row>
    <row r="96" spans="1:5" ht="28.35" customHeight="1">
      <c r="A96" s="443" t="s">
        <v>126</v>
      </c>
      <c r="B96" s="443"/>
      <c r="C96" s="444" t="s">
        <v>348</v>
      </c>
      <c r="D96" s="444"/>
      <c r="E96" s="148" t="s">
        <v>349</v>
      </c>
    </row>
    <row r="97" spans="1:5" ht="28.35" customHeight="1">
      <c r="A97" s="443" t="s">
        <v>126</v>
      </c>
      <c r="B97" s="443"/>
      <c r="C97" s="444" t="s">
        <v>198</v>
      </c>
      <c r="D97" s="444"/>
      <c r="E97" s="148"/>
    </row>
    <row r="98" spans="1:5" ht="28.35" customHeight="1">
      <c r="A98" s="443" t="s">
        <v>233</v>
      </c>
      <c r="B98" s="443"/>
      <c r="C98" s="444" t="s">
        <v>255</v>
      </c>
      <c r="D98" s="444"/>
      <c r="E98" s="148"/>
    </row>
    <row r="99" spans="1:5" ht="28.35" customHeight="1">
      <c r="A99" s="443" t="s">
        <v>221</v>
      </c>
      <c r="B99" s="443"/>
      <c r="C99" s="444" t="s">
        <v>350</v>
      </c>
      <c r="D99" s="444"/>
      <c r="E99" s="148"/>
    </row>
    <row r="100" spans="1:5" ht="28.35" customHeight="1">
      <c r="A100" s="442" t="s">
        <v>351</v>
      </c>
      <c r="B100" s="442"/>
      <c r="C100" s="442" t="s">
        <v>352</v>
      </c>
      <c r="D100" s="442"/>
      <c r="E100" s="149"/>
    </row>
  </sheetData>
  <sheetProtection sheet="1" objects="1" scenarios="1"/>
  <mergeCells count="43">
    <mergeCell ref="A2:A10"/>
    <mergeCell ref="E3:E5"/>
    <mergeCell ref="E7:E8"/>
    <mergeCell ref="E9:E10"/>
    <mergeCell ref="A11:A32"/>
    <mergeCell ref="E13:E14"/>
    <mergeCell ref="E15:E17"/>
    <mergeCell ref="E18:E19"/>
    <mergeCell ref="E21:E22"/>
    <mergeCell ref="E25:E26"/>
    <mergeCell ref="E27:E29"/>
    <mergeCell ref="E30:E31"/>
    <mergeCell ref="A33:A39"/>
    <mergeCell ref="E35:E36"/>
    <mergeCell ref="E38:E39"/>
    <mergeCell ref="A40:A43"/>
    <mergeCell ref="E40:E42"/>
    <mergeCell ref="A44:A48"/>
    <mergeCell ref="E45:E47"/>
    <mergeCell ref="A49:A57"/>
    <mergeCell ref="E49:E51"/>
    <mergeCell ref="E52:E53"/>
    <mergeCell ref="E55:E56"/>
    <mergeCell ref="A58:A67"/>
    <mergeCell ref="E64:E66"/>
    <mergeCell ref="A68:A79"/>
    <mergeCell ref="E69:E74"/>
    <mergeCell ref="A80:A82"/>
    <mergeCell ref="E80:E82"/>
    <mergeCell ref="A83:A92"/>
    <mergeCell ref="E90:E91"/>
    <mergeCell ref="A95:B95"/>
    <mergeCell ref="C95:D95"/>
    <mergeCell ref="A96:B96"/>
    <mergeCell ref="C96:D96"/>
    <mergeCell ref="A100:B100"/>
    <mergeCell ref="C100:D100"/>
    <mergeCell ref="A97:B97"/>
    <mergeCell ref="C97:D97"/>
    <mergeCell ref="A98:B98"/>
    <mergeCell ref="C98:D98"/>
    <mergeCell ref="A99:B99"/>
    <mergeCell ref="C99:D99"/>
  </mergeCells>
  <pageMargins left="0.78749999999999998" right="0.78749999999999998" top="1.05277777777778" bottom="1.05277777777778" header="0.78749999999999998" footer="0.78749999999999998"/>
  <pageSetup paperSize="0" scale="0" firstPageNumber="0" orientation="portrait" usePrinterDefaults="0" horizontalDpi="0" verticalDpi="0" copies="0"/>
  <headerFooter>
    <oddHeader>&amp;C&amp;"Times New Roman,Normál"&amp;12&amp;A</oddHeader>
    <oddFooter>&amp;C&amp;"Times New Roman,Normál"&amp;12Oldal &amp;P</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91"/>
  <sheetViews>
    <sheetView topLeftCell="A64" zoomScale="90" zoomScaleNormal="90" workbookViewId="0">
      <selection activeCell="A68" sqref="A68:XFD68"/>
    </sheetView>
  </sheetViews>
  <sheetFormatPr defaultRowHeight="15"/>
  <cols>
    <col min="2" max="2" width="96.42578125" style="2"/>
  </cols>
  <sheetData>
    <row r="1" spans="1:2">
      <c r="A1" t="s">
        <v>129</v>
      </c>
      <c r="B1" s="2" t="s">
        <v>353</v>
      </c>
    </row>
    <row r="2" spans="1:2">
      <c r="A2" t="s">
        <v>132</v>
      </c>
      <c r="B2" s="2" t="s">
        <v>354</v>
      </c>
    </row>
    <row r="3" spans="1:2">
      <c r="A3" t="s">
        <v>135</v>
      </c>
      <c r="B3" s="2" t="s">
        <v>355</v>
      </c>
    </row>
    <row r="4" spans="1:2">
      <c r="A4" t="s">
        <v>137</v>
      </c>
      <c r="B4" s="2" t="s">
        <v>356</v>
      </c>
    </row>
    <row r="5" spans="1:2">
      <c r="A5" t="s">
        <v>140</v>
      </c>
      <c r="B5" s="2" t="s">
        <v>357</v>
      </c>
    </row>
    <row r="6" spans="1:2">
      <c r="A6" t="s">
        <v>326</v>
      </c>
      <c r="B6" s="2" t="s">
        <v>358</v>
      </c>
    </row>
    <row r="7" spans="1:2">
      <c r="A7" t="s">
        <v>152</v>
      </c>
      <c r="B7" s="2" t="s">
        <v>359</v>
      </c>
    </row>
    <row r="8" spans="1:2">
      <c r="A8" t="s">
        <v>329</v>
      </c>
      <c r="B8" s="2" t="s">
        <v>360</v>
      </c>
    </row>
    <row r="9" spans="1:2">
      <c r="A9" t="s">
        <v>361</v>
      </c>
      <c r="B9" s="2" t="s">
        <v>362</v>
      </c>
    </row>
    <row r="10" spans="1:2">
      <c r="A10" t="s">
        <v>363</v>
      </c>
      <c r="B10" s="2" t="s">
        <v>364</v>
      </c>
    </row>
    <row r="11" spans="1:2">
      <c r="A11" t="s">
        <v>163</v>
      </c>
      <c r="B11" s="2" t="s">
        <v>365</v>
      </c>
    </row>
    <row r="12" spans="1:2">
      <c r="A12" t="s">
        <v>166</v>
      </c>
      <c r="B12" s="2" t="s">
        <v>366</v>
      </c>
    </row>
    <row r="13" spans="1:2">
      <c r="A13" t="s">
        <v>168</v>
      </c>
      <c r="B13" s="2" t="s">
        <v>367</v>
      </c>
    </row>
    <row r="14" spans="1:2">
      <c r="A14" t="s">
        <v>170</v>
      </c>
      <c r="B14" s="2" t="s">
        <v>368</v>
      </c>
    </row>
    <row r="15" spans="1:2">
      <c r="A15" t="s">
        <v>333</v>
      </c>
      <c r="B15" s="2" t="s">
        <v>369</v>
      </c>
    </row>
    <row r="16" spans="1:2">
      <c r="A16" t="s">
        <v>155</v>
      </c>
      <c r="B16" s="2" t="s">
        <v>370</v>
      </c>
    </row>
    <row r="17" spans="1:2">
      <c r="A17" t="s">
        <v>331</v>
      </c>
      <c r="B17" s="2" t="s">
        <v>371</v>
      </c>
    </row>
    <row r="18" spans="1:2">
      <c r="A18" t="s">
        <v>143</v>
      </c>
      <c r="B18" s="2" t="s">
        <v>372</v>
      </c>
    </row>
    <row r="19" spans="1:2">
      <c r="A19" t="s">
        <v>146</v>
      </c>
      <c r="B19" s="2" t="s">
        <v>373</v>
      </c>
    </row>
    <row r="20" spans="1:2">
      <c r="A20" t="s">
        <v>175</v>
      </c>
      <c r="B20" s="2" t="s">
        <v>374</v>
      </c>
    </row>
    <row r="21" spans="1:2">
      <c r="A21" t="s">
        <v>179</v>
      </c>
      <c r="B21" s="2" t="s">
        <v>375</v>
      </c>
    </row>
    <row r="22" spans="1:2">
      <c r="A22" t="s">
        <v>184</v>
      </c>
      <c r="B22" s="2" t="s">
        <v>376</v>
      </c>
    </row>
    <row r="23" spans="1:2">
      <c r="A23" t="s">
        <v>187</v>
      </c>
      <c r="B23" s="2" t="s">
        <v>377</v>
      </c>
    </row>
    <row r="24" spans="1:2">
      <c r="A24" t="s">
        <v>192</v>
      </c>
      <c r="B24" s="2" t="s">
        <v>378</v>
      </c>
    </row>
    <row r="25" spans="1:2">
      <c r="A25" t="s">
        <v>195</v>
      </c>
      <c r="B25" s="2" t="s">
        <v>379</v>
      </c>
    </row>
    <row r="26" spans="1:2">
      <c r="A26" t="s">
        <v>200</v>
      </c>
      <c r="B26" s="2" t="s">
        <v>380</v>
      </c>
    </row>
    <row r="27" spans="1:2">
      <c r="A27" t="s">
        <v>203</v>
      </c>
      <c r="B27" s="2" t="s">
        <v>381</v>
      </c>
    </row>
    <row r="28" spans="1:2">
      <c r="A28" t="s">
        <v>206</v>
      </c>
      <c r="B28" s="2" t="s">
        <v>382</v>
      </c>
    </row>
    <row r="29" spans="1:2">
      <c r="A29" t="s">
        <v>214</v>
      </c>
      <c r="B29" s="2" t="s">
        <v>383</v>
      </c>
    </row>
    <row r="30" spans="1:2">
      <c r="A30" t="s">
        <v>219</v>
      </c>
      <c r="B30" s="2" t="s">
        <v>384</v>
      </c>
    </row>
    <row r="31" spans="1:2">
      <c r="A31" t="s">
        <v>223</v>
      </c>
      <c r="B31" s="2" t="s">
        <v>385</v>
      </c>
    </row>
    <row r="32" spans="1:2">
      <c r="A32" t="s">
        <v>235</v>
      </c>
      <c r="B32" s="2" t="s">
        <v>386</v>
      </c>
    </row>
    <row r="33" spans="1:2">
      <c r="A33" t="s">
        <v>239</v>
      </c>
      <c r="B33" s="2" t="s">
        <v>387</v>
      </c>
    </row>
    <row r="34" spans="1:2">
      <c r="A34" t="s">
        <v>257</v>
      </c>
      <c r="B34" s="2" t="s">
        <v>388</v>
      </c>
    </row>
    <row r="35" spans="1:2">
      <c r="A35" t="s">
        <v>301</v>
      </c>
      <c r="B35" s="2" t="s">
        <v>389</v>
      </c>
    </row>
    <row r="36" spans="1:2">
      <c r="A36" t="s">
        <v>244</v>
      </c>
      <c r="B36" s="2" t="s">
        <v>390</v>
      </c>
    </row>
    <row r="37" spans="1:2">
      <c r="A37" t="s">
        <v>246</v>
      </c>
      <c r="B37" s="2" t="s">
        <v>391</v>
      </c>
    </row>
    <row r="38" spans="1:2">
      <c r="A38" t="s">
        <v>260</v>
      </c>
      <c r="B38" s="2" t="s">
        <v>392</v>
      </c>
    </row>
    <row r="39" spans="1:2">
      <c r="A39" t="s">
        <v>226</v>
      </c>
      <c r="B39" s="2" t="s">
        <v>393</v>
      </c>
    </row>
    <row r="40" spans="1:2">
      <c r="A40" t="s">
        <v>266</v>
      </c>
      <c r="B40" s="2" t="s">
        <v>394</v>
      </c>
    </row>
    <row r="41" spans="1:2">
      <c r="A41" t="s">
        <v>272</v>
      </c>
      <c r="B41" s="2" t="s">
        <v>395</v>
      </c>
    </row>
    <row r="42" spans="1:2">
      <c r="A42" t="s">
        <v>231</v>
      </c>
      <c r="B42" s="2" t="s">
        <v>396</v>
      </c>
    </row>
    <row r="43" spans="1:2">
      <c r="A43" t="s">
        <v>269</v>
      </c>
      <c r="B43" s="2" t="s">
        <v>397</v>
      </c>
    </row>
    <row r="44" spans="1:2">
      <c r="A44" t="s">
        <v>249</v>
      </c>
      <c r="B44" s="2" t="s">
        <v>398</v>
      </c>
    </row>
    <row r="45" spans="1:2">
      <c r="A45" t="s">
        <v>253</v>
      </c>
      <c r="B45" s="2" t="s">
        <v>399</v>
      </c>
    </row>
    <row r="46" spans="1:2">
      <c r="A46" t="s">
        <v>263</v>
      </c>
      <c r="B46" s="2" t="s">
        <v>400</v>
      </c>
    </row>
    <row r="47" spans="1:2">
      <c r="A47" t="s">
        <v>285</v>
      </c>
      <c r="B47" s="2" t="s">
        <v>401</v>
      </c>
    </row>
    <row r="48" spans="1:2">
      <c r="A48" t="s">
        <v>275</v>
      </c>
      <c r="B48" s="2" t="s">
        <v>402</v>
      </c>
    </row>
    <row r="49" spans="1:2">
      <c r="A49" t="s">
        <v>279</v>
      </c>
      <c r="B49" s="2" t="s">
        <v>403</v>
      </c>
    </row>
    <row r="50" spans="1:2" ht="30">
      <c r="A50" t="s">
        <v>288</v>
      </c>
      <c r="B50" s="2" t="s">
        <v>404</v>
      </c>
    </row>
    <row r="51" spans="1:2" ht="30">
      <c r="A51" t="s">
        <v>291</v>
      </c>
      <c r="B51" s="2" t="s">
        <v>405</v>
      </c>
    </row>
    <row r="52" spans="1:2" ht="30">
      <c r="A52" t="s">
        <v>293</v>
      </c>
      <c r="B52" s="2" t="s">
        <v>406</v>
      </c>
    </row>
    <row r="53" spans="1:2" ht="30">
      <c r="A53" t="s">
        <v>295</v>
      </c>
      <c r="B53" s="2" t="s">
        <v>407</v>
      </c>
    </row>
    <row r="54" spans="1:2" ht="45">
      <c r="A54" t="s">
        <v>297</v>
      </c>
      <c r="B54" s="2" t="s">
        <v>408</v>
      </c>
    </row>
    <row r="55" spans="1:2" ht="45">
      <c r="A55" t="s">
        <v>299</v>
      </c>
      <c r="B55" s="2" t="s">
        <v>409</v>
      </c>
    </row>
    <row r="56" spans="1:2">
      <c r="A56" t="s">
        <v>337</v>
      </c>
      <c r="B56" s="2" t="s">
        <v>410</v>
      </c>
    </row>
    <row r="57" spans="1:2" ht="30">
      <c r="A57" t="s">
        <v>304</v>
      </c>
      <c r="B57" s="2" t="s">
        <v>411</v>
      </c>
    </row>
    <row r="58" spans="1:2" ht="30">
      <c r="A58" t="s">
        <v>307</v>
      </c>
      <c r="B58" s="2" t="s">
        <v>412</v>
      </c>
    </row>
    <row r="59" spans="1:2" ht="45">
      <c r="A59" t="s">
        <v>310</v>
      </c>
      <c r="B59" s="2" t="s">
        <v>413</v>
      </c>
    </row>
    <row r="60" spans="1:2" ht="45">
      <c r="A60" t="s">
        <v>313</v>
      </c>
      <c r="B60" s="2" t="s">
        <v>414</v>
      </c>
    </row>
    <row r="61" spans="1:2">
      <c r="A61" t="s">
        <v>317</v>
      </c>
      <c r="B61" s="2" t="s">
        <v>415</v>
      </c>
    </row>
    <row r="62" spans="1:2">
      <c r="A62" t="s">
        <v>320</v>
      </c>
      <c r="B62" s="2" t="s">
        <v>416</v>
      </c>
    </row>
    <row r="63" spans="1:2">
      <c r="A63" t="s">
        <v>323</v>
      </c>
      <c r="B63" s="2" t="s">
        <v>417</v>
      </c>
    </row>
    <row r="64" spans="1:2">
      <c r="A64" t="s">
        <v>340</v>
      </c>
      <c r="B64" s="2" t="s">
        <v>418</v>
      </c>
    </row>
    <row r="65" spans="1:2">
      <c r="A65" t="s">
        <v>343</v>
      </c>
      <c r="B65" s="2" t="s">
        <v>419</v>
      </c>
    </row>
    <row r="66" spans="1:2">
      <c r="B66"/>
    </row>
    <row r="67" spans="1:2">
      <c r="A67" t="s">
        <v>420</v>
      </c>
      <c r="B67" s="2" t="s">
        <v>421</v>
      </c>
    </row>
    <row r="68" spans="1:2">
      <c r="A68" t="s">
        <v>422</v>
      </c>
      <c r="B68" s="2" t="s">
        <v>423</v>
      </c>
    </row>
    <row r="69" spans="1:2">
      <c r="A69" t="s">
        <v>424</v>
      </c>
      <c r="B69" s="2" t="s">
        <v>425</v>
      </c>
    </row>
    <row r="70" spans="1:2">
      <c r="A70" t="s">
        <v>426</v>
      </c>
      <c r="B70" s="2" t="s">
        <v>427</v>
      </c>
    </row>
    <row r="71" spans="1:2">
      <c r="A71" t="s">
        <v>428</v>
      </c>
      <c r="B71" s="2" t="s">
        <v>429</v>
      </c>
    </row>
    <row r="72" spans="1:2">
      <c r="A72" t="s">
        <v>430</v>
      </c>
      <c r="B72" s="2" t="s">
        <v>431</v>
      </c>
    </row>
    <row r="73" spans="1:2">
      <c r="A73" t="s">
        <v>432</v>
      </c>
      <c r="B73" s="2" t="s">
        <v>433</v>
      </c>
    </row>
    <row r="74" spans="1:2">
      <c r="A74" t="s">
        <v>434</v>
      </c>
      <c r="B74" s="2" t="s">
        <v>435</v>
      </c>
    </row>
    <row r="75" spans="1:2">
      <c r="A75" t="s">
        <v>436</v>
      </c>
      <c r="B75" s="2" t="s">
        <v>437</v>
      </c>
    </row>
    <row r="76" spans="1:2">
      <c r="A76" t="s">
        <v>438</v>
      </c>
      <c r="B76" s="2" t="s">
        <v>439</v>
      </c>
    </row>
    <row r="77" spans="1:2">
      <c r="A77" t="s">
        <v>440</v>
      </c>
      <c r="B77" s="2" t="s">
        <v>441</v>
      </c>
    </row>
    <row r="78" spans="1:2">
      <c r="A78" t="s">
        <v>442</v>
      </c>
      <c r="B78" s="2" t="s">
        <v>443</v>
      </c>
    </row>
    <row r="79" spans="1:2">
      <c r="A79" t="s">
        <v>444</v>
      </c>
      <c r="B79" s="2" t="s">
        <v>445</v>
      </c>
    </row>
    <row r="80" spans="1:2">
      <c r="A80" t="s">
        <v>446</v>
      </c>
      <c r="B80" s="2" t="s">
        <v>447</v>
      </c>
    </row>
    <row r="81" spans="1:2" ht="30">
      <c r="A81" t="s">
        <v>448</v>
      </c>
      <c r="B81" s="2" t="s">
        <v>449</v>
      </c>
    </row>
    <row r="82" spans="1:2">
      <c r="A82" t="s">
        <v>450</v>
      </c>
      <c r="B82" s="2" t="s">
        <v>451</v>
      </c>
    </row>
    <row r="83" spans="1:2">
      <c r="A83" t="s">
        <v>452</v>
      </c>
      <c r="B83" s="2" t="s">
        <v>453</v>
      </c>
    </row>
    <row r="84" spans="1:2">
      <c r="A84" t="s">
        <v>454</v>
      </c>
      <c r="B84" s="2" t="s">
        <v>455</v>
      </c>
    </row>
    <row r="85" spans="1:2">
      <c r="A85" t="s">
        <v>456</v>
      </c>
      <c r="B85" s="2" t="s">
        <v>457</v>
      </c>
    </row>
    <row r="86" spans="1:2" ht="30">
      <c r="A86" t="s">
        <v>458</v>
      </c>
      <c r="B86" s="2" t="s">
        <v>459</v>
      </c>
    </row>
    <row r="87" spans="1:2">
      <c r="A87" t="s">
        <v>460</v>
      </c>
      <c r="B87" s="2" t="s">
        <v>461</v>
      </c>
    </row>
    <row r="88" spans="1:2">
      <c r="A88" t="s">
        <v>462</v>
      </c>
      <c r="B88" s="2" t="s">
        <v>463</v>
      </c>
    </row>
    <row r="89" spans="1:2">
      <c r="A89" t="s">
        <v>464</v>
      </c>
      <c r="B89" s="2" t="s">
        <v>465</v>
      </c>
    </row>
    <row r="90" spans="1:2">
      <c r="A90" t="s">
        <v>466</v>
      </c>
      <c r="B90" s="2" t="s">
        <v>467</v>
      </c>
    </row>
    <row r="91" spans="1:2" ht="30">
      <c r="A91" t="s">
        <v>468</v>
      </c>
      <c r="B91" s="2" t="s">
        <v>469</v>
      </c>
    </row>
  </sheetData>
  <pageMargins left="0.78749999999999998" right="0.78749999999999998" top="1.05277777777778" bottom="1.05277777777778" header="0.78749999999999998" footer="0.78749999999999998"/>
  <pageSetup paperSize="0" scale="0" firstPageNumber="0" orientation="portrait" usePrinterDefaults="0" horizontalDpi="0" verticalDpi="0" copies="0"/>
  <headerFooter>
    <oddHeader>&amp;C&amp;"Times New Roman,Normál"&amp;12&amp;A</oddHeader>
    <oddFooter>&amp;C&amp;"Times New Roman,Normál"&amp;12Oldal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130"/>
  <sheetViews>
    <sheetView topLeftCell="A94" zoomScale="90" zoomScaleNormal="90" workbookViewId="0">
      <selection activeCell="B99" sqref="B99"/>
    </sheetView>
  </sheetViews>
  <sheetFormatPr defaultRowHeight="15"/>
  <cols>
    <col min="1" max="1" width="17.5703125"/>
    <col min="2" max="2" width="99.85546875" style="153"/>
  </cols>
  <sheetData>
    <row r="1" spans="1:2">
      <c r="A1" t="s">
        <v>470</v>
      </c>
      <c r="B1" s="153" t="s">
        <v>471</v>
      </c>
    </row>
    <row r="2" spans="1:2">
      <c r="A2" t="s">
        <v>472</v>
      </c>
      <c r="B2" s="153" t="s">
        <v>473</v>
      </c>
    </row>
    <row r="3" spans="1:2">
      <c r="A3" t="s">
        <v>474</v>
      </c>
      <c r="B3" s="153" t="s">
        <v>475</v>
      </c>
    </row>
    <row r="4" spans="1:2">
      <c r="A4" t="s">
        <v>476</v>
      </c>
      <c r="B4" s="153" t="s">
        <v>477</v>
      </c>
    </row>
    <row r="5" spans="1:2">
      <c r="A5" t="s">
        <v>156</v>
      </c>
      <c r="B5" s="153" t="s">
        <v>478</v>
      </c>
    </row>
    <row r="6" spans="1:2">
      <c r="A6" t="s">
        <v>479</v>
      </c>
      <c r="B6" s="153" t="s">
        <v>480</v>
      </c>
    </row>
    <row r="7" spans="1:2">
      <c r="A7" t="s">
        <v>481</v>
      </c>
      <c r="B7" s="153" t="s">
        <v>482</v>
      </c>
    </row>
    <row r="8" spans="1:2">
      <c r="A8" t="s">
        <v>483</v>
      </c>
      <c r="B8" s="153" t="s">
        <v>484</v>
      </c>
    </row>
    <row r="9" spans="1:2">
      <c r="A9" t="s">
        <v>485</v>
      </c>
      <c r="B9" s="153" t="s">
        <v>486</v>
      </c>
    </row>
    <row r="10" spans="1:2">
      <c r="A10" t="s">
        <v>487</v>
      </c>
      <c r="B10" s="153" t="s">
        <v>488</v>
      </c>
    </row>
    <row r="11" spans="1:2">
      <c r="A11" t="s">
        <v>489</v>
      </c>
      <c r="B11" s="153" t="s">
        <v>490</v>
      </c>
    </row>
    <row r="12" spans="1:2">
      <c r="A12" t="s">
        <v>491</v>
      </c>
      <c r="B12" s="153" t="s">
        <v>492</v>
      </c>
    </row>
    <row r="13" spans="1:2">
      <c r="A13" t="s">
        <v>493</v>
      </c>
      <c r="B13" s="153" t="s">
        <v>494</v>
      </c>
    </row>
    <row r="14" spans="1:2">
      <c r="A14" t="s">
        <v>495</v>
      </c>
      <c r="B14" s="153" t="s">
        <v>496</v>
      </c>
    </row>
    <row r="15" spans="1:2">
      <c r="A15" t="s">
        <v>497</v>
      </c>
      <c r="B15" s="153" t="s">
        <v>498</v>
      </c>
    </row>
    <row r="16" spans="1:2">
      <c r="A16" t="s">
        <v>499</v>
      </c>
      <c r="B16" s="153" t="s">
        <v>500</v>
      </c>
    </row>
    <row r="17" spans="1:2">
      <c r="A17" t="s">
        <v>501</v>
      </c>
      <c r="B17" s="153" t="s">
        <v>502</v>
      </c>
    </row>
    <row r="18" spans="1:2">
      <c r="A18" t="s">
        <v>503</v>
      </c>
      <c r="B18" s="153" t="s">
        <v>504</v>
      </c>
    </row>
    <row r="19" spans="1:2">
      <c r="A19" t="s">
        <v>505</v>
      </c>
      <c r="B19" s="153" t="s">
        <v>506</v>
      </c>
    </row>
    <row r="20" spans="1:2">
      <c r="A20" t="s">
        <v>507</v>
      </c>
      <c r="B20" s="153" t="s">
        <v>508</v>
      </c>
    </row>
    <row r="21" spans="1:2">
      <c r="A21" t="s">
        <v>509</v>
      </c>
      <c r="B21" s="153" t="s">
        <v>510</v>
      </c>
    </row>
    <row r="22" spans="1:2">
      <c r="A22" t="s">
        <v>511</v>
      </c>
      <c r="B22" s="153" t="s">
        <v>6756</v>
      </c>
    </row>
    <row r="23" spans="1:2">
      <c r="A23" t="s">
        <v>512</v>
      </c>
      <c r="B23" s="153" t="s">
        <v>513</v>
      </c>
    </row>
    <row r="24" spans="1:2">
      <c r="A24" t="s">
        <v>514</v>
      </c>
      <c r="B24" s="153" t="s">
        <v>515</v>
      </c>
    </row>
    <row r="25" spans="1:2">
      <c r="A25" t="s">
        <v>516</v>
      </c>
      <c r="B25" s="153" t="s">
        <v>517</v>
      </c>
    </row>
    <row r="26" spans="1:2">
      <c r="A26" t="s">
        <v>518</v>
      </c>
      <c r="B26" s="153" t="s">
        <v>519</v>
      </c>
    </row>
    <row r="27" spans="1:2">
      <c r="A27" t="s">
        <v>520</v>
      </c>
      <c r="B27" s="153" t="s">
        <v>521</v>
      </c>
    </row>
    <row r="28" spans="1:2">
      <c r="A28" t="s">
        <v>522</v>
      </c>
      <c r="B28" s="153" t="s">
        <v>523</v>
      </c>
    </row>
    <row r="29" spans="1:2">
      <c r="A29" t="s">
        <v>524</v>
      </c>
      <c r="B29" s="153" t="s">
        <v>525</v>
      </c>
    </row>
    <row r="30" spans="1:2">
      <c r="A30" t="s">
        <v>526</v>
      </c>
      <c r="B30" s="153" t="s">
        <v>527</v>
      </c>
    </row>
    <row r="31" spans="1:2">
      <c r="A31" t="s">
        <v>528</v>
      </c>
      <c r="B31" s="153" t="s">
        <v>529</v>
      </c>
    </row>
    <row r="32" spans="1:2">
      <c r="A32" t="s">
        <v>530</v>
      </c>
      <c r="B32" s="153" t="s">
        <v>531</v>
      </c>
    </row>
    <row r="33" spans="1:2">
      <c r="A33" t="s">
        <v>532</v>
      </c>
      <c r="B33" s="153" t="s">
        <v>533</v>
      </c>
    </row>
    <row r="34" spans="1:2">
      <c r="A34" t="s">
        <v>534</v>
      </c>
      <c r="B34" s="153" t="s">
        <v>6755</v>
      </c>
    </row>
    <row r="35" spans="1:2">
      <c r="A35" t="s">
        <v>6719</v>
      </c>
      <c r="B35" s="153" t="s">
        <v>6720</v>
      </c>
    </row>
    <row r="36" spans="1:2">
      <c r="A36" t="s">
        <v>535</v>
      </c>
      <c r="B36" s="153" t="s">
        <v>536</v>
      </c>
    </row>
    <row r="37" spans="1:2">
      <c r="A37" t="s">
        <v>537</v>
      </c>
      <c r="B37" s="153" t="s">
        <v>538</v>
      </c>
    </row>
    <row r="38" spans="1:2">
      <c r="A38" t="s">
        <v>539</v>
      </c>
      <c r="B38" s="153" t="s">
        <v>6757</v>
      </c>
    </row>
    <row r="39" spans="1:2">
      <c r="A39" t="s">
        <v>540</v>
      </c>
      <c r="B39" s="153" t="s">
        <v>541</v>
      </c>
    </row>
    <row r="40" spans="1:2">
      <c r="A40" t="s">
        <v>542</v>
      </c>
      <c r="B40" s="153" t="s">
        <v>543</v>
      </c>
    </row>
    <row r="41" spans="1:2">
      <c r="A41" t="s">
        <v>544</v>
      </c>
      <c r="B41" s="153" t="s">
        <v>545</v>
      </c>
    </row>
    <row r="42" spans="1:2">
      <c r="A42" t="s">
        <v>546</v>
      </c>
      <c r="B42" s="153" t="s">
        <v>547</v>
      </c>
    </row>
    <row r="43" spans="1:2">
      <c r="A43" t="s">
        <v>548</v>
      </c>
      <c r="B43" s="153" t="s">
        <v>549</v>
      </c>
    </row>
    <row r="44" spans="1:2">
      <c r="A44" t="s">
        <v>550</v>
      </c>
      <c r="B44" s="153" t="s">
        <v>551</v>
      </c>
    </row>
    <row r="45" spans="1:2">
      <c r="A45" t="s">
        <v>552</v>
      </c>
      <c r="B45" s="153" t="s">
        <v>553</v>
      </c>
    </row>
    <row r="46" spans="1:2">
      <c r="A46" t="s">
        <v>554</v>
      </c>
      <c r="B46" s="153" t="s">
        <v>555</v>
      </c>
    </row>
    <row r="47" spans="1:2">
      <c r="A47" t="s">
        <v>556</v>
      </c>
      <c r="B47" s="153" t="s">
        <v>557</v>
      </c>
    </row>
    <row r="48" spans="1:2">
      <c r="A48" t="s">
        <v>558</v>
      </c>
      <c r="B48" s="153" t="s">
        <v>6758</v>
      </c>
    </row>
    <row r="49" spans="1:2">
      <c r="A49" t="s">
        <v>559</v>
      </c>
      <c r="B49" s="153" t="s">
        <v>560</v>
      </c>
    </row>
    <row r="50" spans="1:2">
      <c r="A50" t="s">
        <v>561</v>
      </c>
      <c r="B50" s="153" t="s">
        <v>562</v>
      </c>
    </row>
    <row r="51" spans="1:2">
      <c r="A51" t="s">
        <v>563</v>
      </c>
      <c r="B51" s="153" t="s">
        <v>564</v>
      </c>
    </row>
    <row r="52" spans="1:2">
      <c r="A52" t="s">
        <v>565</v>
      </c>
      <c r="B52" s="153" t="s">
        <v>566</v>
      </c>
    </row>
    <row r="53" spans="1:2">
      <c r="A53" t="s">
        <v>567</v>
      </c>
      <c r="B53" s="153" t="s">
        <v>568</v>
      </c>
    </row>
    <row r="54" spans="1:2">
      <c r="A54" t="s">
        <v>569</v>
      </c>
      <c r="B54" s="153" t="s">
        <v>570</v>
      </c>
    </row>
    <row r="55" spans="1:2">
      <c r="A55" t="s">
        <v>571</v>
      </c>
      <c r="B55" s="153" t="s">
        <v>572</v>
      </c>
    </row>
    <row r="56" spans="1:2">
      <c r="A56" t="s">
        <v>573</v>
      </c>
      <c r="B56" s="153" t="s">
        <v>574</v>
      </c>
    </row>
    <row r="57" spans="1:2">
      <c r="A57" t="s">
        <v>575</v>
      </c>
      <c r="B57" s="153" t="s">
        <v>576</v>
      </c>
    </row>
    <row r="58" spans="1:2">
      <c r="A58" t="s">
        <v>577</v>
      </c>
      <c r="B58" s="153" t="s">
        <v>578</v>
      </c>
    </row>
    <row r="59" spans="1:2">
      <c r="A59" t="s">
        <v>579</v>
      </c>
      <c r="B59" s="153" t="s">
        <v>580</v>
      </c>
    </row>
    <row r="60" spans="1:2">
      <c r="A60" t="s">
        <v>581</v>
      </c>
      <c r="B60" s="153" t="s">
        <v>582</v>
      </c>
    </row>
    <row r="61" spans="1:2">
      <c r="A61" t="s">
        <v>583</v>
      </c>
      <c r="B61" s="153" t="s">
        <v>584</v>
      </c>
    </row>
    <row r="62" spans="1:2">
      <c r="A62" t="s">
        <v>585</v>
      </c>
      <c r="B62" s="153" t="s">
        <v>586</v>
      </c>
    </row>
    <row r="63" spans="1:2">
      <c r="A63" t="s">
        <v>587</v>
      </c>
      <c r="B63" s="153" t="s">
        <v>588</v>
      </c>
    </row>
    <row r="64" spans="1:2">
      <c r="A64" t="s">
        <v>589</v>
      </c>
      <c r="B64" s="153" t="s">
        <v>590</v>
      </c>
    </row>
    <row r="65" spans="1:2" ht="30">
      <c r="A65" t="s">
        <v>591</v>
      </c>
      <c r="B65" s="153" t="s">
        <v>592</v>
      </c>
    </row>
    <row r="66" spans="1:2">
      <c r="A66" t="s">
        <v>593</v>
      </c>
      <c r="B66" s="153" t="s">
        <v>594</v>
      </c>
    </row>
    <row r="67" spans="1:2">
      <c r="A67" t="s">
        <v>595</v>
      </c>
      <c r="B67" s="153" t="s">
        <v>596</v>
      </c>
    </row>
    <row r="68" spans="1:2">
      <c r="A68" t="s">
        <v>597</v>
      </c>
      <c r="B68" s="153" t="s">
        <v>598</v>
      </c>
    </row>
    <row r="69" spans="1:2">
      <c r="A69" t="s">
        <v>599</v>
      </c>
      <c r="B69" s="153" t="s">
        <v>600</v>
      </c>
    </row>
    <row r="70" spans="1:2">
      <c r="A70" t="s">
        <v>601</v>
      </c>
      <c r="B70" s="153" t="s">
        <v>602</v>
      </c>
    </row>
    <row r="71" spans="1:2">
      <c r="A71" t="s">
        <v>603</v>
      </c>
      <c r="B71" s="153" t="s">
        <v>604</v>
      </c>
    </row>
    <row r="72" spans="1:2">
      <c r="A72" t="s">
        <v>605</v>
      </c>
      <c r="B72" s="153" t="s">
        <v>606</v>
      </c>
    </row>
    <row r="73" spans="1:2">
      <c r="A73" t="s">
        <v>607</v>
      </c>
      <c r="B73" s="153" t="s">
        <v>608</v>
      </c>
    </row>
    <row r="74" spans="1:2">
      <c r="A74" t="s">
        <v>609</v>
      </c>
      <c r="B74" s="153" t="s">
        <v>610</v>
      </c>
    </row>
    <row r="75" spans="1:2">
      <c r="A75" t="s">
        <v>611</v>
      </c>
      <c r="B75" s="153" t="s">
        <v>612</v>
      </c>
    </row>
    <row r="76" spans="1:2">
      <c r="A76" t="s">
        <v>613</v>
      </c>
      <c r="B76" s="153" t="s">
        <v>614</v>
      </c>
    </row>
    <row r="77" spans="1:2">
      <c r="A77" t="s">
        <v>615</v>
      </c>
      <c r="B77" s="153" t="s">
        <v>616</v>
      </c>
    </row>
    <row r="78" spans="1:2">
      <c r="A78" t="s">
        <v>617</v>
      </c>
      <c r="B78" s="153" t="s">
        <v>618</v>
      </c>
    </row>
    <row r="79" spans="1:2">
      <c r="A79" t="s">
        <v>619</v>
      </c>
      <c r="B79" s="153" t="s">
        <v>620</v>
      </c>
    </row>
    <row r="80" spans="1:2">
      <c r="A80" t="s">
        <v>621</v>
      </c>
      <c r="B80" s="153" t="s">
        <v>622</v>
      </c>
    </row>
    <row r="81" spans="1:2">
      <c r="A81" t="s">
        <v>623</v>
      </c>
      <c r="B81" s="153" t="s">
        <v>624</v>
      </c>
    </row>
    <row r="82" spans="1:2">
      <c r="A82" t="s">
        <v>625</v>
      </c>
      <c r="B82" s="153" t="s">
        <v>626</v>
      </c>
    </row>
    <row r="83" spans="1:2">
      <c r="A83" t="s">
        <v>627</v>
      </c>
      <c r="B83" s="153" t="s">
        <v>628</v>
      </c>
    </row>
    <row r="84" spans="1:2">
      <c r="A84" t="s">
        <v>629</v>
      </c>
      <c r="B84" s="153" t="s">
        <v>630</v>
      </c>
    </row>
    <row r="85" spans="1:2">
      <c r="A85" t="s">
        <v>631</v>
      </c>
      <c r="B85" s="153" t="s">
        <v>632</v>
      </c>
    </row>
    <row r="86" spans="1:2">
      <c r="A86" t="s">
        <v>633</v>
      </c>
      <c r="B86" s="153" t="s">
        <v>634</v>
      </c>
    </row>
    <row r="87" spans="1:2">
      <c r="A87" t="s">
        <v>635</v>
      </c>
      <c r="B87" s="153" t="s">
        <v>636</v>
      </c>
    </row>
    <row r="88" spans="1:2">
      <c r="A88" t="s">
        <v>637</v>
      </c>
      <c r="B88" s="153" t="s">
        <v>6759</v>
      </c>
    </row>
    <row r="89" spans="1:2">
      <c r="A89" t="s">
        <v>638</v>
      </c>
      <c r="B89" s="153" t="s">
        <v>639</v>
      </c>
    </row>
    <row r="90" spans="1:2">
      <c r="A90" t="s">
        <v>640</v>
      </c>
      <c r="B90" s="153" t="s">
        <v>641</v>
      </c>
    </row>
    <row r="91" spans="1:2">
      <c r="A91" t="s">
        <v>642</v>
      </c>
      <c r="B91" s="153" t="s">
        <v>643</v>
      </c>
    </row>
    <row r="92" spans="1:2">
      <c r="A92" t="s">
        <v>644</v>
      </c>
      <c r="B92" s="153" t="s">
        <v>645</v>
      </c>
    </row>
    <row r="93" spans="1:2" ht="30">
      <c r="A93" t="s">
        <v>646</v>
      </c>
      <c r="B93" s="153" t="s">
        <v>6760</v>
      </c>
    </row>
    <row r="94" spans="1:2" ht="30">
      <c r="A94" t="s">
        <v>647</v>
      </c>
      <c r="B94" s="153" t="s">
        <v>648</v>
      </c>
    </row>
    <row r="95" spans="1:2" ht="30">
      <c r="A95" t="s">
        <v>649</v>
      </c>
      <c r="B95" s="153" t="s">
        <v>650</v>
      </c>
    </row>
    <row r="96" spans="1:2">
      <c r="A96" t="s">
        <v>651</v>
      </c>
      <c r="B96" s="153" t="s">
        <v>652</v>
      </c>
    </row>
    <row r="97" spans="1:2">
      <c r="A97" t="s">
        <v>653</v>
      </c>
      <c r="B97" s="153" t="s">
        <v>654</v>
      </c>
    </row>
    <row r="98" spans="1:2">
      <c r="A98" t="s">
        <v>655</v>
      </c>
      <c r="B98" s="153" t="s">
        <v>656</v>
      </c>
    </row>
    <row r="99" spans="1:2">
      <c r="A99" t="s">
        <v>657</v>
      </c>
      <c r="B99" s="153" t="s">
        <v>658</v>
      </c>
    </row>
    <row r="100" spans="1:2">
      <c r="A100" t="s">
        <v>659</v>
      </c>
      <c r="B100" s="153" t="s">
        <v>660</v>
      </c>
    </row>
    <row r="101" spans="1:2">
      <c r="A101" t="s">
        <v>661</v>
      </c>
      <c r="B101" s="153" t="s">
        <v>662</v>
      </c>
    </row>
    <row r="102" spans="1:2">
      <c r="A102" t="s">
        <v>663</v>
      </c>
      <c r="B102" s="153" t="s">
        <v>664</v>
      </c>
    </row>
    <row r="103" spans="1:2">
      <c r="A103" t="s">
        <v>665</v>
      </c>
      <c r="B103" s="153" t="s">
        <v>666</v>
      </c>
    </row>
    <row r="104" spans="1:2">
      <c r="A104" t="s">
        <v>667</v>
      </c>
      <c r="B104" s="153" t="s">
        <v>668</v>
      </c>
    </row>
    <row r="105" spans="1:2">
      <c r="A105" t="s">
        <v>669</v>
      </c>
      <c r="B105" s="153" t="s">
        <v>670</v>
      </c>
    </row>
    <row r="106" spans="1:2">
      <c r="A106" t="s">
        <v>671</v>
      </c>
      <c r="B106" s="153" t="s">
        <v>672</v>
      </c>
    </row>
    <row r="107" spans="1:2">
      <c r="A107" t="s">
        <v>673</v>
      </c>
      <c r="B107" s="153" t="s">
        <v>674</v>
      </c>
    </row>
    <row r="108" spans="1:2">
      <c r="A108" t="s">
        <v>675</v>
      </c>
      <c r="B108" s="153" t="s">
        <v>676</v>
      </c>
    </row>
    <row r="109" spans="1:2">
      <c r="A109" t="s">
        <v>677</v>
      </c>
      <c r="B109" s="153" t="s">
        <v>678</v>
      </c>
    </row>
    <row r="110" spans="1:2" ht="30">
      <c r="A110" t="s">
        <v>679</v>
      </c>
      <c r="B110" s="153" t="s">
        <v>680</v>
      </c>
    </row>
    <row r="111" spans="1:2">
      <c r="A111" t="s">
        <v>681</v>
      </c>
      <c r="B111" s="153" t="s">
        <v>682</v>
      </c>
    </row>
    <row r="112" spans="1:2">
      <c r="A112" t="s">
        <v>683</v>
      </c>
      <c r="B112" s="153" t="s">
        <v>684</v>
      </c>
    </row>
    <row r="113" spans="1:2">
      <c r="A113" t="s">
        <v>685</v>
      </c>
      <c r="B113" s="153" t="s">
        <v>686</v>
      </c>
    </row>
    <row r="114" spans="1:2">
      <c r="A114" t="s">
        <v>687</v>
      </c>
      <c r="B114" s="153" t="s">
        <v>688</v>
      </c>
    </row>
    <row r="115" spans="1:2">
      <c r="A115" t="s">
        <v>689</v>
      </c>
      <c r="B115" s="153" t="s">
        <v>690</v>
      </c>
    </row>
    <row r="116" spans="1:2">
      <c r="A116" t="s">
        <v>691</v>
      </c>
      <c r="B116" s="153" t="s">
        <v>692</v>
      </c>
    </row>
    <row r="117" spans="1:2">
      <c r="A117" t="s">
        <v>693</v>
      </c>
      <c r="B117" s="153" t="s">
        <v>694</v>
      </c>
    </row>
    <row r="118" spans="1:2">
      <c r="A118" t="s">
        <v>695</v>
      </c>
      <c r="B118" s="153" t="s">
        <v>696</v>
      </c>
    </row>
    <row r="119" spans="1:2">
      <c r="A119" t="s">
        <v>697</v>
      </c>
      <c r="B119" s="153" t="s">
        <v>698</v>
      </c>
    </row>
    <row r="120" spans="1:2">
      <c r="A120" t="s">
        <v>699</v>
      </c>
      <c r="B120" s="153" t="s">
        <v>700</v>
      </c>
    </row>
    <row r="121" spans="1:2">
      <c r="A121" t="s">
        <v>701</v>
      </c>
      <c r="B121" s="153" t="s">
        <v>702</v>
      </c>
    </row>
    <row r="122" spans="1:2">
      <c r="A122" t="s">
        <v>703</v>
      </c>
      <c r="B122" s="153" t="s">
        <v>704</v>
      </c>
    </row>
    <row r="123" spans="1:2">
      <c r="A123" t="s">
        <v>705</v>
      </c>
      <c r="B123" s="153" t="s">
        <v>706</v>
      </c>
    </row>
    <row r="124" spans="1:2">
      <c r="A124" t="s">
        <v>707</v>
      </c>
      <c r="B124" s="153" t="s">
        <v>708</v>
      </c>
    </row>
    <row r="125" spans="1:2">
      <c r="A125" t="s">
        <v>709</v>
      </c>
      <c r="B125" s="153" t="s">
        <v>710</v>
      </c>
    </row>
    <row r="126" spans="1:2">
      <c r="A126" t="s">
        <v>711</v>
      </c>
      <c r="B126" s="153" t="s">
        <v>712</v>
      </c>
    </row>
    <row r="127" spans="1:2">
      <c r="A127" t="s">
        <v>713</v>
      </c>
      <c r="B127" s="153" t="s">
        <v>714</v>
      </c>
    </row>
    <row r="128" spans="1:2">
      <c r="A128" t="s">
        <v>715</v>
      </c>
      <c r="B128" s="153" t="s">
        <v>716</v>
      </c>
    </row>
    <row r="129" spans="1:2">
      <c r="A129" t="s">
        <v>717</v>
      </c>
      <c r="B129" s="153" t="s">
        <v>718</v>
      </c>
    </row>
    <row r="130" spans="1:2">
      <c r="A130" t="s">
        <v>719</v>
      </c>
      <c r="B130" s="153" t="s">
        <v>720</v>
      </c>
    </row>
  </sheetData>
  <pageMargins left="0.78749999999999998" right="0.78749999999999998" top="1.05277777777778" bottom="1.05277777777778" header="0.78749999999999998" footer="0.78749999999999998"/>
  <pageSetup paperSize="0" scale="0" firstPageNumber="0" orientation="portrait" usePrinterDefaults="0" horizontalDpi="0" verticalDpi="0" copies="0"/>
  <headerFooter>
    <oddHeader>&amp;C&amp;"Times New Roman,Normál"&amp;12&amp;A</oddHeader>
    <oddFooter>&amp;C&amp;"Times New Roman,Normál"&amp;12Oldal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20"/>
  <sheetViews>
    <sheetView zoomScaleNormal="100" workbookViewId="0">
      <selection activeCell="H2" sqref="H2"/>
    </sheetView>
  </sheetViews>
  <sheetFormatPr defaultRowHeight="15"/>
  <cols>
    <col min="1" max="7" width="8.5703125"/>
    <col min="8" max="8" width="11.140625"/>
    <col min="9" max="1025" width="8.5703125"/>
  </cols>
  <sheetData>
    <row r="1" spans="1:10">
      <c r="A1" t="s">
        <v>1480</v>
      </c>
      <c r="B1" t="s">
        <v>1481</v>
      </c>
      <c r="H1" t="s">
        <v>1482</v>
      </c>
      <c r="I1" t="s">
        <v>1483</v>
      </c>
      <c r="J1" t="s">
        <v>1484</v>
      </c>
    </row>
    <row r="2" spans="1:10">
      <c r="B2" t="s">
        <v>99</v>
      </c>
      <c r="C2" t="s">
        <v>100</v>
      </c>
      <c r="D2" t="s">
        <v>101</v>
      </c>
      <c r="H2">
        <f>IF(EXACT('Eredmény veszélybesorolás'!P3,"1A"),'Eredmény veszélybesorolás'!U3,0)</f>
        <v>0</v>
      </c>
      <c r="I2">
        <f>IF(EXACT('Eredmény veszélybesorolás'!P3,"1B"),'Eredmény veszélybesorolás'!U3,0)</f>
        <v>0.8</v>
      </c>
      <c r="J2">
        <f>IF(EXACT('Eredmény veszélybesorolás'!P3,"1C"),'Eredmény veszélybesorolás'!U3,0)</f>
        <v>0</v>
      </c>
    </row>
    <row r="3" spans="1:10">
      <c r="A3">
        <v>1</v>
      </c>
      <c r="B3">
        <v>0.5</v>
      </c>
      <c r="C3">
        <v>5</v>
      </c>
      <c r="D3">
        <v>0.05</v>
      </c>
      <c r="H3">
        <f>IF(EXACT('Eredmény veszélybesorolás'!P4,"1A"),'Eredmény veszélybesorolás'!U4,0)</f>
        <v>0</v>
      </c>
      <c r="I3">
        <f>IF(EXACT('Eredmény veszélybesorolás'!P4,"1B"),'Eredmény veszélybesorolás'!U4,0)</f>
        <v>0</v>
      </c>
      <c r="J3">
        <f>IF(EXACT('Eredmény veszélybesorolás'!P4,"1C"),'Eredmény veszélybesorolás'!U4,0)</f>
        <v>0</v>
      </c>
    </row>
    <row r="4" spans="1:10">
      <c r="A4">
        <v>2</v>
      </c>
      <c r="B4">
        <v>5</v>
      </c>
      <c r="C4">
        <v>50</v>
      </c>
      <c r="D4">
        <v>0.5</v>
      </c>
      <c r="H4">
        <f>IF(EXACT('Eredmény veszélybesorolás'!P5,"1A"),'Eredmény veszélybesorolás'!U5,0)</f>
        <v>0</v>
      </c>
      <c r="I4">
        <f>IF(EXACT('Eredmény veszélybesorolás'!P5,"1B"),'Eredmény veszélybesorolás'!U5,0)</f>
        <v>0</v>
      </c>
      <c r="J4">
        <f>IF(EXACT('Eredmény veszélybesorolás'!P5,"1C"),'Eredmény veszélybesorolás'!U5,0)</f>
        <v>0.6</v>
      </c>
    </row>
    <row r="5" spans="1:10">
      <c r="A5">
        <v>3</v>
      </c>
      <c r="B5">
        <v>100</v>
      </c>
      <c r="C5">
        <v>300</v>
      </c>
      <c r="D5">
        <v>3</v>
      </c>
      <c r="H5">
        <f>IF(EXACT('Eredmény veszélybesorolás'!P6,"1A"),'Eredmény veszélybesorolás'!U6,0)</f>
        <v>0</v>
      </c>
      <c r="I5">
        <f>IF(EXACT('Eredmény veszélybesorolás'!P6,"1B"),'Eredmény veszélybesorolás'!U6,0)</f>
        <v>0</v>
      </c>
      <c r="J5">
        <f>IF(EXACT('Eredmény veszélybesorolás'!P6,"1C"),'Eredmény veszélybesorolás'!U6,0)</f>
        <v>0</v>
      </c>
    </row>
    <row r="6" spans="1:10">
      <c r="A6">
        <v>4</v>
      </c>
      <c r="B6">
        <v>500</v>
      </c>
      <c r="C6">
        <v>1100</v>
      </c>
      <c r="D6">
        <v>11</v>
      </c>
      <c r="H6">
        <f>IF(EXACT('Eredmény veszélybesorolás'!P7,"1A"),'Eredmény veszélybesorolás'!U7,0)</f>
        <v>0</v>
      </c>
      <c r="I6">
        <f>IF(EXACT('Eredmény veszélybesorolás'!P7,"1B"),'Eredmény veszélybesorolás'!U7,0)</f>
        <v>0</v>
      </c>
      <c r="J6">
        <f>IF(EXACT('Eredmény veszélybesorolás'!P7,"1C"),'Eredmény veszélybesorolás'!U7,0)</f>
        <v>0</v>
      </c>
    </row>
    <row r="7" spans="1:10">
      <c r="H7">
        <f>IF(EXACT('Eredmény veszélybesorolás'!P8,"1A"),'Eredmény veszélybesorolás'!U8,0)</f>
        <v>0</v>
      </c>
      <c r="I7">
        <f>IF(EXACT('Eredmény veszélybesorolás'!P8,"1B"),'Eredmény veszélybesorolás'!U8,0)</f>
        <v>0</v>
      </c>
      <c r="J7">
        <f>IF(EXACT('Eredmény veszélybesorolás'!P8,"1C"),'Eredmény veszélybesorolás'!U8,0)</f>
        <v>0</v>
      </c>
    </row>
    <row r="8" spans="1:10">
      <c r="H8">
        <f>IF(EXACT('Eredmény veszélybesorolás'!P9,"1A"),'Eredmény veszélybesorolás'!U9,0)</f>
        <v>0</v>
      </c>
      <c r="I8">
        <f>IF(EXACT('Eredmény veszélybesorolás'!P9,"1B"),'Eredmény veszélybesorolás'!U9,0)</f>
        <v>0</v>
      </c>
      <c r="J8">
        <f>IF(EXACT('Eredmény veszélybesorolás'!P9,"1C"),'Eredmény veszélybesorolás'!U9,0)</f>
        <v>0</v>
      </c>
    </row>
    <row r="9" spans="1:10">
      <c r="H9">
        <f>IF(EXACT('Eredmény veszélybesorolás'!P10,"1A"),'Eredmény veszélybesorolás'!U10,0)</f>
        <v>0</v>
      </c>
      <c r="I9">
        <f>IF(EXACT('Eredmény veszélybesorolás'!P10,"1B"),'Eredmény veszélybesorolás'!U10,0)</f>
        <v>0</v>
      </c>
      <c r="J9">
        <f>IF(EXACT('Eredmény veszélybesorolás'!P10,"1C"),'Eredmény veszélybesorolás'!U10,0)</f>
        <v>0</v>
      </c>
    </row>
    <row r="10" spans="1:10">
      <c r="H10" t="e">
        <f>IF(EXACT('Eredmény veszélybesorolás'!P11,"1A"),'Eredmény veszélybesorolás'!U11,0)</f>
        <v>#N/A</v>
      </c>
      <c r="I10" t="e">
        <f>IF(EXACT('Eredmény veszélybesorolás'!P11,"1B"),'Eredmény veszélybesorolás'!U11,0)</f>
        <v>#N/A</v>
      </c>
      <c r="J10" t="e">
        <f>IF(EXACT('Eredmény veszélybesorolás'!P11,"1C"),'Eredmény veszélybesorolás'!U11,0)</f>
        <v>#N/A</v>
      </c>
    </row>
    <row r="11" spans="1:10">
      <c r="H11" t="e">
        <f>IF(EXACT('Eredmény veszélybesorolás'!P12,"1A"),'Eredmény veszélybesorolás'!U12,0)</f>
        <v>#N/A</v>
      </c>
      <c r="I11" t="e">
        <f>IF(EXACT('Eredmény veszélybesorolás'!P12,"1B"),'Eredmény veszélybesorolás'!U12,0)</f>
        <v>#N/A</v>
      </c>
      <c r="J11" t="e">
        <f>IF(EXACT('Eredmény veszélybesorolás'!P12,"1C"),'Eredmény veszélybesorolás'!U12,0)</f>
        <v>#N/A</v>
      </c>
    </row>
    <row r="12" spans="1:10">
      <c r="H12" t="e">
        <f>IF(EXACT('Eredmény veszélybesorolás'!P13,"1A"),'Eredmény veszélybesorolás'!U13,0)</f>
        <v>#N/A</v>
      </c>
      <c r="I12" t="e">
        <f>IF(EXACT('Eredmény veszélybesorolás'!P13,"1B"),'Eredmény veszélybesorolás'!U13,0)</f>
        <v>#N/A</v>
      </c>
      <c r="J12" t="e">
        <f>IF(EXACT('Eredmény veszélybesorolás'!P13,"1C"),'Eredmény veszélybesorolás'!U13,0)</f>
        <v>#N/A</v>
      </c>
    </row>
    <row r="13" spans="1:10">
      <c r="H13" t="e">
        <f>IF(EXACT('Eredmény veszélybesorolás'!P14,"1A"),'Eredmény veszélybesorolás'!U14,0)</f>
        <v>#N/A</v>
      </c>
      <c r="I13" t="e">
        <f>IF(EXACT('Eredmény veszélybesorolás'!P14,"1B"),'Eredmény veszélybesorolás'!U14,0)</f>
        <v>#N/A</v>
      </c>
      <c r="J13" t="e">
        <f>IF(EXACT('Eredmény veszélybesorolás'!P14,"1C"),'Eredmény veszélybesorolás'!U14,0)</f>
        <v>#N/A</v>
      </c>
    </row>
    <row r="14" spans="1:10">
      <c r="H14" t="e">
        <f>IF(EXACT('Eredmény veszélybesorolás'!P15,"1A"),'Eredmény veszélybesorolás'!U15,0)</f>
        <v>#N/A</v>
      </c>
      <c r="I14" t="e">
        <f>IF(EXACT('Eredmény veszélybesorolás'!P15,"1B"),'Eredmény veszélybesorolás'!U15,0)</f>
        <v>#N/A</v>
      </c>
      <c r="J14" t="e">
        <f>IF(EXACT('Eredmény veszélybesorolás'!P15,"1C"),'Eredmény veszélybesorolás'!U15,0)</f>
        <v>#N/A</v>
      </c>
    </row>
    <row r="15" spans="1:10">
      <c r="H15" t="e">
        <f>IF(EXACT('Eredmény veszélybesorolás'!P16,"1A"),'Eredmény veszélybesorolás'!U16,0)</f>
        <v>#N/A</v>
      </c>
      <c r="I15" t="e">
        <f>IF(EXACT('Eredmény veszélybesorolás'!P16,"1B"),'Eredmény veszélybesorolás'!U16,0)</f>
        <v>#N/A</v>
      </c>
      <c r="J15" t="e">
        <f>IF(EXACT('Eredmény veszélybesorolás'!P16,"1C"),'Eredmény veszélybesorolás'!U16,0)</f>
        <v>#N/A</v>
      </c>
    </row>
    <row r="16" spans="1:10">
      <c r="H16" t="e">
        <f>IF(EXACT('Eredmény veszélybesorolás'!P17,"1A"),'Eredmény veszélybesorolás'!U17,0)</f>
        <v>#N/A</v>
      </c>
      <c r="I16" t="e">
        <f>IF(EXACT('Eredmény veszélybesorolás'!P17,"1B"),'Eredmény veszélybesorolás'!U17,0)</f>
        <v>#N/A</v>
      </c>
      <c r="J16" t="e">
        <f>IF(EXACT('Eredmény veszélybesorolás'!P17,"1C"),'Eredmény veszélybesorolás'!U17,0)</f>
        <v>#N/A</v>
      </c>
    </row>
    <row r="17" spans="8:10">
      <c r="H17" t="e">
        <f>IF(EXACT('Eredmény veszélybesorolás'!P18,"1A"),'Eredmény veszélybesorolás'!U18,0)</f>
        <v>#N/A</v>
      </c>
      <c r="I17" t="e">
        <f>IF(EXACT('Eredmény veszélybesorolás'!P18,"1B"),'Eredmény veszélybesorolás'!U18,0)</f>
        <v>#N/A</v>
      </c>
      <c r="J17" t="e">
        <f>IF(EXACT('Eredmény veszélybesorolás'!P18,"1C"),'Eredmény veszélybesorolás'!U18,0)</f>
        <v>#N/A</v>
      </c>
    </row>
    <row r="18" spans="8:10">
      <c r="H18" t="e">
        <f>IF(EXACT('Eredmény veszélybesorolás'!P23,"1A"),'Eredmény veszélybesorolás'!U23,0)</f>
        <v>#N/A</v>
      </c>
      <c r="I18" t="e">
        <f>IF(EXACT('Eredmény veszélybesorolás'!P23,"1B"),'Eredmény veszélybesorolás'!U23,0)</f>
        <v>#N/A</v>
      </c>
      <c r="J18" t="e">
        <f>IF(EXACT('Eredmény veszélybesorolás'!P23,"1C"),'Eredmény veszélybesorolás'!U23,0)</f>
        <v>#N/A</v>
      </c>
    </row>
    <row r="19" spans="8:10">
      <c r="H19">
        <f>_xlfn.AGGREGATE(9,3,H2:H18)</f>
        <v>0</v>
      </c>
      <c r="I19">
        <f>_xlfn.AGGREGATE(9,3,I2:I18)</f>
        <v>0.8</v>
      </c>
      <c r="J19">
        <f>_xlfn.AGGREGATE(9,3,J2:J18)</f>
        <v>0.6</v>
      </c>
    </row>
    <row r="20" spans="8:10">
      <c r="I20">
        <f>H19+I19</f>
        <v>0.8</v>
      </c>
      <c r="J20">
        <f>I20+J19</f>
        <v>1.4</v>
      </c>
    </row>
  </sheetData>
  <pageMargins left="0.7" right="0.7" top="0.75" bottom="0.75" header="0.51180555555555496" footer="0.51180555555555496"/>
  <pageSetup paperSize="0" scale="0" firstPageNumber="0" orientation="portrait" usePrinterDefaults="0" horizontalDpi="0" verticalDpi="0" copie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8"/>
  <sheetViews>
    <sheetView zoomScaleNormal="100" workbookViewId="0">
      <selection activeCell="I21" sqref="I21"/>
    </sheetView>
  </sheetViews>
  <sheetFormatPr defaultRowHeight="15"/>
  <cols>
    <col min="1" max="1" width="12.42578125"/>
    <col min="2" max="2" width="6.42578125"/>
    <col min="3" max="3" width="7.5703125"/>
    <col min="4" max="4" width="7.7109375"/>
    <col min="5" max="5" width="7.28515625"/>
    <col min="6" max="6" width="8.5703125"/>
    <col min="7" max="7" width="11.5703125"/>
    <col min="8" max="1025" width="8.5703125"/>
  </cols>
  <sheetData>
    <row r="1" spans="1:14">
      <c r="A1" t="s">
        <v>1485</v>
      </c>
      <c r="D1" s="95"/>
    </row>
    <row r="2" spans="1:14" ht="34.5" customHeight="1">
      <c r="D2" s="95"/>
      <c r="E2" s="24" t="s">
        <v>21</v>
      </c>
      <c r="F2" s="452" t="s">
        <v>1486</v>
      </c>
      <c r="G2" s="452"/>
      <c r="H2" s="24" t="s">
        <v>1487</v>
      </c>
      <c r="I2" s="24" t="s">
        <v>1488</v>
      </c>
      <c r="J2" s="24" t="s">
        <v>1489</v>
      </c>
      <c r="K2" s="24" t="s">
        <v>729</v>
      </c>
      <c r="L2" s="24" t="s">
        <v>730</v>
      </c>
      <c r="M2" s="24" t="s">
        <v>90</v>
      </c>
      <c r="N2" s="24" t="s">
        <v>92</v>
      </c>
    </row>
    <row r="3" spans="1:14">
      <c r="B3" t="s">
        <v>1490</v>
      </c>
      <c r="C3" t="s">
        <v>1491</v>
      </c>
      <c r="D3" s="95" t="s">
        <v>1111</v>
      </c>
      <c r="E3" t="s">
        <v>1492</v>
      </c>
      <c r="F3" t="s">
        <v>105</v>
      </c>
      <c r="G3" t="s">
        <v>106</v>
      </c>
    </row>
    <row r="4" spans="1:14">
      <c r="A4" t="s">
        <v>1493</v>
      </c>
      <c r="B4" s="236" t="s">
        <v>1494</v>
      </c>
      <c r="C4" s="236"/>
      <c r="D4" s="95"/>
      <c r="E4" s="41">
        <v>1</v>
      </c>
      <c r="F4" s="41"/>
      <c r="G4" s="41"/>
      <c r="H4" s="41" t="s">
        <v>772</v>
      </c>
      <c r="I4" s="41" t="s">
        <v>772</v>
      </c>
      <c r="J4" s="41"/>
      <c r="K4" s="41"/>
      <c r="L4" s="41"/>
      <c r="M4" s="41"/>
      <c r="N4" s="41"/>
    </row>
    <row r="5" spans="1:14">
      <c r="A5" t="s">
        <v>781</v>
      </c>
      <c r="B5" s="236" t="s">
        <v>1494</v>
      </c>
      <c r="C5" s="236" t="s">
        <v>1495</v>
      </c>
      <c r="D5" s="237" t="s">
        <v>1495</v>
      </c>
      <c r="E5" s="41">
        <v>1</v>
      </c>
      <c r="F5" s="41">
        <v>2</v>
      </c>
      <c r="G5" s="41"/>
      <c r="H5" s="41" t="s">
        <v>772</v>
      </c>
      <c r="I5" s="41" t="s">
        <v>772</v>
      </c>
      <c r="J5" s="41">
        <v>2</v>
      </c>
      <c r="K5" s="41">
        <v>3</v>
      </c>
      <c r="L5" s="41"/>
      <c r="M5" s="41"/>
      <c r="N5" s="41">
        <v>2</v>
      </c>
    </row>
    <row r="6" spans="1:14">
      <c r="A6" t="s">
        <v>781</v>
      </c>
      <c r="B6" s="236" t="s">
        <v>1496</v>
      </c>
      <c r="C6" s="236" t="s">
        <v>1495</v>
      </c>
      <c r="D6" s="237" t="s">
        <v>1495</v>
      </c>
      <c r="E6" s="41">
        <v>1</v>
      </c>
      <c r="F6" s="41">
        <v>2</v>
      </c>
      <c r="G6" s="41"/>
      <c r="H6" s="41"/>
      <c r="I6" s="41"/>
      <c r="J6" s="41">
        <v>2</v>
      </c>
      <c r="K6" s="41">
        <v>3</v>
      </c>
      <c r="L6" s="41"/>
      <c r="M6" s="41"/>
      <c r="N6" s="41">
        <v>2</v>
      </c>
    </row>
    <row r="7" spans="1:14">
      <c r="A7" t="s">
        <v>781</v>
      </c>
      <c r="B7" s="236" t="s">
        <v>1494</v>
      </c>
      <c r="C7" s="236" t="s">
        <v>1497</v>
      </c>
      <c r="D7" s="237" t="s">
        <v>1497</v>
      </c>
      <c r="E7" s="41">
        <v>1</v>
      </c>
      <c r="F7" s="41">
        <v>2</v>
      </c>
      <c r="G7" s="41"/>
      <c r="H7" s="41" t="s">
        <v>772</v>
      </c>
      <c r="I7" s="41" t="s">
        <v>772</v>
      </c>
      <c r="J7" s="41"/>
      <c r="K7" s="41">
        <v>3</v>
      </c>
      <c r="L7" s="41"/>
      <c r="M7" s="41"/>
      <c r="N7" s="41">
        <v>2</v>
      </c>
    </row>
    <row r="8" spans="1:14">
      <c r="B8" s="236" t="s">
        <v>1496</v>
      </c>
      <c r="C8" s="236" t="s">
        <v>1497</v>
      </c>
      <c r="D8" s="237" t="s">
        <v>1497</v>
      </c>
      <c r="E8" s="41">
        <v>1</v>
      </c>
      <c r="F8" s="41">
        <v>2</v>
      </c>
      <c r="G8" s="41"/>
      <c r="H8" s="41"/>
      <c r="I8" s="41"/>
      <c r="J8" s="41"/>
      <c r="K8" s="41">
        <v>3</v>
      </c>
      <c r="L8" s="41"/>
      <c r="M8" s="41"/>
      <c r="N8" s="41">
        <v>2</v>
      </c>
    </row>
  </sheetData>
  <mergeCells count="1">
    <mergeCell ref="F2:G2"/>
  </mergeCells>
  <pageMargins left="0.7" right="0.7" top="0.75" bottom="0.75" header="0.51180555555555496" footer="0.51180555555555496"/>
  <pageSetup paperSize="0" scale="0" firstPageNumber="0" orientation="portrait" usePrinterDefaults="0" horizontalDpi="0" verticalDpi="0" copie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Munkalapok</vt:lpstr>
      </vt:variant>
      <vt:variant>
        <vt:i4>13</vt:i4>
      </vt:variant>
      <vt:variant>
        <vt:lpstr>Névvel ellátott tartományok</vt:lpstr>
      </vt:variant>
      <vt:variant>
        <vt:i4>10</vt:i4>
      </vt:variant>
    </vt:vector>
  </HeadingPairs>
  <TitlesOfParts>
    <vt:vector size="23" baseType="lpstr">
      <vt:lpstr>Útmutató</vt:lpstr>
      <vt:lpstr>Adatbeírás helye</vt:lpstr>
      <vt:lpstr>Eredmény veszélybesorolás</vt:lpstr>
      <vt:lpstr> Adatbázis új anyagok helye</vt:lpstr>
      <vt:lpstr>H és P mondat</vt:lpstr>
      <vt:lpstr>H_-_mondatok</vt:lpstr>
      <vt:lpstr>P_-_mondatok</vt:lpstr>
      <vt:lpstr>segédtáblázatok</vt:lpstr>
      <vt:lpstr>illék. szénhidr. osztályozása</vt:lpstr>
      <vt:lpstr>25-2000 anyagai</vt:lpstr>
      <vt:lpstr>PIC lista</vt:lpstr>
      <vt:lpstr>jelöltlista</vt:lpstr>
      <vt:lpstr>harmonizált osztályozások</vt:lpstr>
      <vt:lpstr>Útmutató!Nyomtatási_terület</vt:lpstr>
      <vt:lpstr>Útmutató!Print_Area_0</vt:lpstr>
      <vt:lpstr>Útmutató!Print_Area_0_0</vt:lpstr>
      <vt:lpstr>Útmutató!Print_Area_0_0_0</vt:lpstr>
      <vt:lpstr>Útmutató!Print_Area_0_0_0_0</vt:lpstr>
      <vt:lpstr>Útmutató!Print_Area_0_0_0_0_0</vt:lpstr>
      <vt:lpstr>Útmutató!Print_Area_0_0_0_0_0_0</vt:lpstr>
      <vt:lpstr>Útmutató!Print_Area_0_0_0_0_0_0_0</vt:lpstr>
      <vt:lpstr>Útmutató!Print_Area_0_0_0_0_0_0_0_0</vt:lpstr>
      <vt:lpstr>Útmutató!Print_Area_0_0_0_0_0_0_0_0_0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Körtvélyessy Gyula</dc:creator>
  <cp:lastModifiedBy>Körtvélyessy Gyula</cp:lastModifiedBy>
  <cp:revision>0</cp:revision>
  <cp:lastPrinted>2015-04-28T13:31:49Z</cp:lastPrinted>
  <dcterms:created xsi:type="dcterms:W3CDTF">2015-03-12T07:14:28Z</dcterms:created>
  <dcterms:modified xsi:type="dcterms:W3CDTF">2019-06-07T16:44:10Z</dcterms:modified>
  <dc:language>hu-HU</dc:language>
</cp:coreProperties>
</file>